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TESORERIA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TESORERIA!$A$1:$AD$83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</definedNames>
  <calcPr calcId="145621"/>
</workbook>
</file>

<file path=xl/calcChain.xml><?xml version="1.0" encoding="utf-8"?>
<calcChain xmlns="http://schemas.openxmlformats.org/spreadsheetml/2006/main">
  <c r="X78" i="1" l="1"/>
  <c r="W78" i="1"/>
  <c r="V78" i="1"/>
  <c r="U78" i="1"/>
  <c r="T78" i="1"/>
  <c r="S78" i="1"/>
  <c r="R78" i="1"/>
  <c r="Q78" i="1"/>
  <c r="P78" i="1"/>
  <c r="O78" i="1"/>
  <c r="AC77" i="1"/>
  <c r="AD77" i="1" s="1"/>
  <c r="AB77" i="1"/>
  <c r="O77" i="1"/>
  <c r="AC76" i="1"/>
  <c r="AD76" i="1" s="1"/>
  <c r="AB76" i="1"/>
  <c r="O76" i="1"/>
  <c r="AA74" i="1"/>
  <c r="AA73" i="1" s="1"/>
  <c r="Z74" i="1"/>
  <c r="Z73" i="1" s="1"/>
  <c r="Y74" i="1"/>
  <c r="Y73" i="1" s="1"/>
  <c r="X74" i="1"/>
  <c r="X73" i="1" s="1"/>
  <c r="W74" i="1"/>
  <c r="W73" i="1" s="1"/>
  <c r="U74" i="1"/>
  <c r="U73" i="1" s="1"/>
  <c r="T74" i="1"/>
  <c r="T73" i="1" s="1"/>
  <c r="S74" i="1"/>
  <c r="S73" i="1" s="1"/>
  <c r="R74" i="1"/>
  <c r="Q74" i="1"/>
  <c r="Q73" i="1" s="1"/>
  <c r="P74" i="1"/>
  <c r="N74" i="1"/>
  <c r="N73" i="1" s="1"/>
  <c r="M74" i="1"/>
  <c r="M73" i="1" s="1"/>
  <c r="L74" i="1"/>
  <c r="L73" i="1" s="1"/>
  <c r="K74" i="1"/>
  <c r="K73" i="1" s="1"/>
  <c r="J74" i="1"/>
  <c r="J73" i="1" s="1"/>
  <c r="I74" i="1"/>
  <c r="I73" i="1" s="1"/>
  <c r="H74" i="1"/>
  <c r="H73" i="1" s="1"/>
  <c r="G74" i="1"/>
  <c r="G73" i="1" s="1"/>
  <c r="F74" i="1"/>
  <c r="F73" i="1" s="1"/>
  <c r="E74" i="1"/>
  <c r="D74" i="1"/>
  <c r="D73" i="1" s="1"/>
  <c r="C74" i="1"/>
  <c r="C73" i="1" s="1"/>
  <c r="V73" i="1"/>
  <c r="R73" i="1"/>
  <c r="P73" i="1"/>
  <c r="E73" i="1"/>
  <c r="AA72" i="1"/>
  <c r="Z72" i="1"/>
  <c r="Y72" i="1"/>
  <c r="X72" i="1"/>
  <c r="W72" i="1"/>
  <c r="V72" i="1"/>
  <c r="U72" i="1"/>
  <c r="T72" i="1"/>
  <c r="S72" i="1"/>
  <c r="R72" i="1"/>
  <c r="Q72" i="1"/>
  <c r="P72" i="1"/>
  <c r="N72" i="1"/>
  <c r="M72" i="1"/>
  <c r="L72" i="1"/>
  <c r="K72" i="1"/>
  <c r="J72" i="1"/>
  <c r="I72" i="1"/>
  <c r="H72" i="1"/>
  <c r="G72" i="1"/>
  <c r="F72" i="1"/>
  <c r="E72" i="1"/>
  <c r="D72" i="1"/>
  <c r="C72" i="1"/>
  <c r="AA71" i="1"/>
  <c r="Z71" i="1"/>
  <c r="Y71" i="1"/>
  <c r="Y70" i="1" s="1"/>
  <c r="Y68" i="1" s="1"/>
  <c r="X71" i="1"/>
  <c r="X70" i="1" s="1"/>
  <c r="X68" i="1" s="1"/>
  <c r="W71" i="1"/>
  <c r="V71" i="1"/>
  <c r="U71" i="1"/>
  <c r="U70" i="1" s="1"/>
  <c r="U68" i="1" s="1"/>
  <c r="T71" i="1"/>
  <c r="T70" i="1" s="1"/>
  <c r="T68" i="1" s="1"/>
  <c r="S71" i="1"/>
  <c r="R71" i="1"/>
  <c r="Q71" i="1"/>
  <c r="Q70" i="1" s="1"/>
  <c r="Q68" i="1" s="1"/>
  <c r="P71" i="1"/>
  <c r="N71" i="1"/>
  <c r="M71" i="1"/>
  <c r="L71" i="1"/>
  <c r="L70" i="1" s="1"/>
  <c r="K71" i="1"/>
  <c r="J71" i="1"/>
  <c r="I71" i="1"/>
  <c r="I70" i="1" s="1"/>
  <c r="H71" i="1"/>
  <c r="H70" i="1" s="1"/>
  <c r="G71" i="1"/>
  <c r="F71" i="1"/>
  <c r="E71" i="1"/>
  <c r="D71" i="1"/>
  <c r="D70" i="1" s="1"/>
  <c r="C71" i="1"/>
  <c r="AC70" i="1"/>
  <c r="R70" i="1"/>
  <c r="R68" i="1" s="1"/>
  <c r="M70" i="1"/>
  <c r="E70" i="1"/>
  <c r="AB69" i="1"/>
  <c r="N69" i="1"/>
  <c r="M69" i="1"/>
  <c r="L69" i="1"/>
  <c r="K69" i="1"/>
  <c r="J69" i="1"/>
  <c r="I69" i="1"/>
  <c r="H69" i="1"/>
  <c r="G69" i="1"/>
  <c r="F69" i="1"/>
  <c r="E69" i="1"/>
  <c r="D69" i="1"/>
  <c r="C69" i="1"/>
  <c r="AA67" i="1"/>
  <c r="Z67" i="1"/>
  <c r="Y67" i="1"/>
  <c r="X67" i="1"/>
  <c r="W67" i="1"/>
  <c r="V67" i="1"/>
  <c r="U67" i="1"/>
  <c r="T67" i="1"/>
  <c r="S67" i="1"/>
  <c r="R67" i="1"/>
  <c r="Q67" i="1"/>
  <c r="P67" i="1"/>
  <c r="N67" i="1"/>
  <c r="M67" i="1"/>
  <c r="L67" i="1"/>
  <c r="K67" i="1"/>
  <c r="J67" i="1"/>
  <c r="I67" i="1"/>
  <c r="H67" i="1"/>
  <c r="G67" i="1"/>
  <c r="F67" i="1"/>
  <c r="E67" i="1"/>
  <c r="D67" i="1"/>
  <c r="C67" i="1"/>
  <c r="AA66" i="1"/>
  <c r="Z66" i="1"/>
  <c r="Y66" i="1"/>
  <c r="X66" i="1"/>
  <c r="X65" i="1" s="1"/>
  <c r="W66" i="1"/>
  <c r="W65" i="1" s="1"/>
  <c r="V66" i="1"/>
  <c r="V65" i="1" s="1"/>
  <c r="U66" i="1"/>
  <c r="U65" i="1" s="1"/>
  <c r="T66" i="1"/>
  <c r="T65" i="1" s="1"/>
  <c r="S66" i="1"/>
  <c r="S65" i="1" s="1"/>
  <c r="R66" i="1"/>
  <c r="R65" i="1" s="1"/>
  <c r="Q66" i="1"/>
  <c r="Q65" i="1" s="1"/>
  <c r="P66" i="1"/>
  <c r="P65" i="1" s="1"/>
  <c r="N66" i="1"/>
  <c r="M66" i="1"/>
  <c r="L66" i="1"/>
  <c r="L65" i="1" s="1"/>
  <c r="K66" i="1"/>
  <c r="K65" i="1" s="1"/>
  <c r="J66" i="1"/>
  <c r="J65" i="1" s="1"/>
  <c r="I66" i="1"/>
  <c r="H66" i="1"/>
  <c r="H65" i="1" s="1"/>
  <c r="G66" i="1"/>
  <c r="G65" i="1" s="1"/>
  <c r="F66" i="1"/>
  <c r="F65" i="1" s="1"/>
  <c r="E66" i="1"/>
  <c r="D66" i="1"/>
  <c r="D65" i="1" s="1"/>
  <c r="C66" i="1"/>
  <c r="C65" i="1" s="1"/>
  <c r="AA65" i="1"/>
  <c r="Z65" i="1"/>
  <c r="N65" i="1"/>
  <c r="AB64" i="1"/>
  <c r="N64" i="1"/>
  <c r="M64" i="1"/>
  <c r="L64" i="1"/>
  <c r="K64" i="1"/>
  <c r="J64" i="1"/>
  <c r="I64" i="1"/>
  <c r="H64" i="1"/>
  <c r="G64" i="1"/>
  <c r="F64" i="1"/>
  <c r="E64" i="1"/>
  <c r="D64" i="1"/>
  <c r="C64" i="1"/>
  <c r="AB63" i="1"/>
  <c r="AC63" i="1" s="1"/>
  <c r="AD63" i="1" s="1"/>
  <c r="AB61" i="1"/>
  <c r="N61" i="1"/>
  <c r="M61" i="1"/>
  <c r="L61" i="1"/>
  <c r="K61" i="1"/>
  <c r="J61" i="1"/>
  <c r="I61" i="1"/>
  <c r="H61" i="1"/>
  <c r="G61" i="1"/>
  <c r="F61" i="1"/>
  <c r="E61" i="1"/>
  <c r="D61" i="1"/>
  <c r="C61" i="1"/>
  <c r="AA59" i="1"/>
  <c r="Z59" i="1"/>
  <c r="Y59" i="1"/>
  <c r="X59" i="1"/>
  <c r="X58" i="1" s="1"/>
  <c r="W59" i="1"/>
  <c r="W58" i="1" s="1"/>
  <c r="V59" i="1"/>
  <c r="V58" i="1" s="1"/>
  <c r="U59" i="1"/>
  <c r="U58" i="1" s="1"/>
  <c r="T59" i="1"/>
  <c r="T58" i="1" s="1"/>
  <c r="S59" i="1"/>
  <c r="S58" i="1" s="1"/>
  <c r="R59" i="1"/>
  <c r="R58" i="1" s="1"/>
  <c r="Q59" i="1"/>
  <c r="Q58" i="1" s="1"/>
  <c r="P59" i="1"/>
  <c r="P58" i="1" s="1"/>
  <c r="N59" i="1"/>
  <c r="M59" i="1"/>
  <c r="M58" i="1" s="1"/>
  <c r="L59" i="1"/>
  <c r="L58" i="1" s="1"/>
  <c r="K59" i="1"/>
  <c r="K58" i="1" s="1"/>
  <c r="J59" i="1"/>
  <c r="J58" i="1" s="1"/>
  <c r="I59" i="1"/>
  <c r="I58" i="1" s="1"/>
  <c r="H59" i="1"/>
  <c r="H58" i="1" s="1"/>
  <c r="G59" i="1"/>
  <c r="G58" i="1" s="1"/>
  <c r="F59" i="1"/>
  <c r="E59" i="1"/>
  <c r="E58" i="1" s="1"/>
  <c r="D59" i="1"/>
  <c r="D58" i="1" s="1"/>
  <c r="C59" i="1"/>
  <c r="C58" i="1" s="1"/>
  <c r="AA58" i="1"/>
  <c r="Z58" i="1"/>
  <c r="Y58" i="1"/>
  <c r="N58" i="1"/>
  <c r="F58" i="1"/>
  <c r="AA56" i="1"/>
  <c r="Z56" i="1"/>
  <c r="Y56" i="1"/>
  <c r="X56" i="1"/>
  <c r="W56" i="1"/>
  <c r="V56" i="1"/>
  <c r="U56" i="1"/>
  <c r="T56" i="1"/>
  <c r="S56" i="1"/>
  <c r="R56" i="1"/>
  <c r="Q56" i="1"/>
  <c r="P56" i="1"/>
  <c r="N56" i="1"/>
  <c r="M56" i="1"/>
  <c r="L56" i="1"/>
  <c r="K56" i="1"/>
  <c r="J56" i="1"/>
  <c r="I56" i="1"/>
  <c r="H56" i="1"/>
  <c r="G56" i="1"/>
  <c r="F56" i="1"/>
  <c r="E56" i="1"/>
  <c r="D56" i="1"/>
  <c r="C56" i="1"/>
  <c r="AA54" i="1"/>
  <c r="Z54" i="1"/>
  <c r="Y54" i="1"/>
  <c r="X54" i="1"/>
  <c r="W54" i="1"/>
  <c r="V54" i="1"/>
  <c r="U54" i="1"/>
  <c r="T54" i="1"/>
  <c r="S54" i="1"/>
  <c r="R54" i="1"/>
  <c r="Q54" i="1"/>
  <c r="P54" i="1"/>
  <c r="AB54" i="1" s="1"/>
  <c r="AC54" i="1" s="1"/>
  <c r="O54" i="1"/>
  <c r="AB53" i="1"/>
  <c r="O53" i="1"/>
  <c r="AA52" i="1"/>
  <c r="Z52" i="1"/>
  <c r="Y52" i="1"/>
  <c r="X52" i="1"/>
  <c r="W52" i="1"/>
  <c r="V52" i="1"/>
  <c r="U52" i="1"/>
  <c r="T52" i="1"/>
  <c r="S52" i="1"/>
  <c r="R52" i="1"/>
  <c r="Q52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AC51" i="1"/>
  <c r="AB51" i="1"/>
  <c r="O51" i="1"/>
  <c r="AC50" i="1"/>
  <c r="AD50" i="1" s="1"/>
  <c r="AB50" i="1"/>
  <c r="O50" i="1"/>
  <c r="AC49" i="1"/>
  <c r="AD48" i="1"/>
  <c r="AB48" i="1"/>
  <c r="AC48" i="1" s="1"/>
  <c r="O48" i="1"/>
  <c r="AB47" i="1"/>
  <c r="O47" i="1"/>
  <c r="AB46" i="1"/>
  <c r="O46" i="1"/>
  <c r="AC46" i="1" s="1"/>
  <c r="AB45" i="1"/>
  <c r="O45" i="1"/>
  <c r="AC45" i="1" s="1"/>
  <c r="AD45" i="1" s="1"/>
  <c r="AB44" i="1"/>
  <c r="O44" i="1"/>
  <c r="AC44" i="1" s="1"/>
  <c r="AD44" i="1" s="1"/>
  <c r="AB43" i="1"/>
  <c r="O43" i="1"/>
  <c r="AA42" i="1"/>
  <c r="Z42" i="1"/>
  <c r="Y42" i="1"/>
  <c r="X42" i="1"/>
  <c r="W42" i="1"/>
  <c r="V42" i="1"/>
  <c r="U42" i="1"/>
  <c r="T42" i="1"/>
  <c r="S42" i="1"/>
  <c r="R42" i="1"/>
  <c r="Q42" i="1"/>
  <c r="P42" i="1"/>
  <c r="N42" i="1"/>
  <c r="M42" i="1"/>
  <c r="L42" i="1"/>
  <c r="K42" i="1"/>
  <c r="J42" i="1"/>
  <c r="I42" i="1"/>
  <c r="H42" i="1"/>
  <c r="G42" i="1"/>
  <c r="F42" i="1"/>
  <c r="E42" i="1"/>
  <c r="D42" i="1"/>
  <c r="C42" i="1"/>
  <c r="AC41" i="1"/>
  <c r="AD41" i="1" s="1"/>
  <c r="AB41" i="1"/>
  <c r="O41" i="1"/>
  <c r="R40" i="1"/>
  <c r="R38" i="1" s="1"/>
  <c r="P40" i="1"/>
  <c r="O40" i="1"/>
  <c r="T39" i="1"/>
  <c r="S39" i="1"/>
  <c r="S38" i="1" s="1"/>
  <c r="S37" i="1" s="1"/>
  <c r="S36" i="1" s="1"/>
  <c r="O39" i="1"/>
  <c r="AA38" i="1"/>
  <c r="Z38" i="1"/>
  <c r="Z37" i="1" s="1"/>
  <c r="Y38" i="1"/>
  <c r="X38" i="1"/>
  <c r="W38" i="1"/>
  <c r="V38" i="1"/>
  <c r="V37" i="1" s="1"/>
  <c r="V36" i="1" s="1"/>
  <c r="U38" i="1"/>
  <c r="Q38" i="1"/>
  <c r="Q37" i="1" s="1"/>
  <c r="Q36" i="1" s="1"/>
  <c r="N38" i="1"/>
  <c r="M38" i="1"/>
  <c r="M37" i="1" s="1"/>
  <c r="M36" i="1" s="1"/>
  <c r="L38" i="1"/>
  <c r="K38" i="1"/>
  <c r="J38" i="1"/>
  <c r="J37" i="1" s="1"/>
  <c r="J36" i="1" s="1"/>
  <c r="I38" i="1"/>
  <c r="I37" i="1" s="1"/>
  <c r="I36" i="1" s="1"/>
  <c r="H38" i="1"/>
  <c r="G38" i="1"/>
  <c r="F38" i="1"/>
  <c r="E38" i="1"/>
  <c r="E37" i="1" s="1"/>
  <c r="E36" i="1" s="1"/>
  <c r="D38" i="1"/>
  <c r="C38" i="1"/>
  <c r="AA37" i="1"/>
  <c r="Y37" i="1"/>
  <c r="Y36" i="1" s="1"/>
  <c r="X37" i="1"/>
  <c r="W37" i="1"/>
  <c r="U37" i="1"/>
  <c r="U36" i="1" s="1"/>
  <c r="N37" i="1"/>
  <c r="N36" i="1" s="1"/>
  <c r="L37" i="1"/>
  <c r="K37" i="1"/>
  <c r="K36" i="1" s="1"/>
  <c r="H37" i="1"/>
  <c r="H36" i="1" s="1"/>
  <c r="G37" i="1"/>
  <c r="F37" i="1"/>
  <c r="F36" i="1" s="1"/>
  <c r="D37" i="1"/>
  <c r="C37" i="1"/>
  <c r="C36" i="1" s="1"/>
  <c r="AA36" i="1"/>
  <c r="Z36" i="1"/>
  <c r="X36" i="1"/>
  <c r="W36" i="1"/>
  <c r="L36" i="1"/>
  <c r="G36" i="1"/>
  <c r="D36" i="1"/>
  <c r="AB35" i="1"/>
  <c r="O35" i="1"/>
  <c r="AC35" i="1" s="1"/>
  <c r="AA34" i="1"/>
  <c r="AA33" i="1" s="1"/>
  <c r="Z34" i="1"/>
  <c r="Z33" i="1" s="1"/>
  <c r="Y34" i="1"/>
  <c r="Y33" i="1" s="1"/>
  <c r="X34" i="1"/>
  <c r="X33" i="1" s="1"/>
  <c r="W34" i="1"/>
  <c r="W33" i="1" s="1"/>
  <c r="V34" i="1"/>
  <c r="V33" i="1" s="1"/>
  <c r="U34" i="1"/>
  <c r="T34" i="1"/>
  <c r="S34" i="1"/>
  <c r="S33" i="1" s="1"/>
  <c r="R34" i="1"/>
  <c r="R33" i="1" s="1"/>
  <c r="Q34" i="1"/>
  <c r="Q33" i="1" s="1"/>
  <c r="P34" i="1"/>
  <c r="P33" i="1" s="1"/>
  <c r="L34" i="1"/>
  <c r="L33" i="1" s="1"/>
  <c r="K34" i="1"/>
  <c r="K33" i="1" s="1"/>
  <c r="J34" i="1"/>
  <c r="J33" i="1" s="1"/>
  <c r="I34" i="1"/>
  <c r="I33" i="1" s="1"/>
  <c r="H34" i="1"/>
  <c r="H33" i="1" s="1"/>
  <c r="G34" i="1"/>
  <c r="G33" i="1" s="1"/>
  <c r="F34" i="1"/>
  <c r="F33" i="1" s="1"/>
  <c r="E34" i="1"/>
  <c r="E33" i="1" s="1"/>
  <c r="D34" i="1"/>
  <c r="D33" i="1" s="1"/>
  <c r="C34" i="1"/>
  <c r="C33" i="1" s="1"/>
  <c r="U33" i="1"/>
  <c r="T33" i="1"/>
  <c r="N33" i="1"/>
  <c r="M33" i="1"/>
  <c r="AB32" i="1"/>
  <c r="O32" i="1"/>
  <c r="AC32" i="1" s="1"/>
  <c r="AD32" i="1" s="1"/>
  <c r="AA31" i="1"/>
  <c r="Z31" i="1"/>
  <c r="Y31" i="1"/>
  <c r="X31" i="1"/>
  <c r="W31" i="1"/>
  <c r="V31" i="1"/>
  <c r="U31" i="1"/>
  <c r="T31" i="1"/>
  <c r="S31" i="1"/>
  <c r="R31" i="1"/>
  <c r="Q31" i="1"/>
  <c r="P31" i="1"/>
  <c r="N31" i="1"/>
  <c r="M31" i="1"/>
  <c r="L31" i="1"/>
  <c r="K31" i="1"/>
  <c r="J31" i="1"/>
  <c r="I31" i="1"/>
  <c r="H31" i="1"/>
  <c r="G31" i="1"/>
  <c r="F31" i="1"/>
  <c r="E31" i="1"/>
  <c r="D31" i="1"/>
  <c r="C31" i="1"/>
  <c r="AA30" i="1"/>
  <c r="Z30" i="1"/>
  <c r="Y30" i="1"/>
  <c r="X30" i="1"/>
  <c r="W30" i="1"/>
  <c r="V30" i="1"/>
  <c r="U30" i="1"/>
  <c r="T30" i="1"/>
  <c r="S30" i="1"/>
  <c r="R30" i="1"/>
  <c r="Q30" i="1"/>
  <c r="P30" i="1"/>
  <c r="N30" i="1"/>
  <c r="M30" i="1"/>
  <c r="L30" i="1"/>
  <c r="K30" i="1"/>
  <c r="J30" i="1"/>
  <c r="I30" i="1"/>
  <c r="H30" i="1"/>
  <c r="G30" i="1"/>
  <c r="F30" i="1"/>
  <c r="E30" i="1"/>
  <c r="D30" i="1"/>
  <c r="C30" i="1"/>
  <c r="AA29" i="1"/>
  <c r="Z29" i="1"/>
  <c r="Y29" i="1"/>
  <c r="X29" i="1"/>
  <c r="X28" i="1" s="1"/>
  <c r="W29" i="1"/>
  <c r="W28" i="1" s="1"/>
  <c r="V29" i="1"/>
  <c r="V28" i="1" s="1"/>
  <c r="U29" i="1"/>
  <c r="U28" i="1" s="1"/>
  <c r="T29" i="1"/>
  <c r="T28" i="1" s="1"/>
  <c r="S29" i="1"/>
  <c r="S28" i="1" s="1"/>
  <c r="R29" i="1"/>
  <c r="R28" i="1" s="1"/>
  <c r="Q29" i="1"/>
  <c r="Q28" i="1" s="1"/>
  <c r="P29" i="1"/>
  <c r="N29" i="1"/>
  <c r="N28" i="1" s="1"/>
  <c r="M29" i="1"/>
  <c r="M28" i="1" s="1"/>
  <c r="L29" i="1"/>
  <c r="L28" i="1" s="1"/>
  <c r="K29" i="1"/>
  <c r="J29" i="1"/>
  <c r="J28" i="1" s="1"/>
  <c r="I29" i="1"/>
  <c r="I28" i="1" s="1"/>
  <c r="H29" i="1"/>
  <c r="H28" i="1" s="1"/>
  <c r="G29" i="1"/>
  <c r="F29" i="1"/>
  <c r="F28" i="1" s="1"/>
  <c r="E29" i="1"/>
  <c r="E28" i="1" s="1"/>
  <c r="D29" i="1"/>
  <c r="D28" i="1" s="1"/>
  <c r="C29" i="1"/>
  <c r="C28" i="1" s="1"/>
  <c r="AA28" i="1"/>
  <c r="Z28" i="1"/>
  <c r="Y28" i="1"/>
  <c r="K28" i="1"/>
  <c r="G28" i="1"/>
  <c r="AB27" i="1"/>
  <c r="O27" i="1"/>
  <c r="AC27" i="1" s="1"/>
  <c r="AA26" i="1"/>
  <c r="Z26" i="1"/>
  <c r="Y26" i="1"/>
  <c r="X26" i="1"/>
  <c r="W26" i="1"/>
  <c r="V26" i="1"/>
  <c r="U26" i="1"/>
  <c r="T26" i="1"/>
  <c r="S26" i="1"/>
  <c r="R26" i="1"/>
  <c r="Q26" i="1"/>
  <c r="P26" i="1"/>
  <c r="N26" i="1"/>
  <c r="M26" i="1"/>
  <c r="L26" i="1"/>
  <c r="K26" i="1"/>
  <c r="J26" i="1"/>
  <c r="I26" i="1"/>
  <c r="H26" i="1"/>
  <c r="G26" i="1"/>
  <c r="F26" i="1"/>
  <c r="E26" i="1"/>
  <c r="D26" i="1"/>
  <c r="C26" i="1"/>
  <c r="AA25" i="1"/>
  <c r="Z25" i="1"/>
  <c r="Y25" i="1"/>
  <c r="X25" i="1"/>
  <c r="W25" i="1"/>
  <c r="V25" i="1"/>
  <c r="U25" i="1"/>
  <c r="T25" i="1"/>
  <c r="S25" i="1"/>
  <c r="R25" i="1"/>
  <c r="Q25" i="1"/>
  <c r="P25" i="1"/>
  <c r="N25" i="1"/>
  <c r="M25" i="1"/>
  <c r="L25" i="1"/>
  <c r="K25" i="1"/>
  <c r="J25" i="1"/>
  <c r="I25" i="1"/>
  <c r="H25" i="1"/>
  <c r="G25" i="1"/>
  <c r="F25" i="1"/>
  <c r="E25" i="1"/>
  <c r="D25" i="1"/>
  <c r="C25" i="1"/>
  <c r="AA24" i="1"/>
  <c r="AA23" i="1" s="1"/>
  <c r="AA22" i="1" s="1"/>
  <c r="Z24" i="1"/>
  <c r="Z23" i="1" s="1"/>
  <c r="Y24" i="1"/>
  <c r="X24" i="1"/>
  <c r="X23" i="1" s="1"/>
  <c r="W24" i="1"/>
  <c r="W23" i="1" s="1"/>
  <c r="V24" i="1"/>
  <c r="V23" i="1" s="1"/>
  <c r="U24" i="1"/>
  <c r="U23" i="1" s="1"/>
  <c r="T24" i="1"/>
  <c r="T23" i="1" s="1"/>
  <c r="S24" i="1"/>
  <c r="S23" i="1" s="1"/>
  <c r="R24" i="1"/>
  <c r="R23" i="1" s="1"/>
  <c r="Q24" i="1"/>
  <c r="Q23" i="1" s="1"/>
  <c r="P24" i="1"/>
  <c r="P23" i="1" s="1"/>
  <c r="N24" i="1"/>
  <c r="N23" i="1" s="1"/>
  <c r="M24" i="1"/>
  <c r="M23" i="1" s="1"/>
  <c r="M22" i="1" s="1"/>
  <c r="L24" i="1"/>
  <c r="K24" i="1"/>
  <c r="K23" i="1" s="1"/>
  <c r="J24" i="1"/>
  <c r="J23" i="1" s="1"/>
  <c r="I24" i="1"/>
  <c r="I23" i="1" s="1"/>
  <c r="H24" i="1"/>
  <c r="H23" i="1" s="1"/>
  <c r="G24" i="1"/>
  <c r="G23" i="1" s="1"/>
  <c r="F24" i="1"/>
  <c r="F23" i="1" s="1"/>
  <c r="E24" i="1"/>
  <c r="E23" i="1" s="1"/>
  <c r="E22" i="1" s="1"/>
  <c r="D24" i="1"/>
  <c r="C24" i="1"/>
  <c r="Y23" i="1"/>
  <c r="Y22" i="1" s="1"/>
  <c r="Y21" i="1" s="1"/>
  <c r="L23" i="1"/>
  <c r="D23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AA19" i="1"/>
  <c r="Z19" i="1"/>
  <c r="Y19" i="1"/>
  <c r="X19" i="1"/>
  <c r="W19" i="1"/>
  <c r="V19" i="1"/>
  <c r="U19" i="1"/>
  <c r="T19" i="1"/>
  <c r="S19" i="1"/>
  <c r="R19" i="1"/>
  <c r="Q19" i="1"/>
  <c r="P19" i="1"/>
  <c r="N19" i="1"/>
  <c r="M19" i="1"/>
  <c r="L19" i="1"/>
  <c r="K19" i="1"/>
  <c r="J19" i="1"/>
  <c r="I19" i="1"/>
  <c r="H19" i="1"/>
  <c r="G19" i="1"/>
  <c r="F19" i="1"/>
  <c r="E19" i="1"/>
  <c r="D19" i="1"/>
  <c r="C19" i="1"/>
  <c r="AA18" i="1"/>
  <c r="Z18" i="1"/>
  <c r="Y18" i="1"/>
  <c r="X18" i="1"/>
  <c r="X17" i="1" s="1"/>
  <c r="W18" i="1"/>
  <c r="W17" i="1" s="1"/>
  <c r="V18" i="1"/>
  <c r="V17" i="1" s="1"/>
  <c r="U18" i="1"/>
  <c r="U17" i="1" s="1"/>
  <c r="T18" i="1"/>
  <c r="T17" i="1" s="1"/>
  <c r="S18" i="1"/>
  <c r="S17" i="1" s="1"/>
  <c r="R18" i="1"/>
  <c r="R17" i="1" s="1"/>
  <c r="Q18" i="1"/>
  <c r="Q17" i="1" s="1"/>
  <c r="P18" i="1"/>
  <c r="N18" i="1"/>
  <c r="N17" i="1" s="1"/>
  <c r="M18" i="1"/>
  <c r="L18" i="1"/>
  <c r="L17" i="1" s="1"/>
  <c r="K18" i="1"/>
  <c r="K17" i="1" s="1"/>
  <c r="J18" i="1"/>
  <c r="J17" i="1" s="1"/>
  <c r="I18" i="1"/>
  <c r="H18" i="1"/>
  <c r="H17" i="1" s="1"/>
  <c r="G18" i="1"/>
  <c r="G17" i="1" s="1"/>
  <c r="F18" i="1"/>
  <c r="F17" i="1" s="1"/>
  <c r="E18" i="1"/>
  <c r="E17" i="1" s="1"/>
  <c r="D18" i="1"/>
  <c r="D17" i="1" s="1"/>
  <c r="C18" i="1"/>
  <c r="C17" i="1" s="1"/>
  <c r="AA17" i="1"/>
  <c r="Z17" i="1"/>
  <c r="Y17" i="1"/>
  <c r="M17" i="1"/>
  <c r="I17" i="1"/>
  <c r="AA16" i="1"/>
  <c r="Z16" i="1"/>
  <c r="Y16" i="1"/>
  <c r="X16" i="1"/>
  <c r="X15" i="1" s="1"/>
  <c r="W16" i="1"/>
  <c r="W15" i="1" s="1"/>
  <c r="W12" i="1" s="1"/>
  <c r="V16" i="1"/>
  <c r="V15" i="1" s="1"/>
  <c r="U16" i="1"/>
  <c r="U15" i="1" s="1"/>
  <c r="U12" i="1" s="1"/>
  <c r="T16" i="1"/>
  <c r="T15" i="1" s="1"/>
  <c r="S16" i="1"/>
  <c r="S15" i="1" s="1"/>
  <c r="S12" i="1" s="1"/>
  <c r="R16" i="1"/>
  <c r="R15" i="1" s="1"/>
  <c r="Q16" i="1"/>
  <c r="Q15" i="1" s="1"/>
  <c r="Q12" i="1" s="1"/>
  <c r="P16" i="1"/>
  <c r="N16" i="1"/>
  <c r="N15" i="1" s="1"/>
  <c r="M16" i="1"/>
  <c r="M15" i="1" s="1"/>
  <c r="M12" i="1" s="1"/>
  <c r="M11" i="1" s="1"/>
  <c r="L16" i="1"/>
  <c r="L15" i="1" s="1"/>
  <c r="L12" i="1" s="1"/>
  <c r="K16" i="1"/>
  <c r="K15" i="1" s="1"/>
  <c r="K12" i="1" s="1"/>
  <c r="J16" i="1"/>
  <c r="J15" i="1" s="1"/>
  <c r="I16" i="1"/>
  <c r="I15" i="1" s="1"/>
  <c r="I12" i="1" s="1"/>
  <c r="H16" i="1"/>
  <c r="H15" i="1" s="1"/>
  <c r="H12" i="1" s="1"/>
  <c r="G16" i="1"/>
  <c r="F16" i="1"/>
  <c r="F15" i="1" s="1"/>
  <c r="E16" i="1"/>
  <c r="E15" i="1" s="1"/>
  <c r="E12" i="1" s="1"/>
  <c r="D16" i="1"/>
  <c r="D15" i="1" s="1"/>
  <c r="D12" i="1" s="1"/>
  <c r="C16" i="1"/>
  <c r="C15" i="1" s="1"/>
  <c r="C12" i="1" s="1"/>
  <c r="AA15" i="1"/>
  <c r="AA12" i="1" s="1"/>
  <c r="Z15" i="1"/>
  <c r="Y15" i="1"/>
  <c r="Y12" i="1" s="1"/>
  <c r="G15" i="1"/>
  <c r="G12" i="1" s="1"/>
  <c r="AD14" i="1"/>
  <c r="AB14" i="1"/>
  <c r="AC14" i="1" s="1"/>
  <c r="O14" i="1"/>
  <c r="AB13" i="1"/>
  <c r="AC13" i="1" s="1"/>
  <c r="AD13" i="1" s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I11" i="1" l="1"/>
  <c r="M21" i="1"/>
  <c r="M10" i="1" s="1"/>
  <c r="M55" i="1" s="1"/>
  <c r="T12" i="1"/>
  <c r="T11" i="1" s="1"/>
  <c r="X12" i="1"/>
  <c r="X11" i="1" s="1"/>
  <c r="AA11" i="1"/>
  <c r="AA10" i="1" s="1"/>
  <c r="AA55" i="1" s="1"/>
  <c r="E21" i="1"/>
  <c r="E10" i="1" s="1"/>
  <c r="E55" i="1" s="1"/>
  <c r="R62" i="1"/>
  <c r="R60" i="1" s="1"/>
  <c r="O71" i="1"/>
  <c r="AD71" i="1" s="1"/>
  <c r="AB71" i="1"/>
  <c r="Q22" i="1"/>
  <c r="Q21" i="1" s="1"/>
  <c r="Q10" i="1" s="1"/>
  <c r="Q55" i="1" s="1"/>
  <c r="K11" i="1"/>
  <c r="I22" i="1"/>
  <c r="I21" i="1" s="1"/>
  <c r="I10" i="1" s="1"/>
  <c r="I55" i="1" s="1"/>
  <c r="C11" i="1"/>
  <c r="U62" i="1"/>
  <c r="U60" i="1" s="1"/>
  <c r="U57" i="1" s="1"/>
  <c r="U22" i="1"/>
  <c r="U21" i="1" s="1"/>
  <c r="G22" i="1"/>
  <c r="G21" i="1" s="1"/>
  <c r="K22" i="1"/>
  <c r="K21" i="1" s="1"/>
  <c r="F22" i="1"/>
  <c r="F21" i="1" s="1"/>
  <c r="E68" i="1"/>
  <c r="I68" i="1"/>
  <c r="E11" i="1"/>
  <c r="Q62" i="1"/>
  <c r="Q60" i="1" s="1"/>
  <c r="Q57" i="1" s="1"/>
  <c r="AA21" i="1"/>
  <c r="V22" i="1"/>
  <c r="V21" i="1" s="1"/>
  <c r="L11" i="1"/>
  <c r="Y11" i="1"/>
  <c r="Y10" i="1" s="1"/>
  <c r="Y55" i="1" s="1"/>
  <c r="D11" i="1"/>
  <c r="H11" i="1"/>
  <c r="Q11" i="1"/>
  <c r="U11" i="1"/>
  <c r="U10" i="1" s="1"/>
  <c r="U55" i="1" s="1"/>
  <c r="G11" i="1"/>
  <c r="W11" i="1"/>
  <c r="S11" i="1"/>
  <c r="R22" i="1"/>
  <c r="R21" i="1" s="1"/>
  <c r="R57" i="1"/>
  <c r="S22" i="1"/>
  <c r="S21" i="1" s="1"/>
  <c r="W22" i="1"/>
  <c r="W21" i="1" s="1"/>
  <c r="N22" i="1"/>
  <c r="N21" i="1" s="1"/>
  <c r="Z22" i="1"/>
  <c r="Z21" i="1" s="1"/>
  <c r="Y65" i="1"/>
  <c r="Y62" i="1" s="1"/>
  <c r="Y60" i="1" s="1"/>
  <c r="Y57" i="1" s="1"/>
  <c r="C70" i="1"/>
  <c r="C68" i="1" s="1"/>
  <c r="C62" i="1" s="1"/>
  <c r="C60" i="1" s="1"/>
  <c r="C57" i="1" s="1"/>
  <c r="K70" i="1"/>
  <c r="K68" i="1" s="1"/>
  <c r="K62" i="1" s="1"/>
  <c r="K60" i="1" s="1"/>
  <c r="K57" i="1" s="1"/>
  <c r="AB18" i="1"/>
  <c r="AB17" i="1" s="1"/>
  <c r="O24" i="1"/>
  <c r="AB24" i="1"/>
  <c r="O25" i="1"/>
  <c r="O26" i="1"/>
  <c r="I65" i="1"/>
  <c r="M65" i="1"/>
  <c r="P70" i="1"/>
  <c r="P68" i="1" s="1"/>
  <c r="P62" i="1" s="1"/>
  <c r="P60" i="1" s="1"/>
  <c r="P57" i="1" s="1"/>
  <c r="AB20" i="1"/>
  <c r="AC20" i="1" s="1"/>
  <c r="O29" i="1"/>
  <c r="AB29" i="1"/>
  <c r="T22" i="1"/>
  <c r="T21" i="1" s="1"/>
  <c r="X22" i="1"/>
  <c r="X21" i="1" s="1"/>
  <c r="O30" i="1"/>
  <c r="O31" i="1"/>
  <c r="AB31" i="1"/>
  <c r="V70" i="1"/>
  <c r="V68" i="1" s="1"/>
  <c r="V62" i="1" s="1"/>
  <c r="V60" i="1" s="1"/>
  <c r="V57" i="1" s="1"/>
  <c r="Z70" i="1"/>
  <c r="Z68" i="1" s="1"/>
  <c r="Z62" i="1" s="1"/>
  <c r="Z60" i="1" s="1"/>
  <c r="Z57" i="1" s="1"/>
  <c r="R37" i="1"/>
  <c r="R36" i="1" s="1"/>
  <c r="G70" i="1"/>
  <c r="G68" i="1" s="1"/>
  <c r="G62" i="1" s="1"/>
  <c r="G60" i="1" s="1"/>
  <c r="G57" i="1" s="1"/>
  <c r="AB19" i="1"/>
  <c r="AB25" i="1"/>
  <c r="AB26" i="1"/>
  <c r="AC26" i="1" s="1"/>
  <c r="AD26" i="1" s="1"/>
  <c r="J22" i="1"/>
  <c r="J21" i="1" s="1"/>
  <c r="O64" i="1"/>
  <c r="E65" i="1"/>
  <c r="E62" i="1" s="1"/>
  <c r="E60" i="1" s="1"/>
  <c r="E57" i="1" s="1"/>
  <c r="R12" i="1"/>
  <c r="R11" i="1" s="1"/>
  <c r="V12" i="1"/>
  <c r="V11" i="1" s="1"/>
  <c r="Z12" i="1"/>
  <c r="Z11" i="1" s="1"/>
  <c r="AB16" i="1"/>
  <c r="AB15" i="1" s="1"/>
  <c r="AB12" i="1" s="1"/>
  <c r="D22" i="1"/>
  <c r="D21" i="1" s="1"/>
  <c r="H22" i="1"/>
  <c r="H21" i="1" s="1"/>
  <c r="L22" i="1"/>
  <c r="O59" i="1"/>
  <c r="O58" i="1" s="1"/>
  <c r="O61" i="1"/>
  <c r="O66" i="1"/>
  <c r="X62" i="1"/>
  <c r="X60" i="1" s="1"/>
  <c r="X57" i="1" s="1"/>
  <c r="AB67" i="1"/>
  <c r="D68" i="1"/>
  <c r="D62" i="1" s="1"/>
  <c r="D60" i="1" s="1"/>
  <c r="D57" i="1" s="1"/>
  <c r="H68" i="1"/>
  <c r="H62" i="1" s="1"/>
  <c r="H60" i="1" s="1"/>
  <c r="H57" i="1" s="1"/>
  <c r="L68" i="1"/>
  <c r="L62" i="1" s="1"/>
  <c r="L60" i="1" s="1"/>
  <c r="L57" i="1" s="1"/>
  <c r="N70" i="1"/>
  <c r="N68" i="1" s="1"/>
  <c r="N62" i="1" s="1"/>
  <c r="N60" i="1" s="1"/>
  <c r="N57" i="1" s="1"/>
  <c r="S70" i="1"/>
  <c r="S68" i="1" s="1"/>
  <c r="S62" i="1" s="1"/>
  <c r="S60" i="1" s="1"/>
  <c r="S57" i="1" s="1"/>
  <c r="W70" i="1"/>
  <c r="W68" i="1" s="1"/>
  <c r="W62" i="1" s="1"/>
  <c r="W60" i="1" s="1"/>
  <c r="W57" i="1" s="1"/>
  <c r="AA70" i="1"/>
  <c r="AA68" i="1" s="1"/>
  <c r="AA62" i="1" s="1"/>
  <c r="AA60" i="1" s="1"/>
  <c r="AA57" i="1" s="1"/>
  <c r="F12" i="1"/>
  <c r="F11" i="1" s="1"/>
  <c r="J12" i="1"/>
  <c r="J11" i="1" s="1"/>
  <c r="N12" i="1"/>
  <c r="N11" i="1" s="1"/>
  <c r="L21" i="1"/>
  <c r="L10" i="1" s="1"/>
  <c r="L55" i="1" s="1"/>
  <c r="P28" i="1"/>
  <c r="P22" i="1" s="1"/>
  <c r="P21" i="1" s="1"/>
  <c r="AB30" i="1"/>
  <c r="P15" i="1"/>
  <c r="P12" i="1" s="1"/>
  <c r="P17" i="1"/>
  <c r="O19" i="1"/>
  <c r="C23" i="1"/>
  <c r="C22" i="1" s="1"/>
  <c r="C21" i="1" s="1"/>
  <c r="AB34" i="1"/>
  <c r="AB40" i="1"/>
  <c r="AC40" i="1" s="1"/>
  <c r="AD40" i="1" s="1"/>
  <c r="P38" i="1"/>
  <c r="P37" i="1" s="1"/>
  <c r="P36" i="1" s="1"/>
  <c r="O74" i="1"/>
  <c r="AB74" i="1"/>
  <c r="AB73" i="1" s="1"/>
  <c r="O16" i="1"/>
  <c r="O15" i="1" s="1"/>
  <c r="O12" i="1" s="1"/>
  <c r="O18" i="1"/>
  <c r="O17" i="1" s="1"/>
  <c r="O34" i="1"/>
  <c r="O33" i="1" s="1"/>
  <c r="T38" i="1"/>
  <c r="T37" i="1" s="1"/>
  <c r="T36" i="1" s="1"/>
  <c r="AB39" i="1"/>
  <c r="AC43" i="1"/>
  <c r="AD43" i="1" s="1"/>
  <c r="O42" i="1"/>
  <c r="AC47" i="1"/>
  <c r="AD47" i="1" s="1"/>
  <c r="AB42" i="1"/>
  <c r="O52" i="1"/>
  <c r="AB59" i="1"/>
  <c r="T62" i="1"/>
  <c r="T60" i="1" s="1"/>
  <c r="T57" i="1" s="1"/>
  <c r="AB66" i="1"/>
  <c r="F70" i="1"/>
  <c r="F68" i="1" s="1"/>
  <c r="F62" i="1" s="1"/>
  <c r="F60" i="1" s="1"/>
  <c r="F57" i="1" s="1"/>
  <c r="J70" i="1"/>
  <c r="J68" i="1" s="1"/>
  <c r="J62" i="1" s="1"/>
  <c r="J60" i="1" s="1"/>
  <c r="J57" i="1" s="1"/>
  <c r="O38" i="1"/>
  <c r="O37" i="1" s="1"/>
  <c r="O36" i="1" s="1"/>
  <c r="AB56" i="1"/>
  <c r="M68" i="1"/>
  <c r="AC53" i="1"/>
  <c r="AD53" i="1" s="1"/>
  <c r="AC64" i="1"/>
  <c r="O72" i="1"/>
  <c r="AD72" i="1" s="1"/>
  <c r="AB78" i="1"/>
  <c r="AB52" i="1"/>
  <c r="O56" i="1"/>
  <c r="O67" i="1"/>
  <c r="O69" i="1"/>
  <c r="AB72" i="1"/>
  <c r="AB70" i="1" s="1"/>
  <c r="AB68" i="1" s="1"/>
  <c r="AA75" i="1" l="1"/>
  <c r="AA79" i="1" s="1"/>
  <c r="X10" i="1"/>
  <c r="X55" i="1" s="1"/>
  <c r="X75" i="1" s="1"/>
  <c r="X79" i="1" s="1"/>
  <c r="F10" i="1"/>
  <c r="F55" i="1" s="1"/>
  <c r="AC25" i="1"/>
  <c r="AD25" i="1" s="1"/>
  <c r="Q75" i="1"/>
  <c r="Q79" i="1" s="1"/>
  <c r="T10" i="1"/>
  <c r="T55" i="1" s="1"/>
  <c r="T75" i="1" s="1"/>
  <c r="T79" i="1" s="1"/>
  <c r="H10" i="1"/>
  <c r="H55" i="1" s="1"/>
  <c r="H75" i="1" s="1"/>
  <c r="H79" i="1" s="1"/>
  <c r="V10" i="1"/>
  <c r="V55" i="1" s="1"/>
  <c r="V75" i="1" s="1"/>
  <c r="V79" i="1" s="1"/>
  <c r="I62" i="1"/>
  <c r="I60" i="1" s="1"/>
  <c r="I57" i="1" s="1"/>
  <c r="I75" i="1" s="1"/>
  <c r="I79" i="1" s="1"/>
  <c r="W10" i="1"/>
  <c r="W55" i="1" s="1"/>
  <c r="W75" i="1" s="1"/>
  <c r="W79" i="1" s="1"/>
  <c r="AC19" i="1"/>
  <c r="AD19" i="1" s="1"/>
  <c r="J10" i="1"/>
  <c r="J55" i="1" s="1"/>
  <c r="D10" i="1"/>
  <c r="D55" i="1" s="1"/>
  <c r="K10" i="1"/>
  <c r="K55" i="1" s="1"/>
  <c r="K75" i="1" s="1"/>
  <c r="K79" i="1" s="1"/>
  <c r="Z10" i="1"/>
  <c r="Z55" i="1" s="1"/>
  <c r="AB23" i="1"/>
  <c r="J75" i="1"/>
  <c r="J79" i="1" s="1"/>
  <c r="AC24" i="1"/>
  <c r="AD24" i="1" s="1"/>
  <c r="L75" i="1"/>
  <c r="L79" i="1" s="1"/>
  <c r="E75" i="1"/>
  <c r="E79" i="1" s="1"/>
  <c r="Y75" i="1"/>
  <c r="Y79" i="1" s="1"/>
  <c r="O65" i="1"/>
  <c r="M62" i="1"/>
  <c r="M60" i="1" s="1"/>
  <c r="M57" i="1" s="1"/>
  <c r="M75" i="1" s="1"/>
  <c r="M79" i="1" s="1"/>
  <c r="U75" i="1"/>
  <c r="U79" i="1" s="1"/>
  <c r="C10" i="1"/>
  <c r="C55" i="1" s="1"/>
  <c r="C75" i="1" s="1"/>
  <c r="C79" i="1" s="1"/>
  <c r="N10" i="1"/>
  <c r="N55" i="1" s="1"/>
  <c r="N75" i="1" s="1"/>
  <c r="N79" i="1" s="1"/>
  <c r="AC31" i="1"/>
  <c r="AD31" i="1" s="1"/>
  <c r="D75" i="1"/>
  <c r="D79" i="1" s="1"/>
  <c r="R10" i="1"/>
  <c r="R55" i="1" s="1"/>
  <c r="R75" i="1" s="1"/>
  <c r="R79" i="1" s="1"/>
  <c r="G10" i="1"/>
  <c r="G55" i="1" s="1"/>
  <c r="G75" i="1" s="1"/>
  <c r="G79" i="1" s="1"/>
  <c r="Z75" i="1"/>
  <c r="Z79" i="1" s="1"/>
  <c r="F75" i="1"/>
  <c r="F79" i="1" s="1"/>
  <c r="AC16" i="1"/>
  <c r="AD16" i="1" s="1"/>
  <c r="O23" i="1"/>
  <c r="AC23" i="1" s="1"/>
  <c r="AD23" i="1" s="1"/>
  <c r="S10" i="1"/>
  <c r="S55" i="1" s="1"/>
  <c r="S75" i="1" s="1"/>
  <c r="S79" i="1" s="1"/>
  <c r="O28" i="1"/>
  <c r="P11" i="1"/>
  <c r="P10" i="1" s="1"/>
  <c r="P55" i="1" s="1"/>
  <c r="P75" i="1" s="1"/>
  <c r="P79" i="1" s="1"/>
  <c r="AC29" i="1"/>
  <c r="AD29" i="1" s="1"/>
  <c r="AB58" i="1"/>
  <c r="AC58" i="1" s="1"/>
  <c r="AD58" i="1" s="1"/>
  <c r="AC59" i="1"/>
  <c r="AD59" i="1" s="1"/>
  <c r="AC17" i="1"/>
  <c r="AD17" i="1" s="1"/>
  <c r="O11" i="1"/>
  <c r="O73" i="1"/>
  <c r="AD74" i="1"/>
  <c r="AC12" i="1"/>
  <c r="AD12" i="1" s="1"/>
  <c r="AB11" i="1"/>
  <c r="AC18" i="1"/>
  <c r="AD18" i="1" s="1"/>
  <c r="AC52" i="1"/>
  <c r="AD52" i="1" s="1"/>
  <c r="AB65" i="1"/>
  <c r="AC66" i="1"/>
  <c r="AD66" i="1" s="1"/>
  <c r="AC73" i="1"/>
  <c r="AD73" i="1" s="1"/>
  <c r="AC69" i="1"/>
  <c r="AC78" i="1"/>
  <c r="AD78" i="1" s="1"/>
  <c r="AC56" i="1"/>
  <c r="AD56" i="1" s="1"/>
  <c r="AC42" i="1"/>
  <c r="AD42" i="1" s="1"/>
  <c r="AB38" i="1"/>
  <c r="AC39" i="1"/>
  <c r="AD39" i="1" s="1"/>
  <c r="O70" i="1"/>
  <c r="AD70" i="1" s="1"/>
  <c r="AC30" i="1"/>
  <c r="AD30" i="1" s="1"/>
  <c r="AC67" i="1"/>
  <c r="AD67" i="1" s="1"/>
  <c r="AC15" i="1"/>
  <c r="AD15" i="1" s="1"/>
  <c r="AB28" i="1"/>
  <c r="AB33" i="1"/>
  <c r="AC33" i="1" s="1"/>
  <c r="AD33" i="1" s="1"/>
  <c r="AC34" i="1"/>
  <c r="AD34" i="1" s="1"/>
  <c r="AC28" i="1" l="1"/>
  <c r="AD28" i="1" s="1"/>
  <c r="O22" i="1"/>
  <c r="O21" i="1" s="1"/>
  <c r="O10" i="1" s="1"/>
  <c r="O55" i="1" s="1"/>
  <c r="O68" i="1"/>
  <c r="AB37" i="1"/>
  <c r="AC38" i="1"/>
  <c r="AD38" i="1" s="1"/>
  <c r="AB22" i="1"/>
  <c r="AB62" i="1"/>
  <c r="AC65" i="1"/>
  <c r="AD65" i="1" s="1"/>
  <c r="AC11" i="1"/>
  <c r="AD11" i="1" s="1"/>
  <c r="AB60" i="1" l="1"/>
  <c r="AB21" i="1"/>
  <c r="AC22" i="1"/>
  <c r="AD22" i="1" s="1"/>
  <c r="O62" i="1"/>
  <c r="O60" i="1" s="1"/>
  <c r="O57" i="1" s="1"/>
  <c r="O75" i="1" s="1"/>
  <c r="O79" i="1" s="1"/>
  <c r="AC68" i="1"/>
  <c r="AD68" i="1" s="1"/>
  <c r="AC37" i="1"/>
  <c r="AD37" i="1" s="1"/>
  <c r="AB36" i="1"/>
  <c r="AC36" i="1" s="1"/>
  <c r="AD36" i="1" s="1"/>
  <c r="AC60" i="1" l="1"/>
  <c r="AD60" i="1" s="1"/>
  <c r="AB57" i="1"/>
  <c r="AC62" i="1"/>
  <c r="AD62" i="1" s="1"/>
  <c r="AC21" i="1"/>
  <c r="AD21" i="1" s="1"/>
  <c r="AB10" i="1"/>
  <c r="AC57" i="1" l="1"/>
  <c r="AD57" i="1" s="1"/>
  <c r="AC10" i="1"/>
  <c r="AD10" i="1" s="1"/>
  <c r="AB55" i="1"/>
  <c r="AC55" i="1" s="1"/>
  <c r="AD55" i="1" s="1"/>
  <c r="AB75" i="1" l="1"/>
  <c r="AC75" i="1" s="1"/>
  <c r="AD75" i="1" s="1"/>
  <c r="AB79" i="1" l="1"/>
  <c r="AC79" i="1" s="1"/>
  <c r="AD79" i="1" s="1"/>
</calcChain>
</file>

<file path=xl/sharedStrings.xml><?xml version="1.0" encoding="utf-8"?>
<sst xmlns="http://schemas.openxmlformats.org/spreadsheetml/2006/main" count="115" uniqueCount="97">
  <si>
    <t>CUADRO No.4</t>
  </si>
  <si>
    <t xml:space="preserve"> INGRESOS FISCALES COMPARADOS  POR PARTIDAS, TESORERÍA NACIONAL</t>
  </si>
  <si>
    <t>ENERO-DICIEMBRE  2015/2016</t>
  </si>
  <si>
    <t>(En millones de RD$)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</si>
  <si>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</si>
  <si>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</si>
  <si>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</si>
  <si>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</si>
  <si>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</si>
  <si>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</si>
  <si>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</si>
  <si>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</si>
  <si>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</si>
  <si>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</si>
  <si>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</si>
  <si>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</si>
  <si>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</si>
  <si>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</si>
  <si>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</si>
  <si>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</si>
  <si>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</si>
  <si>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</si>
  <si>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INTERNOS SOBRE MERCANCIAS Y SERVICIOS</t>
  </si>
  <si>
    <t>- Impuestos Adicionales y Selectivos sobre Bienes y Servicios</t>
  </si>
  <si>
    <t>- Impuesto para Contribuir al Desarrollo de las Telecomunicaciones</t>
  </si>
  <si>
    <t>- Impuestos Sobre el Uso de Bienes y Licencias</t>
  </si>
  <si>
    <t>- Licencias para Portar Armas de Fuego</t>
  </si>
  <si>
    <t>2) IMPUESTOS SOBRE EL COMERCIO Y LAS TRANSACCIONES/COMERCIO EXTERIOR</t>
  </si>
  <si>
    <t>- Derechos Consulares</t>
  </si>
  <si>
    <t>II) CONTRIBUCIONES SOCIALES</t>
  </si>
  <si>
    <t>III) TRANSFERENCIAS CORRIENTES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</si>
  <si>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</si>
  <si>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</si>
  <si>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</si>
  <si>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</si>
  <si>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</si>
  <si>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las Inst. Centralizadas en mercancías en la CUT</t>
  </si>
  <si>
    <t>- Otras Ventas</t>
  </si>
  <si>
    <t>- Ventas Servicios del Estado</t>
  </si>
  <si>
    <t>- Otras Ventas de Servicios del Gobierno Central</t>
  </si>
  <si>
    <t>- Ingresos de las Inst. Centralizadas en Servicios en la CUT</t>
  </si>
  <si>
    <t>- Servicios de transporte (incluye METRO)</t>
  </si>
  <si>
    <t>- Otros</t>
  </si>
  <si>
    <t>- Tasas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</si>
  <si>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</si>
  <si>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</si>
  <si>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</si>
  <si>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</si>
  <si>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</si>
  <si>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Dividendos de la Refinería</t>
  </si>
  <si>
    <t xml:space="preserve">- Otros Dividendos </t>
  </si>
  <si>
    <t xml:space="preserve">- Intereses </t>
  </si>
  <si>
    <t>- Intereses por colocación de bonos del mercado interno</t>
  </si>
  <si>
    <t>- Intereses por Colocación de Inversiones Financieras</t>
  </si>
  <si>
    <t>- Ganancia por colocación de bonos internos</t>
  </si>
  <si>
    <t>- Intereses percibidos del mercado interno</t>
  </si>
  <si>
    <t>- Intereses por colocación de bonos del mercado externo</t>
  </si>
  <si>
    <t>- Ganancia por colocación de bonos externos</t>
  </si>
  <si>
    <t>- Arriendo de Activos Tangibles No Producidos</t>
  </si>
  <si>
    <t>- Multas y Sanciones</t>
  </si>
  <si>
    <t>- Ingresos Diversos</t>
  </si>
  <si>
    <t>B)  INGRESOS DE CAPITAL</t>
  </si>
  <si>
    <t>- Ventas de Activos No Financieros</t>
  </si>
  <si>
    <t>- Ventas de Activos Intangibles</t>
  </si>
  <si>
    <t>-</t>
  </si>
  <si>
    <t xml:space="preserve">TOTAL </t>
  </si>
  <si>
    <t>DONACIONES</t>
  </si>
  <si>
    <t>FUENTES FINANCIERAS</t>
  </si>
  <si>
    <t>Disminición de Activos Financieros</t>
  </si>
  <si>
    <t>- Recuperación de Prestamos Internos</t>
  </si>
  <si>
    <t>Incremento de Pasivos Financieros</t>
  </si>
  <si>
    <t>Incremento de Pasivos Corrientes</t>
  </si>
  <si>
    <t>Incremento de Pasivos No Corrientes</t>
  </si>
  <si>
    <t>Incremento de documentos por pagar Externo de largo plazo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</si>
  <si>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</si>
  <si>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</si>
  <si>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</si>
  <si>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</si>
  <si>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</si>
  <si>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</si>
  <si>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</si>
  <si>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APLICACIONES FINANCIERAS</t>
  </si>
  <si>
    <t>- Incremento de disponibilidades</t>
  </si>
  <si>
    <t>TOTAL</t>
  </si>
  <si>
    <t>Depósitos a Cargo del Estado o Fondos Especiales y de Terceros</t>
  </si>
  <si>
    <t>Devolución de Recursos a empleados por retenciones excesivas por TSS</t>
  </si>
  <si>
    <t>Ingresos de la CUT No Presupuestaria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</si>
  <si>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</si>
  <si>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</si>
  <si>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</si>
  <si>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</si>
  <si>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Presupuestarias, Fondo de devolución  y los depósitos en exceso de las recaudadoras y TSS.  </t>
  </si>
  <si>
    <t xml:space="preserve">(2) Se incluyen en enero 2015,RD$93,475.6 millones de donaciones, producto del descuento del 52.0% de la deuda de PETROCARIBE adquirida por el Gobierno Dominicano </t>
  </si>
  <si>
    <t xml:space="preserve">      por un monto de RD$179,780.0 millones, según lo dispuesto en el Manual de Estadísticas Fiscales del Fondo Monetario Internaciona (FMI).</t>
  </si>
  <si>
    <t>3) Existe una diferencia con el SIGEF con los RD$1,700.0 millones de los aportes del Banco de Reservas, estos estan registrado en el SIGEF en diciembre, el los cuadros de la DGPLT estan en el mes de abril.</t>
  </si>
  <si>
    <t>MINISTERIO DE HACIENDA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</si>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</sst>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"/>
    <numFmt numFmtId="167" formatCode="* _(#,##0.0_)\ _P_-;* \(#,##0.0\)\ _P_-;_-* &quot;-&quot;??\ _P_-;_-@_-"/>
    <numFmt numFmtId="168" formatCode="_ * #,##0.00_ ;_ * \-#,##0.00_ ;_ * &quot;-&quot;??_ ;_ @_ "/>
    <numFmt numFmtId="169" formatCode="_([$€-2]* #,##0.00_);_([$€-2]* \(#,##0.00\);_([$€-2]* &quot;-&quot;??_)"/>
  </numFmts>
  <fonts count="4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11">
      <protection hidden="1"/>
    </xf>
    <xf numFmtId="0" fontId="21" fillId="16" borderId="11" applyNumberFormat="0" applyFont="0" applyBorder="0" applyAlignment="0" applyProtection="0">
      <protection hidden="1"/>
    </xf>
    <xf numFmtId="0" fontId="20" fillId="0" borderId="11">
      <protection hidden="1"/>
    </xf>
    <xf numFmtId="167" fontId="5" fillId="0" borderId="15" applyBorder="0">
      <alignment horizontal="center" vertical="center"/>
    </xf>
    <xf numFmtId="0" fontId="22" fillId="4" borderId="0" applyNumberFormat="0" applyBorder="0" applyAlignment="0" applyProtection="0"/>
    <xf numFmtId="0" fontId="23" fillId="16" borderId="16" applyNumberFormat="0" applyAlignment="0" applyProtection="0"/>
    <xf numFmtId="0" fontId="24" fillId="17" borderId="17" applyNumberFormat="0" applyAlignment="0" applyProtection="0"/>
    <xf numFmtId="0" fontId="25" fillId="0" borderId="18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7" fillId="7" borderId="16" applyNumberFormat="0" applyAlignment="0" applyProtection="0"/>
    <xf numFmtId="169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3" borderId="0" applyNumberFormat="0" applyBorder="0" applyAlignment="0" applyProtection="0"/>
    <xf numFmtId="0" fontId="30" fillId="0" borderId="11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32" fillId="0" borderId="0">
      <alignment vertical="top"/>
    </xf>
    <xf numFmtId="0" fontId="2" fillId="0" borderId="0"/>
    <xf numFmtId="0" fontId="18" fillId="0" borderId="0"/>
    <xf numFmtId="0" fontId="2" fillId="0" borderId="0"/>
    <xf numFmtId="39" fontId="3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19" applyNumberFormat="0" applyFont="0" applyAlignment="0" applyProtection="0"/>
    <xf numFmtId="0" fontId="2" fillId="23" borderId="19" applyNumberFormat="0" applyFont="0" applyAlignment="0" applyProtection="0"/>
    <xf numFmtId="0" fontId="2" fillId="23" borderId="19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11" applyNumberFormat="0" applyFill="0" applyBorder="0" applyAlignment="0" applyProtection="0">
      <protection hidden="1"/>
    </xf>
    <xf numFmtId="0" fontId="35" fillId="16" borderId="20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26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16" borderId="11"/>
    <xf numFmtId="0" fontId="42" fillId="0" borderId="24" applyNumberFormat="0" applyFill="0" applyAlignment="0" applyProtection="0"/>
  </cellStyleXfs>
  <cellXfs count="121">
    <xf numFmtId="0" fontId="0" fillId="0" borderId="0" xfId="0"/>
    <xf numFmtId="0" fontId="2" fillId="0" borderId="0" xfId="0" applyFont="1" applyBorder="1"/>
    <xf numFmtId="0" fontId="2" fillId="0" borderId="0" xfId="0" applyFont="1"/>
    <xf numFmtId="0" fontId="4" fillId="0" borderId="0" xfId="0" applyFont="1" applyFill="1"/>
    <xf numFmtId="0" fontId="5" fillId="0" borderId="0" xfId="0" applyFont="1"/>
    <xf numFmtId="0" fontId="5" fillId="0" borderId="0" xfId="0" applyFont="1" applyBorder="1"/>
    <xf numFmtId="0" fontId="0" fillId="0" borderId="0" xfId="0" applyFill="1" applyBorder="1"/>
    <xf numFmtId="0" fontId="9" fillId="0" borderId="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/>
    <xf numFmtId="0" fontId="9" fillId="0" borderId="0" xfId="0" applyFont="1" applyFill="1" applyBorder="1" applyAlignment="1" applyProtection="1">
      <alignment horizontal="left" vertical="center"/>
    </xf>
    <xf numFmtId="164" fontId="9" fillId="0" borderId="9" xfId="2" applyNumberFormat="1" applyFont="1" applyFill="1" applyBorder="1"/>
    <xf numFmtId="164" fontId="9" fillId="0" borderId="10" xfId="2" applyNumberFormat="1" applyFont="1" applyFill="1" applyBorder="1"/>
    <xf numFmtId="164" fontId="9" fillId="0" borderId="0" xfId="2" applyNumberFormat="1" applyFont="1" applyFill="1" applyBorder="1"/>
    <xf numFmtId="164" fontId="2" fillId="0" borderId="0" xfId="0" applyNumberFormat="1" applyFont="1" applyFill="1" applyBorder="1"/>
    <xf numFmtId="49" fontId="9" fillId="0" borderId="10" xfId="0" applyNumberFormat="1" applyFont="1" applyFill="1" applyBorder="1" applyAlignment="1" applyProtection="1"/>
    <xf numFmtId="164" fontId="9" fillId="0" borderId="11" xfId="3" applyNumberFormat="1" applyFont="1" applyFill="1" applyBorder="1"/>
    <xf numFmtId="164" fontId="9" fillId="0" borderId="10" xfId="3" applyNumberFormat="1" applyFont="1" applyFill="1" applyBorder="1"/>
    <xf numFmtId="164" fontId="9" fillId="0" borderId="0" xfId="3" applyNumberFormat="1" applyFont="1" applyFill="1" applyBorder="1"/>
    <xf numFmtId="49" fontId="9" fillId="0" borderId="10" xfId="0" applyNumberFormat="1" applyFont="1" applyFill="1" applyBorder="1" applyAlignment="1" applyProtection="1">
      <alignment horizontal="left" indent="1"/>
    </xf>
    <xf numFmtId="164" fontId="9" fillId="0" borderId="0" xfId="3" applyNumberFormat="1" applyFont="1" applyFill="1" applyBorder="1" applyProtection="1"/>
    <xf numFmtId="0" fontId="10" fillId="0" borderId="10" xfId="0" applyFont="1" applyFill="1" applyBorder="1" applyAlignment="1" applyProtection="1">
      <alignment horizontal="left" indent="2"/>
    </xf>
    <xf numFmtId="164" fontId="10" fillId="0" borderId="11" xfId="3" applyNumberFormat="1" applyFont="1" applyFill="1" applyBorder="1" applyProtection="1"/>
    <xf numFmtId="164" fontId="10" fillId="0" borderId="10" xfId="3" applyNumberFormat="1" applyFont="1" applyFill="1" applyBorder="1" applyProtection="1"/>
    <xf numFmtId="164" fontId="10" fillId="0" borderId="0" xfId="3" applyNumberFormat="1" applyFont="1" applyFill="1" applyBorder="1" applyProtection="1"/>
    <xf numFmtId="49" fontId="9" fillId="0" borderId="10" xfId="0" applyNumberFormat="1" applyFont="1" applyBorder="1" applyAlignment="1">
      <alignment horizontal="left" indent="1"/>
    </xf>
    <xf numFmtId="164" fontId="9" fillId="0" borderId="11" xfId="3" applyNumberFormat="1" applyFont="1" applyFill="1" applyBorder="1" applyProtection="1"/>
    <xf numFmtId="49" fontId="10" fillId="0" borderId="10" xfId="0" applyNumberFormat="1" applyFont="1" applyFill="1" applyBorder="1" applyAlignment="1" applyProtection="1">
      <alignment horizontal="left" indent="2"/>
    </xf>
    <xf numFmtId="164" fontId="10" fillId="0" borderId="11" xfId="3" applyNumberFormat="1" applyFont="1" applyFill="1" applyBorder="1" applyAlignment="1" applyProtection="1"/>
    <xf numFmtId="164" fontId="9" fillId="0" borderId="11" xfId="3" applyNumberFormat="1" applyFont="1" applyFill="1" applyBorder="1" applyAlignment="1" applyProtection="1"/>
    <xf numFmtId="164" fontId="9" fillId="0" borderId="10" xfId="3" applyNumberFormat="1" applyFont="1" applyFill="1" applyBorder="1" applyAlignment="1" applyProtection="1"/>
    <xf numFmtId="164" fontId="9" fillId="0" borderId="0" xfId="3" applyNumberFormat="1" applyFont="1" applyFill="1" applyBorder="1" applyAlignment="1" applyProtection="1"/>
    <xf numFmtId="164" fontId="10" fillId="0" borderId="11" xfId="3" applyNumberFormat="1" applyFont="1" applyFill="1" applyBorder="1"/>
    <xf numFmtId="49" fontId="9" fillId="0" borderId="10" xfId="2" applyNumberFormat="1" applyFont="1" applyFill="1" applyBorder="1" applyAlignment="1" applyProtection="1">
      <alignment horizontal="left"/>
    </xf>
    <xf numFmtId="164" fontId="9" fillId="0" borderId="10" xfId="2" applyNumberFormat="1" applyFont="1" applyFill="1" applyBorder="1" applyProtection="1"/>
    <xf numFmtId="49" fontId="9" fillId="0" borderId="10" xfId="0" applyNumberFormat="1" applyFont="1" applyFill="1" applyBorder="1" applyAlignment="1" applyProtection="1">
      <alignment horizontal="left"/>
    </xf>
    <xf numFmtId="164" fontId="9" fillId="0" borderId="10" xfId="3" applyNumberFormat="1" applyFont="1" applyFill="1" applyBorder="1" applyProtection="1"/>
    <xf numFmtId="49" fontId="9" fillId="0" borderId="10" xfId="0" applyNumberFormat="1" applyFont="1" applyFill="1" applyBorder="1" applyAlignment="1" applyProtection="1">
      <alignment horizontal="left" indent="2"/>
    </xf>
    <xf numFmtId="49" fontId="9" fillId="0" borderId="10" xfId="0" applyNumberFormat="1" applyFont="1" applyFill="1" applyBorder="1" applyAlignment="1" applyProtection="1">
      <alignment horizontal="left" indent="3"/>
    </xf>
    <xf numFmtId="49" fontId="10" fillId="0" borderId="10" xfId="0" applyNumberFormat="1" applyFont="1" applyFill="1" applyBorder="1" applyAlignment="1" applyProtection="1">
      <alignment horizontal="left" indent="4"/>
    </xf>
    <xf numFmtId="43" fontId="10" fillId="0" borderId="11" xfId="1" applyFont="1" applyFill="1" applyBorder="1" applyProtection="1"/>
    <xf numFmtId="43" fontId="10" fillId="0" borderId="0" xfId="1" applyFont="1" applyFill="1" applyBorder="1" applyProtection="1"/>
    <xf numFmtId="164" fontId="10" fillId="0" borderId="10" xfId="3" applyNumberFormat="1" applyFont="1" applyFill="1" applyBorder="1" applyAlignment="1" applyProtection="1"/>
    <xf numFmtId="43" fontId="10" fillId="0" borderId="0" xfId="3" applyNumberFormat="1" applyFont="1" applyFill="1" applyBorder="1" applyProtection="1"/>
    <xf numFmtId="49" fontId="9" fillId="0" borderId="10" xfId="0" applyNumberFormat="1" applyFont="1" applyFill="1" applyBorder="1" applyAlignment="1" applyProtection="1">
      <alignment horizontal="left" vertical="center" indent="1"/>
    </xf>
    <xf numFmtId="164" fontId="11" fillId="0" borderId="11" xfId="0" applyNumberFormat="1" applyFont="1" applyFill="1" applyBorder="1"/>
    <xf numFmtId="164" fontId="8" fillId="0" borderId="11" xfId="0" applyNumberFormat="1" applyFont="1" applyFill="1" applyBorder="1"/>
    <xf numFmtId="164" fontId="8" fillId="0" borderId="10" xfId="0" applyNumberFormat="1" applyFont="1" applyFill="1" applyBorder="1"/>
    <xf numFmtId="43" fontId="8" fillId="0" borderId="11" xfId="1" applyFont="1" applyFill="1" applyBorder="1"/>
    <xf numFmtId="164" fontId="8" fillId="0" borderId="11" xfId="3" applyNumberFormat="1" applyFont="1" applyFill="1" applyBorder="1"/>
    <xf numFmtId="43" fontId="9" fillId="0" borderId="11" xfId="1" applyFont="1" applyFill="1" applyBorder="1" applyProtection="1"/>
    <xf numFmtId="49" fontId="10" fillId="0" borderId="10" xfId="0" applyNumberFormat="1" applyFont="1" applyFill="1" applyBorder="1" applyAlignment="1" applyProtection="1">
      <alignment horizontal="left"/>
    </xf>
    <xf numFmtId="164" fontId="10" fillId="0" borderId="0" xfId="3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 applyProtection="1">
      <alignment horizontal="left" indent="3"/>
    </xf>
    <xf numFmtId="164" fontId="9" fillId="0" borderId="6" xfId="3" applyNumberFormat="1" applyFont="1" applyFill="1" applyBorder="1"/>
    <xf numFmtId="164" fontId="9" fillId="0" borderId="8" xfId="3" applyNumberFormat="1" applyFont="1" applyFill="1" applyBorder="1"/>
    <xf numFmtId="164" fontId="9" fillId="0" borderId="11" xfId="0" applyNumberFormat="1" applyFont="1" applyFill="1" applyBorder="1" applyProtection="1"/>
    <xf numFmtId="164" fontId="9" fillId="0" borderId="0" xfId="0" applyNumberFormat="1" applyFont="1" applyFill="1" applyBorder="1" applyProtection="1"/>
    <xf numFmtId="49" fontId="12" fillId="0" borderId="10" xfId="0" applyNumberFormat="1" applyFont="1" applyFill="1" applyBorder="1" applyAlignment="1" applyProtection="1">
      <alignment horizontal="left"/>
    </xf>
    <xf numFmtId="164" fontId="12" fillId="0" borderId="11" xfId="0" applyNumberFormat="1" applyFont="1" applyFill="1" applyBorder="1" applyProtection="1"/>
    <xf numFmtId="164" fontId="12" fillId="0" borderId="0" xfId="0" applyNumberFormat="1" applyFont="1" applyFill="1" applyBorder="1" applyProtection="1"/>
    <xf numFmtId="49" fontId="10" fillId="0" borderId="10" xfId="0" applyNumberFormat="1" applyFont="1" applyFill="1" applyBorder="1" applyAlignment="1" applyProtection="1">
      <alignment horizontal="left" indent="1"/>
    </xf>
    <xf numFmtId="164" fontId="10" fillId="0" borderId="11" xfId="0" applyNumberFormat="1" applyFont="1" applyFill="1" applyBorder="1" applyProtection="1"/>
    <xf numFmtId="164" fontId="10" fillId="0" borderId="10" xfId="0" applyNumberFormat="1" applyFont="1" applyFill="1" applyBorder="1" applyProtection="1"/>
    <xf numFmtId="164" fontId="10" fillId="0" borderId="0" xfId="0" applyNumberFormat="1" applyFont="1" applyFill="1" applyBorder="1" applyProtection="1"/>
    <xf numFmtId="49" fontId="13" fillId="0" borderId="10" xfId="0" applyNumberFormat="1" applyFont="1" applyFill="1" applyBorder="1" applyAlignment="1" applyProtection="1">
      <alignment horizontal="left" indent="1"/>
    </xf>
    <xf numFmtId="164" fontId="13" fillId="0" borderId="11" xfId="0" applyNumberFormat="1" applyFont="1" applyFill="1" applyBorder="1" applyProtection="1"/>
    <xf numFmtId="164" fontId="13" fillId="0" borderId="10" xfId="0" applyNumberFormat="1" applyFont="1" applyFill="1" applyBorder="1" applyProtection="1"/>
    <xf numFmtId="164" fontId="10" fillId="0" borderId="0" xfId="0" applyNumberFormat="1" applyFont="1" applyFill="1" applyBorder="1" applyAlignment="1" applyProtection="1">
      <alignment horizontal="left" indent="3"/>
    </xf>
    <xf numFmtId="164" fontId="13" fillId="0" borderId="11" xfId="3" applyNumberFormat="1" applyFont="1" applyFill="1" applyBorder="1" applyProtection="1"/>
    <xf numFmtId="164" fontId="13" fillId="0" borderId="0" xfId="0" applyNumberFormat="1" applyFont="1" applyFill="1" applyBorder="1" applyProtection="1"/>
    <xf numFmtId="49" fontId="9" fillId="0" borderId="10" xfId="0" applyNumberFormat="1" applyFont="1" applyFill="1" applyBorder="1" applyAlignment="1" applyProtection="1">
      <alignment horizontal="left" indent="2"/>
      <protection locked="0"/>
    </xf>
    <xf numFmtId="49" fontId="10" fillId="0" borderId="10" xfId="0" applyNumberFormat="1" applyFont="1" applyFill="1" applyBorder="1" applyAlignment="1" applyProtection="1">
      <alignment horizontal="left" indent="2"/>
      <protection locked="0"/>
    </xf>
    <xf numFmtId="49" fontId="10" fillId="0" borderId="10" xfId="0" applyNumberFormat="1" applyFont="1" applyFill="1" applyBorder="1" applyAlignment="1" applyProtection="1">
      <alignment horizontal="left" indent="3"/>
      <protection locked="0"/>
    </xf>
    <xf numFmtId="164" fontId="9" fillId="0" borderId="10" xfId="0" applyNumberFormat="1" applyFont="1" applyFill="1" applyBorder="1" applyProtection="1"/>
    <xf numFmtId="49" fontId="9" fillId="0" borderId="12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Protection="1"/>
    <xf numFmtId="164" fontId="9" fillId="0" borderId="8" xfId="0" applyNumberFormat="1" applyFont="1" applyFill="1" applyBorder="1" applyProtection="1"/>
    <xf numFmtId="49" fontId="10" fillId="0" borderId="13" xfId="0" applyNumberFormat="1" applyFont="1" applyFill="1" applyBorder="1" applyAlignment="1" applyProtection="1">
      <alignment horizontal="left" indent="1"/>
    </xf>
    <xf numFmtId="164" fontId="10" fillId="0" borderId="9" xfId="0" applyNumberFormat="1" applyFont="1" applyFill="1" applyBorder="1" applyProtection="1"/>
    <xf numFmtId="164" fontId="10" fillId="0" borderId="14" xfId="0" applyNumberFormat="1" applyFont="1" applyFill="1" applyBorder="1" applyProtection="1"/>
    <xf numFmtId="164" fontId="10" fillId="0" borderId="13" xfId="0" applyNumberFormat="1" applyFont="1" applyFill="1" applyBorder="1" applyProtection="1"/>
    <xf numFmtId="164" fontId="10" fillId="0" borderId="11" xfId="0" applyNumberFormat="1" applyFont="1" applyFill="1" applyBorder="1" applyAlignment="1" applyProtection="1">
      <alignment vertical="center"/>
    </xf>
    <xf numFmtId="164" fontId="10" fillId="0" borderId="10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left" indent="1"/>
    </xf>
    <xf numFmtId="49" fontId="9" fillId="0" borderId="8" xfId="0" applyNumberFormat="1" applyFont="1" applyFill="1" applyBorder="1" applyAlignment="1" applyProtection="1">
      <alignment horizontal="left" vertical="center" indent="1"/>
    </xf>
    <xf numFmtId="164" fontId="9" fillId="0" borderId="6" xfId="0" applyNumberFormat="1" applyFont="1" applyFill="1" applyBorder="1" applyAlignment="1" applyProtection="1">
      <alignment vertical="center"/>
    </xf>
    <xf numFmtId="164" fontId="9" fillId="0" borderId="8" xfId="0" applyNumberFormat="1" applyFont="1" applyFill="1" applyBorder="1" applyAlignment="1" applyProtection="1">
      <alignment vertical="center"/>
    </xf>
    <xf numFmtId="164" fontId="14" fillId="0" borderId="0" xfId="0" applyNumberFormat="1" applyFont="1"/>
    <xf numFmtId="49" fontId="4" fillId="0" borderId="0" xfId="0" applyNumberFormat="1" applyFont="1" applyFill="1" applyBorder="1" applyAlignment="1" applyProtection="1"/>
    <xf numFmtId="164" fontId="10" fillId="0" borderId="0" xfId="0" applyNumberFormat="1" applyFont="1" applyFill="1" applyBorder="1"/>
    <xf numFmtId="0" fontId="15" fillId="0" borderId="0" xfId="0" applyFont="1" applyFill="1" applyAlignment="1" applyProtection="1"/>
    <xf numFmtId="165" fontId="1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43" fontId="15" fillId="0" borderId="0" xfId="0" applyNumberFormat="1" applyFont="1" applyAlignment="1">
      <alignment horizontal="right"/>
    </xf>
    <xf numFmtId="43" fontId="11" fillId="0" borderId="0" xfId="0" applyNumberFormat="1" applyFont="1" applyFill="1" applyBorder="1"/>
    <xf numFmtId="164" fontId="11" fillId="0" borderId="0" xfId="1" applyNumberFormat="1" applyFont="1" applyFill="1" applyBorder="1"/>
    <xf numFmtId="164" fontId="0" fillId="0" borderId="0" xfId="0" applyNumberFormat="1"/>
    <xf numFmtId="165" fontId="11" fillId="0" borderId="0" xfId="1" applyNumberFormat="1" applyFont="1" applyFill="1" applyBorder="1"/>
    <xf numFmtId="0" fontId="16" fillId="0" borderId="0" xfId="0" applyFont="1"/>
    <xf numFmtId="164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 applyAlignment="1" applyProtection="1"/>
    <xf numFmtId="0" fontId="11" fillId="0" borderId="0" xfId="0" applyFont="1" applyBorder="1"/>
    <xf numFmtId="164" fontId="17" fillId="0" borderId="0" xfId="0" applyNumberFormat="1" applyFont="1" applyFill="1" applyBorder="1" applyProtection="1"/>
    <xf numFmtId="164" fontId="8" fillId="0" borderId="0" xfId="0" applyNumberFormat="1" applyFont="1" applyBorder="1"/>
    <xf numFmtId="0" fontId="10" fillId="0" borderId="0" xfId="0" applyFont="1" applyFill="1" applyBorder="1" applyAlignment="1" applyProtection="1"/>
    <xf numFmtId="166" fontId="11" fillId="0" borderId="0" xfId="0" applyNumberFormat="1" applyFont="1" applyBorder="1"/>
    <xf numFmtId="0" fontId="0" fillId="0" borderId="0" xfId="0" applyBorder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</cellXfs>
  <cellStyles count="17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rray" xfId="22"/>
    <cellStyle name="Array Enter" xfId="23"/>
    <cellStyle name="Array_Sheet1" xfId="24"/>
    <cellStyle name="base paren" xfId="25"/>
    <cellStyle name="Buena 2" xfId="26"/>
    <cellStyle name="Cálculo 2" xfId="27"/>
    <cellStyle name="Celda de comprobación 2" xfId="28"/>
    <cellStyle name="Celda vinculada 2" xfId="29"/>
    <cellStyle name="Comma 2" xfId="30"/>
    <cellStyle name="Comma 2 2" xfId="31"/>
    <cellStyle name="Comma 2 3" xfId="32"/>
    <cellStyle name="Comma 2_Sheet1" xfId="33"/>
    <cellStyle name="Comma 3" xfId="34"/>
    <cellStyle name="Comma 3 2" xfId="35"/>
    <cellStyle name="Comma 3 3" xfId="36"/>
    <cellStyle name="Comma 4" xfId="37"/>
    <cellStyle name="Comma 4 2" xfId="38"/>
    <cellStyle name="Comma 4 3" xfId="39"/>
    <cellStyle name="Comma 5" xfId="40"/>
    <cellStyle name="Comma 6" xfId="41"/>
    <cellStyle name="Comma 7" xfId="42"/>
    <cellStyle name="Comma 8" xfId="43"/>
    <cellStyle name="Comma 9" xfId="44"/>
    <cellStyle name="Comma 9 2" xfId="45"/>
    <cellStyle name="Encabezado 4 2" xfId="46"/>
    <cellStyle name="Énfasis1 2" xfId="47"/>
    <cellStyle name="Énfasis2 2" xfId="48"/>
    <cellStyle name="Énfasis3 2" xfId="49"/>
    <cellStyle name="Énfasis4 2" xfId="50"/>
    <cellStyle name="Énfasis5 2" xfId="51"/>
    <cellStyle name="Énfasis6 2" xfId="52"/>
    <cellStyle name="Entrada 2" xfId="53"/>
    <cellStyle name="Euro" xfId="54"/>
    <cellStyle name="Hipervínculo 2" xfId="55"/>
    <cellStyle name="Incorrecto 2" xfId="56"/>
    <cellStyle name="MacroCode" xfId="57"/>
    <cellStyle name="Millares" xfId="1" builtinId="3"/>
    <cellStyle name="Millares 10" xfId="58"/>
    <cellStyle name="Millares 10 2" xfId="59"/>
    <cellStyle name="Millares 10 2 2" xfId="60"/>
    <cellStyle name="Millares 10 3" xfId="61"/>
    <cellStyle name="Millares 10 4" xfId="62"/>
    <cellStyle name="Millares 10 5" xfId="63"/>
    <cellStyle name="Millares 10 6" xfId="64"/>
    <cellStyle name="Millares 11" xfId="65"/>
    <cellStyle name="Millares 11 2" xfId="66"/>
    <cellStyle name="Millares 12" xfId="67"/>
    <cellStyle name="Millares 13" xfId="68"/>
    <cellStyle name="Millares 14" xfId="69"/>
    <cellStyle name="Millares 2" xfId="70"/>
    <cellStyle name="Millares 2 2" xfId="71"/>
    <cellStyle name="Millares 2 2 2" xfId="72"/>
    <cellStyle name="Millares 2 2 3" xfId="73"/>
    <cellStyle name="Millares 2 3" xfId="74"/>
    <cellStyle name="Millares 2 4" xfId="75"/>
    <cellStyle name="Millares 2 5" xfId="76"/>
    <cellStyle name="Millares 2_DGA" xfId="77"/>
    <cellStyle name="Millares 3" xfId="78"/>
    <cellStyle name="Millares 3 2" xfId="79"/>
    <cellStyle name="Millares 3 2 2" xfId="80"/>
    <cellStyle name="Millares 3 2 3" xfId="81"/>
    <cellStyle name="Millares 3 3" xfId="82"/>
    <cellStyle name="Millares 3 4" xfId="83"/>
    <cellStyle name="Millares 3 5" xfId="84"/>
    <cellStyle name="Millares 3_DGA" xfId="85"/>
    <cellStyle name="Millares 4" xfId="86"/>
    <cellStyle name="Millares 4 2" xfId="87"/>
    <cellStyle name="Millares 4 3" xfId="88"/>
    <cellStyle name="Millares 4 4" xfId="89"/>
    <cellStyle name="Millares 4 5" xfId="90"/>
    <cellStyle name="Millares 4 6" xfId="91"/>
    <cellStyle name="Millares 4_DGA" xfId="92"/>
    <cellStyle name="Millares 5" xfId="93"/>
    <cellStyle name="Millares 5 2" xfId="94"/>
    <cellStyle name="Millares 5 3" xfId="95"/>
    <cellStyle name="Millares 5_DGA" xfId="96"/>
    <cellStyle name="Millares 6" xfId="97"/>
    <cellStyle name="Millares 7" xfId="98"/>
    <cellStyle name="Millares 7 2" xfId="99"/>
    <cellStyle name="Millares 8" xfId="100"/>
    <cellStyle name="Millares 8 2" xfId="101"/>
    <cellStyle name="Millares 8 3" xfId="102"/>
    <cellStyle name="Millares 9" xfId="103"/>
    <cellStyle name="Millares 9 2" xfId="104"/>
    <cellStyle name="Millares 9 2 2" xfId="105"/>
    <cellStyle name="Millares 9 3" xfId="106"/>
    <cellStyle name="Millares 9 4" xfId="107"/>
    <cellStyle name="Millares 9 5" xfId="108"/>
    <cellStyle name="Millares 9 6" xfId="109"/>
    <cellStyle name="Neutral 2" xfId="110"/>
    <cellStyle name="Normal" xfId="0" builtinId="0"/>
    <cellStyle name="Normal 10" xfId="111"/>
    <cellStyle name="Normal 2" xfId="112"/>
    <cellStyle name="Normal 2 2" xfId="113"/>
    <cellStyle name="Normal 2 2 2" xfId="2"/>
    <cellStyle name="Normal 2 3" xfId="114"/>
    <cellStyle name="Normal 2 4" xfId="115"/>
    <cellStyle name="Normal 2_DGA" xfId="116"/>
    <cellStyle name="Normal 3" xfId="117"/>
    <cellStyle name="Normal 3 2" xfId="118"/>
    <cellStyle name="Normal 3 3" xfId="119"/>
    <cellStyle name="Normal 3 4" xfId="120"/>
    <cellStyle name="Normal 3 5" xfId="121"/>
    <cellStyle name="Normal 3_Sheet1" xfId="122"/>
    <cellStyle name="Normal 4" xfId="123"/>
    <cellStyle name="Normal 5" xfId="124"/>
    <cellStyle name="Normal 5 2" xfId="125"/>
    <cellStyle name="Normal 5 3" xfId="126"/>
    <cellStyle name="Normal 5 4" xfId="127"/>
    <cellStyle name="Normal 6" xfId="128"/>
    <cellStyle name="Normal 6 2" xfId="129"/>
    <cellStyle name="Normal 6 2 2" xfId="130"/>
    <cellStyle name="Normal 6 2 3" xfId="131"/>
    <cellStyle name="Normal 6 3" xfId="132"/>
    <cellStyle name="Normal 6 4" xfId="133"/>
    <cellStyle name="Normal 7" xfId="134"/>
    <cellStyle name="Normal 7 2" xfId="135"/>
    <cellStyle name="Normal 7 2 2" xfId="136"/>
    <cellStyle name="Normal 7 3" xfId="137"/>
    <cellStyle name="Normal 7 4" xfId="138"/>
    <cellStyle name="Normal 7 5" xfId="139"/>
    <cellStyle name="Normal 8" xfId="140"/>
    <cellStyle name="Normal 8 2" xfId="141"/>
    <cellStyle name="Normal 9" xfId="142"/>
    <cellStyle name="Normal 9 2" xfId="143"/>
    <cellStyle name="Normal 9 3" xfId="144"/>
    <cellStyle name="Normal_COMPARACION 2002-2001" xfId="3"/>
    <cellStyle name="Notas 2" xfId="145"/>
    <cellStyle name="Notas 2 2" xfId="146"/>
    <cellStyle name="Notas 2_Sheet1" xfId="147"/>
    <cellStyle name="Percent 2" xfId="148"/>
    <cellStyle name="Percent 2 2" xfId="149"/>
    <cellStyle name="Percent 3" xfId="150"/>
    <cellStyle name="Percent 4" xfId="151"/>
    <cellStyle name="Percent 5" xfId="152"/>
    <cellStyle name="Percent 6" xfId="153"/>
    <cellStyle name="Percent 7" xfId="154"/>
    <cellStyle name="Percent 7 2" xfId="155"/>
    <cellStyle name="Porcentual 2" xfId="156"/>
    <cellStyle name="Porcentual 2 2" xfId="157"/>
    <cellStyle name="Porcentual 2 3" xfId="158"/>
    <cellStyle name="Porcentual 3" xfId="159"/>
    <cellStyle name="Porcentual 3 2" xfId="160"/>
    <cellStyle name="Porcentual 4" xfId="161"/>
    <cellStyle name="Red Text" xfId="162"/>
    <cellStyle name="Salida 2" xfId="163"/>
    <cellStyle name="Texto de advertencia 2" xfId="164"/>
    <cellStyle name="Texto explicativo 2" xfId="165"/>
    <cellStyle name="Título 1 2" xfId="166"/>
    <cellStyle name="Título 2 2" xfId="167"/>
    <cellStyle name="Título 3 2" xfId="168"/>
    <cellStyle name="Título 4" xfId="169"/>
    <cellStyle name="TopGrey" xfId="170"/>
    <cellStyle name="Total 2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6/ENERO-DICIEMBRE%20%202016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5-2016"/>
      <sheetName val="FINANCIERO (2016 Est. 2016) "/>
      <sheetName val="2016 (fondo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6 (REC)"/>
      <sheetName val="2016 (RESUMEN"/>
      <sheetName val="2016 REC- EST "/>
      <sheetName val="2016 REC-EST RESUMEN"/>
    </sheetNames>
    <sheetDataSet>
      <sheetData sheetId="0"/>
      <sheetData sheetId="1"/>
      <sheetData sheetId="2"/>
      <sheetData sheetId="3"/>
      <sheetData sheetId="4">
        <row r="39">
          <cell r="C39">
            <v>16</v>
          </cell>
          <cell r="D39">
            <v>15.9</v>
          </cell>
          <cell r="E39">
            <v>14.6</v>
          </cell>
          <cell r="F39">
            <v>12.2</v>
          </cell>
          <cell r="G39">
            <v>12.2</v>
          </cell>
          <cell r="H39">
            <v>10.3</v>
          </cell>
          <cell r="I39">
            <v>15.9</v>
          </cell>
          <cell r="J39">
            <v>13.2</v>
          </cell>
          <cell r="K39">
            <v>12.1</v>
          </cell>
          <cell r="L39">
            <v>11.5</v>
          </cell>
          <cell r="M39">
            <v>14.9</v>
          </cell>
          <cell r="N39">
            <v>22</v>
          </cell>
          <cell r="P39">
            <v>15.6</v>
          </cell>
          <cell r="Q39">
            <v>13.5</v>
          </cell>
          <cell r="R39">
            <v>15</v>
          </cell>
          <cell r="S39">
            <v>12.7</v>
          </cell>
          <cell r="T39">
            <v>12.4</v>
          </cell>
          <cell r="U39">
            <v>14.5</v>
          </cell>
          <cell r="V39">
            <v>33</v>
          </cell>
          <cell r="W39">
            <v>23.5</v>
          </cell>
          <cell r="X39">
            <v>11.5</v>
          </cell>
          <cell r="Y39">
            <v>10.1</v>
          </cell>
          <cell r="Z39">
            <v>11.7</v>
          </cell>
          <cell r="AA39">
            <v>16.399999999999999</v>
          </cell>
        </row>
        <row r="50">
          <cell r="C50">
            <v>10.9</v>
          </cell>
          <cell r="D50">
            <v>10.4</v>
          </cell>
          <cell r="E50">
            <v>12.8</v>
          </cell>
          <cell r="F50">
            <v>11.3</v>
          </cell>
          <cell r="G50">
            <v>11</v>
          </cell>
          <cell r="H50">
            <v>12.2</v>
          </cell>
          <cell r="I50">
            <v>12.6</v>
          </cell>
          <cell r="J50">
            <v>12</v>
          </cell>
          <cell r="K50">
            <v>11.8</v>
          </cell>
          <cell r="L50">
            <v>11.6</v>
          </cell>
          <cell r="M50">
            <v>10.1</v>
          </cell>
          <cell r="N50">
            <v>9.8000000000000007</v>
          </cell>
          <cell r="P50">
            <v>11.3</v>
          </cell>
          <cell r="Q50">
            <v>12.8</v>
          </cell>
          <cell r="R50">
            <v>13</v>
          </cell>
          <cell r="S50">
            <v>12.1</v>
          </cell>
          <cell r="T50">
            <v>10.1</v>
          </cell>
          <cell r="U50">
            <v>13.9</v>
          </cell>
          <cell r="V50">
            <v>13.2</v>
          </cell>
          <cell r="W50">
            <v>13.8</v>
          </cell>
          <cell r="X50">
            <v>13.2</v>
          </cell>
          <cell r="Y50">
            <v>11.4</v>
          </cell>
          <cell r="Z50">
            <v>12.8</v>
          </cell>
          <cell r="AA50">
            <v>11.3</v>
          </cell>
        </row>
        <row r="54">
          <cell r="C54">
            <v>113.4</v>
          </cell>
          <cell r="D54">
            <v>126.4</v>
          </cell>
          <cell r="E54">
            <v>120.2</v>
          </cell>
          <cell r="F54">
            <v>138</v>
          </cell>
          <cell r="G54">
            <v>115.9</v>
          </cell>
          <cell r="H54">
            <v>123.3</v>
          </cell>
          <cell r="I54">
            <v>115.7</v>
          </cell>
          <cell r="J54">
            <v>140.80000000000001</v>
          </cell>
          <cell r="K54">
            <v>113.9</v>
          </cell>
          <cell r="L54">
            <v>142.30000000000001</v>
          </cell>
          <cell r="M54">
            <v>112.6</v>
          </cell>
          <cell r="N54">
            <v>120.8</v>
          </cell>
          <cell r="P54">
            <v>110</v>
          </cell>
          <cell r="Q54">
            <v>166.9</v>
          </cell>
          <cell r="R54">
            <v>120.7</v>
          </cell>
          <cell r="S54">
            <v>116.2</v>
          </cell>
          <cell r="T54">
            <v>116.5</v>
          </cell>
          <cell r="U54">
            <v>162.6</v>
          </cell>
          <cell r="V54">
            <v>112.6</v>
          </cell>
          <cell r="W54">
            <v>114.5</v>
          </cell>
          <cell r="X54">
            <v>114.3</v>
          </cell>
          <cell r="Y54">
            <v>114.1</v>
          </cell>
          <cell r="Z54">
            <v>193.2</v>
          </cell>
          <cell r="AA54">
            <v>108.3</v>
          </cell>
        </row>
        <row r="55">
          <cell r="P55">
            <v>0</v>
          </cell>
          <cell r="Q55">
            <v>20</v>
          </cell>
          <cell r="R55">
            <v>15</v>
          </cell>
          <cell r="S55">
            <v>15</v>
          </cell>
          <cell r="T55">
            <v>0</v>
          </cell>
          <cell r="U55">
            <v>0</v>
          </cell>
          <cell r="V55">
            <v>0</v>
          </cell>
          <cell r="W55">
            <v>45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9">
          <cell r="C59">
            <v>68.7</v>
          </cell>
          <cell r="D59">
            <v>71.7</v>
          </cell>
          <cell r="E59">
            <v>83.2</v>
          </cell>
          <cell r="F59">
            <v>81.8</v>
          </cell>
          <cell r="G59">
            <v>79.5</v>
          </cell>
          <cell r="H59">
            <v>86.6</v>
          </cell>
          <cell r="I59">
            <v>94.1</v>
          </cell>
          <cell r="J59">
            <v>80.2</v>
          </cell>
          <cell r="K59">
            <v>90.3</v>
          </cell>
          <cell r="L59">
            <v>94.3</v>
          </cell>
          <cell r="M59">
            <v>85.2</v>
          </cell>
          <cell r="N59">
            <v>84.9</v>
          </cell>
          <cell r="P59">
            <v>75.400000000000006</v>
          </cell>
          <cell r="Q59">
            <v>82.2</v>
          </cell>
          <cell r="R59">
            <v>88.3</v>
          </cell>
          <cell r="S59">
            <v>86.5</v>
          </cell>
          <cell r="T59">
            <v>78.3</v>
          </cell>
          <cell r="U59">
            <v>81.3</v>
          </cell>
          <cell r="V59">
            <v>71.8</v>
          </cell>
          <cell r="W59">
            <v>68.8</v>
          </cell>
          <cell r="X59">
            <v>76.099999999999994</v>
          </cell>
          <cell r="Y59">
            <v>76.3</v>
          </cell>
          <cell r="Z59">
            <v>90.9</v>
          </cell>
          <cell r="AA59">
            <v>69.3</v>
          </cell>
        </row>
        <row r="60">
          <cell r="C60">
            <v>0.3</v>
          </cell>
          <cell r="D60">
            <v>2.4</v>
          </cell>
          <cell r="E60">
            <v>2.9</v>
          </cell>
          <cell r="F60">
            <v>2.8</v>
          </cell>
          <cell r="G60">
            <v>2.8</v>
          </cell>
          <cell r="H60">
            <v>2.7</v>
          </cell>
          <cell r="I60">
            <v>3.7</v>
          </cell>
          <cell r="J60">
            <v>3.3</v>
          </cell>
          <cell r="K60">
            <v>3.2</v>
          </cell>
          <cell r="L60">
            <v>3.3</v>
          </cell>
          <cell r="M60">
            <v>2.9</v>
          </cell>
          <cell r="N60">
            <v>1.3</v>
          </cell>
          <cell r="P60">
            <v>0.9</v>
          </cell>
          <cell r="Q60">
            <v>2.7</v>
          </cell>
          <cell r="R60">
            <v>2.9</v>
          </cell>
          <cell r="S60">
            <v>2.7</v>
          </cell>
          <cell r="T60">
            <v>1.9</v>
          </cell>
          <cell r="U60">
            <v>2.6</v>
          </cell>
          <cell r="V60">
            <v>2.8</v>
          </cell>
          <cell r="W60">
            <v>3</v>
          </cell>
          <cell r="X60">
            <v>3.1</v>
          </cell>
          <cell r="Y60">
            <v>3.1</v>
          </cell>
          <cell r="Z60">
            <v>3.4</v>
          </cell>
          <cell r="AA60">
            <v>1.4</v>
          </cell>
        </row>
        <row r="61">
          <cell r="C61">
            <v>0.9</v>
          </cell>
          <cell r="D61">
            <v>0.9</v>
          </cell>
          <cell r="E61">
            <v>1.4</v>
          </cell>
          <cell r="F61">
            <v>29.9</v>
          </cell>
          <cell r="G61">
            <v>1.6</v>
          </cell>
          <cell r="H61">
            <v>2</v>
          </cell>
          <cell r="I61">
            <v>2.2000000000000002</v>
          </cell>
          <cell r="J61">
            <v>1.3</v>
          </cell>
          <cell r="K61">
            <v>3.4</v>
          </cell>
          <cell r="L61">
            <v>4.2</v>
          </cell>
          <cell r="M61">
            <v>1.1000000000000001</v>
          </cell>
          <cell r="N61">
            <v>3.7</v>
          </cell>
          <cell r="P61">
            <v>12.5</v>
          </cell>
          <cell r="Q61">
            <v>5</v>
          </cell>
          <cell r="R61">
            <v>2.7</v>
          </cell>
          <cell r="S61">
            <v>2.4</v>
          </cell>
          <cell r="T61">
            <v>3.5</v>
          </cell>
          <cell r="U61">
            <v>3.4</v>
          </cell>
          <cell r="V61">
            <v>2.2000000000000002</v>
          </cell>
          <cell r="W61">
            <v>5.9</v>
          </cell>
          <cell r="X61">
            <v>2.9</v>
          </cell>
          <cell r="Y61">
            <v>1.4</v>
          </cell>
          <cell r="Z61">
            <v>2.9</v>
          </cell>
          <cell r="AA61">
            <v>216.3</v>
          </cell>
        </row>
        <row r="64">
          <cell r="C64">
            <v>16.100000000000001</v>
          </cell>
          <cell r="D64">
            <v>22.1</v>
          </cell>
          <cell r="E64">
            <v>24.4</v>
          </cell>
          <cell r="F64">
            <v>15.5</v>
          </cell>
          <cell r="G64">
            <v>13.7</v>
          </cell>
          <cell r="H64">
            <v>13.6</v>
          </cell>
          <cell r="I64">
            <v>18.7</v>
          </cell>
          <cell r="J64">
            <v>16.100000000000001</v>
          </cell>
          <cell r="K64">
            <v>16.8</v>
          </cell>
          <cell r="L64">
            <v>17.600000000000001</v>
          </cell>
          <cell r="M64">
            <v>14.5</v>
          </cell>
          <cell r="N64">
            <v>14.9</v>
          </cell>
          <cell r="P64">
            <v>15.5</v>
          </cell>
          <cell r="Q64">
            <v>20.7</v>
          </cell>
          <cell r="R64">
            <v>17.2</v>
          </cell>
          <cell r="S64">
            <v>12.1</v>
          </cell>
          <cell r="T64">
            <v>15.6</v>
          </cell>
          <cell r="U64">
            <v>23.3</v>
          </cell>
          <cell r="V64">
            <v>17.3</v>
          </cell>
          <cell r="W64">
            <v>12.3</v>
          </cell>
          <cell r="X64">
            <v>16.100000000000001</v>
          </cell>
          <cell r="Y64">
            <v>17.7</v>
          </cell>
          <cell r="Z64">
            <v>22.4</v>
          </cell>
          <cell r="AA64">
            <v>15.5</v>
          </cell>
        </row>
        <row r="65">
          <cell r="C65">
            <v>671.5</v>
          </cell>
          <cell r="D65">
            <v>704.9</v>
          </cell>
          <cell r="E65">
            <v>901.2</v>
          </cell>
          <cell r="F65">
            <v>809.8</v>
          </cell>
          <cell r="G65">
            <v>1140.2</v>
          </cell>
          <cell r="H65">
            <v>969.6</v>
          </cell>
          <cell r="I65">
            <v>1060.7</v>
          </cell>
          <cell r="J65">
            <v>804.3</v>
          </cell>
          <cell r="K65">
            <v>1122.3</v>
          </cell>
          <cell r="L65">
            <v>673.7</v>
          </cell>
          <cell r="M65">
            <v>627</v>
          </cell>
          <cell r="N65">
            <v>748.3</v>
          </cell>
          <cell r="P65">
            <v>826.4</v>
          </cell>
          <cell r="Q65">
            <v>1087.8</v>
          </cell>
          <cell r="R65">
            <v>938.8</v>
          </cell>
          <cell r="S65">
            <v>1141</v>
          </cell>
          <cell r="T65">
            <v>1305.5</v>
          </cell>
          <cell r="U65">
            <v>992.8</v>
          </cell>
          <cell r="V65">
            <v>879.6</v>
          </cell>
          <cell r="W65">
            <v>1043.5999999999999</v>
          </cell>
          <cell r="X65">
            <v>882.3</v>
          </cell>
          <cell r="Y65">
            <v>804.6</v>
          </cell>
          <cell r="Z65">
            <v>706.7</v>
          </cell>
          <cell r="AA65">
            <v>2292.6</v>
          </cell>
        </row>
        <row r="66">
          <cell r="C66">
            <v>89.4</v>
          </cell>
          <cell r="D66">
            <v>105.8</v>
          </cell>
          <cell r="E66">
            <v>123.8</v>
          </cell>
          <cell r="F66">
            <v>102.5</v>
          </cell>
          <cell r="G66">
            <v>103.6</v>
          </cell>
          <cell r="H66">
            <v>109.9</v>
          </cell>
          <cell r="I66">
            <v>107.6</v>
          </cell>
          <cell r="J66">
            <v>98.7</v>
          </cell>
          <cell r="K66">
            <v>121.2</v>
          </cell>
          <cell r="L66">
            <v>120.5</v>
          </cell>
          <cell r="M66">
            <v>114</v>
          </cell>
          <cell r="N66">
            <v>114.9</v>
          </cell>
          <cell r="P66">
            <v>96.6</v>
          </cell>
          <cell r="Q66">
            <v>134</v>
          </cell>
          <cell r="R66">
            <v>128.9</v>
          </cell>
          <cell r="S66">
            <v>123.5</v>
          </cell>
          <cell r="T66">
            <v>120</v>
          </cell>
          <cell r="U66">
            <v>125.5</v>
          </cell>
          <cell r="V66">
            <v>113.7</v>
          </cell>
          <cell r="W66">
            <v>124.3</v>
          </cell>
          <cell r="X66">
            <v>133.5</v>
          </cell>
          <cell r="Y66">
            <v>132.5</v>
          </cell>
          <cell r="Z66">
            <v>137.69999999999999</v>
          </cell>
          <cell r="AA66">
            <v>121.4</v>
          </cell>
        </row>
        <row r="70">
          <cell r="C70">
            <v>60.8</v>
          </cell>
          <cell r="D70">
            <v>55.9</v>
          </cell>
          <cell r="E70">
            <v>72.7</v>
          </cell>
          <cell r="F70">
            <v>67.900000000000006</v>
          </cell>
          <cell r="G70">
            <v>64.599999999999994</v>
          </cell>
          <cell r="H70">
            <v>69.099999999999994</v>
          </cell>
          <cell r="I70">
            <v>72.400000000000006</v>
          </cell>
          <cell r="J70">
            <v>65.5</v>
          </cell>
          <cell r="K70">
            <v>65.2</v>
          </cell>
          <cell r="L70">
            <v>66</v>
          </cell>
          <cell r="P70">
            <v>75.099999999999994</v>
          </cell>
          <cell r="Q70">
            <v>87.2</v>
          </cell>
          <cell r="R70">
            <v>95.8</v>
          </cell>
          <cell r="S70">
            <v>96.7</v>
          </cell>
          <cell r="T70">
            <v>79.099999999999994</v>
          </cell>
          <cell r="U70">
            <v>113.9</v>
          </cell>
          <cell r="V70">
            <v>108.7</v>
          </cell>
          <cell r="W70">
            <v>107.9</v>
          </cell>
          <cell r="X70">
            <v>86</v>
          </cell>
          <cell r="Y70">
            <v>86.4</v>
          </cell>
          <cell r="Z70">
            <v>84.4</v>
          </cell>
          <cell r="AA70">
            <v>85.8</v>
          </cell>
        </row>
        <row r="75">
          <cell r="P75">
            <v>0</v>
          </cell>
          <cell r="R75">
            <v>0</v>
          </cell>
          <cell r="S75">
            <v>2854.9</v>
          </cell>
          <cell r="T75">
            <v>0</v>
          </cell>
        </row>
        <row r="85">
          <cell r="C85">
            <v>93475.7</v>
          </cell>
          <cell r="D85">
            <v>239.7</v>
          </cell>
          <cell r="E85">
            <v>218.1</v>
          </cell>
          <cell r="F85">
            <v>279.2</v>
          </cell>
          <cell r="G85">
            <v>268.5</v>
          </cell>
          <cell r="H85">
            <v>273.39999999999998</v>
          </cell>
          <cell r="I85">
            <v>54.7</v>
          </cell>
          <cell r="J85">
            <v>78.7</v>
          </cell>
          <cell r="K85">
            <v>71.8</v>
          </cell>
          <cell r="L85">
            <v>165.8</v>
          </cell>
          <cell r="M85">
            <v>177.1</v>
          </cell>
          <cell r="N85">
            <v>854.7</v>
          </cell>
          <cell r="P85">
            <v>59.3</v>
          </cell>
          <cell r="Q85">
            <v>5.3</v>
          </cell>
          <cell r="R85">
            <v>14.5</v>
          </cell>
          <cell r="S85">
            <v>28.1</v>
          </cell>
          <cell r="T85">
            <v>28.9</v>
          </cell>
          <cell r="U85">
            <v>285.2</v>
          </cell>
          <cell r="V85">
            <v>60.5</v>
          </cell>
          <cell r="W85">
            <v>28.5</v>
          </cell>
          <cell r="X85">
            <v>30.3</v>
          </cell>
          <cell r="Y85">
            <v>36.6</v>
          </cell>
          <cell r="Z85">
            <v>47.9</v>
          </cell>
          <cell r="AA85">
            <v>398.7</v>
          </cell>
        </row>
        <row r="88">
          <cell r="C88">
            <v>0</v>
          </cell>
          <cell r="D88">
            <v>30.7</v>
          </cell>
          <cell r="E88">
            <v>14.3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28.2</v>
          </cell>
          <cell r="K88">
            <v>31</v>
          </cell>
          <cell r="L88">
            <v>0.1</v>
          </cell>
          <cell r="M88">
            <v>0</v>
          </cell>
          <cell r="N88">
            <v>0</v>
          </cell>
          <cell r="P88">
            <v>0.1</v>
          </cell>
          <cell r="Q88">
            <v>28.5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45.7</v>
          </cell>
          <cell r="X88">
            <v>0</v>
          </cell>
          <cell r="Y88">
            <v>13.8</v>
          </cell>
          <cell r="Z88">
            <v>0</v>
          </cell>
          <cell r="AA88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4">
          <cell r="C94">
            <v>0</v>
          </cell>
          <cell r="D94">
            <v>0</v>
          </cell>
          <cell r="E94">
            <v>14000</v>
          </cell>
          <cell r="F94">
            <v>6000</v>
          </cell>
          <cell r="G94">
            <v>0</v>
          </cell>
          <cell r="H94">
            <v>12000</v>
          </cell>
          <cell r="I94">
            <v>7000</v>
          </cell>
          <cell r="J94">
            <v>0</v>
          </cell>
          <cell r="K94">
            <v>3000</v>
          </cell>
          <cell r="L94">
            <v>0</v>
          </cell>
          <cell r="M94">
            <v>0</v>
          </cell>
          <cell r="N94">
            <v>0</v>
          </cell>
          <cell r="P94">
            <v>4993</v>
          </cell>
          <cell r="Q94">
            <v>5007</v>
          </cell>
          <cell r="R94">
            <v>6250</v>
          </cell>
          <cell r="S94">
            <v>3750</v>
          </cell>
          <cell r="T94">
            <v>20000</v>
          </cell>
          <cell r="U94">
            <v>16000</v>
          </cell>
          <cell r="V94">
            <v>0</v>
          </cell>
          <cell r="W94">
            <v>7000</v>
          </cell>
          <cell r="X94">
            <v>3500</v>
          </cell>
          <cell r="Y94">
            <v>0</v>
          </cell>
          <cell r="Z94">
            <v>6500</v>
          </cell>
          <cell r="AA94">
            <v>4425.8999999999996</v>
          </cell>
        </row>
        <row r="95">
          <cell r="C95">
            <v>111476.1</v>
          </cell>
          <cell r="D95">
            <v>0</v>
          </cell>
          <cell r="E95">
            <v>0</v>
          </cell>
          <cell r="F95">
            <v>0</v>
          </cell>
          <cell r="G95">
            <v>44805</v>
          </cell>
          <cell r="H95">
            <v>0</v>
          </cell>
          <cell r="I95">
            <v>44.7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45575.3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22989.3</v>
          </cell>
          <cell r="W95">
            <v>20.7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9">
          <cell r="C99">
            <v>638.79999999999995</v>
          </cell>
          <cell r="D99">
            <v>85.9</v>
          </cell>
          <cell r="E99">
            <v>608</v>
          </cell>
          <cell r="F99">
            <v>179.5</v>
          </cell>
          <cell r="G99">
            <v>438.1</v>
          </cell>
          <cell r="H99">
            <v>835.2</v>
          </cell>
          <cell r="I99">
            <v>571.9</v>
          </cell>
          <cell r="J99">
            <v>991</v>
          </cell>
          <cell r="K99">
            <v>617.1</v>
          </cell>
          <cell r="L99">
            <v>612.4</v>
          </cell>
          <cell r="M99">
            <v>186.1</v>
          </cell>
          <cell r="N99">
            <v>468.6</v>
          </cell>
          <cell r="P99">
            <v>354.4</v>
          </cell>
          <cell r="Q99">
            <v>134.6</v>
          </cell>
          <cell r="R99">
            <v>57.4</v>
          </cell>
          <cell r="S99">
            <v>107.8</v>
          </cell>
          <cell r="T99">
            <v>122.1</v>
          </cell>
          <cell r="U99">
            <v>0</v>
          </cell>
          <cell r="V99">
            <v>22.7</v>
          </cell>
          <cell r="W99">
            <v>120.5</v>
          </cell>
          <cell r="X99">
            <v>114.3</v>
          </cell>
          <cell r="Y99">
            <v>68.400000000000006</v>
          </cell>
          <cell r="Z99">
            <v>1.9</v>
          </cell>
          <cell r="AA99">
            <v>35.200000000000003</v>
          </cell>
        </row>
        <row r="100">
          <cell r="C100">
            <v>208.9</v>
          </cell>
          <cell r="D100">
            <v>13615.4</v>
          </cell>
          <cell r="E100">
            <v>5653.9</v>
          </cell>
          <cell r="F100">
            <v>1280.5999999999999</v>
          </cell>
          <cell r="G100">
            <v>479.3</v>
          </cell>
          <cell r="H100">
            <v>387.8</v>
          </cell>
          <cell r="I100">
            <v>679.1</v>
          </cell>
          <cell r="J100">
            <v>7144.2</v>
          </cell>
          <cell r="K100">
            <v>1754.5</v>
          </cell>
          <cell r="L100">
            <v>1619.3</v>
          </cell>
          <cell r="M100">
            <v>291.5</v>
          </cell>
          <cell r="N100">
            <v>15614.8</v>
          </cell>
          <cell r="P100">
            <v>50.9</v>
          </cell>
          <cell r="Q100">
            <v>61.1</v>
          </cell>
          <cell r="R100">
            <v>962.1</v>
          </cell>
          <cell r="S100">
            <v>984</v>
          </cell>
          <cell r="T100">
            <v>516.79999999999995</v>
          </cell>
          <cell r="U100">
            <v>815.5</v>
          </cell>
          <cell r="V100">
            <v>1860.5</v>
          </cell>
          <cell r="W100">
            <v>162.30000000000001</v>
          </cell>
          <cell r="X100">
            <v>2717.4</v>
          </cell>
          <cell r="Y100">
            <v>1550.5</v>
          </cell>
          <cell r="Z100">
            <v>14224.4</v>
          </cell>
          <cell r="AA100">
            <v>9255.7000000000007</v>
          </cell>
        </row>
        <row r="102">
          <cell r="C102">
            <v>2.8</v>
          </cell>
          <cell r="D102">
            <v>10.9</v>
          </cell>
          <cell r="E102">
            <v>452.2</v>
          </cell>
          <cell r="F102">
            <v>3.4</v>
          </cell>
          <cell r="G102">
            <v>13.6</v>
          </cell>
          <cell r="H102">
            <v>6.4</v>
          </cell>
          <cell r="I102">
            <v>2.4</v>
          </cell>
          <cell r="J102">
            <v>5.3</v>
          </cell>
          <cell r="K102">
            <v>9</v>
          </cell>
          <cell r="L102">
            <v>24.9</v>
          </cell>
          <cell r="M102">
            <v>2.2999999999999998</v>
          </cell>
          <cell r="N102">
            <v>16.8</v>
          </cell>
          <cell r="P102">
            <v>4</v>
          </cell>
          <cell r="Q102">
            <v>3</v>
          </cell>
          <cell r="R102">
            <v>9.4</v>
          </cell>
          <cell r="S102">
            <v>2.8</v>
          </cell>
          <cell r="T102">
            <v>1.7</v>
          </cell>
          <cell r="U102">
            <v>4</v>
          </cell>
          <cell r="W102">
            <v>13</v>
          </cell>
          <cell r="X102">
            <v>6.9</v>
          </cell>
          <cell r="Y102">
            <v>3.9</v>
          </cell>
          <cell r="Z102">
            <v>10.3</v>
          </cell>
          <cell r="AA102">
            <v>35.5</v>
          </cell>
        </row>
        <row r="109">
          <cell r="P109">
            <v>89.3</v>
          </cell>
          <cell r="Q109">
            <v>131.30000000000001</v>
          </cell>
          <cell r="R109">
            <v>134.69999999999999</v>
          </cell>
          <cell r="S109">
            <v>138.80000000000001</v>
          </cell>
          <cell r="T109">
            <v>88.8</v>
          </cell>
          <cell r="U109">
            <v>94.5</v>
          </cell>
          <cell r="V109">
            <v>99.8</v>
          </cell>
          <cell r="W109">
            <v>98.9</v>
          </cell>
          <cell r="X109">
            <v>89.7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3"/>
  <sheetViews>
    <sheetView showGridLines="0" tabSelected="1" topLeftCell="T13" workbookViewId="0">
      <selection activeCell="AB30" sqref="AA30:AB30"/>
    </sheetView>
  </sheetViews>
  <sheetFormatPr baseColWidth="10" defaultColWidth="11.42578125" defaultRowHeight="12.75"/>
  <cols>
    <col min="1" max="1" width="3.42578125" customWidth="1"/>
    <col min="2" max="2" width="77.85546875" customWidth="1"/>
    <col min="3" max="4" width="9.28515625" customWidth="1"/>
    <col min="5" max="10" width="9.85546875" customWidth="1"/>
    <col min="11" max="13" width="10.5703125" customWidth="1"/>
    <col min="14" max="14" width="10.42578125" customWidth="1"/>
    <col min="15" max="15" width="11.28515625" customWidth="1"/>
    <col min="16" max="20" width="9.85546875" customWidth="1"/>
    <col min="21" max="21" width="10" customWidth="1"/>
    <col min="22" max="23" width="9.85546875" customWidth="1"/>
    <col min="24" max="26" width="11.28515625" customWidth="1"/>
    <col min="27" max="27" width="11.140625" customWidth="1"/>
    <col min="28" max="29" width="10" customWidth="1"/>
    <col min="30" max="30" width="8.85546875" customWidth="1"/>
    <col min="31" max="31" width="11.42578125" style="109" customWidth="1"/>
    <col min="32" max="32" width="6.5703125" customWidth="1"/>
  </cols>
  <sheetData>
    <row r="1" spans="1:62" ht="15"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ht="21" customHeight="1">
      <c r="B2" s="120" t="s">
        <v>95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ht="15.75">
      <c r="B3" s="120" t="s">
        <v>96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1:62" ht="14.2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1:62" s="4" customFormat="1" ht="15.75">
      <c r="B5" s="111" t="s">
        <v>1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5"/>
    </row>
    <row r="6" spans="1:62" s="4" customFormat="1" ht="12.75" customHeight="1">
      <c r="B6" s="112" t="s">
        <v>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5"/>
    </row>
    <row r="7" spans="1:62" s="4" customFormat="1" ht="14.25" customHeight="1">
      <c r="B7" s="112" t="s">
        <v>3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5"/>
    </row>
    <row r="8" spans="1:62" s="4" customFormat="1" ht="15.75" customHeight="1">
      <c r="B8" s="113" t="s">
        <v>4</v>
      </c>
      <c r="C8" s="115">
        <v>2015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>
        <v>2015</v>
      </c>
      <c r="P8" s="115">
        <v>2016</v>
      </c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7">
        <v>2016</v>
      </c>
      <c r="AC8" s="119" t="s">
        <v>5</v>
      </c>
      <c r="AD8" s="119"/>
      <c r="AE8" s="5"/>
    </row>
    <row r="9" spans="1:62" ht="18" customHeight="1" thickBot="1">
      <c r="A9" s="6"/>
      <c r="B9" s="114"/>
      <c r="C9" s="7" t="s">
        <v>6</v>
      </c>
      <c r="D9" s="7" t="s">
        <v>7</v>
      </c>
      <c r="E9" s="7" t="s">
        <v>8</v>
      </c>
      <c r="F9" s="7" t="s">
        <v>9</v>
      </c>
      <c r="G9" s="7" t="s">
        <v>10</v>
      </c>
      <c r="H9" s="7" t="s">
        <v>11</v>
      </c>
      <c r="I9" s="7" t="s">
        <v>12</v>
      </c>
      <c r="J9" s="7" t="s">
        <v>13</v>
      </c>
      <c r="K9" s="7" t="s">
        <v>14</v>
      </c>
      <c r="L9" s="7" t="s">
        <v>15</v>
      </c>
      <c r="M9" s="7" t="s">
        <v>16</v>
      </c>
      <c r="N9" s="7" t="s">
        <v>17</v>
      </c>
      <c r="O9" s="118"/>
      <c r="P9" s="7" t="s">
        <v>6</v>
      </c>
      <c r="Q9" s="7" t="s">
        <v>7</v>
      </c>
      <c r="R9" s="7" t="s">
        <v>8</v>
      </c>
      <c r="S9" s="7" t="s">
        <v>9</v>
      </c>
      <c r="T9" s="7" t="s">
        <v>10</v>
      </c>
      <c r="U9" s="7" t="s">
        <v>11</v>
      </c>
      <c r="V9" s="7" t="s">
        <v>12</v>
      </c>
      <c r="W9" s="7" t="s">
        <v>13</v>
      </c>
      <c r="X9" s="7" t="s">
        <v>14</v>
      </c>
      <c r="Y9" s="7" t="s">
        <v>15</v>
      </c>
      <c r="Z9" s="7" t="s">
        <v>16</v>
      </c>
      <c r="AA9" s="7" t="s">
        <v>17</v>
      </c>
      <c r="AB9" s="118"/>
      <c r="AC9" s="7" t="s">
        <v>18</v>
      </c>
      <c r="AD9" s="8" t="s">
        <v>19</v>
      </c>
      <c r="AE9" s="9"/>
      <c r="AF9" s="9"/>
      <c r="AG9" s="9"/>
      <c r="AH9" s="9"/>
      <c r="AI9" s="9"/>
      <c r="AJ9" s="9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ht="18" customHeight="1" thickTop="1">
      <c r="A10" s="6"/>
      <c r="B10" s="10" t="s">
        <v>20</v>
      </c>
      <c r="C10" s="11">
        <f>+C11+C19+C20+C21+C36</f>
        <v>1048.0999999999999</v>
      </c>
      <c r="D10" s="11">
        <f>+D11+D19+D20+D21+D36</f>
        <v>1116.3999999999999</v>
      </c>
      <c r="E10" s="11">
        <f>+E11+E19+E20+E21+E36</f>
        <v>2023.3000000000002</v>
      </c>
      <c r="F10" s="11">
        <f>+F11+F19+F20+F21+F36</f>
        <v>4022.3999999999996</v>
      </c>
      <c r="G10" s="11">
        <f t="shared" ref="G10:Y10" si="0">+G11+G19+G20+G21+G36</f>
        <v>4475.7999999999993</v>
      </c>
      <c r="H10" s="11">
        <f t="shared" si="0"/>
        <v>2061</v>
      </c>
      <c r="I10" s="11">
        <f t="shared" si="0"/>
        <v>2221.3000000000002</v>
      </c>
      <c r="J10" s="11">
        <f t="shared" si="0"/>
        <v>1375.9</v>
      </c>
      <c r="K10" s="11">
        <f t="shared" si="0"/>
        <v>3559.2</v>
      </c>
      <c r="L10" s="11">
        <f t="shared" si="0"/>
        <v>1279.8</v>
      </c>
      <c r="M10" s="11">
        <f t="shared" si="0"/>
        <v>1112</v>
      </c>
      <c r="N10" s="11">
        <f t="shared" si="0"/>
        <v>1342.5</v>
      </c>
      <c r="O10" s="11">
        <f t="shared" si="0"/>
        <v>25637.699999999997</v>
      </c>
      <c r="P10" s="11">
        <f t="shared" si="0"/>
        <v>1309.3999999999999</v>
      </c>
      <c r="Q10" s="11">
        <f t="shared" si="0"/>
        <v>1931.9</v>
      </c>
      <c r="R10" s="11">
        <f t="shared" si="0"/>
        <v>1531.8000000000002</v>
      </c>
      <c r="S10" s="11">
        <f t="shared" si="0"/>
        <v>4759</v>
      </c>
      <c r="T10" s="11">
        <f t="shared" si="0"/>
        <v>1782.8999999999999</v>
      </c>
      <c r="U10" s="11">
        <f t="shared" si="0"/>
        <v>3036.6000000000004</v>
      </c>
      <c r="V10" s="11">
        <f t="shared" si="0"/>
        <v>4192.1000000000004</v>
      </c>
      <c r="W10" s="11">
        <f t="shared" si="0"/>
        <v>1878.6</v>
      </c>
      <c r="X10" s="11">
        <f t="shared" si="0"/>
        <v>2632.3</v>
      </c>
      <c r="Y10" s="11">
        <f t="shared" si="0"/>
        <v>1314.9</v>
      </c>
      <c r="Z10" s="11">
        <f>+Z11+Z19+Z20+Z21+Z36</f>
        <v>1545.1000000000001</v>
      </c>
      <c r="AA10" s="11">
        <f>+AA11+AA19+AA20+AA21+AA36</f>
        <v>3457.6000000000004</v>
      </c>
      <c r="AB10" s="11">
        <f>+AB11+AB19+AB20+AB21+AB36</f>
        <v>29372.200000000004</v>
      </c>
      <c r="AC10" s="12">
        <f t="shared" ref="AC10:AC60" si="1">+AB10-O10</f>
        <v>3734.5000000000073</v>
      </c>
      <c r="AD10" s="13">
        <f t="shared" ref="AD10:AD19" si="2">+AC10/O10*100</f>
        <v>14.566439267172981</v>
      </c>
      <c r="AE10" s="14"/>
      <c r="AF10" s="14"/>
      <c r="AG10" s="9"/>
      <c r="AH10" s="9"/>
      <c r="AI10" s="9"/>
      <c r="AJ10" s="9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ht="18" customHeight="1">
      <c r="A11" s="6"/>
      <c r="B11" s="15" t="s">
        <v>21</v>
      </c>
      <c r="C11" s="16">
        <f t="shared" ref="C11:AB11" si="3">+C12+C17</f>
        <v>26.9</v>
      </c>
      <c r="D11" s="16">
        <f t="shared" si="3"/>
        <v>26.3</v>
      </c>
      <c r="E11" s="16">
        <f t="shared" si="3"/>
        <v>27.4</v>
      </c>
      <c r="F11" s="16">
        <f t="shared" si="3"/>
        <v>80</v>
      </c>
      <c r="G11" s="16">
        <f t="shared" si="3"/>
        <v>132.5</v>
      </c>
      <c r="H11" s="16">
        <f t="shared" si="3"/>
        <v>137.19999999999999</v>
      </c>
      <c r="I11" s="16">
        <f t="shared" si="3"/>
        <v>28.5</v>
      </c>
      <c r="J11" s="16">
        <f t="shared" si="3"/>
        <v>135.60000000000002</v>
      </c>
      <c r="K11" s="16">
        <f t="shared" si="3"/>
        <v>23.9</v>
      </c>
      <c r="L11" s="16">
        <f t="shared" si="3"/>
        <v>137.80000000000001</v>
      </c>
      <c r="M11" s="16">
        <f>+M12+M17</f>
        <v>80.7</v>
      </c>
      <c r="N11" s="16">
        <f t="shared" si="3"/>
        <v>195.8</v>
      </c>
      <c r="O11" s="17">
        <f t="shared" si="3"/>
        <v>1032.5999999999999</v>
      </c>
      <c r="P11" s="16">
        <f t="shared" si="3"/>
        <v>26.9</v>
      </c>
      <c r="Q11" s="16">
        <f t="shared" si="3"/>
        <v>26.3</v>
      </c>
      <c r="R11" s="16">
        <f t="shared" si="3"/>
        <v>28</v>
      </c>
      <c r="S11" s="16">
        <f t="shared" si="3"/>
        <v>145</v>
      </c>
      <c r="T11" s="16">
        <f t="shared" si="3"/>
        <v>22.5</v>
      </c>
      <c r="U11" s="16">
        <f t="shared" si="3"/>
        <v>143.5</v>
      </c>
      <c r="V11" s="16">
        <f t="shared" si="3"/>
        <v>46.2</v>
      </c>
      <c r="W11" s="16">
        <f t="shared" si="3"/>
        <v>37.299999999999997</v>
      </c>
      <c r="X11" s="16">
        <f t="shared" si="3"/>
        <v>257.39999999999998</v>
      </c>
      <c r="Y11" s="16">
        <f t="shared" si="3"/>
        <v>78.8</v>
      </c>
      <c r="Z11" s="16">
        <f t="shared" si="3"/>
        <v>24.5</v>
      </c>
      <c r="AA11" s="16">
        <f t="shared" si="3"/>
        <v>138.70000000000002</v>
      </c>
      <c r="AB11" s="17">
        <f t="shared" si="3"/>
        <v>975.09999999999991</v>
      </c>
      <c r="AC11" s="16">
        <f t="shared" si="1"/>
        <v>-57.5</v>
      </c>
      <c r="AD11" s="18">
        <f t="shared" si="2"/>
        <v>-5.5684679449932215</v>
      </c>
      <c r="AE11" s="14"/>
      <c r="AF11" s="14"/>
      <c r="AG11" s="9"/>
      <c r="AH11" s="9"/>
      <c r="AI11" s="9"/>
      <c r="AJ11" s="9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1:62" ht="18" customHeight="1">
      <c r="A12" s="6"/>
      <c r="B12" s="15" t="s">
        <v>22</v>
      </c>
      <c r="C12" s="16">
        <f t="shared" ref="C12:AB12" si="4">+C13+C15</f>
        <v>16</v>
      </c>
      <c r="D12" s="16">
        <f t="shared" si="4"/>
        <v>15.9</v>
      </c>
      <c r="E12" s="16">
        <f t="shared" si="4"/>
        <v>14.6</v>
      </c>
      <c r="F12" s="16">
        <f t="shared" si="4"/>
        <v>68.7</v>
      </c>
      <c r="G12" s="16">
        <f t="shared" si="4"/>
        <v>121.5</v>
      </c>
      <c r="H12" s="16">
        <f t="shared" si="4"/>
        <v>125</v>
      </c>
      <c r="I12" s="16">
        <f t="shared" si="4"/>
        <v>15.9</v>
      </c>
      <c r="J12" s="16">
        <f t="shared" si="4"/>
        <v>123.60000000000001</v>
      </c>
      <c r="K12" s="16">
        <f t="shared" si="4"/>
        <v>12.1</v>
      </c>
      <c r="L12" s="16">
        <f t="shared" si="4"/>
        <v>126.2</v>
      </c>
      <c r="M12" s="16">
        <f t="shared" si="4"/>
        <v>70.600000000000009</v>
      </c>
      <c r="N12" s="16">
        <f t="shared" si="4"/>
        <v>186</v>
      </c>
      <c r="O12" s="17">
        <f t="shared" si="4"/>
        <v>896.09999999999991</v>
      </c>
      <c r="P12" s="16">
        <f t="shared" si="4"/>
        <v>15.6</v>
      </c>
      <c r="Q12" s="16">
        <f t="shared" si="4"/>
        <v>13.5</v>
      </c>
      <c r="R12" s="16">
        <f t="shared" si="4"/>
        <v>15</v>
      </c>
      <c r="S12" s="16">
        <f t="shared" si="4"/>
        <v>132.9</v>
      </c>
      <c r="T12" s="16">
        <f t="shared" si="4"/>
        <v>12.4</v>
      </c>
      <c r="U12" s="16">
        <f t="shared" si="4"/>
        <v>129.6</v>
      </c>
      <c r="V12" s="16">
        <f t="shared" si="4"/>
        <v>33</v>
      </c>
      <c r="W12" s="16">
        <f t="shared" si="4"/>
        <v>23.5</v>
      </c>
      <c r="X12" s="16">
        <f t="shared" si="4"/>
        <v>244.2</v>
      </c>
      <c r="Y12" s="16">
        <f t="shared" si="4"/>
        <v>67.399999999999991</v>
      </c>
      <c r="Z12" s="16">
        <f t="shared" si="4"/>
        <v>11.7</v>
      </c>
      <c r="AA12" s="16">
        <f t="shared" si="4"/>
        <v>127.4</v>
      </c>
      <c r="AB12" s="17">
        <f t="shared" si="4"/>
        <v>826.19999999999993</v>
      </c>
      <c r="AC12" s="16">
        <f t="shared" si="1"/>
        <v>-69.899999999999977</v>
      </c>
      <c r="AD12" s="18">
        <f t="shared" si="2"/>
        <v>-7.800468697689988</v>
      </c>
      <c r="AE12" s="14"/>
      <c r="AF12" s="14"/>
      <c r="AG12" s="9"/>
      <c r="AH12" s="9"/>
      <c r="AI12" s="9"/>
      <c r="AJ12" s="9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1:62" ht="18" customHeight="1">
      <c r="A13" s="6"/>
      <c r="B13" s="19" t="s">
        <v>23</v>
      </c>
      <c r="C13" s="16">
        <f t="shared" ref="C13:AB13" si="5">+C14</f>
        <v>0</v>
      </c>
      <c r="D13" s="16">
        <f t="shared" si="5"/>
        <v>0</v>
      </c>
      <c r="E13" s="16">
        <f t="shared" si="5"/>
        <v>0</v>
      </c>
      <c r="F13" s="16">
        <f t="shared" si="5"/>
        <v>56.5</v>
      </c>
      <c r="G13" s="16">
        <f t="shared" si="5"/>
        <v>109.3</v>
      </c>
      <c r="H13" s="16">
        <f t="shared" si="5"/>
        <v>114.7</v>
      </c>
      <c r="I13" s="16">
        <f t="shared" si="5"/>
        <v>0</v>
      </c>
      <c r="J13" s="16">
        <f t="shared" si="5"/>
        <v>110.4</v>
      </c>
      <c r="K13" s="16">
        <f t="shared" si="5"/>
        <v>0</v>
      </c>
      <c r="L13" s="16">
        <f t="shared" si="5"/>
        <v>114.7</v>
      </c>
      <c r="M13" s="16">
        <f t="shared" si="5"/>
        <v>55.7</v>
      </c>
      <c r="N13" s="16">
        <f t="shared" si="5"/>
        <v>164</v>
      </c>
      <c r="O13" s="17">
        <f t="shared" si="5"/>
        <v>725.3</v>
      </c>
      <c r="P13" s="16">
        <f t="shared" si="5"/>
        <v>0</v>
      </c>
      <c r="Q13" s="16">
        <f t="shared" si="5"/>
        <v>0</v>
      </c>
      <c r="R13" s="16">
        <f t="shared" si="5"/>
        <v>0</v>
      </c>
      <c r="S13" s="16">
        <f t="shared" si="5"/>
        <v>120.2</v>
      </c>
      <c r="T13" s="16">
        <f t="shared" si="5"/>
        <v>0</v>
      </c>
      <c r="U13" s="16">
        <f t="shared" si="5"/>
        <v>115.1</v>
      </c>
      <c r="V13" s="16">
        <f t="shared" si="5"/>
        <v>0</v>
      </c>
      <c r="W13" s="16">
        <f t="shared" si="5"/>
        <v>0</v>
      </c>
      <c r="X13" s="16">
        <f t="shared" si="5"/>
        <v>232.7</v>
      </c>
      <c r="Y13" s="16">
        <f t="shared" si="5"/>
        <v>57.3</v>
      </c>
      <c r="Z13" s="16">
        <f t="shared" si="5"/>
        <v>0</v>
      </c>
      <c r="AA13" s="16">
        <f t="shared" si="5"/>
        <v>111</v>
      </c>
      <c r="AB13" s="17">
        <f t="shared" si="5"/>
        <v>636.29999999999995</v>
      </c>
      <c r="AC13" s="16">
        <f t="shared" si="1"/>
        <v>-89</v>
      </c>
      <c r="AD13" s="20">
        <f t="shared" si="2"/>
        <v>-12.270784502964291</v>
      </c>
      <c r="AE13" s="14"/>
      <c r="AF13" s="14"/>
      <c r="AG13" s="9"/>
      <c r="AH13" s="9"/>
      <c r="AI13" s="9"/>
      <c r="AJ13" s="9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t="18" customHeight="1">
      <c r="A14" s="6"/>
      <c r="B14" s="21" t="s">
        <v>24</v>
      </c>
      <c r="C14" s="22">
        <v>0</v>
      </c>
      <c r="D14" s="22">
        <v>0</v>
      </c>
      <c r="E14" s="22">
        <v>0</v>
      </c>
      <c r="F14" s="23">
        <v>56.5</v>
      </c>
      <c r="G14" s="23">
        <v>109.3</v>
      </c>
      <c r="H14" s="23">
        <v>114.7</v>
      </c>
      <c r="I14" s="23">
        <v>0</v>
      </c>
      <c r="J14" s="23">
        <v>110.4</v>
      </c>
      <c r="K14" s="23">
        <v>0</v>
      </c>
      <c r="L14" s="23">
        <v>114.7</v>
      </c>
      <c r="M14" s="23">
        <v>55.7</v>
      </c>
      <c r="N14" s="23">
        <v>164</v>
      </c>
      <c r="O14" s="23">
        <f>SUM(C14:N14)</f>
        <v>725.3</v>
      </c>
      <c r="P14" s="22">
        <v>0</v>
      </c>
      <c r="Q14" s="22">
        <v>0</v>
      </c>
      <c r="R14" s="22">
        <v>0</v>
      </c>
      <c r="S14" s="22">
        <v>120.2</v>
      </c>
      <c r="T14" s="22">
        <v>0</v>
      </c>
      <c r="U14" s="22">
        <v>115.1</v>
      </c>
      <c r="V14" s="22">
        <v>0</v>
      </c>
      <c r="W14" s="22">
        <v>0</v>
      </c>
      <c r="X14" s="22">
        <v>232.7</v>
      </c>
      <c r="Y14" s="22">
        <v>57.3</v>
      </c>
      <c r="Z14" s="22">
        <v>0</v>
      </c>
      <c r="AA14" s="22">
        <v>111</v>
      </c>
      <c r="AB14" s="23">
        <f>SUM(P14:AA14)</f>
        <v>636.29999999999995</v>
      </c>
      <c r="AC14" s="22">
        <f t="shared" si="1"/>
        <v>-89</v>
      </c>
      <c r="AD14" s="24">
        <f t="shared" si="2"/>
        <v>-12.270784502964291</v>
      </c>
      <c r="AE14" s="14"/>
      <c r="AF14" s="14"/>
      <c r="AG14" s="9"/>
      <c r="AH14" s="9"/>
      <c r="AI14" s="9"/>
      <c r="AJ14" s="9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ht="18" customHeight="1">
      <c r="A15" s="6"/>
      <c r="B15" s="25" t="s">
        <v>25</v>
      </c>
      <c r="C15" s="26">
        <f t="shared" ref="C15:AB15" si="6">+C16</f>
        <v>16</v>
      </c>
      <c r="D15" s="26">
        <f t="shared" si="6"/>
        <v>15.9</v>
      </c>
      <c r="E15" s="26">
        <f t="shared" si="6"/>
        <v>14.6</v>
      </c>
      <c r="F15" s="26">
        <f t="shared" si="6"/>
        <v>12.2</v>
      </c>
      <c r="G15" s="26">
        <f t="shared" si="6"/>
        <v>12.2</v>
      </c>
      <c r="H15" s="26">
        <f t="shared" si="6"/>
        <v>10.3</v>
      </c>
      <c r="I15" s="26">
        <f t="shared" si="6"/>
        <v>15.9</v>
      </c>
      <c r="J15" s="26">
        <f t="shared" si="6"/>
        <v>13.2</v>
      </c>
      <c r="K15" s="26">
        <f t="shared" si="6"/>
        <v>12.1</v>
      </c>
      <c r="L15" s="26">
        <f t="shared" si="6"/>
        <v>11.5</v>
      </c>
      <c r="M15" s="26">
        <f t="shared" si="6"/>
        <v>14.9</v>
      </c>
      <c r="N15" s="26">
        <f t="shared" si="6"/>
        <v>22</v>
      </c>
      <c r="O15" s="26">
        <f t="shared" si="6"/>
        <v>170.8</v>
      </c>
      <c r="P15" s="26">
        <f t="shared" si="6"/>
        <v>15.6</v>
      </c>
      <c r="Q15" s="26">
        <f t="shared" si="6"/>
        <v>13.5</v>
      </c>
      <c r="R15" s="26">
        <f t="shared" si="6"/>
        <v>15</v>
      </c>
      <c r="S15" s="26">
        <f t="shared" si="6"/>
        <v>12.7</v>
      </c>
      <c r="T15" s="26">
        <f t="shared" si="6"/>
        <v>12.4</v>
      </c>
      <c r="U15" s="26">
        <f t="shared" si="6"/>
        <v>14.5</v>
      </c>
      <c r="V15" s="26">
        <f t="shared" si="6"/>
        <v>33</v>
      </c>
      <c r="W15" s="26">
        <f t="shared" si="6"/>
        <v>23.5</v>
      </c>
      <c r="X15" s="26">
        <f t="shared" si="6"/>
        <v>11.5</v>
      </c>
      <c r="Y15" s="26">
        <f t="shared" si="6"/>
        <v>10.1</v>
      </c>
      <c r="Z15" s="26">
        <f t="shared" si="6"/>
        <v>11.7</v>
      </c>
      <c r="AA15" s="26">
        <f t="shared" si="6"/>
        <v>16.399999999999999</v>
      </c>
      <c r="AB15" s="26">
        <f t="shared" si="6"/>
        <v>189.89999999999998</v>
      </c>
      <c r="AC15" s="26">
        <f t="shared" si="1"/>
        <v>19.099999999999966</v>
      </c>
      <c r="AD15" s="20">
        <f t="shared" si="2"/>
        <v>11.182669789227145</v>
      </c>
      <c r="AE15" s="14"/>
      <c r="AF15" s="14"/>
      <c r="AG15" s="9"/>
      <c r="AH15" s="9"/>
      <c r="AI15" s="9"/>
      <c r="AJ15" s="9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18" customHeight="1">
      <c r="A16" s="6"/>
      <c r="B16" s="27" t="s">
        <v>26</v>
      </c>
      <c r="C16" s="28">
        <f>+[2]PP!C39</f>
        <v>16</v>
      </c>
      <c r="D16" s="28">
        <f>+[2]PP!D39</f>
        <v>15.9</v>
      </c>
      <c r="E16" s="28">
        <f>+[2]PP!E39</f>
        <v>14.6</v>
      </c>
      <c r="F16" s="28">
        <f>+[2]PP!F39</f>
        <v>12.2</v>
      </c>
      <c r="G16" s="28">
        <f>+[2]PP!G39</f>
        <v>12.2</v>
      </c>
      <c r="H16" s="28">
        <f>+[2]PP!H39</f>
        <v>10.3</v>
      </c>
      <c r="I16" s="28">
        <f>+[2]PP!I39</f>
        <v>15.9</v>
      </c>
      <c r="J16" s="28">
        <f>+[2]PP!J39</f>
        <v>13.2</v>
      </c>
      <c r="K16" s="28">
        <f>+[2]PP!K39</f>
        <v>12.1</v>
      </c>
      <c r="L16" s="28">
        <f>+[2]PP!L39</f>
        <v>11.5</v>
      </c>
      <c r="M16" s="28">
        <f>+[2]PP!M39</f>
        <v>14.9</v>
      </c>
      <c r="N16" s="28">
        <f>+[2]PP!N39</f>
        <v>22</v>
      </c>
      <c r="O16" s="23">
        <f>SUM(C16:N16)</f>
        <v>170.8</v>
      </c>
      <c r="P16" s="28">
        <f>+[2]PP!P39</f>
        <v>15.6</v>
      </c>
      <c r="Q16" s="28">
        <f>+[2]PP!Q39</f>
        <v>13.5</v>
      </c>
      <c r="R16" s="28">
        <f>+[2]PP!R39</f>
        <v>15</v>
      </c>
      <c r="S16" s="28">
        <f>+[2]PP!S39</f>
        <v>12.7</v>
      </c>
      <c r="T16" s="28">
        <f>+[2]PP!T39</f>
        <v>12.4</v>
      </c>
      <c r="U16" s="28">
        <f>+[2]PP!U39</f>
        <v>14.5</v>
      </c>
      <c r="V16" s="28">
        <f>+[2]PP!V39</f>
        <v>33</v>
      </c>
      <c r="W16" s="28">
        <f>+[2]PP!W39</f>
        <v>23.5</v>
      </c>
      <c r="X16" s="28">
        <f>+[2]PP!X39</f>
        <v>11.5</v>
      </c>
      <c r="Y16" s="28">
        <f>+[2]PP!Y39</f>
        <v>10.1</v>
      </c>
      <c r="Z16" s="28">
        <f>+[2]PP!Z39</f>
        <v>11.7</v>
      </c>
      <c r="AA16" s="28">
        <f>+[2]PP!AA39</f>
        <v>16.399999999999999</v>
      </c>
      <c r="AB16" s="23">
        <f>SUM(P16:AA16)</f>
        <v>189.89999999999998</v>
      </c>
      <c r="AC16" s="22">
        <f t="shared" si="1"/>
        <v>19.099999999999966</v>
      </c>
      <c r="AD16" s="24">
        <f t="shared" si="2"/>
        <v>11.182669789227145</v>
      </c>
      <c r="AE16" s="14"/>
      <c r="AF16" s="14"/>
      <c r="AG16" s="9"/>
      <c r="AH16" s="9"/>
      <c r="AI16" s="9"/>
      <c r="AJ16" s="9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ht="18" customHeight="1">
      <c r="A17" s="6"/>
      <c r="B17" s="19" t="s">
        <v>27</v>
      </c>
      <c r="C17" s="29">
        <f t="shared" ref="C17:AB17" si="7">+C18</f>
        <v>10.9</v>
      </c>
      <c r="D17" s="29">
        <f t="shared" si="7"/>
        <v>10.4</v>
      </c>
      <c r="E17" s="29">
        <f t="shared" si="7"/>
        <v>12.8</v>
      </c>
      <c r="F17" s="29">
        <f t="shared" si="7"/>
        <v>11.3</v>
      </c>
      <c r="G17" s="29">
        <f t="shared" si="7"/>
        <v>11</v>
      </c>
      <c r="H17" s="29">
        <f t="shared" si="7"/>
        <v>12.2</v>
      </c>
      <c r="I17" s="29">
        <f t="shared" si="7"/>
        <v>12.6</v>
      </c>
      <c r="J17" s="29">
        <f t="shared" si="7"/>
        <v>12</v>
      </c>
      <c r="K17" s="29">
        <f t="shared" si="7"/>
        <v>11.8</v>
      </c>
      <c r="L17" s="29">
        <f t="shared" si="7"/>
        <v>11.6</v>
      </c>
      <c r="M17" s="29">
        <f t="shared" si="7"/>
        <v>10.1</v>
      </c>
      <c r="N17" s="29">
        <f t="shared" si="7"/>
        <v>9.8000000000000007</v>
      </c>
      <c r="O17" s="30">
        <f t="shared" si="7"/>
        <v>136.5</v>
      </c>
      <c r="P17" s="29">
        <f t="shared" si="7"/>
        <v>11.3</v>
      </c>
      <c r="Q17" s="29">
        <f t="shared" si="7"/>
        <v>12.8</v>
      </c>
      <c r="R17" s="29">
        <f t="shared" si="7"/>
        <v>13</v>
      </c>
      <c r="S17" s="29">
        <f t="shared" si="7"/>
        <v>12.1</v>
      </c>
      <c r="T17" s="29">
        <f t="shared" si="7"/>
        <v>10.1</v>
      </c>
      <c r="U17" s="29">
        <f t="shared" si="7"/>
        <v>13.9</v>
      </c>
      <c r="V17" s="29">
        <f t="shared" si="7"/>
        <v>13.2</v>
      </c>
      <c r="W17" s="29">
        <f t="shared" si="7"/>
        <v>13.8</v>
      </c>
      <c r="X17" s="29">
        <f t="shared" si="7"/>
        <v>13.2</v>
      </c>
      <c r="Y17" s="29">
        <f t="shared" si="7"/>
        <v>11.4</v>
      </c>
      <c r="Z17" s="29">
        <f t="shared" si="7"/>
        <v>12.8</v>
      </c>
      <c r="AA17" s="29">
        <f t="shared" si="7"/>
        <v>11.3</v>
      </c>
      <c r="AB17" s="30">
        <f t="shared" si="7"/>
        <v>148.90000000000003</v>
      </c>
      <c r="AC17" s="29">
        <f t="shared" si="1"/>
        <v>12.400000000000034</v>
      </c>
      <c r="AD17" s="31">
        <f t="shared" si="2"/>
        <v>9.0842490842491088</v>
      </c>
      <c r="AE17" s="14"/>
      <c r="AF17" s="14"/>
      <c r="AG17" s="9"/>
      <c r="AH17" s="9"/>
      <c r="AI17" s="9"/>
      <c r="AJ17" s="9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ht="18" customHeight="1">
      <c r="A18" s="6"/>
      <c r="B18" s="27" t="s">
        <v>28</v>
      </c>
      <c r="C18" s="32">
        <f>+[2]PP!C50</f>
        <v>10.9</v>
      </c>
      <c r="D18" s="32">
        <f>+[2]PP!D50</f>
        <v>10.4</v>
      </c>
      <c r="E18" s="32">
        <f>+[2]PP!E50</f>
        <v>12.8</v>
      </c>
      <c r="F18" s="32">
        <f>+[2]PP!F50</f>
        <v>11.3</v>
      </c>
      <c r="G18" s="32">
        <f>+[2]PP!G50</f>
        <v>11</v>
      </c>
      <c r="H18" s="32">
        <f>+[2]PP!H50</f>
        <v>12.2</v>
      </c>
      <c r="I18" s="32">
        <f>+[2]PP!I50</f>
        <v>12.6</v>
      </c>
      <c r="J18" s="32">
        <f>+[2]PP!J50</f>
        <v>12</v>
      </c>
      <c r="K18" s="32">
        <f>+[2]PP!K50</f>
        <v>11.8</v>
      </c>
      <c r="L18" s="32">
        <f>+[2]PP!L50</f>
        <v>11.6</v>
      </c>
      <c r="M18" s="32">
        <f>+[2]PP!M50</f>
        <v>10.1</v>
      </c>
      <c r="N18" s="32">
        <f>+[2]PP!N50</f>
        <v>9.8000000000000007</v>
      </c>
      <c r="O18" s="23">
        <f>SUM(C18:N18)</f>
        <v>136.5</v>
      </c>
      <c r="P18" s="32">
        <f>+[2]PP!P50</f>
        <v>11.3</v>
      </c>
      <c r="Q18" s="32">
        <f>+[2]PP!Q50</f>
        <v>12.8</v>
      </c>
      <c r="R18" s="32">
        <f>+[2]PP!R50</f>
        <v>13</v>
      </c>
      <c r="S18" s="32">
        <f>+[2]PP!S50</f>
        <v>12.1</v>
      </c>
      <c r="T18" s="32">
        <f>+[2]PP!T50</f>
        <v>10.1</v>
      </c>
      <c r="U18" s="32">
        <f>+[2]PP!U50</f>
        <v>13.9</v>
      </c>
      <c r="V18" s="32">
        <f>+[2]PP!V50</f>
        <v>13.2</v>
      </c>
      <c r="W18" s="32">
        <f>+[2]PP!W50</f>
        <v>13.8</v>
      </c>
      <c r="X18" s="32">
        <f>+[2]PP!X50</f>
        <v>13.2</v>
      </c>
      <c r="Y18" s="32">
        <f>+[2]PP!Y50</f>
        <v>11.4</v>
      </c>
      <c r="Z18" s="32">
        <f>+[2]PP!Z50</f>
        <v>12.8</v>
      </c>
      <c r="AA18" s="32">
        <f>+[2]PP!AA50</f>
        <v>11.3</v>
      </c>
      <c r="AB18" s="23">
        <f>SUM(P18:AA18)</f>
        <v>148.90000000000003</v>
      </c>
      <c r="AC18" s="22">
        <f t="shared" si="1"/>
        <v>12.400000000000034</v>
      </c>
      <c r="AD18" s="24">
        <f t="shared" si="2"/>
        <v>9.0842490842491088</v>
      </c>
      <c r="AE18" s="14"/>
      <c r="AF18" s="14"/>
      <c r="AG18" s="9"/>
      <c r="AH18" s="9"/>
      <c r="AI18" s="9"/>
      <c r="AJ18" s="9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18" customHeight="1">
      <c r="A19" s="6"/>
      <c r="B19" s="33" t="s">
        <v>29</v>
      </c>
      <c r="C19" s="12">
        <f>+[2]PP!C54</f>
        <v>113.4</v>
      </c>
      <c r="D19" s="12">
        <f>+[2]PP!D54</f>
        <v>126.4</v>
      </c>
      <c r="E19" s="12">
        <f>+[2]PP!E54</f>
        <v>120.2</v>
      </c>
      <c r="F19" s="12">
        <f>+[2]PP!F54</f>
        <v>138</v>
      </c>
      <c r="G19" s="12">
        <f>+[2]PP!G54</f>
        <v>115.9</v>
      </c>
      <c r="H19" s="12">
        <f>+[2]PP!H54</f>
        <v>123.3</v>
      </c>
      <c r="I19" s="12">
        <f>+[2]PP!I54</f>
        <v>115.7</v>
      </c>
      <c r="J19" s="12">
        <f>+[2]PP!J54</f>
        <v>140.80000000000001</v>
      </c>
      <c r="K19" s="12">
        <f>+[2]PP!K54</f>
        <v>113.9</v>
      </c>
      <c r="L19" s="12">
        <f>+[2]PP!L54</f>
        <v>142.30000000000001</v>
      </c>
      <c r="M19" s="12">
        <f>+[2]PP!M54</f>
        <v>112.6</v>
      </c>
      <c r="N19" s="12">
        <f>+[2]PP!N54</f>
        <v>120.8</v>
      </c>
      <c r="O19" s="34">
        <f>SUM(C19:N19)</f>
        <v>1483.3</v>
      </c>
      <c r="P19" s="12">
        <f>+[2]PP!P54</f>
        <v>110</v>
      </c>
      <c r="Q19" s="12">
        <f>+[2]PP!Q54</f>
        <v>166.9</v>
      </c>
      <c r="R19" s="12">
        <f>+[2]PP!R54</f>
        <v>120.7</v>
      </c>
      <c r="S19" s="12">
        <f>+[2]PP!S54</f>
        <v>116.2</v>
      </c>
      <c r="T19" s="12">
        <f>+[2]PP!T54</f>
        <v>116.5</v>
      </c>
      <c r="U19" s="12">
        <f>+[2]PP!U54</f>
        <v>162.6</v>
      </c>
      <c r="V19" s="12">
        <f>+[2]PP!V54</f>
        <v>112.6</v>
      </c>
      <c r="W19" s="12">
        <f>+[2]PP!W54</f>
        <v>114.5</v>
      </c>
      <c r="X19" s="12">
        <f>+[2]PP!X54</f>
        <v>114.3</v>
      </c>
      <c r="Y19" s="12">
        <f>+[2]PP!Y54</f>
        <v>114.1</v>
      </c>
      <c r="Z19" s="12">
        <f>+[2]PP!Z54</f>
        <v>193.2</v>
      </c>
      <c r="AA19" s="12">
        <f>+[2]PP!AA54</f>
        <v>108.3</v>
      </c>
      <c r="AB19" s="34">
        <f>SUM(P19:AA19)</f>
        <v>1549.8999999999999</v>
      </c>
      <c r="AC19" s="26">
        <f t="shared" si="1"/>
        <v>66.599999999999909</v>
      </c>
      <c r="AD19" s="20">
        <f t="shared" si="2"/>
        <v>4.4899885390682872</v>
      </c>
      <c r="AE19" s="14"/>
      <c r="AF19" s="14"/>
      <c r="AG19" s="14"/>
      <c r="AH19" s="14"/>
      <c r="AI19" s="9"/>
      <c r="AJ19" s="9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ht="18" customHeight="1">
      <c r="A20" s="6"/>
      <c r="B20" s="35" t="s">
        <v>30</v>
      </c>
      <c r="C20" s="16">
        <v>0</v>
      </c>
      <c r="D20" s="16">
        <v>0</v>
      </c>
      <c r="E20" s="16">
        <v>0</v>
      </c>
      <c r="F20" s="16">
        <v>0</v>
      </c>
      <c r="G20" s="16">
        <v>40</v>
      </c>
      <c r="H20" s="16">
        <v>0</v>
      </c>
      <c r="I20" s="16">
        <v>0</v>
      </c>
      <c r="J20" s="16">
        <v>30</v>
      </c>
      <c r="K20" s="16">
        <v>0</v>
      </c>
      <c r="L20" s="16">
        <v>20</v>
      </c>
      <c r="M20" s="16">
        <v>15</v>
      </c>
      <c r="N20" s="16">
        <v>0</v>
      </c>
      <c r="O20" s="34">
        <f>SUM(C20:N20)</f>
        <v>105</v>
      </c>
      <c r="P20" s="16">
        <f>+[2]PP!P55</f>
        <v>0</v>
      </c>
      <c r="Q20" s="16">
        <f>+[2]PP!Q55</f>
        <v>20</v>
      </c>
      <c r="R20" s="16">
        <f>+[2]PP!R55</f>
        <v>15</v>
      </c>
      <c r="S20" s="16">
        <f>+[2]PP!S55</f>
        <v>15</v>
      </c>
      <c r="T20" s="16">
        <f>+[2]PP!T55</f>
        <v>0</v>
      </c>
      <c r="U20" s="16">
        <f>+[2]PP!U55</f>
        <v>0</v>
      </c>
      <c r="V20" s="16">
        <f>+[2]PP!V55</f>
        <v>0</v>
      </c>
      <c r="W20" s="16">
        <f>+[2]PP!W55</f>
        <v>45</v>
      </c>
      <c r="X20" s="16">
        <f>+[2]PP!X55</f>
        <v>0</v>
      </c>
      <c r="Y20" s="16">
        <f>+[2]PP!Y55</f>
        <v>0</v>
      </c>
      <c r="Z20" s="16">
        <f>+[2]PP!Z55</f>
        <v>0</v>
      </c>
      <c r="AA20" s="16">
        <f>+[2]PP!AA55</f>
        <v>0</v>
      </c>
      <c r="AB20" s="36">
        <f>SUM(P20:AA20)</f>
        <v>95</v>
      </c>
      <c r="AC20" s="26">
        <f t="shared" si="1"/>
        <v>-10</v>
      </c>
      <c r="AD20" s="20">
        <v>0</v>
      </c>
      <c r="AE20" s="14"/>
      <c r="AF20" s="14"/>
      <c r="AG20" s="14"/>
      <c r="AH20" s="14"/>
      <c r="AI20" s="9"/>
      <c r="AJ20" s="9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ht="18" customHeight="1">
      <c r="A21" s="6"/>
      <c r="B21" s="35" t="s">
        <v>31</v>
      </c>
      <c r="C21" s="16">
        <f t="shared" ref="C21:AB21" si="8">+C22+C33</f>
        <v>907.69999999999993</v>
      </c>
      <c r="D21" s="16">
        <f t="shared" si="8"/>
        <v>963.69999999999993</v>
      </c>
      <c r="E21" s="16">
        <f t="shared" si="8"/>
        <v>1209.6000000000001</v>
      </c>
      <c r="F21" s="16">
        <f t="shared" si="8"/>
        <v>1110.2</v>
      </c>
      <c r="G21" s="16">
        <f t="shared" si="8"/>
        <v>1406</v>
      </c>
      <c r="H21" s="16">
        <f t="shared" si="8"/>
        <v>1253.5</v>
      </c>
      <c r="I21" s="16">
        <f t="shared" si="8"/>
        <v>1359.4</v>
      </c>
      <c r="J21" s="16">
        <f t="shared" si="8"/>
        <v>1069.4000000000001</v>
      </c>
      <c r="K21" s="16">
        <f t="shared" si="8"/>
        <v>1424.9</v>
      </c>
      <c r="L21" s="16">
        <f t="shared" si="8"/>
        <v>979.6</v>
      </c>
      <c r="M21" s="16">
        <f t="shared" si="8"/>
        <v>903.7</v>
      </c>
      <c r="N21" s="16">
        <f t="shared" si="8"/>
        <v>1025.8999999999999</v>
      </c>
      <c r="O21" s="17">
        <f t="shared" si="8"/>
        <v>13613.599999999999</v>
      </c>
      <c r="P21" s="16">
        <f t="shared" si="8"/>
        <v>1102.3999999999999</v>
      </c>
      <c r="Q21" s="16">
        <f t="shared" si="8"/>
        <v>1420.3000000000002</v>
      </c>
      <c r="R21" s="16">
        <f t="shared" si="8"/>
        <v>1275.3000000000002</v>
      </c>
      <c r="S21" s="16">
        <f t="shared" si="8"/>
        <v>1465.6</v>
      </c>
      <c r="T21" s="16">
        <f t="shared" si="8"/>
        <v>1603.8999999999999</v>
      </c>
      <c r="U21" s="16">
        <f t="shared" si="8"/>
        <v>1342.8</v>
      </c>
      <c r="V21" s="16">
        <f t="shared" si="8"/>
        <v>1196.1000000000001</v>
      </c>
      <c r="W21" s="16">
        <f t="shared" si="8"/>
        <v>1365.8</v>
      </c>
      <c r="X21" s="16">
        <f t="shared" si="8"/>
        <v>1200</v>
      </c>
      <c r="Y21" s="16">
        <f t="shared" si="8"/>
        <v>1122.0000000000002</v>
      </c>
      <c r="Z21" s="16">
        <f t="shared" si="8"/>
        <v>1048.4000000000001</v>
      </c>
      <c r="AA21" s="16">
        <f t="shared" si="8"/>
        <v>2802.7000000000003</v>
      </c>
      <c r="AB21" s="17">
        <f t="shared" si="8"/>
        <v>16945.300000000003</v>
      </c>
      <c r="AC21" s="16">
        <f t="shared" si="1"/>
        <v>3331.7000000000044</v>
      </c>
      <c r="AD21" s="18">
        <f t="shared" ref="AD21:AD26" si="9">+AC21/O21*100</f>
        <v>24.473320796850242</v>
      </c>
      <c r="AE21" s="14"/>
      <c r="AF21" s="14"/>
      <c r="AG21" s="14"/>
      <c r="AH21" s="14"/>
      <c r="AI21" s="9"/>
      <c r="AJ21" s="9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ht="18" customHeight="1">
      <c r="A22" s="6"/>
      <c r="B22" s="37" t="s">
        <v>32</v>
      </c>
      <c r="C22" s="16">
        <f t="shared" ref="C22:AB22" si="10">+C23+C28</f>
        <v>846.9</v>
      </c>
      <c r="D22" s="16">
        <f t="shared" si="10"/>
        <v>907.8</v>
      </c>
      <c r="E22" s="16">
        <f t="shared" si="10"/>
        <v>1136.9000000000001</v>
      </c>
      <c r="F22" s="16">
        <f t="shared" si="10"/>
        <v>1042.3</v>
      </c>
      <c r="G22" s="16">
        <f t="shared" si="10"/>
        <v>1341.4</v>
      </c>
      <c r="H22" s="16">
        <f t="shared" si="10"/>
        <v>1184.4000000000001</v>
      </c>
      <c r="I22" s="16">
        <f t="shared" si="10"/>
        <v>1287</v>
      </c>
      <c r="J22" s="16">
        <f t="shared" si="10"/>
        <v>1003.9</v>
      </c>
      <c r="K22" s="16">
        <f t="shared" si="10"/>
        <v>1359.7</v>
      </c>
      <c r="L22" s="16">
        <f t="shared" si="10"/>
        <v>913.6</v>
      </c>
      <c r="M22" s="16">
        <f t="shared" si="10"/>
        <v>844.7</v>
      </c>
      <c r="N22" s="16">
        <f t="shared" si="10"/>
        <v>968.49999999999989</v>
      </c>
      <c r="O22" s="17">
        <f t="shared" si="10"/>
        <v>12837.099999999999</v>
      </c>
      <c r="P22" s="16">
        <f t="shared" si="10"/>
        <v>1027.3</v>
      </c>
      <c r="Q22" s="16">
        <f t="shared" si="10"/>
        <v>1333.1000000000001</v>
      </c>
      <c r="R22" s="16">
        <f t="shared" si="10"/>
        <v>1179.5000000000002</v>
      </c>
      <c r="S22" s="16">
        <f t="shared" si="10"/>
        <v>1368.8999999999999</v>
      </c>
      <c r="T22" s="16">
        <f t="shared" si="10"/>
        <v>1524.8</v>
      </c>
      <c r="U22" s="16">
        <f t="shared" si="10"/>
        <v>1228.8999999999999</v>
      </c>
      <c r="V22" s="16">
        <f t="shared" si="10"/>
        <v>1087.4000000000001</v>
      </c>
      <c r="W22" s="16">
        <f t="shared" si="10"/>
        <v>1257.8999999999999</v>
      </c>
      <c r="X22" s="16">
        <f t="shared" si="10"/>
        <v>1114</v>
      </c>
      <c r="Y22" s="16">
        <f t="shared" si="10"/>
        <v>1035.6000000000001</v>
      </c>
      <c r="Z22" s="16">
        <f t="shared" si="10"/>
        <v>964</v>
      </c>
      <c r="AA22" s="16">
        <f t="shared" si="10"/>
        <v>2716.9</v>
      </c>
      <c r="AB22" s="17">
        <f t="shared" si="10"/>
        <v>15838.300000000001</v>
      </c>
      <c r="AC22" s="16">
        <f t="shared" si="1"/>
        <v>3001.2000000000025</v>
      </c>
      <c r="AD22" s="18">
        <f t="shared" si="9"/>
        <v>23.379112104758885</v>
      </c>
      <c r="AE22" s="14"/>
      <c r="AF22" s="14"/>
      <c r="AG22" s="14"/>
      <c r="AH22" s="14"/>
      <c r="AI22" s="9"/>
      <c r="AJ22" s="9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ht="18" customHeight="1">
      <c r="A23" s="6"/>
      <c r="B23" s="38" t="s">
        <v>33</v>
      </c>
      <c r="C23" s="16">
        <f t="shared" ref="C23:AB23" si="11">SUM(C24:C27)</f>
        <v>69.900000000000006</v>
      </c>
      <c r="D23" s="16">
        <f t="shared" si="11"/>
        <v>75.000000000000014</v>
      </c>
      <c r="E23" s="16">
        <f t="shared" si="11"/>
        <v>87.500000000000014</v>
      </c>
      <c r="F23" s="16">
        <f t="shared" si="11"/>
        <v>114.5</v>
      </c>
      <c r="G23" s="16">
        <f t="shared" si="11"/>
        <v>83.899999999999991</v>
      </c>
      <c r="H23" s="16">
        <f t="shared" si="11"/>
        <v>91.3</v>
      </c>
      <c r="I23" s="16">
        <f t="shared" si="11"/>
        <v>100</v>
      </c>
      <c r="J23" s="16">
        <f t="shared" si="11"/>
        <v>84.8</v>
      </c>
      <c r="K23" s="16">
        <f t="shared" si="11"/>
        <v>96.9</v>
      </c>
      <c r="L23" s="16">
        <f t="shared" si="11"/>
        <v>101.8</v>
      </c>
      <c r="M23" s="16">
        <f t="shared" si="11"/>
        <v>89.2</v>
      </c>
      <c r="N23" s="16">
        <f t="shared" si="11"/>
        <v>89.9</v>
      </c>
      <c r="O23" s="17">
        <f t="shared" si="11"/>
        <v>1084.6999999999998</v>
      </c>
      <c r="P23" s="16">
        <f t="shared" si="11"/>
        <v>88.800000000000011</v>
      </c>
      <c r="Q23" s="16">
        <f t="shared" si="11"/>
        <v>89.9</v>
      </c>
      <c r="R23" s="16">
        <f t="shared" si="11"/>
        <v>93.9</v>
      </c>
      <c r="S23" s="16">
        <f t="shared" si="11"/>
        <v>91.600000000000009</v>
      </c>
      <c r="T23" s="16">
        <f t="shared" si="11"/>
        <v>83.7</v>
      </c>
      <c r="U23" s="16">
        <f t="shared" si="11"/>
        <v>87.3</v>
      </c>
      <c r="V23" s="16">
        <f t="shared" si="11"/>
        <v>76.8</v>
      </c>
      <c r="W23" s="16">
        <f t="shared" si="11"/>
        <v>77.7</v>
      </c>
      <c r="X23" s="16">
        <f t="shared" si="11"/>
        <v>82.1</v>
      </c>
      <c r="Y23" s="16">
        <f t="shared" si="11"/>
        <v>80.8</v>
      </c>
      <c r="Z23" s="16">
        <f t="shared" si="11"/>
        <v>97.200000000000017</v>
      </c>
      <c r="AA23" s="16">
        <f t="shared" si="11"/>
        <v>287</v>
      </c>
      <c r="AB23" s="17">
        <f t="shared" si="11"/>
        <v>1236.8</v>
      </c>
      <c r="AC23" s="16">
        <f t="shared" si="1"/>
        <v>152.10000000000014</v>
      </c>
      <c r="AD23" s="18">
        <f t="shared" si="9"/>
        <v>14.02231031621648</v>
      </c>
      <c r="AE23" s="14"/>
      <c r="AF23" s="14"/>
      <c r="AG23" s="14"/>
      <c r="AH23" s="14"/>
      <c r="AI23" s="9"/>
      <c r="AJ23" s="9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ht="18" customHeight="1">
      <c r="A24" s="6"/>
      <c r="B24" s="39" t="s">
        <v>34</v>
      </c>
      <c r="C24" s="28">
        <f>+[2]PP!C59</f>
        <v>68.7</v>
      </c>
      <c r="D24" s="28">
        <f>+[2]PP!D59</f>
        <v>71.7</v>
      </c>
      <c r="E24" s="28">
        <f>+[2]PP!E59</f>
        <v>83.2</v>
      </c>
      <c r="F24" s="28">
        <f>+[2]PP!F59</f>
        <v>81.8</v>
      </c>
      <c r="G24" s="28">
        <f>+[2]PP!G59</f>
        <v>79.5</v>
      </c>
      <c r="H24" s="28">
        <f>+[2]PP!H59</f>
        <v>86.6</v>
      </c>
      <c r="I24" s="28">
        <f>+[2]PP!I59</f>
        <v>94.1</v>
      </c>
      <c r="J24" s="28">
        <f>+[2]PP!J59</f>
        <v>80.2</v>
      </c>
      <c r="K24" s="28">
        <f>+[2]PP!K59</f>
        <v>90.3</v>
      </c>
      <c r="L24" s="28">
        <f>+[2]PP!L59</f>
        <v>94.3</v>
      </c>
      <c r="M24" s="28">
        <f>+[2]PP!M59</f>
        <v>85.2</v>
      </c>
      <c r="N24" s="28">
        <f>+[2]PP!N59</f>
        <v>84.9</v>
      </c>
      <c r="O24" s="23">
        <f>SUM(C24:N24)</f>
        <v>1000.5</v>
      </c>
      <c r="P24" s="28">
        <f>+[2]PP!P59</f>
        <v>75.400000000000006</v>
      </c>
      <c r="Q24" s="28">
        <f>+[2]PP!Q59</f>
        <v>82.2</v>
      </c>
      <c r="R24" s="28">
        <f>+[2]PP!R59</f>
        <v>88.3</v>
      </c>
      <c r="S24" s="28">
        <f>+[2]PP!S59</f>
        <v>86.5</v>
      </c>
      <c r="T24" s="28">
        <f>+[2]PP!T59</f>
        <v>78.3</v>
      </c>
      <c r="U24" s="28">
        <f>+[2]PP!U59</f>
        <v>81.3</v>
      </c>
      <c r="V24" s="28">
        <f>+[2]PP!V59</f>
        <v>71.8</v>
      </c>
      <c r="W24" s="28">
        <f>+[2]PP!W59</f>
        <v>68.8</v>
      </c>
      <c r="X24" s="28">
        <f>+[2]PP!X59</f>
        <v>76.099999999999994</v>
      </c>
      <c r="Y24" s="28">
        <f>+[2]PP!Y59</f>
        <v>76.3</v>
      </c>
      <c r="Z24" s="28">
        <f>+[2]PP!Z59</f>
        <v>90.9</v>
      </c>
      <c r="AA24" s="28">
        <f>+[2]PP!AA59</f>
        <v>69.3</v>
      </c>
      <c r="AB24" s="23">
        <f>SUM(P24:AA24)</f>
        <v>945.19999999999993</v>
      </c>
      <c r="AC24" s="22">
        <f t="shared" si="1"/>
        <v>-55.300000000000068</v>
      </c>
      <c r="AD24" s="24">
        <f t="shared" si="9"/>
        <v>-5.5272363818091019</v>
      </c>
      <c r="AE24" s="14"/>
      <c r="AF24" s="14"/>
      <c r="AG24" s="14"/>
      <c r="AH24" s="14"/>
      <c r="AI24" s="9"/>
      <c r="AJ24" s="9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ht="18" customHeight="1">
      <c r="A25" s="6"/>
      <c r="B25" s="39" t="s">
        <v>35</v>
      </c>
      <c r="C25" s="28">
        <f>+[2]PP!C60</f>
        <v>0.3</v>
      </c>
      <c r="D25" s="28">
        <f>+[2]PP!D60</f>
        <v>2.4</v>
      </c>
      <c r="E25" s="28">
        <f>+[2]PP!E60</f>
        <v>2.9</v>
      </c>
      <c r="F25" s="28">
        <f>+[2]PP!F60</f>
        <v>2.8</v>
      </c>
      <c r="G25" s="28">
        <f>+[2]PP!G60</f>
        <v>2.8</v>
      </c>
      <c r="H25" s="28">
        <f>+[2]PP!H60</f>
        <v>2.7</v>
      </c>
      <c r="I25" s="28">
        <f>+[2]PP!I60</f>
        <v>3.7</v>
      </c>
      <c r="J25" s="28">
        <f>+[2]PP!J60</f>
        <v>3.3</v>
      </c>
      <c r="K25" s="28">
        <f>+[2]PP!K60</f>
        <v>3.2</v>
      </c>
      <c r="L25" s="28">
        <f>+[2]PP!L60</f>
        <v>3.3</v>
      </c>
      <c r="M25" s="28">
        <f>+[2]PP!M60</f>
        <v>2.9</v>
      </c>
      <c r="N25" s="28">
        <f>+[2]PP!N60</f>
        <v>1.3</v>
      </c>
      <c r="O25" s="23">
        <f>SUM(C25:N25)</f>
        <v>31.599999999999998</v>
      </c>
      <c r="P25" s="28">
        <f>+[2]PP!P60</f>
        <v>0.9</v>
      </c>
      <c r="Q25" s="28">
        <f>+[2]PP!Q60</f>
        <v>2.7</v>
      </c>
      <c r="R25" s="28">
        <f>+[2]PP!R60</f>
        <v>2.9</v>
      </c>
      <c r="S25" s="28">
        <f>+[2]PP!S60</f>
        <v>2.7</v>
      </c>
      <c r="T25" s="28">
        <f>+[2]PP!T60</f>
        <v>1.9</v>
      </c>
      <c r="U25" s="28">
        <f>+[2]PP!U60</f>
        <v>2.6</v>
      </c>
      <c r="V25" s="28">
        <f>+[2]PP!V60</f>
        <v>2.8</v>
      </c>
      <c r="W25" s="28">
        <f>+[2]PP!W60</f>
        <v>3</v>
      </c>
      <c r="X25" s="28">
        <f>+[2]PP!X60</f>
        <v>3.1</v>
      </c>
      <c r="Y25" s="28">
        <f>+[2]PP!Y60</f>
        <v>3.1</v>
      </c>
      <c r="Z25" s="28">
        <f>+[2]PP!Z60</f>
        <v>3.4</v>
      </c>
      <c r="AA25" s="28">
        <f>+[2]PP!AA60</f>
        <v>1.4</v>
      </c>
      <c r="AB25" s="23">
        <f>SUM(P25:AA25)</f>
        <v>30.5</v>
      </c>
      <c r="AC25" s="22">
        <f t="shared" si="1"/>
        <v>-1.0999999999999979</v>
      </c>
      <c r="AD25" s="24">
        <f t="shared" si="9"/>
        <v>-3.4810126582278418</v>
      </c>
      <c r="AE25" s="14"/>
      <c r="AF25" s="14"/>
      <c r="AG25" s="14"/>
      <c r="AH25" s="14"/>
      <c r="AI25" s="9"/>
      <c r="AJ25" s="9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ht="18" customHeight="1">
      <c r="A26" s="6"/>
      <c r="B26" s="39" t="s">
        <v>36</v>
      </c>
      <c r="C26" s="28">
        <f>+[2]PP!C61</f>
        <v>0.9</v>
      </c>
      <c r="D26" s="28">
        <f>+[2]PP!D61</f>
        <v>0.9</v>
      </c>
      <c r="E26" s="28">
        <f>+[2]PP!E61</f>
        <v>1.4</v>
      </c>
      <c r="F26" s="28">
        <f>+[2]PP!F61</f>
        <v>29.9</v>
      </c>
      <c r="G26" s="28">
        <f>+[2]PP!G61</f>
        <v>1.6</v>
      </c>
      <c r="H26" s="28">
        <f>+[2]PP!H61</f>
        <v>2</v>
      </c>
      <c r="I26" s="28">
        <f>+[2]PP!I61</f>
        <v>2.2000000000000002</v>
      </c>
      <c r="J26" s="28">
        <f>+[2]PP!J61</f>
        <v>1.3</v>
      </c>
      <c r="K26" s="28">
        <f>+[2]PP!K61</f>
        <v>3.4</v>
      </c>
      <c r="L26" s="28">
        <f>+[2]PP!L61</f>
        <v>4.2</v>
      </c>
      <c r="M26" s="28">
        <f>+[2]PP!M61</f>
        <v>1.1000000000000001</v>
      </c>
      <c r="N26" s="28">
        <f>+[2]PP!N61</f>
        <v>3.7</v>
      </c>
      <c r="O26" s="23">
        <f>SUM(C26:N26)</f>
        <v>52.600000000000009</v>
      </c>
      <c r="P26" s="28">
        <f>+[2]PP!P61</f>
        <v>12.5</v>
      </c>
      <c r="Q26" s="28">
        <f>+[2]PP!Q61</f>
        <v>5</v>
      </c>
      <c r="R26" s="28">
        <f>+[2]PP!R61</f>
        <v>2.7</v>
      </c>
      <c r="S26" s="28">
        <f>+[2]PP!S61</f>
        <v>2.4</v>
      </c>
      <c r="T26" s="28">
        <f>+[2]PP!T61</f>
        <v>3.5</v>
      </c>
      <c r="U26" s="28">
        <f>+[2]PP!U61</f>
        <v>3.4</v>
      </c>
      <c r="V26" s="28">
        <f>+[2]PP!V61</f>
        <v>2.2000000000000002</v>
      </c>
      <c r="W26" s="28">
        <f>+[2]PP!W61</f>
        <v>5.9</v>
      </c>
      <c r="X26" s="28">
        <f>+[2]PP!X61</f>
        <v>2.9</v>
      </c>
      <c r="Y26" s="28">
        <f>+[2]PP!Y61</f>
        <v>1.4</v>
      </c>
      <c r="Z26" s="28">
        <f>+[2]PP!Z61</f>
        <v>2.9</v>
      </c>
      <c r="AA26" s="28">
        <f>+[2]PP!AA61</f>
        <v>216.3</v>
      </c>
      <c r="AB26" s="23">
        <f>SUM(P26:AA26)</f>
        <v>261.10000000000002</v>
      </c>
      <c r="AC26" s="22">
        <f t="shared" si="1"/>
        <v>208.5</v>
      </c>
      <c r="AD26" s="24">
        <f t="shared" si="9"/>
        <v>396.38783269961971</v>
      </c>
      <c r="AE26" s="14"/>
      <c r="AF26" s="14"/>
      <c r="AG26" s="14"/>
      <c r="AH26" s="14"/>
      <c r="AI26" s="9"/>
      <c r="AJ26" s="9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ht="18" customHeight="1">
      <c r="A27" s="6"/>
      <c r="B27" s="39" t="s">
        <v>37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23">
        <f>SUM(C27:N27)</f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23">
        <f>SUM(P27:AA27)</f>
        <v>0</v>
      </c>
      <c r="AC27" s="40">
        <f t="shared" si="1"/>
        <v>0</v>
      </c>
      <c r="AD27" s="41">
        <v>0</v>
      </c>
      <c r="AE27" s="14"/>
      <c r="AF27" s="14"/>
      <c r="AG27" s="14"/>
      <c r="AH27" s="14"/>
      <c r="AI27" s="9"/>
      <c r="AJ27" s="9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ht="18" customHeight="1">
      <c r="A28" s="6"/>
      <c r="B28" s="38" t="s">
        <v>38</v>
      </c>
      <c r="C28" s="16">
        <f t="shared" ref="C28:AB28" si="12">SUM(C29:C32)</f>
        <v>777</v>
      </c>
      <c r="D28" s="16">
        <f t="shared" si="12"/>
        <v>832.8</v>
      </c>
      <c r="E28" s="16">
        <f t="shared" si="12"/>
        <v>1049.4000000000001</v>
      </c>
      <c r="F28" s="16">
        <f t="shared" si="12"/>
        <v>927.8</v>
      </c>
      <c r="G28" s="16">
        <f t="shared" si="12"/>
        <v>1257.5</v>
      </c>
      <c r="H28" s="16">
        <f t="shared" si="12"/>
        <v>1093.1000000000001</v>
      </c>
      <c r="I28" s="16">
        <f t="shared" si="12"/>
        <v>1187</v>
      </c>
      <c r="J28" s="16">
        <f t="shared" si="12"/>
        <v>919.1</v>
      </c>
      <c r="K28" s="16">
        <f t="shared" si="12"/>
        <v>1262.8</v>
      </c>
      <c r="L28" s="16">
        <f t="shared" si="12"/>
        <v>811.80000000000007</v>
      </c>
      <c r="M28" s="16">
        <f t="shared" si="12"/>
        <v>755.5</v>
      </c>
      <c r="N28" s="16">
        <f t="shared" si="12"/>
        <v>878.59999999999991</v>
      </c>
      <c r="O28" s="17">
        <f t="shared" si="12"/>
        <v>11752.4</v>
      </c>
      <c r="P28" s="16">
        <f t="shared" si="12"/>
        <v>938.5</v>
      </c>
      <c r="Q28" s="16">
        <f t="shared" si="12"/>
        <v>1243.2</v>
      </c>
      <c r="R28" s="16">
        <f t="shared" si="12"/>
        <v>1085.6000000000001</v>
      </c>
      <c r="S28" s="16">
        <f t="shared" si="12"/>
        <v>1277.3</v>
      </c>
      <c r="T28" s="16">
        <f t="shared" si="12"/>
        <v>1441.1</v>
      </c>
      <c r="U28" s="16">
        <f t="shared" si="12"/>
        <v>1141.5999999999999</v>
      </c>
      <c r="V28" s="16">
        <f t="shared" si="12"/>
        <v>1010.6</v>
      </c>
      <c r="W28" s="16">
        <f t="shared" si="12"/>
        <v>1180.1999999999998</v>
      </c>
      <c r="X28" s="16">
        <f t="shared" si="12"/>
        <v>1031.9000000000001</v>
      </c>
      <c r="Y28" s="16">
        <f t="shared" si="12"/>
        <v>954.80000000000007</v>
      </c>
      <c r="Z28" s="16">
        <f t="shared" si="12"/>
        <v>866.8</v>
      </c>
      <c r="AA28" s="16">
        <f t="shared" si="12"/>
        <v>2429.9</v>
      </c>
      <c r="AB28" s="17">
        <f t="shared" si="12"/>
        <v>14601.500000000002</v>
      </c>
      <c r="AC28" s="16">
        <f t="shared" si="1"/>
        <v>2849.1000000000022</v>
      </c>
      <c r="AD28" s="18">
        <f t="shared" ref="AD28:AD53" si="13">+AC28/O28*100</f>
        <v>24.242707872434586</v>
      </c>
      <c r="AE28" s="14"/>
      <c r="AF28" s="14"/>
      <c r="AG28" s="14"/>
      <c r="AH28" s="14"/>
      <c r="AI28" s="9"/>
      <c r="AJ28" s="9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ht="18" customHeight="1">
      <c r="A29" s="6"/>
      <c r="B29" s="39" t="s">
        <v>39</v>
      </c>
      <c r="C29" s="28">
        <f>+[2]PP!C64</f>
        <v>16.100000000000001</v>
      </c>
      <c r="D29" s="28">
        <f>+[2]PP!D64</f>
        <v>22.1</v>
      </c>
      <c r="E29" s="28">
        <f>+[2]PP!E64</f>
        <v>24.4</v>
      </c>
      <c r="F29" s="28">
        <f>+[2]PP!F64</f>
        <v>15.5</v>
      </c>
      <c r="G29" s="28">
        <f>+[2]PP!G64</f>
        <v>13.7</v>
      </c>
      <c r="H29" s="28">
        <f>+[2]PP!H64</f>
        <v>13.6</v>
      </c>
      <c r="I29" s="28">
        <f>+[2]PP!I64</f>
        <v>18.7</v>
      </c>
      <c r="J29" s="28">
        <f>+[2]PP!J64</f>
        <v>16.100000000000001</v>
      </c>
      <c r="K29" s="28">
        <f>+[2]PP!K64</f>
        <v>16.8</v>
      </c>
      <c r="L29" s="28">
        <f>+[2]PP!L64</f>
        <v>17.600000000000001</v>
      </c>
      <c r="M29" s="28">
        <f>+[2]PP!M64</f>
        <v>14.5</v>
      </c>
      <c r="N29" s="28">
        <f>+[2]PP!N64</f>
        <v>14.9</v>
      </c>
      <c r="O29" s="23">
        <f>SUM(C29:N29)</f>
        <v>204</v>
      </c>
      <c r="P29" s="28">
        <f>+[2]PP!P64</f>
        <v>15.5</v>
      </c>
      <c r="Q29" s="28">
        <f>+[2]PP!Q64</f>
        <v>20.7</v>
      </c>
      <c r="R29" s="28">
        <f>+[2]PP!R64</f>
        <v>17.2</v>
      </c>
      <c r="S29" s="28">
        <f>+[2]PP!S64</f>
        <v>12.1</v>
      </c>
      <c r="T29" s="28">
        <f>+[2]PP!T64</f>
        <v>15.6</v>
      </c>
      <c r="U29" s="28">
        <f>+[2]PP!U64</f>
        <v>23.3</v>
      </c>
      <c r="V29" s="28">
        <f>+[2]PP!V64</f>
        <v>17.3</v>
      </c>
      <c r="W29" s="28">
        <f>+[2]PP!W64</f>
        <v>12.3</v>
      </c>
      <c r="X29" s="28">
        <f>+[2]PP!X64</f>
        <v>16.100000000000001</v>
      </c>
      <c r="Y29" s="28">
        <f>+[2]PP!Y64</f>
        <v>17.7</v>
      </c>
      <c r="Z29" s="28">
        <f>+[2]PP!Z64</f>
        <v>22.4</v>
      </c>
      <c r="AA29" s="28">
        <f>+[2]PP!AA64</f>
        <v>15.5</v>
      </c>
      <c r="AB29" s="23">
        <f>SUM(P29:AA29)</f>
        <v>205.7</v>
      </c>
      <c r="AC29" s="22">
        <f t="shared" si="1"/>
        <v>1.6999999999999886</v>
      </c>
      <c r="AD29" s="24">
        <f t="shared" si="13"/>
        <v>0.83333333333332782</v>
      </c>
      <c r="AE29" s="14"/>
      <c r="AF29" s="14"/>
      <c r="AG29" s="14"/>
      <c r="AH29" s="14"/>
      <c r="AI29" s="9"/>
      <c r="AJ29" s="9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ht="18" customHeight="1">
      <c r="A30" s="6"/>
      <c r="B30" s="39" t="s">
        <v>40</v>
      </c>
      <c r="C30" s="28">
        <f>+[2]PP!C65</f>
        <v>671.5</v>
      </c>
      <c r="D30" s="28">
        <f>+[2]PP!D65</f>
        <v>704.9</v>
      </c>
      <c r="E30" s="28">
        <f>+[2]PP!E65</f>
        <v>901.2</v>
      </c>
      <c r="F30" s="28">
        <f>+[2]PP!F65</f>
        <v>809.8</v>
      </c>
      <c r="G30" s="28">
        <f>+[2]PP!G65</f>
        <v>1140.2</v>
      </c>
      <c r="H30" s="28">
        <f>+[2]PP!H65</f>
        <v>969.6</v>
      </c>
      <c r="I30" s="28">
        <f>+[2]PP!I65</f>
        <v>1060.7</v>
      </c>
      <c r="J30" s="28">
        <f>+[2]PP!J65</f>
        <v>804.3</v>
      </c>
      <c r="K30" s="28">
        <f>+[2]PP!K65</f>
        <v>1122.3</v>
      </c>
      <c r="L30" s="28">
        <f>+[2]PP!L65</f>
        <v>673.7</v>
      </c>
      <c r="M30" s="28">
        <f>+[2]PP!M65</f>
        <v>627</v>
      </c>
      <c r="N30" s="28">
        <f>+[2]PP!N65</f>
        <v>748.3</v>
      </c>
      <c r="O30" s="23">
        <f>SUM(C30:N30)</f>
        <v>10233.5</v>
      </c>
      <c r="P30" s="28">
        <f>+[2]PP!P65</f>
        <v>826.4</v>
      </c>
      <c r="Q30" s="28">
        <f>+[2]PP!Q65</f>
        <v>1087.8</v>
      </c>
      <c r="R30" s="28">
        <f>+[2]PP!R65</f>
        <v>938.8</v>
      </c>
      <c r="S30" s="28">
        <f>+[2]PP!S65</f>
        <v>1141</v>
      </c>
      <c r="T30" s="28">
        <f>+[2]PP!T65</f>
        <v>1305.5</v>
      </c>
      <c r="U30" s="28">
        <f>+[2]PP!U65</f>
        <v>992.8</v>
      </c>
      <c r="V30" s="28">
        <f>+[2]PP!V65</f>
        <v>879.6</v>
      </c>
      <c r="W30" s="28">
        <f>+[2]PP!W65</f>
        <v>1043.5999999999999</v>
      </c>
      <c r="X30" s="28">
        <f>+[2]PP!X65</f>
        <v>882.3</v>
      </c>
      <c r="Y30" s="28">
        <f>+[2]PP!Y65</f>
        <v>804.6</v>
      </c>
      <c r="Z30" s="28">
        <f>+[2]PP!Z65</f>
        <v>706.7</v>
      </c>
      <c r="AA30" s="28">
        <f>+[2]PP!AA65</f>
        <v>2292.6</v>
      </c>
      <c r="AB30" s="23">
        <f>SUM(P30:AA30)</f>
        <v>12901.7</v>
      </c>
      <c r="AC30" s="22">
        <f t="shared" si="1"/>
        <v>2668.2000000000007</v>
      </c>
      <c r="AD30" s="24">
        <f t="shared" si="13"/>
        <v>26.073190990374755</v>
      </c>
      <c r="AE30" s="14"/>
      <c r="AF30" s="14"/>
      <c r="AG30" s="14"/>
      <c r="AH30" s="14"/>
      <c r="AI30" s="9"/>
      <c r="AJ30" s="9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ht="18" customHeight="1">
      <c r="A31" s="6"/>
      <c r="B31" s="39" t="s">
        <v>41</v>
      </c>
      <c r="C31" s="28">
        <f>+[2]PP!C66</f>
        <v>89.4</v>
      </c>
      <c r="D31" s="28">
        <f>+[2]PP!D66</f>
        <v>105.8</v>
      </c>
      <c r="E31" s="28">
        <f>+[2]PP!E66</f>
        <v>123.8</v>
      </c>
      <c r="F31" s="28">
        <f>+[2]PP!F66</f>
        <v>102.5</v>
      </c>
      <c r="G31" s="28">
        <f>+[2]PP!G66</f>
        <v>103.6</v>
      </c>
      <c r="H31" s="28">
        <f>+[2]PP!H66</f>
        <v>109.9</v>
      </c>
      <c r="I31" s="28">
        <f>+[2]PP!I66</f>
        <v>107.6</v>
      </c>
      <c r="J31" s="28">
        <f>+[2]PP!J66</f>
        <v>98.7</v>
      </c>
      <c r="K31" s="28">
        <f>+[2]PP!K66</f>
        <v>121.2</v>
      </c>
      <c r="L31" s="28">
        <f>+[2]PP!L66</f>
        <v>120.5</v>
      </c>
      <c r="M31" s="28">
        <f>+[2]PP!M66</f>
        <v>114</v>
      </c>
      <c r="N31" s="28">
        <f>+[2]PP!N66</f>
        <v>114.9</v>
      </c>
      <c r="O31" s="23">
        <f>SUM(C31:N31)</f>
        <v>1311.9</v>
      </c>
      <c r="P31" s="28">
        <f>+[2]PP!P66</f>
        <v>96.6</v>
      </c>
      <c r="Q31" s="28">
        <f>+[2]PP!Q66</f>
        <v>134</v>
      </c>
      <c r="R31" s="28">
        <f>+[2]PP!R66</f>
        <v>128.9</v>
      </c>
      <c r="S31" s="28">
        <f>+[2]PP!S66</f>
        <v>123.5</v>
      </c>
      <c r="T31" s="28">
        <f>+[2]PP!T66</f>
        <v>120</v>
      </c>
      <c r="U31" s="28">
        <f>+[2]PP!U66</f>
        <v>125.5</v>
      </c>
      <c r="V31" s="28">
        <f>+[2]PP!V66</f>
        <v>113.7</v>
      </c>
      <c r="W31" s="28">
        <f>+[2]PP!W66</f>
        <v>124.3</v>
      </c>
      <c r="X31" s="28">
        <f>+[2]PP!X66</f>
        <v>133.5</v>
      </c>
      <c r="Y31" s="28">
        <f>+[2]PP!Y66</f>
        <v>132.5</v>
      </c>
      <c r="Z31" s="28">
        <f>+[2]PP!Z66</f>
        <v>137.69999999999999</v>
      </c>
      <c r="AA31" s="28">
        <f>+[2]PP!AA66</f>
        <v>121.4</v>
      </c>
      <c r="AB31" s="23">
        <f>SUM(P31:AA31)</f>
        <v>1491.6000000000001</v>
      </c>
      <c r="AC31" s="22">
        <f t="shared" si="1"/>
        <v>179.70000000000005</v>
      </c>
      <c r="AD31" s="24">
        <f t="shared" si="13"/>
        <v>13.697690372741828</v>
      </c>
      <c r="AE31" s="14"/>
      <c r="AF31" s="14"/>
      <c r="AG31" s="14"/>
      <c r="AH31" s="14"/>
      <c r="AI31" s="9"/>
      <c r="AJ31" s="9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ht="18" customHeight="1">
      <c r="A32" s="6"/>
      <c r="B32" s="39" t="s">
        <v>42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2.5</v>
      </c>
      <c r="L32" s="28">
        <v>0</v>
      </c>
      <c r="M32" s="28">
        <v>0</v>
      </c>
      <c r="N32" s="42">
        <v>0.5</v>
      </c>
      <c r="O32" s="23">
        <f>SUM(C32:N32)</f>
        <v>3</v>
      </c>
      <c r="P32" s="28">
        <v>0</v>
      </c>
      <c r="Q32" s="28">
        <v>0.7</v>
      </c>
      <c r="R32" s="28">
        <v>0.7</v>
      </c>
      <c r="S32" s="28">
        <v>0.7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0.4</v>
      </c>
      <c r="AB32" s="23">
        <f>SUM(P32:AA32)</f>
        <v>2.4999999999999996</v>
      </c>
      <c r="AC32" s="22">
        <f t="shared" si="1"/>
        <v>-0.50000000000000044</v>
      </c>
      <c r="AD32" s="24">
        <f t="shared" si="13"/>
        <v>-16.666666666666682</v>
      </c>
      <c r="AE32" s="14"/>
      <c r="AF32" s="14"/>
      <c r="AG32" s="14"/>
      <c r="AH32" s="14"/>
      <c r="AI32" s="9"/>
      <c r="AJ32" s="9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ht="18" customHeight="1">
      <c r="A33" s="6"/>
      <c r="B33" s="38" t="s">
        <v>43</v>
      </c>
      <c r="C33" s="29">
        <f t="shared" ref="C33:AB33" si="14">+C34+C35</f>
        <v>60.8</v>
      </c>
      <c r="D33" s="29">
        <f t="shared" si="14"/>
        <v>55.9</v>
      </c>
      <c r="E33" s="29">
        <f t="shared" si="14"/>
        <v>72.7</v>
      </c>
      <c r="F33" s="29">
        <f t="shared" si="14"/>
        <v>67.900000000000006</v>
      </c>
      <c r="G33" s="29">
        <f t="shared" si="14"/>
        <v>64.599999999999994</v>
      </c>
      <c r="H33" s="29">
        <f t="shared" si="14"/>
        <v>69.099999999999994</v>
      </c>
      <c r="I33" s="29">
        <f t="shared" si="14"/>
        <v>72.400000000000006</v>
      </c>
      <c r="J33" s="29">
        <f t="shared" si="14"/>
        <v>65.5</v>
      </c>
      <c r="K33" s="29">
        <f t="shared" si="14"/>
        <v>65.2</v>
      </c>
      <c r="L33" s="29">
        <f t="shared" si="14"/>
        <v>66</v>
      </c>
      <c r="M33" s="29">
        <f t="shared" si="14"/>
        <v>59</v>
      </c>
      <c r="N33" s="29">
        <f t="shared" si="14"/>
        <v>57.4</v>
      </c>
      <c r="O33" s="30">
        <f t="shared" si="14"/>
        <v>776.5</v>
      </c>
      <c r="P33" s="29">
        <f t="shared" si="14"/>
        <v>75.099999999999994</v>
      </c>
      <c r="Q33" s="29">
        <f t="shared" si="14"/>
        <v>87.2</v>
      </c>
      <c r="R33" s="29">
        <f t="shared" si="14"/>
        <v>95.8</v>
      </c>
      <c r="S33" s="29">
        <f t="shared" si="14"/>
        <v>96.7</v>
      </c>
      <c r="T33" s="29">
        <f t="shared" si="14"/>
        <v>79.099999999999994</v>
      </c>
      <c r="U33" s="29">
        <f t="shared" si="14"/>
        <v>113.9</v>
      </c>
      <c r="V33" s="29">
        <f t="shared" si="14"/>
        <v>108.7</v>
      </c>
      <c r="W33" s="29">
        <f t="shared" si="14"/>
        <v>107.9</v>
      </c>
      <c r="X33" s="29">
        <f t="shared" si="14"/>
        <v>86</v>
      </c>
      <c r="Y33" s="29">
        <f t="shared" si="14"/>
        <v>86.4</v>
      </c>
      <c r="Z33" s="29">
        <f t="shared" si="14"/>
        <v>84.4</v>
      </c>
      <c r="AA33" s="29">
        <f t="shared" si="14"/>
        <v>85.8</v>
      </c>
      <c r="AB33" s="30">
        <f t="shared" si="14"/>
        <v>1107</v>
      </c>
      <c r="AC33" s="29">
        <f t="shared" si="1"/>
        <v>330.5</v>
      </c>
      <c r="AD33" s="31">
        <f t="shared" si="13"/>
        <v>42.562781712813909</v>
      </c>
      <c r="AE33" s="14"/>
      <c r="AF33" s="14"/>
      <c r="AG33" s="14"/>
      <c r="AH33" s="14"/>
      <c r="AI33" s="9"/>
      <c r="AJ33" s="9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ht="18" customHeight="1">
      <c r="A34" s="6"/>
      <c r="B34" s="39" t="s">
        <v>44</v>
      </c>
      <c r="C34" s="28">
        <f>+[2]PP!C70</f>
        <v>60.8</v>
      </c>
      <c r="D34" s="28">
        <f>+[2]PP!D70</f>
        <v>55.9</v>
      </c>
      <c r="E34" s="28">
        <f>+[2]PP!E70</f>
        <v>72.7</v>
      </c>
      <c r="F34" s="28">
        <f>+[2]PP!F70</f>
        <v>67.900000000000006</v>
      </c>
      <c r="G34" s="28">
        <f>+[2]PP!G70</f>
        <v>64.599999999999994</v>
      </c>
      <c r="H34" s="28">
        <f>+[2]PP!H70</f>
        <v>69.099999999999994</v>
      </c>
      <c r="I34" s="28">
        <f>+[2]PP!I70</f>
        <v>72.400000000000006</v>
      </c>
      <c r="J34" s="28">
        <f>+[2]PP!J70</f>
        <v>65.5</v>
      </c>
      <c r="K34" s="28">
        <f>+[2]PP!K70</f>
        <v>65.2</v>
      </c>
      <c r="L34" s="28">
        <f>+[2]PP!L70</f>
        <v>66</v>
      </c>
      <c r="M34" s="28">
        <v>59</v>
      </c>
      <c r="N34" s="28">
        <v>57.4</v>
      </c>
      <c r="O34" s="23">
        <f>SUM(C34:N34)</f>
        <v>776.5</v>
      </c>
      <c r="P34" s="28">
        <f>+[2]PP!P70</f>
        <v>75.099999999999994</v>
      </c>
      <c r="Q34" s="28">
        <f>+[2]PP!Q70</f>
        <v>87.2</v>
      </c>
      <c r="R34" s="28">
        <f>+[2]PP!R70</f>
        <v>95.8</v>
      </c>
      <c r="S34" s="28">
        <f>+[2]PP!S70</f>
        <v>96.7</v>
      </c>
      <c r="T34" s="28">
        <f>+[2]PP!T70</f>
        <v>79.099999999999994</v>
      </c>
      <c r="U34" s="28">
        <f>+[2]PP!U70</f>
        <v>113.9</v>
      </c>
      <c r="V34" s="28">
        <f>+[2]PP!V70</f>
        <v>108.7</v>
      </c>
      <c r="W34" s="28">
        <f>+[2]PP!W70</f>
        <v>107.9</v>
      </c>
      <c r="X34" s="28">
        <f>+[2]PP!X70</f>
        <v>86</v>
      </c>
      <c r="Y34" s="28">
        <f>+[2]PP!Y70</f>
        <v>86.4</v>
      </c>
      <c r="Z34" s="28">
        <f>+[2]PP!Z70</f>
        <v>84.4</v>
      </c>
      <c r="AA34" s="28">
        <f>+[2]PP!AA70</f>
        <v>85.8</v>
      </c>
      <c r="AB34" s="23">
        <f>SUM(P34:AA34)</f>
        <v>1107</v>
      </c>
      <c r="AC34" s="22">
        <f t="shared" si="1"/>
        <v>330.5</v>
      </c>
      <c r="AD34" s="24">
        <f t="shared" si="13"/>
        <v>42.562781712813909</v>
      </c>
      <c r="AE34" s="14"/>
      <c r="AF34" s="14"/>
      <c r="AG34" s="14"/>
      <c r="AH34" s="14"/>
      <c r="AI34" s="9"/>
      <c r="AJ34" s="9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ht="18" customHeight="1">
      <c r="A35" s="6"/>
      <c r="B35" s="39" t="s">
        <v>42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23">
        <f>SUM(C35:N35)</f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23">
        <f>SUM(P35:AA35)</f>
        <v>0</v>
      </c>
      <c r="AC35" s="40">
        <f t="shared" si="1"/>
        <v>0</v>
      </c>
      <c r="AD35" s="43">
        <v>0</v>
      </c>
      <c r="AE35" s="14"/>
      <c r="AF35" s="14"/>
      <c r="AG35" s="14"/>
      <c r="AH35" s="14"/>
      <c r="AI35" s="9"/>
      <c r="AJ35" s="9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ht="18" customHeight="1">
      <c r="A36" s="6"/>
      <c r="B36" s="35" t="s">
        <v>45</v>
      </c>
      <c r="C36" s="16">
        <f t="shared" ref="C36:AB36" si="15">+C37+C50+C51</f>
        <v>0.1</v>
      </c>
      <c r="D36" s="16">
        <f t="shared" si="15"/>
        <v>0</v>
      </c>
      <c r="E36" s="16">
        <f t="shared" si="15"/>
        <v>666.1</v>
      </c>
      <c r="F36" s="16">
        <f t="shared" si="15"/>
        <v>2694.2</v>
      </c>
      <c r="G36" s="16">
        <f t="shared" si="15"/>
        <v>2781.3999999999996</v>
      </c>
      <c r="H36" s="16">
        <f t="shared" si="15"/>
        <v>547</v>
      </c>
      <c r="I36" s="16">
        <f t="shared" si="15"/>
        <v>717.7</v>
      </c>
      <c r="J36" s="16">
        <f t="shared" si="15"/>
        <v>0.1</v>
      </c>
      <c r="K36" s="16">
        <f t="shared" si="15"/>
        <v>1996.5</v>
      </c>
      <c r="L36" s="16">
        <f t="shared" si="15"/>
        <v>0.1</v>
      </c>
      <c r="M36" s="16">
        <f t="shared" si="15"/>
        <v>0</v>
      </c>
      <c r="N36" s="16">
        <f t="shared" si="15"/>
        <v>0</v>
      </c>
      <c r="O36" s="17">
        <f t="shared" si="15"/>
        <v>9403.1999999999989</v>
      </c>
      <c r="P36" s="16">
        <f t="shared" si="15"/>
        <v>70.099999999999994</v>
      </c>
      <c r="Q36" s="16">
        <f t="shared" si="15"/>
        <v>298.39999999999998</v>
      </c>
      <c r="R36" s="16">
        <f t="shared" si="15"/>
        <v>92.8</v>
      </c>
      <c r="S36" s="16">
        <f t="shared" si="15"/>
        <v>3017.2</v>
      </c>
      <c r="T36" s="16">
        <f t="shared" si="15"/>
        <v>40</v>
      </c>
      <c r="U36" s="16">
        <f t="shared" si="15"/>
        <v>1387.7</v>
      </c>
      <c r="V36" s="16">
        <f t="shared" si="15"/>
        <v>2837.2</v>
      </c>
      <c r="W36" s="16">
        <f t="shared" si="15"/>
        <v>316</v>
      </c>
      <c r="X36" s="16">
        <f t="shared" si="15"/>
        <v>1060.5999999999999</v>
      </c>
      <c r="Y36" s="16">
        <f t="shared" si="15"/>
        <v>0</v>
      </c>
      <c r="Z36" s="16">
        <f t="shared" si="15"/>
        <v>279</v>
      </c>
      <c r="AA36" s="16">
        <f t="shared" si="15"/>
        <v>407.9</v>
      </c>
      <c r="AB36" s="17">
        <f t="shared" si="15"/>
        <v>9806.9</v>
      </c>
      <c r="AC36" s="16">
        <f t="shared" si="1"/>
        <v>403.70000000000073</v>
      </c>
      <c r="AD36" s="24">
        <f t="shared" si="13"/>
        <v>4.2932193295899355</v>
      </c>
      <c r="AE36" s="14"/>
      <c r="AF36" s="14"/>
      <c r="AG36" s="14"/>
      <c r="AH36" s="14"/>
      <c r="AI36" s="9"/>
      <c r="AJ36" s="9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ht="18" customHeight="1">
      <c r="A37" s="6"/>
      <c r="B37" s="15" t="s">
        <v>46</v>
      </c>
      <c r="C37" s="16">
        <f t="shared" ref="C37:AB37" si="16">+C38+C42+C49</f>
        <v>0</v>
      </c>
      <c r="D37" s="16">
        <f t="shared" si="16"/>
        <v>0</v>
      </c>
      <c r="E37" s="16">
        <f t="shared" si="16"/>
        <v>666.1</v>
      </c>
      <c r="F37" s="16">
        <f t="shared" si="16"/>
        <v>2694.2</v>
      </c>
      <c r="G37" s="16">
        <f t="shared" si="16"/>
        <v>2781.3999999999996</v>
      </c>
      <c r="H37" s="16">
        <f t="shared" si="16"/>
        <v>547</v>
      </c>
      <c r="I37" s="16">
        <f t="shared" si="16"/>
        <v>717.7</v>
      </c>
      <c r="J37" s="16">
        <f t="shared" si="16"/>
        <v>0</v>
      </c>
      <c r="K37" s="16">
        <f t="shared" si="16"/>
        <v>1996.5</v>
      </c>
      <c r="L37" s="16">
        <f t="shared" si="16"/>
        <v>0</v>
      </c>
      <c r="M37" s="16">
        <f t="shared" si="16"/>
        <v>0</v>
      </c>
      <c r="N37" s="16">
        <f t="shared" si="16"/>
        <v>0</v>
      </c>
      <c r="O37" s="17">
        <f t="shared" si="16"/>
        <v>9402.9</v>
      </c>
      <c r="P37" s="16">
        <f t="shared" si="16"/>
        <v>70</v>
      </c>
      <c r="Q37" s="16">
        <f t="shared" si="16"/>
        <v>298.39999999999998</v>
      </c>
      <c r="R37" s="16">
        <f t="shared" si="16"/>
        <v>92.8</v>
      </c>
      <c r="S37" s="16">
        <f t="shared" si="16"/>
        <v>3017.1</v>
      </c>
      <c r="T37" s="16">
        <f t="shared" si="16"/>
        <v>40</v>
      </c>
      <c r="U37" s="16">
        <f t="shared" si="16"/>
        <v>1387.7</v>
      </c>
      <c r="V37" s="16">
        <f t="shared" si="16"/>
        <v>2837.2</v>
      </c>
      <c r="W37" s="16">
        <f t="shared" si="16"/>
        <v>315.89999999999998</v>
      </c>
      <c r="X37" s="16">
        <f t="shared" si="16"/>
        <v>1060.5999999999999</v>
      </c>
      <c r="Y37" s="16">
        <f t="shared" si="16"/>
        <v>0</v>
      </c>
      <c r="Z37" s="16">
        <f t="shared" si="16"/>
        <v>278.89999999999998</v>
      </c>
      <c r="AA37" s="16">
        <f t="shared" si="16"/>
        <v>407.9</v>
      </c>
      <c r="AB37" s="17">
        <f t="shared" si="16"/>
        <v>9806.5</v>
      </c>
      <c r="AC37" s="16">
        <f t="shared" si="1"/>
        <v>403.60000000000036</v>
      </c>
      <c r="AD37" s="24">
        <f t="shared" si="13"/>
        <v>4.2922928032840968</v>
      </c>
      <c r="AE37" s="14"/>
      <c r="AF37" s="14"/>
      <c r="AG37" s="14"/>
      <c r="AH37" s="14"/>
      <c r="AI37" s="9"/>
      <c r="AJ37" s="9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ht="18" customHeight="1">
      <c r="A38" s="6"/>
      <c r="B38" s="44" t="s">
        <v>47</v>
      </c>
      <c r="C38" s="16">
        <f t="shared" ref="C38:AB38" si="17">SUM(C39:C41)</f>
        <v>0</v>
      </c>
      <c r="D38" s="16">
        <f t="shared" si="17"/>
        <v>0</v>
      </c>
      <c r="E38" s="16">
        <f t="shared" si="17"/>
        <v>0</v>
      </c>
      <c r="F38" s="16">
        <f t="shared" si="17"/>
        <v>2447.5</v>
      </c>
      <c r="G38" s="16">
        <f t="shared" si="17"/>
        <v>358.2</v>
      </c>
      <c r="H38" s="16">
        <f t="shared" si="17"/>
        <v>0</v>
      </c>
      <c r="I38" s="16">
        <f t="shared" si="17"/>
        <v>0</v>
      </c>
      <c r="J38" s="16">
        <f t="shared" si="17"/>
        <v>0</v>
      </c>
      <c r="K38" s="16">
        <f t="shared" si="17"/>
        <v>1787</v>
      </c>
      <c r="L38" s="16">
        <f t="shared" si="17"/>
        <v>0</v>
      </c>
      <c r="M38" s="16">
        <f t="shared" si="17"/>
        <v>0</v>
      </c>
      <c r="N38" s="16">
        <f t="shared" si="17"/>
        <v>0</v>
      </c>
      <c r="O38" s="17">
        <f t="shared" si="17"/>
        <v>4592.7</v>
      </c>
      <c r="P38" s="16">
        <f t="shared" si="17"/>
        <v>0</v>
      </c>
      <c r="Q38" s="16">
        <f t="shared" si="17"/>
        <v>265.39999999999998</v>
      </c>
      <c r="R38" s="16">
        <f t="shared" si="17"/>
        <v>0</v>
      </c>
      <c r="S38" s="16">
        <f t="shared" si="17"/>
        <v>2854.9</v>
      </c>
      <c r="T38" s="16">
        <f t="shared" si="17"/>
        <v>0</v>
      </c>
      <c r="U38" s="16">
        <f t="shared" si="17"/>
        <v>1308.7</v>
      </c>
      <c r="V38" s="16">
        <f t="shared" si="17"/>
        <v>0</v>
      </c>
      <c r="W38" s="16">
        <f t="shared" si="17"/>
        <v>0</v>
      </c>
      <c r="X38" s="16">
        <f t="shared" si="17"/>
        <v>1020</v>
      </c>
      <c r="Y38" s="16">
        <f t="shared" si="17"/>
        <v>0</v>
      </c>
      <c r="Z38" s="16">
        <f>SUM(Z39:Z41)</f>
        <v>0</v>
      </c>
      <c r="AA38" s="16">
        <f t="shared" si="17"/>
        <v>0</v>
      </c>
      <c r="AB38" s="16">
        <f t="shared" si="17"/>
        <v>5449</v>
      </c>
      <c r="AC38" s="16">
        <f t="shared" si="1"/>
        <v>856.30000000000018</v>
      </c>
      <c r="AD38" s="24">
        <f t="shared" si="13"/>
        <v>18.644805887604246</v>
      </c>
      <c r="AE38" s="14"/>
      <c r="AF38" s="14"/>
      <c r="AG38" s="14"/>
      <c r="AH38" s="14"/>
      <c r="AI38" s="9"/>
      <c r="AJ38" s="9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ht="18" customHeight="1">
      <c r="A39" s="6"/>
      <c r="B39" s="27" t="s">
        <v>48</v>
      </c>
      <c r="C39" s="28">
        <v>0</v>
      </c>
      <c r="D39" s="28">
        <v>0</v>
      </c>
      <c r="E39" s="28">
        <v>0</v>
      </c>
      <c r="F39" s="28">
        <v>2447.5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3">
        <f>SUM(C39:N39)</f>
        <v>2447.5</v>
      </c>
      <c r="P39" s="28">
        <v>0</v>
      </c>
      <c r="Q39" s="28">
        <v>0</v>
      </c>
      <c r="R39" s="28">
        <v>0</v>
      </c>
      <c r="S39" s="28">
        <f>+[2]PP!S75</f>
        <v>2854.9</v>
      </c>
      <c r="T39" s="28">
        <f>+[2]PP!T75</f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3">
        <f>SUM(P39:AA39)</f>
        <v>2854.9</v>
      </c>
      <c r="AC39" s="22">
        <f t="shared" si="1"/>
        <v>407.40000000000009</v>
      </c>
      <c r="AD39" s="24">
        <f t="shared" si="13"/>
        <v>16.645556690500516</v>
      </c>
      <c r="AE39" s="14"/>
      <c r="AF39" s="14"/>
      <c r="AG39" s="14"/>
      <c r="AH39" s="14"/>
      <c r="AI39" s="9"/>
      <c r="AJ39" s="9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ht="18" customHeight="1">
      <c r="A40" s="6"/>
      <c r="B40" s="27" t="s">
        <v>49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1787</v>
      </c>
      <c r="L40" s="28">
        <v>0</v>
      </c>
      <c r="M40" s="28">
        <v>0</v>
      </c>
      <c r="N40" s="28">
        <v>0</v>
      </c>
      <c r="O40" s="23">
        <f>SUM(C40:N40)</f>
        <v>1787</v>
      </c>
      <c r="P40" s="28">
        <f>+[2]PP!P75</f>
        <v>0</v>
      </c>
      <c r="Q40" s="28">
        <v>0</v>
      </c>
      <c r="R40" s="28">
        <f>+[2]PP!R75</f>
        <v>0</v>
      </c>
      <c r="S40" s="28">
        <v>0</v>
      </c>
      <c r="T40" s="28">
        <v>0</v>
      </c>
      <c r="U40" s="28">
        <v>1237.7</v>
      </c>
      <c r="V40" s="28">
        <v>0</v>
      </c>
      <c r="W40" s="28">
        <v>0</v>
      </c>
      <c r="X40" s="28">
        <v>1020</v>
      </c>
      <c r="Y40" s="28">
        <v>0</v>
      </c>
      <c r="Z40" s="28">
        <v>0</v>
      </c>
      <c r="AA40" s="28">
        <v>0</v>
      </c>
      <c r="AB40" s="23">
        <f>SUM(P40:AA40)</f>
        <v>2257.6999999999998</v>
      </c>
      <c r="AC40" s="22">
        <f t="shared" si="1"/>
        <v>470.69999999999982</v>
      </c>
      <c r="AD40" s="24">
        <f t="shared" si="13"/>
        <v>26.34023503077783</v>
      </c>
      <c r="AE40" s="14"/>
      <c r="AF40" s="14"/>
      <c r="AG40" s="14"/>
      <c r="AH40" s="14"/>
      <c r="AI40" s="9"/>
      <c r="AJ40" s="9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1:62" ht="18" customHeight="1">
      <c r="A41" s="6"/>
      <c r="B41" s="27" t="s">
        <v>50</v>
      </c>
      <c r="C41" s="28">
        <v>0</v>
      </c>
      <c r="D41" s="28">
        <v>0</v>
      </c>
      <c r="E41" s="28">
        <v>0</v>
      </c>
      <c r="F41" s="28">
        <v>0</v>
      </c>
      <c r="G41" s="28">
        <v>358.2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3">
        <f>SUM(C41:N41)</f>
        <v>358.2</v>
      </c>
      <c r="P41" s="28">
        <v>0</v>
      </c>
      <c r="Q41" s="28">
        <v>265.39999999999998</v>
      </c>
      <c r="R41" s="28">
        <v>0</v>
      </c>
      <c r="S41" s="28">
        <v>0</v>
      </c>
      <c r="T41" s="28">
        <v>0</v>
      </c>
      <c r="U41" s="28">
        <v>71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3">
        <f>SUM(P41:AA41)</f>
        <v>336.4</v>
      </c>
      <c r="AC41" s="22">
        <f t="shared" si="1"/>
        <v>-21.800000000000011</v>
      </c>
      <c r="AD41" s="24">
        <f t="shared" si="13"/>
        <v>-6.0859854829704112</v>
      </c>
      <c r="AE41" s="14"/>
      <c r="AF41" s="14"/>
      <c r="AG41" s="14"/>
      <c r="AH41" s="14"/>
      <c r="AI41" s="9"/>
      <c r="AJ41" s="9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1:62" ht="18" customHeight="1">
      <c r="A42" s="6"/>
      <c r="B42" s="19" t="s">
        <v>51</v>
      </c>
      <c r="C42" s="16">
        <f t="shared" ref="C42:AB42" si="18">SUM(C43:C48)</f>
        <v>0</v>
      </c>
      <c r="D42" s="16">
        <f t="shared" si="18"/>
        <v>0</v>
      </c>
      <c r="E42" s="16">
        <f t="shared" si="18"/>
        <v>666.1</v>
      </c>
      <c r="F42" s="16">
        <f t="shared" si="18"/>
        <v>246.7</v>
      </c>
      <c r="G42" s="16">
        <f t="shared" si="18"/>
        <v>2423.1999999999998</v>
      </c>
      <c r="H42" s="16">
        <f t="shared" si="18"/>
        <v>547</v>
      </c>
      <c r="I42" s="16">
        <f t="shared" si="18"/>
        <v>717.7</v>
      </c>
      <c r="J42" s="16">
        <f t="shared" si="18"/>
        <v>0</v>
      </c>
      <c r="K42" s="16">
        <f t="shared" si="18"/>
        <v>209.5</v>
      </c>
      <c r="L42" s="16">
        <f t="shared" si="18"/>
        <v>0</v>
      </c>
      <c r="M42" s="16">
        <f t="shared" si="18"/>
        <v>0</v>
      </c>
      <c r="N42" s="16">
        <f t="shared" si="18"/>
        <v>0</v>
      </c>
      <c r="O42" s="16">
        <f t="shared" si="18"/>
        <v>4810.2</v>
      </c>
      <c r="P42" s="16">
        <f t="shared" si="18"/>
        <v>70</v>
      </c>
      <c r="Q42" s="16">
        <f t="shared" si="18"/>
        <v>33</v>
      </c>
      <c r="R42" s="16">
        <f t="shared" si="18"/>
        <v>92.8</v>
      </c>
      <c r="S42" s="16">
        <f t="shared" si="18"/>
        <v>162.19999999999999</v>
      </c>
      <c r="T42" s="16">
        <f t="shared" si="18"/>
        <v>40</v>
      </c>
      <c r="U42" s="16">
        <f t="shared" si="18"/>
        <v>79</v>
      </c>
      <c r="V42" s="16">
        <f t="shared" si="18"/>
        <v>2837.2</v>
      </c>
      <c r="W42" s="16">
        <f t="shared" si="18"/>
        <v>315.89999999999998</v>
      </c>
      <c r="X42" s="16">
        <f t="shared" si="18"/>
        <v>40.6</v>
      </c>
      <c r="Y42" s="16">
        <f t="shared" si="18"/>
        <v>0</v>
      </c>
      <c r="Z42" s="16">
        <f t="shared" si="18"/>
        <v>278.89999999999998</v>
      </c>
      <c r="AA42" s="16">
        <f t="shared" si="18"/>
        <v>407.9</v>
      </c>
      <c r="AB42" s="16">
        <f t="shared" si="18"/>
        <v>4357.5</v>
      </c>
      <c r="AC42" s="16">
        <f t="shared" si="1"/>
        <v>-452.69999999999982</v>
      </c>
      <c r="AD42" s="24">
        <f t="shared" si="13"/>
        <v>-9.4112510914307066</v>
      </c>
      <c r="AE42" s="14"/>
      <c r="AF42" s="14"/>
      <c r="AG42" s="14"/>
      <c r="AH42" s="14"/>
      <c r="AI42" s="9"/>
      <c r="AJ42" s="9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 ht="18" customHeight="1">
      <c r="A43" s="6"/>
      <c r="B43" s="27" t="s">
        <v>52</v>
      </c>
      <c r="C43" s="45">
        <v>0</v>
      </c>
      <c r="D43" s="45">
        <v>0</v>
      </c>
      <c r="E43" s="45">
        <v>215.9</v>
      </c>
      <c r="F43" s="45">
        <v>63.1</v>
      </c>
      <c r="G43" s="45">
        <v>0</v>
      </c>
      <c r="H43" s="45">
        <v>310.39999999999998</v>
      </c>
      <c r="I43" s="45">
        <v>134.5</v>
      </c>
      <c r="J43" s="45">
        <v>0</v>
      </c>
      <c r="K43" s="45">
        <v>56.1</v>
      </c>
      <c r="L43" s="45">
        <v>0</v>
      </c>
      <c r="M43" s="45">
        <v>0</v>
      </c>
      <c r="N43" s="45">
        <v>0</v>
      </c>
      <c r="O43" s="23">
        <f t="shared" ref="O43:O48" si="19">SUM(C43:N43)</f>
        <v>780</v>
      </c>
      <c r="P43" s="45">
        <v>8.9</v>
      </c>
      <c r="Q43" s="45">
        <v>32.700000000000003</v>
      </c>
      <c r="R43" s="45">
        <v>92.8</v>
      </c>
      <c r="S43" s="45">
        <v>94.7</v>
      </c>
      <c r="T43" s="45">
        <v>0</v>
      </c>
      <c r="U43" s="45">
        <v>28.9</v>
      </c>
      <c r="V43" s="45">
        <v>0</v>
      </c>
      <c r="W43" s="45">
        <v>65.3</v>
      </c>
      <c r="X43" s="45">
        <v>5</v>
      </c>
      <c r="Y43" s="45">
        <v>0</v>
      </c>
      <c r="Z43" s="45">
        <v>182.3</v>
      </c>
      <c r="AA43" s="45">
        <v>77.099999999999994</v>
      </c>
      <c r="AB43" s="23">
        <f t="shared" ref="AB43:AB48" si="20">SUM(P43:AA43)</f>
        <v>587.70000000000005</v>
      </c>
      <c r="AC43" s="22">
        <f t="shared" si="1"/>
        <v>-192.29999999999995</v>
      </c>
      <c r="AD43" s="24">
        <f t="shared" si="13"/>
        <v>-24.65384615384615</v>
      </c>
      <c r="AE43" s="14"/>
      <c r="AF43" s="14"/>
      <c r="AG43" s="14"/>
      <c r="AH43" s="14"/>
      <c r="AI43" s="9"/>
      <c r="AJ43" s="9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ht="18" customHeight="1">
      <c r="A44" s="6"/>
      <c r="B44" s="27" t="s">
        <v>53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35</v>
      </c>
      <c r="I44" s="45">
        <v>32.5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  <c r="O44" s="23">
        <f t="shared" si="19"/>
        <v>67.5</v>
      </c>
      <c r="P44" s="45">
        <v>0</v>
      </c>
      <c r="Q44" s="45">
        <v>0.3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50.8</v>
      </c>
      <c r="AB44" s="23">
        <f t="shared" si="20"/>
        <v>51.099999999999994</v>
      </c>
      <c r="AC44" s="22">
        <f t="shared" si="1"/>
        <v>-16.400000000000006</v>
      </c>
      <c r="AD44" s="24">
        <f t="shared" si="13"/>
        <v>-24.296296296296305</v>
      </c>
      <c r="AE44" s="14"/>
      <c r="AF44" s="14"/>
      <c r="AG44" s="14"/>
      <c r="AH44" s="14"/>
      <c r="AI44" s="9"/>
      <c r="AJ44" s="9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1:62" ht="18" customHeight="1">
      <c r="A45" s="6"/>
      <c r="B45" s="27" t="s">
        <v>54</v>
      </c>
      <c r="C45" s="45">
        <v>0</v>
      </c>
      <c r="D45" s="45">
        <v>0</v>
      </c>
      <c r="E45" s="45">
        <v>450.2</v>
      </c>
      <c r="F45" s="45">
        <v>183.6</v>
      </c>
      <c r="G45" s="45">
        <v>0</v>
      </c>
      <c r="H45" s="45">
        <v>201.6</v>
      </c>
      <c r="I45" s="45">
        <v>550.70000000000005</v>
      </c>
      <c r="J45" s="45">
        <v>0</v>
      </c>
      <c r="K45" s="45">
        <v>153.4</v>
      </c>
      <c r="L45" s="45">
        <v>0</v>
      </c>
      <c r="M45" s="45">
        <v>0</v>
      </c>
      <c r="N45" s="45">
        <v>0</v>
      </c>
      <c r="O45" s="23">
        <f t="shared" si="19"/>
        <v>1539.5</v>
      </c>
      <c r="P45" s="45">
        <v>61.1</v>
      </c>
      <c r="Q45" s="45">
        <v>0</v>
      </c>
      <c r="R45" s="45">
        <v>0</v>
      </c>
      <c r="S45" s="45">
        <v>67.5</v>
      </c>
      <c r="T45" s="45">
        <v>40</v>
      </c>
      <c r="U45" s="45">
        <v>50.1</v>
      </c>
      <c r="V45" s="45">
        <v>0</v>
      </c>
      <c r="W45" s="45">
        <v>250.6</v>
      </c>
      <c r="X45" s="45">
        <v>35.6</v>
      </c>
      <c r="Y45" s="45">
        <v>0</v>
      </c>
      <c r="Z45" s="45">
        <v>96.6</v>
      </c>
      <c r="AA45" s="45">
        <v>280</v>
      </c>
      <c r="AB45" s="23">
        <f t="shared" si="20"/>
        <v>881.5</v>
      </c>
      <c r="AC45" s="22">
        <f t="shared" si="1"/>
        <v>-658</v>
      </c>
      <c r="AD45" s="24">
        <f t="shared" si="13"/>
        <v>-42.741149723936346</v>
      </c>
      <c r="AE45" s="14"/>
      <c r="AF45" s="14"/>
      <c r="AG45" s="14"/>
      <c r="AH45" s="14"/>
      <c r="AI45" s="9"/>
      <c r="AJ45" s="9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ht="18" customHeight="1">
      <c r="A46" s="6"/>
      <c r="B46" s="27" t="s">
        <v>55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23">
        <f t="shared" si="19"/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5">
        <v>0</v>
      </c>
      <c r="AA46" s="45">
        <v>0</v>
      </c>
      <c r="AB46" s="23">
        <f t="shared" si="20"/>
        <v>0</v>
      </c>
      <c r="AC46" s="40">
        <f t="shared" si="1"/>
        <v>0</v>
      </c>
      <c r="AD46" s="43">
        <v>0</v>
      </c>
      <c r="AE46" s="14"/>
      <c r="AF46" s="14"/>
      <c r="AG46" s="14"/>
      <c r="AH46" s="14"/>
      <c r="AI46" s="9"/>
      <c r="AJ46" s="9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ht="18" customHeight="1">
      <c r="A47" s="6"/>
      <c r="B47" s="27" t="s">
        <v>56</v>
      </c>
      <c r="C47" s="45">
        <v>0</v>
      </c>
      <c r="D47" s="45">
        <v>0</v>
      </c>
      <c r="E47" s="45">
        <v>0</v>
      </c>
      <c r="F47" s="45">
        <v>0</v>
      </c>
      <c r="G47" s="45">
        <v>767.4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23">
        <f t="shared" si="19"/>
        <v>767.4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0</v>
      </c>
      <c r="Z47" s="45">
        <v>0</v>
      </c>
      <c r="AA47" s="45">
        <v>0</v>
      </c>
      <c r="AB47" s="23">
        <f t="shared" si="20"/>
        <v>0</v>
      </c>
      <c r="AC47" s="22">
        <f t="shared" si="1"/>
        <v>-767.4</v>
      </c>
      <c r="AD47" s="24">
        <f t="shared" si="13"/>
        <v>-100</v>
      </c>
      <c r="AE47" s="14"/>
      <c r="AF47" s="14"/>
      <c r="AG47" s="14"/>
      <c r="AH47" s="14"/>
      <c r="AI47" s="9"/>
      <c r="AJ47" s="9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ht="18" customHeight="1">
      <c r="A48" s="6"/>
      <c r="B48" s="27" t="s">
        <v>57</v>
      </c>
      <c r="C48" s="45">
        <v>0</v>
      </c>
      <c r="D48" s="45">
        <v>0</v>
      </c>
      <c r="E48" s="45">
        <v>0</v>
      </c>
      <c r="F48" s="45">
        <v>0</v>
      </c>
      <c r="G48" s="45">
        <v>1655.8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23">
        <f t="shared" si="19"/>
        <v>1655.8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2837.2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23">
        <f t="shared" si="20"/>
        <v>2837.2</v>
      </c>
      <c r="AC48" s="22">
        <f t="shared" si="1"/>
        <v>1181.3999999999999</v>
      </c>
      <c r="AD48" s="24">
        <f t="shared" si="13"/>
        <v>71.349196762894067</v>
      </c>
      <c r="AE48" s="14"/>
      <c r="AF48" s="14"/>
      <c r="AG48" s="14"/>
      <c r="AH48" s="14"/>
      <c r="AI48" s="9"/>
      <c r="AJ48" s="9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1:62" ht="18" customHeight="1">
      <c r="A49" s="6"/>
      <c r="B49" s="19" t="s">
        <v>58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7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7">
        <v>0</v>
      </c>
      <c r="AC49" s="48">
        <f t="shared" si="1"/>
        <v>0</v>
      </c>
      <c r="AD49" s="41">
        <v>0</v>
      </c>
      <c r="AE49" s="14"/>
      <c r="AF49" s="14"/>
      <c r="AG49" s="14"/>
      <c r="AH49" s="14"/>
      <c r="AI49" s="9"/>
      <c r="AJ49" s="9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ht="18" customHeight="1">
      <c r="A50" s="6"/>
      <c r="B50" s="35" t="s">
        <v>59</v>
      </c>
      <c r="C50" s="49">
        <v>0.1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0.1</v>
      </c>
      <c r="K50" s="49">
        <v>0</v>
      </c>
      <c r="L50" s="49">
        <v>0.1</v>
      </c>
      <c r="M50" s="49">
        <v>0</v>
      </c>
      <c r="N50" s="49"/>
      <c r="O50" s="36">
        <f>SUM(C50:N50)</f>
        <v>0.30000000000000004</v>
      </c>
      <c r="P50" s="49">
        <v>0.1</v>
      </c>
      <c r="Q50" s="49">
        <v>0</v>
      </c>
      <c r="R50" s="49">
        <v>0</v>
      </c>
      <c r="S50" s="49">
        <v>0.1</v>
      </c>
      <c r="T50" s="49">
        <v>0</v>
      </c>
      <c r="U50" s="49">
        <v>0</v>
      </c>
      <c r="V50" s="49">
        <v>0</v>
      </c>
      <c r="W50" s="49">
        <v>0.1</v>
      </c>
      <c r="X50" s="49">
        <v>0</v>
      </c>
      <c r="Y50" s="49">
        <v>0</v>
      </c>
      <c r="Z50" s="49">
        <v>0.1</v>
      </c>
      <c r="AA50" s="49">
        <v>0</v>
      </c>
      <c r="AB50" s="36">
        <f>SUM(P50:AA50)</f>
        <v>0.4</v>
      </c>
      <c r="AC50" s="50">
        <f t="shared" si="1"/>
        <v>9.9999999999999978E-2</v>
      </c>
      <c r="AD50" s="41">
        <f t="shared" si="13"/>
        <v>33.333333333333321</v>
      </c>
      <c r="AE50" s="14"/>
      <c r="AF50" s="14"/>
      <c r="AG50" s="14"/>
      <c r="AH50" s="14"/>
      <c r="AI50" s="9"/>
      <c r="AJ50" s="9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ht="18" customHeight="1">
      <c r="A51" s="6"/>
      <c r="B51" s="35" t="s">
        <v>60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36">
        <f>SUM(C51:N51)</f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36">
        <f>SUM(P51:AA51)</f>
        <v>0</v>
      </c>
      <c r="AC51" s="50">
        <f t="shared" si="1"/>
        <v>0</v>
      </c>
      <c r="AD51" s="41">
        <v>0</v>
      </c>
      <c r="AE51" s="14"/>
      <c r="AF51" s="14"/>
      <c r="AG51" s="14"/>
      <c r="AH51" s="14"/>
      <c r="AI51" s="9"/>
      <c r="AJ51" s="9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ht="18" customHeight="1">
      <c r="A52" s="6"/>
      <c r="B52" s="35" t="s">
        <v>61</v>
      </c>
      <c r="C52" s="16">
        <f t="shared" ref="C52:O52" si="21">+C53+C54</f>
        <v>0</v>
      </c>
      <c r="D52" s="16">
        <f t="shared" si="21"/>
        <v>0</v>
      </c>
      <c r="E52" s="16">
        <f t="shared" si="21"/>
        <v>0</v>
      </c>
      <c r="F52" s="16">
        <f t="shared" si="21"/>
        <v>13.9</v>
      </c>
      <c r="G52" s="16">
        <f t="shared" si="21"/>
        <v>0.6</v>
      </c>
      <c r="H52" s="16">
        <f t="shared" si="21"/>
        <v>0</v>
      </c>
      <c r="I52" s="16">
        <f t="shared" si="21"/>
        <v>0</v>
      </c>
      <c r="J52" s="16">
        <f t="shared" si="21"/>
        <v>0</v>
      </c>
      <c r="K52" s="16">
        <f t="shared" si="21"/>
        <v>0</v>
      </c>
      <c r="L52" s="16">
        <f t="shared" si="21"/>
        <v>0</v>
      </c>
      <c r="M52" s="16">
        <f>+M53+M54</f>
        <v>0.6</v>
      </c>
      <c r="N52" s="16">
        <f t="shared" si="21"/>
        <v>0</v>
      </c>
      <c r="O52" s="16">
        <f t="shared" si="21"/>
        <v>15.1</v>
      </c>
      <c r="P52" s="16">
        <f t="shared" ref="P52:AB52" si="22">+P53</f>
        <v>0</v>
      </c>
      <c r="Q52" s="16">
        <f t="shared" si="22"/>
        <v>0</v>
      </c>
      <c r="R52" s="16">
        <f t="shared" si="22"/>
        <v>0.5</v>
      </c>
      <c r="S52" s="16">
        <f t="shared" si="22"/>
        <v>1.6</v>
      </c>
      <c r="T52" s="16">
        <f t="shared" si="22"/>
        <v>8.9</v>
      </c>
      <c r="U52" s="16">
        <f t="shared" si="22"/>
        <v>0.4</v>
      </c>
      <c r="V52" s="16">
        <f t="shared" si="22"/>
        <v>2.7</v>
      </c>
      <c r="W52" s="16">
        <f t="shared" si="22"/>
        <v>0</v>
      </c>
      <c r="X52" s="16">
        <f t="shared" si="22"/>
        <v>0</v>
      </c>
      <c r="Y52" s="16">
        <f t="shared" si="22"/>
        <v>1.6</v>
      </c>
      <c r="Z52" s="16">
        <f t="shared" si="22"/>
        <v>7.2</v>
      </c>
      <c r="AA52" s="16">
        <f t="shared" si="22"/>
        <v>0</v>
      </c>
      <c r="AB52" s="16">
        <f t="shared" si="22"/>
        <v>22.900000000000002</v>
      </c>
      <c r="AC52" s="16">
        <f t="shared" si="1"/>
        <v>7.8000000000000025</v>
      </c>
      <c r="AD52" s="24">
        <f t="shared" si="13"/>
        <v>51.655629139072865</v>
      </c>
      <c r="AE52" s="14"/>
      <c r="AF52" s="14"/>
      <c r="AG52" s="14"/>
      <c r="AH52" s="14"/>
      <c r="AI52" s="9"/>
      <c r="AJ52" s="9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ht="18" customHeight="1">
      <c r="A53" s="6"/>
      <c r="B53" s="51" t="s">
        <v>62</v>
      </c>
      <c r="C53" s="32">
        <v>0</v>
      </c>
      <c r="D53" s="32">
        <v>0</v>
      </c>
      <c r="E53" s="32">
        <v>0</v>
      </c>
      <c r="F53" s="32">
        <v>13.9</v>
      </c>
      <c r="G53" s="32">
        <v>0.6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0.6</v>
      </c>
      <c r="N53" s="32">
        <v>0</v>
      </c>
      <c r="O53" s="23">
        <f>SUM(C53:N53)</f>
        <v>15.1</v>
      </c>
      <c r="P53" s="32">
        <v>0</v>
      </c>
      <c r="Q53" s="32">
        <v>0</v>
      </c>
      <c r="R53" s="32">
        <v>0.5</v>
      </c>
      <c r="S53" s="32">
        <v>1.6</v>
      </c>
      <c r="T53" s="32">
        <v>8.9</v>
      </c>
      <c r="U53" s="32">
        <v>0.4</v>
      </c>
      <c r="V53" s="32">
        <v>2.7</v>
      </c>
      <c r="W53" s="32">
        <v>0</v>
      </c>
      <c r="X53" s="32">
        <v>0</v>
      </c>
      <c r="Y53" s="32">
        <v>1.6</v>
      </c>
      <c r="Z53" s="32">
        <v>7.2</v>
      </c>
      <c r="AA53" s="32">
        <v>0</v>
      </c>
      <c r="AB53" s="23">
        <f>SUM(P53:AA53)</f>
        <v>22.900000000000002</v>
      </c>
      <c r="AC53" s="22">
        <f t="shared" si="1"/>
        <v>7.8000000000000025</v>
      </c>
      <c r="AD53" s="24">
        <f t="shared" si="13"/>
        <v>51.655629139072865</v>
      </c>
      <c r="AE53" s="14"/>
      <c r="AF53" s="14"/>
      <c r="AG53" s="14"/>
      <c r="AH53" s="14"/>
      <c r="AI53" s="9"/>
      <c r="AJ53" s="9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ht="18" hidden="1" customHeight="1">
      <c r="A54" s="6"/>
      <c r="B54" s="51" t="s">
        <v>63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23">
        <f>SUM(C54:N54)</f>
        <v>0</v>
      </c>
      <c r="P54" s="32" t="e">
        <f>+[2]PP!#REF!</f>
        <v>#REF!</v>
      </c>
      <c r="Q54" s="32" t="e">
        <f>+[2]PP!#REF!</f>
        <v>#REF!</v>
      </c>
      <c r="R54" s="32" t="e">
        <f>+[2]PP!#REF!</f>
        <v>#REF!</v>
      </c>
      <c r="S54" s="32" t="e">
        <f>+[2]PP!#REF!</f>
        <v>#REF!</v>
      </c>
      <c r="T54" s="32" t="e">
        <f>+[2]PP!#REF!</f>
        <v>#REF!</v>
      </c>
      <c r="U54" s="32" t="e">
        <f>+[2]PP!#REF!</f>
        <v>#REF!</v>
      </c>
      <c r="V54" s="32" t="e">
        <f>+[2]PP!#REF!</f>
        <v>#REF!</v>
      </c>
      <c r="W54" s="32" t="e">
        <f>+[2]PP!#REF!</f>
        <v>#REF!</v>
      </c>
      <c r="X54" s="32" t="e">
        <f>+[2]PP!#REF!</f>
        <v>#REF!</v>
      </c>
      <c r="Y54" s="32" t="e">
        <f>+[2]PP!#REF!</f>
        <v>#REF!</v>
      </c>
      <c r="Z54" s="32" t="e">
        <f>+[2]PP!#REF!</f>
        <v>#REF!</v>
      </c>
      <c r="AA54" s="32" t="e">
        <f>+[2]PP!#REF!</f>
        <v>#REF!</v>
      </c>
      <c r="AB54" s="23" t="e">
        <f>SUM(P54:AA54)</f>
        <v>#REF!</v>
      </c>
      <c r="AC54" s="22" t="e">
        <f t="shared" si="1"/>
        <v>#REF!</v>
      </c>
      <c r="AD54" s="52" t="s">
        <v>64</v>
      </c>
      <c r="AE54" s="14"/>
      <c r="AF54" s="14"/>
      <c r="AG54" s="14"/>
      <c r="AH54" s="14"/>
      <c r="AI54" s="9"/>
      <c r="AJ54" s="9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ht="18" customHeight="1" thickBot="1">
      <c r="A55" s="6"/>
      <c r="B55" s="53" t="s">
        <v>65</v>
      </c>
      <c r="C55" s="54">
        <f t="shared" ref="C55:AB55" si="23">+C52+C10</f>
        <v>1048.0999999999999</v>
      </c>
      <c r="D55" s="54">
        <f t="shared" si="23"/>
        <v>1116.3999999999999</v>
      </c>
      <c r="E55" s="54">
        <f t="shared" si="23"/>
        <v>2023.3000000000002</v>
      </c>
      <c r="F55" s="54">
        <f t="shared" si="23"/>
        <v>4036.2999999999997</v>
      </c>
      <c r="G55" s="54">
        <f t="shared" si="23"/>
        <v>4476.3999999999996</v>
      </c>
      <c r="H55" s="54">
        <f t="shared" si="23"/>
        <v>2061</v>
      </c>
      <c r="I55" s="54">
        <f t="shared" si="23"/>
        <v>2221.3000000000002</v>
      </c>
      <c r="J55" s="54">
        <f t="shared" si="23"/>
        <v>1375.9</v>
      </c>
      <c r="K55" s="54">
        <f t="shared" si="23"/>
        <v>3559.2</v>
      </c>
      <c r="L55" s="54">
        <f t="shared" si="23"/>
        <v>1279.8</v>
      </c>
      <c r="M55" s="54">
        <f t="shared" si="23"/>
        <v>1112.5999999999999</v>
      </c>
      <c r="N55" s="54">
        <f t="shared" si="23"/>
        <v>1342.5</v>
      </c>
      <c r="O55" s="54">
        <f t="shared" si="23"/>
        <v>25652.799999999996</v>
      </c>
      <c r="P55" s="54">
        <f t="shared" si="23"/>
        <v>1309.3999999999999</v>
      </c>
      <c r="Q55" s="54">
        <f t="shared" si="23"/>
        <v>1931.9</v>
      </c>
      <c r="R55" s="54">
        <f t="shared" si="23"/>
        <v>1532.3000000000002</v>
      </c>
      <c r="S55" s="54">
        <f t="shared" si="23"/>
        <v>4760.6000000000004</v>
      </c>
      <c r="T55" s="54">
        <f t="shared" si="23"/>
        <v>1791.8</v>
      </c>
      <c r="U55" s="54">
        <f t="shared" si="23"/>
        <v>3037.0000000000005</v>
      </c>
      <c r="V55" s="54">
        <f t="shared" si="23"/>
        <v>4194.8</v>
      </c>
      <c r="W55" s="54">
        <f t="shared" si="23"/>
        <v>1878.6</v>
      </c>
      <c r="X55" s="54">
        <f t="shared" si="23"/>
        <v>2632.3</v>
      </c>
      <c r="Y55" s="54">
        <f t="shared" si="23"/>
        <v>1316.5</v>
      </c>
      <c r="Z55" s="54">
        <f t="shared" si="23"/>
        <v>1552.3000000000002</v>
      </c>
      <c r="AA55" s="54">
        <f t="shared" si="23"/>
        <v>3457.6000000000004</v>
      </c>
      <c r="AB55" s="54">
        <f t="shared" si="23"/>
        <v>29395.100000000006</v>
      </c>
      <c r="AC55" s="54">
        <f t="shared" si="1"/>
        <v>3742.3000000000102</v>
      </c>
      <c r="AD55" s="55">
        <f t="shared" ref="AD55:AD60" si="24">+AC55/O55*100</f>
        <v>14.58827106592657</v>
      </c>
      <c r="AE55" s="14"/>
      <c r="AF55" s="14"/>
      <c r="AG55" s="14"/>
      <c r="AH55" s="14"/>
      <c r="AI55" s="9"/>
      <c r="AJ55" s="9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ht="18" customHeight="1" thickTop="1">
      <c r="A56" s="6"/>
      <c r="B56" s="15" t="s">
        <v>66</v>
      </c>
      <c r="C56" s="16">
        <f>+[2]PP!C85</f>
        <v>93475.7</v>
      </c>
      <c r="D56" s="16">
        <f>+[2]PP!D85</f>
        <v>239.7</v>
      </c>
      <c r="E56" s="16">
        <f>+[2]PP!E85</f>
        <v>218.1</v>
      </c>
      <c r="F56" s="16">
        <f>+[2]PP!F85</f>
        <v>279.2</v>
      </c>
      <c r="G56" s="16">
        <f>+[2]PP!G85</f>
        <v>268.5</v>
      </c>
      <c r="H56" s="16">
        <f>+[2]PP!H85</f>
        <v>273.39999999999998</v>
      </c>
      <c r="I56" s="16">
        <f>+[2]PP!I85</f>
        <v>54.7</v>
      </c>
      <c r="J56" s="16">
        <f>+[2]PP!J85</f>
        <v>78.7</v>
      </c>
      <c r="K56" s="16">
        <f>+[2]PP!K85</f>
        <v>71.8</v>
      </c>
      <c r="L56" s="16">
        <f>+[2]PP!L85</f>
        <v>165.8</v>
      </c>
      <c r="M56" s="16">
        <f>+[2]PP!M85</f>
        <v>177.1</v>
      </c>
      <c r="N56" s="16">
        <f>+[2]PP!N85</f>
        <v>854.7</v>
      </c>
      <c r="O56" s="36">
        <f>SUM(C56:N56)</f>
        <v>96157.4</v>
      </c>
      <c r="P56" s="16">
        <f>+[2]PP!P85</f>
        <v>59.3</v>
      </c>
      <c r="Q56" s="16">
        <f>+[2]PP!Q85</f>
        <v>5.3</v>
      </c>
      <c r="R56" s="16">
        <f>+[2]PP!R85</f>
        <v>14.5</v>
      </c>
      <c r="S56" s="16">
        <f>+[2]PP!S85</f>
        <v>28.1</v>
      </c>
      <c r="T56" s="16">
        <f>+[2]PP!T85</f>
        <v>28.9</v>
      </c>
      <c r="U56" s="16">
        <f>+[2]PP!U85</f>
        <v>285.2</v>
      </c>
      <c r="V56" s="16">
        <f>+[2]PP!V85</f>
        <v>60.5</v>
      </c>
      <c r="W56" s="16">
        <f>+[2]PP!W85</f>
        <v>28.5</v>
      </c>
      <c r="X56" s="16">
        <f>+[2]PP!X85</f>
        <v>30.3</v>
      </c>
      <c r="Y56" s="16">
        <f>+[2]PP!Y85</f>
        <v>36.6</v>
      </c>
      <c r="Z56" s="16">
        <f>+[2]PP!Z85</f>
        <v>47.9</v>
      </c>
      <c r="AA56" s="16">
        <f>+[2]PP!AA85</f>
        <v>398.7</v>
      </c>
      <c r="AB56" s="36">
        <f>SUM(P56:AA56)</f>
        <v>1023.8</v>
      </c>
      <c r="AC56" s="26">
        <f t="shared" si="1"/>
        <v>-95133.599999999991</v>
      </c>
      <c r="AD56" s="20">
        <f t="shared" si="24"/>
        <v>-98.935287351779479</v>
      </c>
      <c r="AE56" s="14"/>
      <c r="AF56" s="14"/>
      <c r="AG56" s="14"/>
      <c r="AH56" s="14"/>
      <c r="AI56" s="9"/>
      <c r="AJ56" s="9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ht="18" customHeight="1">
      <c r="A57" s="6"/>
      <c r="B57" s="15" t="s">
        <v>67</v>
      </c>
      <c r="C57" s="56">
        <f t="shared" ref="C57:AB57" si="25">+C60+C58</f>
        <v>112323.8</v>
      </c>
      <c r="D57" s="56">
        <f t="shared" si="25"/>
        <v>13732</v>
      </c>
      <c r="E57" s="56">
        <f t="shared" si="25"/>
        <v>20276.2</v>
      </c>
      <c r="F57" s="56">
        <f t="shared" si="25"/>
        <v>7460.1</v>
      </c>
      <c r="G57" s="56">
        <f t="shared" si="25"/>
        <v>45722.400000000001</v>
      </c>
      <c r="H57" s="56">
        <f t="shared" si="25"/>
        <v>13223</v>
      </c>
      <c r="I57" s="56">
        <f t="shared" si="25"/>
        <v>8295.7000000000007</v>
      </c>
      <c r="J57" s="56">
        <f t="shared" si="25"/>
        <v>8163.4</v>
      </c>
      <c r="K57" s="56">
        <f t="shared" si="25"/>
        <v>5402.6</v>
      </c>
      <c r="L57" s="56">
        <f t="shared" si="25"/>
        <v>2231.7999999999997</v>
      </c>
      <c r="M57" s="56">
        <f t="shared" si="25"/>
        <v>477.6</v>
      </c>
      <c r="N57" s="56">
        <f t="shared" si="25"/>
        <v>16083.4</v>
      </c>
      <c r="O57" s="56">
        <f t="shared" si="25"/>
        <v>253392</v>
      </c>
      <c r="P57" s="56">
        <f t="shared" si="25"/>
        <v>50973.700000000004</v>
      </c>
      <c r="Q57" s="56">
        <f>+Q60+Q58</f>
        <v>5231.2</v>
      </c>
      <c r="R57" s="56">
        <f t="shared" si="25"/>
        <v>7269.5</v>
      </c>
      <c r="S57" s="56">
        <f t="shared" si="25"/>
        <v>4841.8</v>
      </c>
      <c r="T57" s="56">
        <f t="shared" si="25"/>
        <v>20638.900000000001</v>
      </c>
      <c r="U57" s="56">
        <f t="shared" si="25"/>
        <v>16815.5</v>
      </c>
      <c r="V57" s="56">
        <f t="shared" si="25"/>
        <v>24872.5</v>
      </c>
      <c r="W57" s="56">
        <f t="shared" si="25"/>
        <v>7349.2</v>
      </c>
      <c r="X57" s="56">
        <f t="shared" si="25"/>
        <v>6331.7000000000007</v>
      </c>
      <c r="Y57" s="56">
        <f t="shared" si="25"/>
        <v>1632.7</v>
      </c>
      <c r="Z57" s="56">
        <f t="shared" si="25"/>
        <v>20726.3</v>
      </c>
      <c r="AA57" s="56">
        <f t="shared" si="25"/>
        <v>13716.800000000001</v>
      </c>
      <c r="AB57" s="56">
        <f t="shared" si="25"/>
        <v>180399.80000000002</v>
      </c>
      <c r="AC57" s="56">
        <f t="shared" si="1"/>
        <v>-72992.199999999983</v>
      </c>
      <c r="AD57" s="57">
        <f t="shared" si="24"/>
        <v>-28.806039653974864</v>
      </c>
      <c r="AE57" s="14"/>
      <c r="AF57" s="14"/>
      <c r="AG57" s="14"/>
      <c r="AH57" s="14"/>
      <c r="AI57" s="9"/>
      <c r="AJ57" s="9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ht="18" customHeight="1">
      <c r="A58" s="6"/>
      <c r="B58" s="58" t="s">
        <v>68</v>
      </c>
      <c r="C58" s="59">
        <f t="shared" ref="C58:AB58" si="26">+C59</f>
        <v>0</v>
      </c>
      <c r="D58" s="59">
        <f t="shared" si="26"/>
        <v>30.7</v>
      </c>
      <c r="E58" s="59">
        <f t="shared" si="26"/>
        <v>14.3</v>
      </c>
      <c r="F58" s="59">
        <f t="shared" si="26"/>
        <v>0</v>
      </c>
      <c r="G58" s="59">
        <f t="shared" si="26"/>
        <v>0</v>
      </c>
      <c r="H58" s="59">
        <f t="shared" si="26"/>
        <v>0</v>
      </c>
      <c r="I58" s="59">
        <f t="shared" si="26"/>
        <v>0</v>
      </c>
      <c r="J58" s="59">
        <f t="shared" si="26"/>
        <v>28.2</v>
      </c>
      <c r="K58" s="59">
        <f t="shared" si="26"/>
        <v>31</v>
      </c>
      <c r="L58" s="59">
        <f t="shared" si="26"/>
        <v>0.1</v>
      </c>
      <c r="M58" s="59">
        <f t="shared" si="26"/>
        <v>0</v>
      </c>
      <c r="N58" s="59">
        <f t="shared" si="26"/>
        <v>0</v>
      </c>
      <c r="O58" s="59">
        <f t="shared" si="26"/>
        <v>104.3</v>
      </c>
      <c r="P58" s="59">
        <f t="shared" si="26"/>
        <v>0.1</v>
      </c>
      <c r="Q58" s="59">
        <f t="shared" si="26"/>
        <v>28.5</v>
      </c>
      <c r="R58" s="59">
        <f t="shared" si="26"/>
        <v>0</v>
      </c>
      <c r="S58" s="59">
        <f t="shared" si="26"/>
        <v>0</v>
      </c>
      <c r="T58" s="59">
        <f t="shared" si="26"/>
        <v>0</v>
      </c>
      <c r="U58" s="59">
        <f t="shared" si="26"/>
        <v>0</v>
      </c>
      <c r="V58" s="59">
        <f t="shared" si="26"/>
        <v>0</v>
      </c>
      <c r="W58" s="59">
        <f t="shared" si="26"/>
        <v>45.7</v>
      </c>
      <c r="X58" s="59">
        <f t="shared" si="26"/>
        <v>0</v>
      </c>
      <c r="Y58" s="59">
        <f t="shared" si="26"/>
        <v>13.8</v>
      </c>
      <c r="Z58" s="59">
        <f t="shared" si="26"/>
        <v>0</v>
      </c>
      <c r="AA58" s="59">
        <f t="shared" si="26"/>
        <v>0</v>
      </c>
      <c r="AB58" s="59">
        <f t="shared" si="26"/>
        <v>88.100000000000009</v>
      </c>
      <c r="AC58" s="59">
        <f t="shared" si="1"/>
        <v>-16.199999999999989</v>
      </c>
      <c r="AD58" s="60">
        <f t="shared" si="24"/>
        <v>-15.532118887823575</v>
      </c>
      <c r="AE58" s="14"/>
      <c r="AF58" s="14"/>
      <c r="AG58" s="14"/>
      <c r="AH58" s="14"/>
      <c r="AI58" s="9"/>
      <c r="AJ58" s="9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ht="18" customHeight="1">
      <c r="A59" s="6"/>
      <c r="B59" s="61" t="s">
        <v>69</v>
      </c>
      <c r="C59" s="62">
        <f>+[2]PP!C88</f>
        <v>0</v>
      </c>
      <c r="D59" s="62">
        <f>+[2]PP!D88</f>
        <v>30.7</v>
      </c>
      <c r="E59" s="62">
        <f>+[2]PP!E88</f>
        <v>14.3</v>
      </c>
      <c r="F59" s="62">
        <f>+[2]PP!F88</f>
        <v>0</v>
      </c>
      <c r="G59" s="62">
        <f>+[2]PP!G88</f>
        <v>0</v>
      </c>
      <c r="H59" s="62">
        <f>+[2]PP!H88</f>
        <v>0</v>
      </c>
      <c r="I59" s="62">
        <f>+[2]PP!I88</f>
        <v>0</v>
      </c>
      <c r="J59" s="62">
        <f>+[2]PP!J88</f>
        <v>28.2</v>
      </c>
      <c r="K59" s="62">
        <f>+[2]PP!K88</f>
        <v>31</v>
      </c>
      <c r="L59" s="62">
        <f>+[2]PP!L88</f>
        <v>0.1</v>
      </c>
      <c r="M59" s="62">
        <f>+[2]PP!M88</f>
        <v>0</v>
      </c>
      <c r="N59" s="62">
        <f>+[2]PP!N88</f>
        <v>0</v>
      </c>
      <c r="O59" s="63">
        <f>SUM(C59:N59)</f>
        <v>104.3</v>
      </c>
      <c r="P59" s="62">
        <f>+[2]PP!P88</f>
        <v>0.1</v>
      </c>
      <c r="Q59" s="62">
        <f>+[2]PP!Q88</f>
        <v>28.5</v>
      </c>
      <c r="R59" s="62">
        <f>+[2]PP!R88</f>
        <v>0</v>
      </c>
      <c r="S59" s="62">
        <f>+[2]PP!S88</f>
        <v>0</v>
      </c>
      <c r="T59" s="62">
        <f>+[2]PP!T88</f>
        <v>0</v>
      </c>
      <c r="U59" s="62">
        <f>+[2]PP!U88</f>
        <v>0</v>
      </c>
      <c r="V59" s="62">
        <f>+[2]PP!V88</f>
        <v>0</v>
      </c>
      <c r="W59" s="62">
        <f>+[2]PP!W88</f>
        <v>45.7</v>
      </c>
      <c r="X59" s="62">
        <f>+[2]PP!X88</f>
        <v>0</v>
      </c>
      <c r="Y59" s="62">
        <f>+[2]PP!Y88</f>
        <v>13.8</v>
      </c>
      <c r="Z59" s="62">
        <f>+[2]PP!Z88</f>
        <v>0</v>
      </c>
      <c r="AA59" s="62">
        <f>+[2]PP!AA88</f>
        <v>0</v>
      </c>
      <c r="AB59" s="63">
        <f>SUM(P59:AA59)</f>
        <v>88.100000000000009</v>
      </c>
      <c r="AC59" s="62">
        <f t="shared" si="1"/>
        <v>-16.199999999999989</v>
      </c>
      <c r="AD59" s="64">
        <f t="shared" si="24"/>
        <v>-15.532118887823575</v>
      </c>
      <c r="AE59" s="14"/>
      <c r="AF59" s="14"/>
      <c r="AG59" s="14"/>
      <c r="AH59" s="14"/>
      <c r="AI59" s="9"/>
      <c r="AJ59" s="9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ht="18" customHeight="1">
      <c r="A60" s="6"/>
      <c r="B60" s="58" t="s">
        <v>70</v>
      </c>
      <c r="C60" s="59">
        <f t="shared" ref="C60:AB60" si="27">+C61+C62</f>
        <v>112323.8</v>
      </c>
      <c r="D60" s="59">
        <f t="shared" si="27"/>
        <v>13701.3</v>
      </c>
      <c r="E60" s="59">
        <f t="shared" si="27"/>
        <v>20261.900000000001</v>
      </c>
      <c r="F60" s="59">
        <f t="shared" si="27"/>
        <v>7460.1</v>
      </c>
      <c r="G60" s="59">
        <f t="shared" si="27"/>
        <v>45722.400000000001</v>
      </c>
      <c r="H60" s="59">
        <f t="shared" si="27"/>
        <v>13223</v>
      </c>
      <c r="I60" s="59">
        <f t="shared" si="27"/>
        <v>8295.7000000000007</v>
      </c>
      <c r="J60" s="59">
        <f t="shared" si="27"/>
        <v>8135.2</v>
      </c>
      <c r="K60" s="59">
        <f t="shared" si="27"/>
        <v>5371.6</v>
      </c>
      <c r="L60" s="59">
        <f t="shared" si="27"/>
        <v>2231.6999999999998</v>
      </c>
      <c r="M60" s="59">
        <f t="shared" si="27"/>
        <v>477.6</v>
      </c>
      <c r="N60" s="59">
        <f t="shared" si="27"/>
        <v>16083.4</v>
      </c>
      <c r="O60" s="59">
        <f t="shared" si="27"/>
        <v>253287.7</v>
      </c>
      <c r="P60" s="59">
        <f t="shared" si="27"/>
        <v>50973.600000000006</v>
      </c>
      <c r="Q60" s="59">
        <f t="shared" si="27"/>
        <v>5202.7</v>
      </c>
      <c r="R60" s="59">
        <f t="shared" si="27"/>
        <v>7269.5</v>
      </c>
      <c r="S60" s="59">
        <f t="shared" si="27"/>
        <v>4841.8</v>
      </c>
      <c r="T60" s="59">
        <f t="shared" si="27"/>
        <v>20638.900000000001</v>
      </c>
      <c r="U60" s="59">
        <f t="shared" si="27"/>
        <v>16815.5</v>
      </c>
      <c r="V60" s="59">
        <f t="shared" si="27"/>
        <v>24872.5</v>
      </c>
      <c r="W60" s="59">
        <f t="shared" si="27"/>
        <v>7303.5</v>
      </c>
      <c r="X60" s="59">
        <f t="shared" si="27"/>
        <v>6331.7000000000007</v>
      </c>
      <c r="Y60" s="59">
        <f t="shared" si="27"/>
        <v>1618.9</v>
      </c>
      <c r="Z60" s="59">
        <f t="shared" si="27"/>
        <v>20726.3</v>
      </c>
      <c r="AA60" s="59">
        <f t="shared" si="27"/>
        <v>13716.800000000001</v>
      </c>
      <c r="AB60" s="59">
        <f t="shared" si="27"/>
        <v>180311.7</v>
      </c>
      <c r="AC60" s="59">
        <f t="shared" si="1"/>
        <v>-72976</v>
      </c>
      <c r="AD60" s="64">
        <f t="shared" si="24"/>
        <v>-28.811505651478537</v>
      </c>
      <c r="AE60" s="14"/>
      <c r="AF60" s="14"/>
      <c r="AG60" s="14"/>
      <c r="AH60" s="14"/>
      <c r="AI60" s="9"/>
      <c r="AJ60" s="9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1:62" ht="18" customHeight="1">
      <c r="A61" s="6"/>
      <c r="B61" s="65" t="s">
        <v>71</v>
      </c>
      <c r="C61" s="66">
        <f>+[2]PP!C90</f>
        <v>0</v>
      </c>
      <c r="D61" s="66">
        <f>+[2]PP!D90</f>
        <v>0</v>
      </c>
      <c r="E61" s="66">
        <f>+[2]PP!E90</f>
        <v>0</v>
      </c>
      <c r="F61" s="66">
        <f>+[2]PP!F90</f>
        <v>0</v>
      </c>
      <c r="G61" s="66">
        <f>+[2]PP!G90</f>
        <v>0</v>
      </c>
      <c r="H61" s="66">
        <f>+[2]PP!H90</f>
        <v>0</v>
      </c>
      <c r="I61" s="66">
        <f>+[2]PP!I90</f>
        <v>0</v>
      </c>
      <c r="J61" s="66">
        <f>+[2]PP!J90</f>
        <v>0</v>
      </c>
      <c r="K61" s="66">
        <f>+[2]PP!K90</f>
        <v>0</v>
      </c>
      <c r="L61" s="66">
        <f>+[2]PP!L90</f>
        <v>0</v>
      </c>
      <c r="M61" s="66">
        <f>+[2]PP!M90</f>
        <v>0</v>
      </c>
      <c r="N61" s="66">
        <f>+[2]PP!N90</f>
        <v>0</v>
      </c>
      <c r="O61" s="67">
        <f>SUM(C61:N61)</f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0</v>
      </c>
      <c r="AB61" s="67">
        <f>SUM(P61:AA61)</f>
        <v>0</v>
      </c>
      <c r="AC61" s="40">
        <v>0</v>
      </c>
      <c r="AD61" s="68" t="s">
        <v>64</v>
      </c>
      <c r="AE61" s="14"/>
      <c r="AF61" s="14"/>
      <c r="AG61" s="14"/>
      <c r="AH61" s="14"/>
      <c r="AI61" s="9"/>
      <c r="AJ61" s="9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ht="18" customHeight="1">
      <c r="A62" s="6"/>
      <c r="B62" s="65" t="s">
        <v>72</v>
      </c>
      <c r="C62" s="66">
        <f t="shared" ref="C62:N62" si="28">+C65+C68</f>
        <v>112323.8</v>
      </c>
      <c r="D62" s="66">
        <f t="shared" si="28"/>
        <v>13701.3</v>
      </c>
      <c r="E62" s="66">
        <f t="shared" si="28"/>
        <v>20261.900000000001</v>
      </c>
      <c r="F62" s="66">
        <f t="shared" si="28"/>
        <v>7460.1</v>
      </c>
      <c r="G62" s="66">
        <f t="shared" si="28"/>
        <v>45722.400000000001</v>
      </c>
      <c r="H62" s="66">
        <f t="shared" si="28"/>
        <v>13223</v>
      </c>
      <c r="I62" s="66">
        <f t="shared" si="28"/>
        <v>8295.7000000000007</v>
      </c>
      <c r="J62" s="66">
        <f t="shared" si="28"/>
        <v>8135.2</v>
      </c>
      <c r="K62" s="66">
        <f t="shared" si="28"/>
        <v>5371.6</v>
      </c>
      <c r="L62" s="66">
        <f t="shared" si="28"/>
        <v>2231.6999999999998</v>
      </c>
      <c r="M62" s="66">
        <f t="shared" si="28"/>
        <v>477.6</v>
      </c>
      <c r="N62" s="66">
        <f t="shared" si="28"/>
        <v>16083.4</v>
      </c>
      <c r="O62" s="66">
        <f>+O65+O68+O64</f>
        <v>253287.7</v>
      </c>
      <c r="P62" s="66">
        <f t="shared" ref="P62:AB62" si="29">+P65+P68</f>
        <v>50973.600000000006</v>
      </c>
      <c r="Q62" s="66">
        <f t="shared" si="29"/>
        <v>5202.7</v>
      </c>
      <c r="R62" s="66">
        <f t="shared" si="29"/>
        <v>7269.5</v>
      </c>
      <c r="S62" s="66">
        <f t="shared" si="29"/>
        <v>4841.8</v>
      </c>
      <c r="T62" s="66">
        <f t="shared" si="29"/>
        <v>20638.900000000001</v>
      </c>
      <c r="U62" s="66">
        <f t="shared" si="29"/>
        <v>16815.5</v>
      </c>
      <c r="V62" s="66">
        <f t="shared" si="29"/>
        <v>24872.5</v>
      </c>
      <c r="W62" s="66">
        <f t="shared" si="29"/>
        <v>7303.5</v>
      </c>
      <c r="X62" s="66">
        <f t="shared" si="29"/>
        <v>6331.7000000000007</v>
      </c>
      <c r="Y62" s="66">
        <f t="shared" si="29"/>
        <v>1618.9</v>
      </c>
      <c r="Z62" s="66">
        <f>+Z65+Z68</f>
        <v>20726.3</v>
      </c>
      <c r="AA62" s="66">
        <f t="shared" si="29"/>
        <v>13716.800000000001</v>
      </c>
      <c r="AB62" s="66">
        <f t="shared" si="29"/>
        <v>180311.7</v>
      </c>
      <c r="AC62" s="69">
        <f t="shared" ref="AC62:AC69" si="30">+AB62-O62</f>
        <v>-72976</v>
      </c>
      <c r="AD62" s="70">
        <f t="shared" ref="AD62:AD68" si="31">+AC62/O62*100</f>
        <v>-28.811505651478537</v>
      </c>
      <c r="AE62" s="14"/>
      <c r="AF62" s="14"/>
      <c r="AG62" s="14"/>
      <c r="AH62" s="14"/>
      <c r="AI62" s="9"/>
      <c r="AJ62" s="9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ht="18" hidden="1" customHeight="1">
      <c r="A63" s="6"/>
      <c r="B63" s="71" t="s">
        <v>73</v>
      </c>
      <c r="C63" s="56">
        <v>0</v>
      </c>
      <c r="D63" s="56">
        <v>1</v>
      </c>
      <c r="E63" s="56">
        <v>2</v>
      </c>
      <c r="F63" s="56">
        <v>3</v>
      </c>
      <c r="G63" s="56">
        <v>4</v>
      </c>
      <c r="H63" s="56">
        <v>5</v>
      </c>
      <c r="I63" s="56">
        <v>6</v>
      </c>
      <c r="J63" s="56">
        <v>7</v>
      </c>
      <c r="K63" s="56">
        <v>8</v>
      </c>
      <c r="L63" s="56">
        <v>9</v>
      </c>
      <c r="M63" s="56">
        <v>10</v>
      </c>
      <c r="N63" s="56">
        <v>1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1</v>
      </c>
      <c r="AB63" s="36">
        <f>SUM(P63:AA63)</f>
        <v>1</v>
      </c>
      <c r="AC63" s="26">
        <f t="shared" si="30"/>
        <v>1</v>
      </c>
      <c r="AD63" s="64" t="e">
        <f t="shared" si="31"/>
        <v>#DIV/0!</v>
      </c>
      <c r="AE63" s="14"/>
      <c r="AF63" s="14"/>
      <c r="AG63" s="14"/>
      <c r="AH63" s="14"/>
      <c r="AI63" s="9"/>
      <c r="AJ63" s="9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ht="18" customHeight="1">
      <c r="A64" s="6"/>
      <c r="B64" s="71" t="s">
        <v>73</v>
      </c>
      <c r="C64" s="56">
        <f>+[2]PP!C92</f>
        <v>0</v>
      </c>
      <c r="D64" s="56">
        <f>+[2]PP!D92</f>
        <v>0</v>
      </c>
      <c r="E64" s="56">
        <f>+[2]PP!E92</f>
        <v>0</v>
      </c>
      <c r="F64" s="56">
        <f>+[2]PP!F92</f>
        <v>0</v>
      </c>
      <c r="G64" s="56">
        <f>+[2]PP!G92</f>
        <v>0</v>
      </c>
      <c r="H64" s="56">
        <f>+[2]PP!H92</f>
        <v>0</v>
      </c>
      <c r="I64" s="56">
        <f>+[2]PP!I92</f>
        <v>0</v>
      </c>
      <c r="J64" s="56">
        <f>+[2]PP!J92</f>
        <v>0</v>
      </c>
      <c r="K64" s="56">
        <f>+[2]PP!K92</f>
        <v>0</v>
      </c>
      <c r="L64" s="56">
        <f>+[2]PP!L92</f>
        <v>0</v>
      </c>
      <c r="M64" s="56">
        <f>+[2]PP!M92</f>
        <v>0</v>
      </c>
      <c r="N64" s="56">
        <f>+[2]PP!N92</f>
        <v>0</v>
      </c>
      <c r="O64" s="36">
        <f>SUM(C64:N64)</f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36">
        <f>SUM(P64:AA64)</f>
        <v>0</v>
      </c>
      <c r="AC64" s="26">
        <f t="shared" si="30"/>
        <v>0</v>
      </c>
      <c r="AD64" s="68" t="s">
        <v>64</v>
      </c>
      <c r="AE64" s="14"/>
      <c r="AF64" s="14"/>
      <c r="AG64" s="14"/>
      <c r="AH64" s="14"/>
      <c r="AI64" s="9"/>
      <c r="AJ64" s="9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ht="18" customHeight="1">
      <c r="A65" s="6"/>
      <c r="B65" s="71" t="s">
        <v>74</v>
      </c>
      <c r="C65" s="56">
        <f t="shared" ref="C65:AB65" si="32">+C66+C67</f>
        <v>111476.1</v>
      </c>
      <c r="D65" s="56">
        <f t="shared" si="32"/>
        <v>0</v>
      </c>
      <c r="E65" s="56">
        <f t="shared" si="32"/>
        <v>14000</v>
      </c>
      <c r="F65" s="56">
        <f t="shared" si="32"/>
        <v>6000</v>
      </c>
      <c r="G65" s="56">
        <f t="shared" si="32"/>
        <v>44805</v>
      </c>
      <c r="H65" s="56">
        <f t="shared" si="32"/>
        <v>12000</v>
      </c>
      <c r="I65" s="56">
        <f t="shared" si="32"/>
        <v>7044.7</v>
      </c>
      <c r="J65" s="56">
        <f t="shared" si="32"/>
        <v>0</v>
      </c>
      <c r="K65" s="56">
        <f t="shared" si="32"/>
        <v>3000</v>
      </c>
      <c r="L65" s="56">
        <f t="shared" si="32"/>
        <v>0</v>
      </c>
      <c r="M65" s="56">
        <f t="shared" si="32"/>
        <v>0</v>
      </c>
      <c r="N65" s="56">
        <f t="shared" si="32"/>
        <v>0</v>
      </c>
      <c r="O65" s="56">
        <f t="shared" si="32"/>
        <v>198325.80000000002</v>
      </c>
      <c r="P65" s="56">
        <f t="shared" si="32"/>
        <v>50568.3</v>
      </c>
      <c r="Q65" s="56">
        <f t="shared" si="32"/>
        <v>5007</v>
      </c>
      <c r="R65" s="56">
        <f t="shared" si="32"/>
        <v>6250</v>
      </c>
      <c r="S65" s="56">
        <f t="shared" si="32"/>
        <v>3750</v>
      </c>
      <c r="T65" s="56">
        <f t="shared" si="32"/>
        <v>20000</v>
      </c>
      <c r="U65" s="56">
        <f t="shared" si="32"/>
        <v>16000</v>
      </c>
      <c r="V65" s="56">
        <f t="shared" si="32"/>
        <v>22989.3</v>
      </c>
      <c r="W65" s="56">
        <f t="shared" si="32"/>
        <v>7020.7</v>
      </c>
      <c r="X65" s="56">
        <f t="shared" si="32"/>
        <v>3500</v>
      </c>
      <c r="Y65" s="56">
        <f t="shared" si="32"/>
        <v>0</v>
      </c>
      <c r="Z65" s="56">
        <f t="shared" si="32"/>
        <v>6500</v>
      </c>
      <c r="AA65" s="56">
        <f t="shared" si="32"/>
        <v>4425.8999999999996</v>
      </c>
      <c r="AB65" s="56">
        <f t="shared" si="32"/>
        <v>146011.20000000001</v>
      </c>
      <c r="AC65" s="26">
        <f t="shared" si="30"/>
        <v>-52314.600000000006</v>
      </c>
      <c r="AD65" s="57">
        <f t="shared" si="31"/>
        <v>-26.378111168592287</v>
      </c>
      <c r="AE65" s="14"/>
      <c r="AF65" s="14"/>
      <c r="AG65" s="14"/>
      <c r="AH65" s="14"/>
      <c r="AI65" s="9"/>
      <c r="AJ65" s="9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ht="18" customHeight="1">
      <c r="A66" s="6"/>
      <c r="B66" s="72" t="s">
        <v>75</v>
      </c>
      <c r="C66" s="62">
        <f>+[2]PP!C94</f>
        <v>0</v>
      </c>
      <c r="D66" s="62">
        <f>+[2]PP!D94</f>
        <v>0</v>
      </c>
      <c r="E66" s="62">
        <f>+[2]PP!E94</f>
        <v>14000</v>
      </c>
      <c r="F66" s="62">
        <f>+[2]PP!F94</f>
        <v>6000</v>
      </c>
      <c r="G66" s="62">
        <f>+[2]PP!G94</f>
        <v>0</v>
      </c>
      <c r="H66" s="62">
        <f>+[2]PP!H94</f>
        <v>12000</v>
      </c>
      <c r="I66" s="62">
        <f>+[2]PP!I94</f>
        <v>7000</v>
      </c>
      <c r="J66" s="62">
        <f>+[2]PP!J94</f>
        <v>0</v>
      </c>
      <c r="K66" s="62">
        <f>+[2]PP!K94</f>
        <v>3000</v>
      </c>
      <c r="L66" s="62">
        <f>+[2]PP!L94</f>
        <v>0</v>
      </c>
      <c r="M66" s="62">
        <f>+[2]PP!M94</f>
        <v>0</v>
      </c>
      <c r="N66" s="62">
        <f>+[2]PP!N94</f>
        <v>0</v>
      </c>
      <c r="O66" s="23">
        <f>SUM(C66:N66)</f>
        <v>42000</v>
      </c>
      <c r="P66" s="62">
        <f>+[2]PP!P94</f>
        <v>4993</v>
      </c>
      <c r="Q66" s="62">
        <f>+[2]PP!Q94</f>
        <v>5007</v>
      </c>
      <c r="R66" s="62">
        <f>+[2]PP!R94</f>
        <v>6250</v>
      </c>
      <c r="S66" s="62">
        <f>+[2]PP!S94</f>
        <v>3750</v>
      </c>
      <c r="T66" s="62">
        <f>+[2]PP!T94</f>
        <v>20000</v>
      </c>
      <c r="U66" s="62">
        <f>+[2]PP!U94</f>
        <v>16000</v>
      </c>
      <c r="V66" s="62">
        <f>+[2]PP!V94</f>
        <v>0</v>
      </c>
      <c r="W66" s="62">
        <f>+[2]PP!W94</f>
        <v>7000</v>
      </c>
      <c r="X66" s="62">
        <f>+[2]PP!X94</f>
        <v>3500</v>
      </c>
      <c r="Y66" s="62">
        <f>+[2]PP!Y94</f>
        <v>0</v>
      </c>
      <c r="Z66" s="62">
        <f>+[2]PP!Z94</f>
        <v>6500</v>
      </c>
      <c r="AA66" s="62">
        <f>+[2]PP!AA94</f>
        <v>4425.8999999999996</v>
      </c>
      <c r="AB66" s="23">
        <f>SUM(P66:AA66)</f>
        <v>77425.899999999994</v>
      </c>
      <c r="AC66" s="22">
        <f t="shared" si="30"/>
        <v>35425.899999999994</v>
      </c>
      <c r="AD66" s="64">
        <f t="shared" si="31"/>
        <v>84.347380952380931</v>
      </c>
      <c r="AE66" s="14"/>
      <c r="AF66" s="14"/>
      <c r="AG66" s="14"/>
      <c r="AH66" s="14"/>
      <c r="AI66" s="9"/>
      <c r="AJ66" s="9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ht="18" customHeight="1">
      <c r="A67" s="6"/>
      <c r="B67" s="72" t="s">
        <v>76</v>
      </c>
      <c r="C67" s="62">
        <f>+[2]PP!C95</f>
        <v>111476.1</v>
      </c>
      <c r="D67" s="62">
        <f>+[2]PP!D95</f>
        <v>0</v>
      </c>
      <c r="E67" s="62">
        <f>+[2]PP!E95</f>
        <v>0</v>
      </c>
      <c r="F67" s="62">
        <f>+[2]PP!F95</f>
        <v>0</v>
      </c>
      <c r="G67" s="62">
        <f>+[2]PP!G95</f>
        <v>44805</v>
      </c>
      <c r="H67" s="62">
        <f>+[2]PP!H95</f>
        <v>0</v>
      </c>
      <c r="I67" s="62">
        <f>+[2]PP!I95</f>
        <v>44.7</v>
      </c>
      <c r="J67" s="62">
        <f>+[2]PP!J95</f>
        <v>0</v>
      </c>
      <c r="K67" s="62">
        <f>+[2]PP!K95</f>
        <v>0</v>
      </c>
      <c r="L67" s="62">
        <f>+[2]PP!L95</f>
        <v>0</v>
      </c>
      <c r="M67" s="62">
        <f>+[2]PP!M95</f>
        <v>0</v>
      </c>
      <c r="N67" s="62">
        <f>+[2]PP!N95</f>
        <v>0</v>
      </c>
      <c r="O67" s="23">
        <f>SUM(C67:N67)</f>
        <v>156325.80000000002</v>
      </c>
      <c r="P67" s="62">
        <f>+[2]PP!P95</f>
        <v>45575.3</v>
      </c>
      <c r="Q67" s="62">
        <f>+[2]PP!Q95</f>
        <v>0</v>
      </c>
      <c r="R67" s="62">
        <f>+[2]PP!R95</f>
        <v>0</v>
      </c>
      <c r="S67" s="62">
        <f>+[2]PP!S95</f>
        <v>0</v>
      </c>
      <c r="T67" s="62">
        <f>+[2]PP!T95</f>
        <v>0</v>
      </c>
      <c r="U67" s="62">
        <f>+[2]PP!U95</f>
        <v>0</v>
      </c>
      <c r="V67" s="62">
        <f>+[2]PP!V95</f>
        <v>22989.3</v>
      </c>
      <c r="W67" s="62">
        <f>+[2]PP!W95</f>
        <v>20.7</v>
      </c>
      <c r="X67" s="62">
        <f>+[2]PP!X95</f>
        <v>0</v>
      </c>
      <c r="Y67" s="62">
        <f>+[2]PP!Y95</f>
        <v>0</v>
      </c>
      <c r="Z67" s="62">
        <f>+[2]PP!Z95</f>
        <v>0</v>
      </c>
      <c r="AA67" s="62">
        <f>+[2]PP!AA95</f>
        <v>0</v>
      </c>
      <c r="AB67" s="23">
        <f>SUM(P67:AA67)</f>
        <v>68585.3</v>
      </c>
      <c r="AC67" s="22">
        <f t="shared" si="30"/>
        <v>-87740.500000000015</v>
      </c>
      <c r="AD67" s="64">
        <f t="shared" si="31"/>
        <v>-56.126691819264643</v>
      </c>
      <c r="AE67" s="14"/>
      <c r="AF67" s="14"/>
      <c r="AG67" s="14"/>
      <c r="AH67" s="14"/>
      <c r="AI67" s="9"/>
      <c r="AJ67" s="9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ht="18" customHeight="1">
      <c r="A68" s="6"/>
      <c r="B68" s="71" t="s">
        <v>77</v>
      </c>
      <c r="C68" s="56">
        <f t="shared" ref="C68:AB68" si="33">+C69+C70</f>
        <v>847.69999999999993</v>
      </c>
      <c r="D68" s="56">
        <f t="shared" si="33"/>
        <v>13701.3</v>
      </c>
      <c r="E68" s="56">
        <f t="shared" si="33"/>
        <v>6261.9</v>
      </c>
      <c r="F68" s="56">
        <f t="shared" si="33"/>
        <v>1460.1</v>
      </c>
      <c r="G68" s="56">
        <f t="shared" si="33"/>
        <v>917.40000000000009</v>
      </c>
      <c r="H68" s="56">
        <f t="shared" si="33"/>
        <v>1223</v>
      </c>
      <c r="I68" s="56">
        <f t="shared" si="33"/>
        <v>1251</v>
      </c>
      <c r="J68" s="56">
        <f t="shared" si="33"/>
        <v>8135.2</v>
      </c>
      <c r="K68" s="56">
        <f t="shared" si="33"/>
        <v>2371.6</v>
      </c>
      <c r="L68" s="56">
        <f t="shared" si="33"/>
        <v>2231.6999999999998</v>
      </c>
      <c r="M68" s="56">
        <f t="shared" si="33"/>
        <v>477.6</v>
      </c>
      <c r="N68" s="56">
        <f t="shared" si="33"/>
        <v>16083.4</v>
      </c>
      <c r="O68" s="56">
        <f t="shared" si="33"/>
        <v>54961.899999999987</v>
      </c>
      <c r="P68" s="56">
        <f t="shared" si="33"/>
        <v>405.29999999999995</v>
      </c>
      <c r="Q68" s="56">
        <f t="shared" si="33"/>
        <v>195.7</v>
      </c>
      <c r="R68" s="56">
        <f t="shared" si="33"/>
        <v>1019.5</v>
      </c>
      <c r="S68" s="56">
        <f t="shared" si="33"/>
        <v>1091.8</v>
      </c>
      <c r="T68" s="56">
        <f t="shared" si="33"/>
        <v>638.9</v>
      </c>
      <c r="U68" s="56">
        <f t="shared" si="33"/>
        <v>815.5</v>
      </c>
      <c r="V68" s="56">
        <f t="shared" si="33"/>
        <v>1883.2</v>
      </c>
      <c r="W68" s="56">
        <f t="shared" si="33"/>
        <v>282.8</v>
      </c>
      <c r="X68" s="56">
        <f t="shared" si="33"/>
        <v>2831.7000000000003</v>
      </c>
      <c r="Y68" s="56">
        <f t="shared" si="33"/>
        <v>1618.9</v>
      </c>
      <c r="Z68" s="56">
        <f t="shared" si="33"/>
        <v>14226.3</v>
      </c>
      <c r="AA68" s="56">
        <f t="shared" si="33"/>
        <v>9290.9000000000015</v>
      </c>
      <c r="AB68" s="56">
        <f t="shared" si="33"/>
        <v>34300.5</v>
      </c>
      <c r="AC68" s="26">
        <f t="shared" si="30"/>
        <v>-20661.399999999987</v>
      </c>
      <c r="AD68" s="57">
        <f t="shared" si="31"/>
        <v>-37.592222976279913</v>
      </c>
      <c r="AE68" s="14"/>
      <c r="AF68" s="14"/>
      <c r="AG68" s="14"/>
      <c r="AH68" s="14"/>
      <c r="AI68" s="9"/>
      <c r="AJ68" s="9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1:62" ht="18" customHeight="1">
      <c r="A69" s="6"/>
      <c r="B69" s="72" t="s">
        <v>78</v>
      </c>
      <c r="C69" s="62">
        <f>+[2]PP!C97</f>
        <v>0</v>
      </c>
      <c r="D69" s="62">
        <f>+[2]PP!D97</f>
        <v>0</v>
      </c>
      <c r="E69" s="62">
        <f>+[2]PP!E97</f>
        <v>0</v>
      </c>
      <c r="F69" s="62">
        <f>+[2]PP!F97</f>
        <v>0</v>
      </c>
      <c r="G69" s="62">
        <f>+[2]PP!G97</f>
        <v>0</v>
      </c>
      <c r="H69" s="62">
        <f>+[2]PP!H97</f>
        <v>0</v>
      </c>
      <c r="I69" s="62">
        <f>+[2]PP!I97</f>
        <v>0</v>
      </c>
      <c r="J69" s="62">
        <f>+[2]PP!J97</f>
        <v>0</v>
      </c>
      <c r="K69" s="62">
        <f>+[2]PP!K97</f>
        <v>0</v>
      </c>
      <c r="L69" s="62">
        <f>+[2]PP!L97</f>
        <v>0</v>
      </c>
      <c r="M69" s="62">
        <f>+[2]PP!M97</f>
        <v>0</v>
      </c>
      <c r="N69" s="62">
        <f>+[2]PP!N97</f>
        <v>0</v>
      </c>
      <c r="O69" s="23">
        <f>SUM(C69:N69)</f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23">
        <f>SUM(P69:AA69)</f>
        <v>0</v>
      </c>
      <c r="AC69" s="40">
        <f t="shared" si="30"/>
        <v>0</v>
      </c>
      <c r="AD69" s="68" t="s">
        <v>64</v>
      </c>
      <c r="AE69" s="14"/>
      <c r="AF69" s="14"/>
      <c r="AG69" s="14"/>
      <c r="AH69" s="14"/>
      <c r="AI69" s="9"/>
      <c r="AJ69" s="9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ht="18" customHeight="1">
      <c r="A70" s="6"/>
      <c r="B70" s="72" t="s">
        <v>79</v>
      </c>
      <c r="C70" s="62">
        <f t="shared" ref="C70:AC70" si="34">+C71+C72</f>
        <v>847.69999999999993</v>
      </c>
      <c r="D70" s="62">
        <f t="shared" si="34"/>
        <v>13701.3</v>
      </c>
      <c r="E70" s="62">
        <f t="shared" si="34"/>
        <v>6261.9</v>
      </c>
      <c r="F70" s="62">
        <f t="shared" si="34"/>
        <v>1460.1</v>
      </c>
      <c r="G70" s="62">
        <f t="shared" si="34"/>
        <v>917.40000000000009</v>
      </c>
      <c r="H70" s="62">
        <f t="shared" si="34"/>
        <v>1223</v>
      </c>
      <c r="I70" s="62">
        <f>+I71+I72</f>
        <v>1251</v>
      </c>
      <c r="J70" s="62">
        <f>+J71+J72</f>
        <v>8135.2</v>
      </c>
      <c r="K70" s="62">
        <f>+K71+K72</f>
        <v>2371.6</v>
      </c>
      <c r="L70" s="62">
        <f>+L71+L72</f>
        <v>2231.6999999999998</v>
      </c>
      <c r="M70" s="62">
        <f>+M71+M72</f>
        <v>477.6</v>
      </c>
      <c r="N70" s="62">
        <f t="shared" si="34"/>
        <v>16083.4</v>
      </c>
      <c r="O70" s="62">
        <f t="shared" si="34"/>
        <v>54961.899999999987</v>
      </c>
      <c r="P70" s="62">
        <f t="shared" si="34"/>
        <v>405.29999999999995</v>
      </c>
      <c r="Q70" s="62">
        <f t="shared" si="34"/>
        <v>195.7</v>
      </c>
      <c r="R70" s="62">
        <f t="shared" si="34"/>
        <v>1019.5</v>
      </c>
      <c r="S70" s="62">
        <f t="shared" si="34"/>
        <v>1091.8</v>
      </c>
      <c r="T70" s="62">
        <f t="shared" si="34"/>
        <v>638.9</v>
      </c>
      <c r="U70" s="62">
        <f t="shared" si="34"/>
        <v>815.5</v>
      </c>
      <c r="V70" s="62">
        <f>+V71+V72</f>
        <v>1883.2</v>
      </c>
      <c r="W70" s="62">
        <f>+W71+W72</f>
        <v>282.8</v>
      </c>
      <c r="X70" s="62">
        <f>+X71+X72</f>
        <v>2831.7000000000003</v>
      </c>
      <c r="Y70" s="62">
        <f>+Y71+Y72</f>
        <v>1618.9</v>
      </c>
      <c r="Z70" s="62">
        <f>+Z71+Z72</f>
        <v>14226.3</v>
      </c>
      <c r="AA70" s="62">
        <f t="shared" si="34"/>
        <v>9290.9000000000015</v>
      </c>
      <c r="AB70" s="62">
        <f t="shared" si="34"/>
        <v>34300.5</v>
      </c>
      <c r="AC70" s="62">
        <f t="shared" si="34"/>
        <v>-1220.1000000000004</v>
      </c>
      <c r="AD70" s="64">
        <f t="shared" ref="AD70:AD77" si="35">+AC70/O70*100</f>
        <v>-2.2199014226218536</v>
      </c>
      <c r="AE70" s="14"/>
      <c r="AF70" s="14"/>
      <c r="AG70" s="14"/>
      <c r="AH70" s="14"/>
      <c r="AI70" s="9"/>
      <c r="AJ70" s="9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1:62" ht="18" customHeight="1">
      <c r="A71" s="6"/>
      <c r="B71" s="73" t="s">
        <v>80</v>
      </c>
      <c r="C71" s="62">
        <f>+[2]PP!C99</f>
        <v>638.79999999999995</v>
      </c>
      <c r="D71" s="62">
        <f>+[2]PP!D99</f>
        <v>85.9</v>
      </c>
      <c r="E71" s="62">
        <f>+[2]PP!E99</f>
        <v>608</v>
      </c>
      <c r="F71" s="62">
        <f>+[2]PP!F99</f>
        <v>179.5</v>
      </c>
      <c r="G71" s="62">
        <f>+[2]PP!G99</f>
        <v>438.1</v>
      </c>
      <c r="H71" s="62">
        <f>+[2]PP!H99</f>
        <v>835.2</v>
      </c>
      <c r="I71" s="62">
        <f>+[2]PP!I99</f>
        <v>571.9</v>
      </c>
      <c r="J71" s="62">
        <f>+[2]PP!J99</f>
        <v>991</v>
      </c>
      <c r="K71" s="62">
        <f>+[2]PP!K99</f>
        <v>617.1</v>
      </c>
      <c r="L71" s="62">
        <f>+[2]PP!L99</f>
        <v>612.4</v>
      </c>
      <c r="M71" s="62">
        <f>+[2]PP!M99</f>
        <v>186.1</v>
      </c>
      <c r="N71" s="62">
        <f>+[2]PP!N99</f>
        <v>468.6</v>
      </c>
      <c r="O71" s="23">
        <f>SUM(C71:N71)</f>
        <v>6232.6</v>
      </c>
      <c r="P71" s="62">
        <f>+[2]PP!P99</f>
        <v>354.4</v>
      </c>
      <c r="Q71" s="62">
        <f>+[2]PP!Q99</f>
        <v>134.6</v>
      </c>
      <c r="R71" s="62">
        <f>+[2]PP!R99</f>
        <v>57.4</v>
      </c>
      <c r="S71" s="62">
        <f>+[2]PP!S99</f>
        <v>107.8</v>
      </c>
      <c r="T71" s="62">
        <f>+[2]PP!T99</f>
        <v>122.1</v>
      </c>
      <c r="U71" s="62">
        <f>+[2]PP!U99</f>
        <v>0</v>
      </c>
      <c r="V71" s="62">
        <f>+[2]PP!V99</f>
        <v>22.7</v>
      </c>
      <c r="W71" s="62">
        <f>+[2]PP!W99</f>
        <v>120.5</v>
      </c>
      <c r="X71" s="62">
        <f>+[2]PP!X99</f>
        <v>114.3</v>
      </c>
      <c r="Y71" s="62">
        <f>+[2]PP!Y99</f>
        <v>68.400000000000006</v>
      </c>
      <c r="Z71" s="62">
        <f>+[2]PP!Z99</f>
        <v>1.9</v>
      </c>
      <c r="AA71" s="62">
        <f>+[2]PP!AA99</f>
        <v>35.200000000000003</v>
      </c>
      <c r="AB71" s="23">
        <f>SUM(P71:AA71)</f>
        <v>1139.3000000000002</v>
      </c>
      <c r="AC71" s="22">
        <v>4206.1000000000004</v>
      </c>
      <c r="AD71" s="64">
        <f t="shared" si="35"/>
        <v>67.485479575137191</v>
      </c>
      <c r="AE71" s="14"/>
      <c r="AF71" s="14"/>
      <c r="AG71" s="14"/>
      <c r="AH71" s="14"/>
      <c r="AI71" s="9"/>
      <c r="AJ71" s="9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ht="18" customHeight="1">
      <c r="A72" s="6"/>
      <c r="B72" s="73" t="s">
        <v>42</v>
      </c>
      <c r="C72" s="62">
        <f>+[2]PP!C100</f>
        <v>208.9</v>
      </c>
      <c r="D72" s="62">
        <f>+[2]PP!D100</f>
        <v>13615.4</v>
      </c>
      <c r="E72" s="62">
        <f>+[2]PP!E100</f>
        <v>5653.9</v>
      </c>
      <c r="F72" s="62">
        <f>+[2]PP!F100</f>
        <v>1280.5999999999999</v>
      </c>
      <c r="G72" s="62">
        <f>+[2]PP!G100</f>
        <v>479.3</v>
      </c>
      <c r="H72" s="62">
        <f>+[2]PP!H100</f>
        <v>387.8</v>
      </c>
      <c r="I72" s="62">
        <f>+[2]PP!I100</f>
        <v>679.1</v>
      </c>
      <c r="J72" s="62">
        <f>+[2]PP!J100</f>
        <v>7144.2</v>
      </c>
      <c r="K72" s="62">
        <f>+[2]PP!K100</f>
        <v>1754.5</v>
      </c>
      <c r="L72" s="62">
        <f>+[2]PP!L100</f>
        <v>1619.3</v>
      </c>
      <c r="M72" s="62">
        <f>+[2]PP!M100</f>
        <v>291.5</v>
      </c>
      <c r="N72" s="62">
        <f>+[2]PP!N100</f>
        <v>15614.8</v>
      </c>
      <c r="O72" s="23">
        <f>SUM(C72:N72)</f>
        <v>48729.299999999988</v>
      </c>
      <c r="P72" s="62">
        <f>+[2]PP!P100</f>
        <v>50.9</v>
      </c>
      <c r="Q72" s="62">
        <f>+[2]PP!Q100</f>
        <v>61.1</v>
      </c>
      <c r="R72" s="62">
        <f>+[2]PP!R100</f>
        <v>962.1</v>
      </c>
      <c r="S72" s="62">
        <f>+[2]PP!S100</f>
        <v>984</v>
      </c>
      <c r="T72" s="62">
        <f>+[2]PP!T100</f>
        <v>516.79999999999995</v>
      </c>
      <c r="U72" s="62">
        <f>+[2]PP!U100</f>
        <v>815.5</v>
      </c>
      <c r="V72" s="62">
        <f>+[2]PP!V100</f>
        <v>1860.5</v>
      </c>
      <c r="W72" s="62">
        <f>+[2]PP!W100</f>
        <v>162.30000000000001</v>
      </c>
      <c r="X72" s="62">
        <f>+[2]PP!X100</f>
        <v>2717.4</v>
      </c>
      <c r="Y72" s="62">
        <f>+[2]PP!Y100</f>
        <v>1550.5</v>
      </c>
      <c r="Z72" s="62">
        <f>+[2]PP!Z100</f>
        <v>14224.4</v>
      </c>
      <c r="AA72" s="62">
        <f>+[2]PP!AA100</f>
        <v>9255.7000000000007</v>
      </c>
      <c r="AB72" s="23">
        <f>SUM(P72:AA72)</f>
        <v>33161.199999999997</v>
      </c>
      <c r="AC72" s="22">
        <v>-5426.2000000000007</v>
      </c>
      <c r="AD72" s="64">
        <f t="shared" si="35"/>
        <v>-11.135394926666303</v>
      </c>
      <c r="AE72" s="14"/>
      <c r="AF72" s="14"/>
      <c r="AG72" s="14"/>
      <c r="AH72" s="14"/>
      <c r="AI72" s="9"/>
      <c r="AJ72" s="9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1:62" ht="18" customHeight="1">
      <c r="A73" s="6"/>
      <c r="B73" s="15" t="s">
        <v>81</v>
      </c>
      <c r="C73" s="74">
        <f>+C74</f>
        <v>2.8</v>
      </c>
      <c r="D73" s="74">
        <f t="shared" ref="D73:AB73" si="36">+D74</f>
        <v>10.9</v>
      </c>
      <c r="E73" s="74">
        <f t="shared" si="36"/>
        <v>452.2</v>
      </c>
      <c r="F73" s="74">
        <f t="shared" si="36"/>
        <v>3.4</v>
      </c>
      <c r="G73" s="74">
        <f t="shared" si="36"/>
        <v>13.6</v>
      </c>
      <c r="H73" s="74">
        <f t="shared" si="36"/>
        <v>6.4</v>
      </c>
      <c r="I73" s="74">
        <f t="shared" si="36"/>
        <v>2.4</v>
      </c>
      <c r="J73" s="74">
        <f t="shared" si="36"/>
        <v>5.3</v>
      </c>
      <c r="K73" s="74">
        <f t="shared" si="36"/>
        <v>9</v>
      </c>
      <c r="L73" s="74">
        <f t="shared" si="36"/>
        <v>24.9</v>
      </c>
      <c r="M73" s="74">
        <f t="shared" si="36"/>
        <v>2.2999999999999998</v>
      </c>
      <c r="N73" s="74">
        <f t="shared" si="36"/>
        <v>16.8</v>
      </c>
      <c r="O73" s="74">
        <f t="shared" si="36"/>
        <v>549.99999999999989</v>
      </c>
      <c r="P73" s="74">
        <f t="shared" si="36"/>
        <v>4</v>
      </c>
      <c r="Q73" s="74">
        <f t="shared" si="36"/>
        <v>3</v>
      </c>
      <c r="R73" s="74">
        <f t="shared" si="36"/>
        <v>9.4</v>
      </c>
      <c r="S73" s="74">
        <f t="shared" si="36"/>
        <v>2.8</v>
      </c>
      <c r="T73" s="74">
        <f t="shared" si="36"/>
        <v>1.7</v>
      </c>
      <c r="U73" s="74">
        <f t="shared" si="36"/>
        <v>4</v>
      </c>
      <c r="V73" s="74">
        <f t="shared" si="36"/>
        <v>2.1</v>
      </c>
      <c r="W73" s="74">
        <f t="shared" si="36"/>
        <v>13</v>
      </c>
      <c r="X73" s="74">
        <f t="shared" si="36"/>
        <v>6.9</v>
      </c>
      <c r="Y73" s="74">
        <f t="shared" si="36"/>
        <v>3.9</v>
      </c>
      <c r="Z73" s="74">
        <f t="shared" si="36"/>
        <v>10.3</v>
      </c>
      <c r="AA73" s="74">
        <f t="shared" si="36"/>
        <v>35.5</v>
      </c>
      <c r="AB73" s="74">
        <f t="shared" si="36"/>
        <v>96.6</v>
      </c>
      <c r="AC73" s="74">
        <f>+AB73-O73</f>
        <v>-453.39999999999986</v>
      </c>
      <c r="AD73" s="57">
        <f t="shared" si="35"/>
        <v>-82.436363636363623</v>
      </c>
      <c r="AE73" s="14"/>
      <c r="AF73" s="14"/>
      <c r="AG73" s="14"/>
      <c r="AH73" s="14"/>
      <c r="AI73" s="9"/>
      <c r="AJ73" s="9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1:62" ht="15" customHeight="1">
      <c r="A74" s="6"/>
      <c r="B74" s="27" t="s">
        <v>82</v>
      </c>
      <c r="C74" s="63">
        <f>+[2]PP!C102</f>
        <v>2.8</v>
      </c>
      <c r="D74" s="63">
        <f>+[2]PP!D102</f>
        <v>10.9</v>
      </c>
      <c r="E74" s="63">
        <f>+[2]PP!E102</f>
        <v>452.2</v>
      </c>
      <c r="F74" s="63">
        <f>+[2]PP!F102</f>
        <v>3.4</v>
      </c>
      <c r="G74" s="63">
        <f>+[2]PP!G102</f>
        <v>13.6</v>
      </c>
      <c r="H74" s="63">
        <f>+[2]PP!H102</f>
        <v>6.4</v>
      </c>
      <c r="I74" s="63">
        <f>+[2]PP!I102</f>
        <v>2.4</v>
      </c>
      <c r="J74" s="63">
        <f>+[2]PP!J102</f>
        <v>5.3</v>
      </c>
      <c r="K74" s="63">
        <f>+[2]PP!K102</f>
        <v>9</v>
      </c>
      <c r="L74" s="63">
        <f>+[2]PP!L102</f>
        <v>24.9</v>
      </c>
      <c r="M74" s="63">
        <f>+[2]PP!M102</f>
        <v>2.2999999999999998</v>
      </c>
      <c r="N74" s="63">
        <f>+[2]PP!N102</f>
        <v>16.8</v>
      </c>
      <c r="O74" s="23">
        <f>SUM(C74:N74)</f>
        <v>549.99999999999989</v>
      </c>
      <c r="P74" s="63">
        <f>+[2]PP!P102</f>
        <v>4</v>
      </c>
      <c r="Q74" s="63">
        <f>+[2]PP!Q102</f>
        <v>3</v>
      </c>
      <c r="R74" s="63">
        <f>+[2]PP!R102</f>
        <v>9.4</v>
      </c>
      <c r="S74" s="63">
        <f>+[2]PP!S102</f>
        <v>2.8</v>
      </c>
      <c r="T74" s="63">
        <f>+[2]PP!T102</f>
        <v>1.7</v>
      </c>
      <c r="U74" s="63">
        <f>+[2]PP!U102</f>
        <v>4</v>
      </c>
      <c r="V74" s="63">
        <v>2.1</v>
      </c>
      <c r="W74" s="63">
        <f>+[2]PP!W102</f>
        <v>13</v>
      </c>
      <c r="X74" s="63">
        <f>+[2]PP!X102</f>
        <v>6.9</v>
      </c>
      <c r="Y74" s="63">
        <f>+[2]PP!Y102</f>
        <v>3.9</v>
      </c>
      <c r="Z74" s="63">
        <f>+[2]PP!Z102</f>
        <v>10.3</v>
      </c>
      <c r="AA74" s="63">
        <f>+[2]PP!AA102</f>
        <v>35.5</v>
      </c>
      <c r="AB74" s="23">
        <f>SUM(P74:AA74)</f>
        <v>96.6</v>
      </c>
      <c r="AC74" s="22">
        <v>-5426.2000000000007</v>
      </c>
      <c r="AD74" s="64">
        <f t="shared" si="35"/>
        <v>-986.58181818181845</v>
      </c>
      <c r="AE74" s="14"/>
      <c r="AF74" s="14"/>
      <c r="AG74" s="14"/>
      <c r="AH74" s="14"/>
      <c r="AI74" s="9"/>
      <c r="AJ74" s="9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1:62" ht="18" customHeight="1" thickBot="1">
      <c r="A75" s="6"/>
      <c r="B75" s="75" t="s">
        <v>83</v>
      </c>
      <c r="C75" s="76">
        <f t="shared" ref="C75:AB75" si="37">+C73+C57+C56+C55</f>
        <v>206850.4</v>
      </c>
      <c r="D75" s="76">
        <f t="shared" si="37"/>
        <v>15099</v>
      </c>
      <c r="E75" s="76">
        <f t="shared" si="37"/>
        <v>22969.8</v>
      </c>
      <c r="F75" s="76">
        <f t="shared" si="37"/>
        <v>11779</v>
      </c>
      <c r="G75" s="76">
        <f t="shared" si="37"/>
        <v>50480.9</v>
      </c>
      <c r="H75" s="76">
        <f t="shared" si="37"/>
        <v>15563.8</v>
      </c>
      <c r="I75" s="76">
        <f t="shared" si="37"/>
        <v>10574.100000000002</v>
      </c>
      <c r="J75" s="76">
        <f t="shared" si="37"/>
        <v>9623.2999999999993</v>
      </c>
      <c r="K75" s="76">
        <f t="shared" si="37"/>
        <v>9042.6</v>
      </c>
      <c r="L75" s="76">
        <f t="shared" si="37"/>
        <v>3702.3</v>
      </c>
      <c r="M75" s="76">
        <f t="shared" si="37"/>
        <v>1769.6</v>
      </c>
      <c r="N75" s="76">
        <f t="shared" si="37"/>
        <v>18297.399999999998</v>
      </c>
      <c r="O75" s="76">
        <f t="shared" si="37"/>
        <v>375752.2</v>
      </c>
      <c r="P75" s="76">
        <f t="shared" si="37"/>
        <v>52346.400000000009</v>
      </c>
      <c r="Q75" s="76">
        <f>+Q73+Q57+Q56+Q55</f>
        <v>7171.4</v>
      </c>
      <c r="R75" s="76">
        <f t="shared" si="37"/>
        <v>8825.7000000000007</v>
      </c>
      <c r="S75" s="76">
        <f t="shared" si="37"/>
        <v>9633.3000000000011</v>
      </c>
      <c r="T75" s="76">
        <f t="shared" si="37"/>
        <v>22461.300000000003</v>
      </c>
      <c r="U75" s="76">
        <f t="shared" si="37"/>
        <v>20141.7</v>
      </c>
      <c r="V75" s="76">
        <f t="shared" si="37"/>
        <v>29129.899999999998</v>
      </c>
      <c r="W75" s="76">
        <f t="shared" si="37"/>
        <v>9269.2999999999993</v>
      </c>
      <c r="X75" s="76">
        <f t="shared" si="37"/>
        <v>9001.2000000000007</v>
      </c>
      <c r="Y75" s="76">
        <f t="shared" si="37"/>
        <v>2989.7</v>
      </c>
      <c r="Z75" s="76">
        <f t="shared" si="37"/>
        <v>22336.799999999999</v>
      </c>
      <c r="AA75" s="76">
        <f t="shared" si="37"/>
        <v>17608.600000000002</v>
      </c>
      <c r="AB75" s="76">
        <f t="shared" si="37"/>
        <v>210915.30000000002</v>
      </c>
      <c r="AC75" s="76">
        <f>+AB75-O75</f>
        <v>-164836.9</v>
      </c>
      <c r="AD75" s="77">
        <f t="shared" si="35"/>
        <v>-43.868512280167621</v>
      </c>
      <c r="AE75" s="14"/>
      <c r="AF75" s="14"/>
      <c r="AG75" s="14"/>
      <c r="AH75" s="14"/>
      <c r="AI75" s="9"/>
      <c r="AJ75" s="9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ht="18" customHeight="1" thickTop="1">
      <c r="A76" s="6"/>
      <c r="B76" s="78" t="s">
        <v>84</v>
      </c>
      <c r="C76" s="79">
        <v>198.7</v>
      </c>
      <c r="D76" s="79">
        <v>205.1</v>
      </c>
      <c r="E76" s="79">
        <v>247.6</v>
      </c>
      <c r="F76" s="79">
        <v>212.8</v>
      </c>
      <c r="G76" s="79">
        <v>248.3</v>
      </c>
      <c r="H76" s="79">
        <v>219.3</v>
      </c>
      <c r="I76" s="79">
        <v>258.10000000000002</v>
      </c>
      <c r="J76" s="79">
        <v>294.10000000000002</v>
      </c>
      <c r="K76" s="79">
        <v>222.2</v>
      </c>
      <c r="L76" s="79">
        <v>215.4</v>
      </c>
      <c r="M76" s="79">
        <v>214</v>
      </c>
      <c r="N76" s="79">
        <v>219.9</v>
      </c>
      <c r="O76" s="79">
        <f>SUM(C76:N76)</f>
        <v>2755.5</v>
      </c>
      <c r="P76" s="80">
        <v>232.2</v>
      </c>
      <c r="Q76" s="80">
        <v>260.8</v>
      </c>
      <c r="R76" s="80">
        <v>238.6</v>
      </c>
      <c r="S76" s="80">
        <v>241.9</v>
      </c>
      <c r="T76" s="80">
        <v>293.60000000000002</v>
      </c>
      <c r="U76" s="80">
        <v>221.7</v>
      </c>
      <c r="V76" s="80">
        <v>245.2</v>
      </c>
      <c r="W76" s="80">
        <v>241.4</v>
      </c>
      <c r="X76" s="80">
        <v>228.2</v>
      </c>
      <c r="Y76" s="80">
        <v>221.3</v>
      </c>
      <c r="Z76" s="80">
        <v>228</v>
      </c>
      <c r="AA76" s="80">
        <v>229.6</v>
      </c>
      <c r="AB76" s="79">
        <f>SUM(P76:AA76)</f>
        <v>2882.5</v>
      </c>
      <c r="AC76" s="80">
        <f>+AB76-O76</f>
        <v>127</v>
      </c>
      <c r="AD76" s="81">
        <f t="shared" si="35"/>
        <v>4.6089638904010162</v>
      </c>
      <c r="AE76" s="14"/>
      <c r="AF76" s="14"/>
      <c r="AG76" s="14"/>
      <c r="AH76" s="14"/>
      <c r="AI76" s="9"/>
      <c r="AJ76" s="9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1:62" ht="18" customHeight="1">
      <c r="A77" s="6"/>
      <c r="B77" s="61" t="s">
        <v>85</v>
      </c>
      <c r="C77" s="82">
        <v>0</v>
      </c>
      <c r="D77" s="82">
        <v>115</v>
      </c>
      <c r="E77" s="82">
        <v>0</v>
      </c>
      <c r="F77" s="82">
        <v>0</v>
      </c>
      <c r="G77" s="82">
        <v>0</v>
      </c>
      <c r="H77" s="83">
        <v>0</v>
      </c>
      <c r="I77" s="83">
        <v>0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O77" s="83">
        <f>SUM(C77:N77)</f>
        <v>115</v>
      </c>
      <c r="P77" s="82">
        <v>0</v>
      </c>
      <c r="Q77" s="83">
        <v>8.5</v>
      </c>
      <c r="R77" s="83">
        <v>0</v>
      </c>
      <c r="S77" s="83">
        <v>0</v>
      </c>
      <c r="T77" s="83">
        <v>0</v>
      </c>
      <c r="U77" s="83">
        <v>0</v>
      </c>
      <c r="V77" s="84">
        <v>0</v>
      </c>
      <c r="W77" s="82">
        <v>0</v>
      </c>
      <c r="X77" s="83">
        <v>0</v>
      </c>
      <c r="Y77" s="83">
        <v>141.1</v>
      </c>
      <c r="Z77" s="83">
        <v>27</v>
      </c>
      <c r="AA77" s="83">
        <v>209</v>
      </c>
      <c r="AB77" s="83">
        <f>SUM(P77:AA77)</f>
        <v>385.6</v>
      </c>
      <c r="AC77" s="83">
        <f>+AB77-O77</f>
        <v>270.60000000000002</v>
      </c>
      <c r="AD77" s="24">
        <f t="shared" si="35"/>
        <v>235.30434782608697</v>
      </c>
      <c r="AE77" s="14"/>
      <c r="AF77" s="14"/>
      <c r="AG77" s="14"/>
      <c r="AH77" s="14"/>
      <c r="AI77" s="9"/>
      <c r="AJ77" s="9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ht="18" customHeight="1">
      <c r="A78" s="6"/>
      <c r="B78" s="85" t="s">
        <v>86</v>
      </c>
      <c r="C78" s="82">
        <v>261</v>
      </c>
      <c r="D78" s="82">
        <v>190.6</v>
      </c>
      <c r="E78" s="82">
        <v>166.2</v>
      </c>
      <c r="F78" s="82">
        <v>177.7</v>
      </c>
      <c r="G78" s="82">
        <v>209</v>
      </c>
      <c r="H78" s="82">
        <v>256.89999999999998</v>
      </c>
      <c r="I78" s="82">
        <v>321.2</v>
      </c>
      <c r="J78" s="82">
        <v>326.5</v>
      </c>
      <c r="K78" s="82">
        <v>445.3</v>
      </c>
      <c r="L78" s="82">
        <v>308.8</v>
      </c>
      <c r="M78" s="82">
        <v>295.60000000000002</v>
      </c>
      <c r="N78" s="82">
        <v>334.4</v>
      </c>
      <c r="O78" s="82">
        <f>SUM(C78:N78)</f>
        <v>3293.2000000000003</v>
      </c>
      <c r="P78" s="83">
        <f>+[2]PP!P109</f>
        <v>89.3</v>
      </c>
      <c r="Q78" s="83">
        <f>+[2]PP!Q109</f>
        <v>131.30000000000001</v>
      </c>
      <c r="R78" s="83">
        <f>+[2]PP!R109</f>
        <v>134.69999999999999</v>
      </c>
      <c r="S78" s="83">
        <f>+[2]PP!S109</f>
        <v>138.80000000000001</v>
      </c>
      <c r="T78" s="83">
        <f>+[2]PP!T109</f>
        <v>88.8</v>
      </c>
      <c r="U78" s="83">
        <f>+[2]PP!U109</f>
        <v>94.5</v>
      </c>
      <c r="V78" s="83">
        <f>+[2]PP!V109</f>
        <v>99.8</v>
      </c>
      <c r="W78" s="83">
        <f>+[2]PP!W109</f>
        <v>98.9</v>
      </c>
      <c r="X78" s="83">
        <f>+[2]PP!X109</f>
        <v>89.7</v>
      </c>
      <c r="Y78" s="83">
        <v>122.8</v>
      </c>
      <c r="Z78" s="83">
        <v>106.7</v>
      </c>
      <c r="AA78" s="83">
        <v>107</v>
      </c>
      <c r="AB78" s="83">
        <f>SUM(P78:AA78)</f>
        <v>1302.3</v>
      </c>
      <c r="AC78" s="83">
        <f>+AB78-O78</f>
        <v>-1990.9000000000003</v>
      </c>
      <c r="AD78" s="84">
        <f>+AC78/O78*100</f>
        <v>-60.454876715656511</v>
      </c>
      <c r="AE78" s="14"/>
      <c r="AF78" s="14"/>
      <c r="AG78" s="14"/>
      <c r="AH78" s="14"/>
      <c r="AI78" s="9"/>
      <c r="AJ78" s="9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1:62" ht="22.5" customHeight="1" thickBot="1">
      <c r="A79" s="6"/>
      <c r="B79" s="86" t="s">
        <v>87</v>
      </c>
      <c r="C79" s="87">
        <f t="shared" ref="C79:M79" si="38">+C78+C77+C76+C75</f>
        <v>207310.1</v>
      </c>
      <c r="D79" s="87">
        <f t="shared" si="38"/>
        <v>15609.7</v>
      </c>
      <c r="E79" s="87">
        <f t="shared" si="38"/>
        <v>23383.599999999999</v>
      </c>
      <c r="F79" s="87">
        <f t="shared" si="38"/>
        <v>12169.5</v>
      </c>
      <c r="G79" s="87">
        <f t="shared" si="38"/>
        <v>50938.200000000004</v>
      </c>
      <c r="H79" s="87">
        <f t="shared" si="38"/>
        <v>16040</v>
      </c>
      <c r="I79" s="87">
        <f t="shared" si="38"/>
        <v>11153.400000000001</v>
      </c>
      <c r="J79" s="87">
        <f t="shared" si="38"/>
        <v>10243.9</v>
      </c>
      <c r="K79" s="87">
        <f t="shared" si="38"/>
        <v>9710.1</v>
      </c>
      <c r="L79" s="87">
        <f t="shared" si="38"/>
        <v>4226.5</v>
      </c>
      <c r="M79" s="87">
        <f t="shared" si="38"/>
        <v>2279.1999999999998</v>
      </c>
      <c r="N79" s="87">
        <f>+N78+N77+N76+N75</f>
        <v>18851.699999999997</v>
      </c>
      <c r="O79" s="87">
        <f t="shared" ref="O79:AB79" si="39">+O78+O77+O76+O75</f>
        <v>381915.9</v>
      </c>
      <c r="P79" s="87">
        <f t="shared" si="39"/>
        <v>52667.900000000009</v>
      </c>
      <c r="Q79" s="87">
        <f>+Q78+Q77+Q76+Q75</f>
        <v>7572</v>
      </c>
      <c r="R79" s="87">
        <f t="shared" si="39"/>
        <v>9199</v>
      </c>
      <c r="S79" s="87">
        <f t="shared" si="39"/>
        <v>10014.000000000002</v>
      </c>
      <c r="T79" s="87">
        <f t="shared" si="39"/>
        <v>22843.700000000004</v>
      </c>
      <c r="U79" s="87">
        <f t="shared" si="39"/>
        <v>20457.900000000001</v>
      </c>
      <c r="V79" s="87">
        <f t="shared" si="39"/>
        <v>29474.899999999998</v>
      </c>
      <c r="W79" s="87">
        <f t="shared" si="39"/>
        <v>9609.5999999999985</v>
      </c>
      <c r="X79" s="87">
        <f t="shared" si="39"/>
        <v>9319.1</v>
      </c>
      <c r="Y79" s="87">
        <f t="shared" si="39"/>
        <v>3474.8999999999996</v>
      </c>
      <c r="Z79" s="87">
        <f t="shared" si="39"/>
        <v>22698.5</v>
      </c>
      <c r="AA79" s="87">
        <f t="shared" si="39"/>
        <v>18154.2</v>
      </c>
      <c r="AB79" s="87">
        <f t="shared" si="39"/>
        <v>215485.7</v>
      </c>
      <c r="AC79" s="87">
        <f>+AB79-O79</f>
        <v>-166430.20000000001</v>
      </c>
      <c r="AD79" s="88">
        <f>+AC79/O79*100</f>
        <v>-43.577709123919689</v>
      </c>
      <c r="AE79" s="14"/>
      <c r="AF79" s="14"/>
      <c r="AG79" s="14"/>
      <c r="AH79" s="14"/>
      <c r="AI79" s="9"/>
      <c r="AJ79" s="9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1:62" ht="18" customHeight="1" thickTop="1">
      <c r="A80" s="6"/>
      <c r="B80" s="89" t="s">
        <v>88</v>
      </c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14"/>
      <c r="AF80" s="14"/>
      <c r="AG80" s="14"/>
      <c r="AH80" s="14"/>
      <c r="AI80" s="9"/>
      <c r="AJ80" s="9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1:62" ht="13.5" customHeight="1">
      <c r="A81" s="6"/>
      <c r="B81" s="90" t="s">
        <v>89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"/>
      <c r="AF81" s="9"/>
      <c r="AG81" s="9"/>
      <c r="AH81" s="9"/>
      <c r="AI81" s="9"/>
      <c r="AJ81" s="9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1:62" ht="12" customHeight="1">
      <c r="A82" s="6"/>
      <c r="B82" s="92" t="s">
        <v>90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"/>
      <c r="AF82" s="9"/>
      <c r="AG82" s="9"/>
      <c r="AH82" s="9"/>
      <c r="AI82" s="9"/>
      <c r="AJ82" s="9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62" ht="12" customHeight="1">
      <c r="A83" s="6"/>
      <c r="B83" s="92" t="s">
        <v>91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3"/>
      <c r="AD83" s="93"/>
      <c r="AE83" s="9"/>
      <c r="AF83" s="9"/>
      <c r="AG83" s="9"/>
      <c r="AH83" s="9"/>
      <c r="AI83" s="9"/>
      <c r="AJ83" s="9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 ht="13.5" customHeight="1">
      <c r="A84" s="6"/>
      <c r="B84" s="92" t="s">
        <v>92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1"/>
      <c r="AC84" s="95"/>
      <c r="AD84" s="95"/>
      <c r="AE84" s="9"/>
      <c r="AF84" s="9"/>
      <c r="AG84" s="9"/>
      <c r="AH84" s="9"/>
      <c r="AI84" s="9"/>
      <c r="AJ84" s="9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1:62">
      <c r="A85" s="6"/>
      <c r="B85" s="92" t="s">
        <v>93</v>
      </c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"/>
      <c r="AF85" s="9"/>
      <c r="AG85" s="9"/>
      <c r="AH85" s="9"/>
      <c r="AI85" s="9"/>
      <c r="AJ85" s="9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1:62">
      <c r="A86" s="6"/>
      <c r="B86" s="92" t="s">
        <v>94</v>
      </c>
      <c r="C86" s="97"/>
      <c r="D86" s="97"/>
      <c r="E86" s="97"/>
      <c r="F86" s="97"/>
      <c r="G86" s="97"/>
      <c r="H86" s="97"/>
      <c r="I86" s="97"/>
      <c r="J86" s="97"/>
      <c r="K86" s="97"/>
      <c r="L86" s="98"/>
      <c r="M86" s="98"/>
      <c r="N86" s="98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"/>
      <c r="AF86" s="9"/>
      <c r="AG86" s="9"/>
      <c r="AH86" s="9"/>
      <c r="AI86" s="9"/>
      <c r="AJ86" s="9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1:62" ht="15">
      <c r="A87" s="6"/>
      <c r="B87" s="100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"/>
      <c r="AF87" s="9"/>
      <c r="AG87" s="9"/>
      <c r="AH87" s="9"/>
      <c r="AI87" s="9"/>
      <c r="AJ87" s="9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>
      <c r="A88" s="6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9"/>
      <c r="AF88" s="9"/>
      <c r="AG88" s="9"/>
      <c r="AH88" s="9"/>
      <c r="AI88" s="9"/>
      <c r="AJ88" s="9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1:6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ht="15">
      <c r="B90" s="104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1:62">
      <c r="B91" s="104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>
      <c r="B92" s="107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4"/>
      <c r="AD92" s="104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1:62">
      <c r="B93" s="107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>
      <c r="B94" s="107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>
      <c r="B95" s="107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1:62">
      <c r="B96" s="107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2:62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2:62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2:62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2:62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2:62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2:62">
      <c r="B102" s="107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2:62">
      <c r="B103" s="107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2:62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2:62">
      <c r="B105" s="107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2:62">
      <c r="B106" s="107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2:62">
      <c r="B107" s="107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2:62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2:62">
      <c r="B109" s="107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2:62">
      <c r="B110" s="107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2:62">
      <c r="B111" s="107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2:62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2:62">
      <c r="B113" s="107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2:62">
      <c r="B114" s="107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2:62">
      <c r="B115" s="107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2:62">
      <c r="B116" s="107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2:62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2:62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2:62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2:62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2:62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2:62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2:62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2:62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2:62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2:62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2:62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2:62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2:62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2:62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2:62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2:62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2:62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2:62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2:62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2:62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2:62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2:62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2:62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2:62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2:62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2:6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2:62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2:62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2:62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2:62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2:62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2:62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2:62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2:62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2:62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2:62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2:62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2:62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2:62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2:62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2:62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2:62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2:62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2:62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2:62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2:62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2:62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2:62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2:62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2:62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2:62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2:62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2:62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2:62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2:62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2:62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2:62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2:62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2:6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2:6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2:6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2:62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2:62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2:62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2:62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2:62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2:62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2:62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2:62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2:62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2:62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2:62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2:62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2:62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2:62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2:62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2:62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2:62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2:62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2:62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2:62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2:62"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2:62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2:62"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2:62"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2:62"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2:62"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2:62"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2:62"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2:62"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2:62"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2:6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2:62"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2:62"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2:62"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2:62"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2:62"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2:62"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2:62"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2:62"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2:62"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2:62"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2:62"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2:62"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2:62"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2:62"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2:62"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2:62"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2:62"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2:62"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2:62"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2:62"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2:62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2:62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2:62"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2:62"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2:62"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2:62"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2:62"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2:62"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2:6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2:6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2:6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2:6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2:6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2:6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2:6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2:6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2:6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2:6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2:6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2:6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2:6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2:6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2:6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2:6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2:6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2:6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2:6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2:6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2:6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2:6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2:6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2:6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2:6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2:6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2:6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2:6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2:6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1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2:6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1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2:6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1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2:6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1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2:6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1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2:6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1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2:6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1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2:6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1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2:6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1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2:6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2:6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1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2:6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1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2:6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1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2:6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1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2:6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1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2:6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2:6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1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2:6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1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2:6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1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2:6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2:6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1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2:6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1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2:6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1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2:6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1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2:6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1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2:6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2:6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1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2:6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1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2:6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1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2:6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1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2:6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1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2:6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1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2:6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1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2:6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1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2:6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1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2:6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1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2:6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1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2:6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1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2:6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1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2:6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1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2:6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1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2:6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1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2:6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1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2:6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1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2:6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1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2:6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1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2:6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1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2:6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1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2:6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1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2:6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1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2:6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1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2:6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1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2:6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1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2:6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1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2:6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1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2:6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1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2:6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1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2:6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1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2:6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1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2:6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1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2:6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1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2:6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1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2:6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1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2:6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1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2:6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1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</row>
    <row r="330" spans="2:6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1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2:6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1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</row>
    <row r="332" spans="2:6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1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2:6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1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</sheetData>
  <mergeCells count="12">
    <mergeCell ref="B1:AD1"/>
    <mergeCell ref="B5:AD5"/>
    <mergeCell ref="B6:AD6"/>
    <mergeCell ref="B7:AD7"/>
    <mergeCell ref="B8:B9"/>
    <mergeCell ref="C8:N8"/>
    <mergeCell ref="O8:O9"/>
    <mergeCell ref="P8:AA8"/>
    <mergeCell ref="AB8:AB9"/>
    <mergeCell ref="AC8:AD8"/>
    <mergeCell ref="B2:AD2"/>
    <mergeCell ref="B3:AD3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TESORERIA</vt:lpstr>
      <vt:lpstr>TESORERIA!Área_de_impresión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2017-02-13T19:54:02Z</dcterms:created>
  <dcterms:modified xsi:type="dcterms:W3CDTF">2017-02-13T20:17:39Z</dcterms:modified>
</cp:coreProperties>
</file>