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tiz\Documents\Work\Ingresos\Data Página Web\2020\Historico\"/>
    </mc:Choice>
  </mc:AlternateContent>
  <xr:revisionPtr revIDLastSave="0" documentId="8_{53A484FD-75C7-4ECF-8B62-02349C67A982}" xr6:coauthVersionLast="45" xr6:coauthVersionMax="45" xr10:uidLastSave="{00000000-0000-0000-0000-000000000000}"/>
  <bookViews>
    <workbookView xWindow="-108" yWindow="-108" windowWidth="23256" windowHeight="12576" xr2:uid="{64AF89AD-5DCC-4EA6-B0DB-41CA140FBE29}"/>
  </bookViews>
  <sheets>
    <sheet name="TESORERIA" sheetId="1" r:id="rId1"/>
  </sheets>
  <externalReferences>
    <externalReference r:id="rId2"/>
    <externalReference r:id="rId3"/>
    <externalReference r:id="rId4"/>
  </externalReferences>
  <definedNames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TESORERIA!$B$3:$AD$92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TESORERIA!$3:$7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E10" i="1"/>
  <c r="E9" i="1" s="1"/>
  <c r="J10" i="1"/>
  <c r="C11" i="1"/>
  <c r="C10" i="1" s="1"/>
  <c r="C9" i="1" s="1"/>
  <c r="D11" i="1"/>
  <c r="E11" i="1"/>
  <c r="F11" i="1"/>
  <c r="F10" i="1" s="1"/>
  <c r="G11" i="1"/>
  <c r="G10" i="1" s="1"/>
  <c r="H11" i="1"/>
  <c r="I11" i="1"/>
  <c r="I10" i="1" s="1"/>
  <c r="I9" i="1" s="1"/>
  <c r="J11" i="1"/>
  <c r="K11" i="1"/>
  <c r="L11" i="1"/>
  <c r="L10" i="1" s="1"/>
  <c r="M11" i="1"/>
  <c r="N11" i="1"/>
  <c r="P11" i="1"/>
  <c r="Q11" i="1"/>
  <c r="R11" i="1"/>
  <c r="S11" i="1"/>
  <c r="T11" i="1"/>
  <c r="U11" i="1"/>
  <c r="V11" i="1"/>
  <c r="W11" i="1"/>
  <c r="X11" i="1"/>
  <c r="Y11" i="1"/>
  <c r="Z11" i="1"/>
  <c r="AA11" i="1"/>
  <c r="O12" i="1"/>
  <c r="AB12" i="1"/>
  <c r="O13" i="1"/>
  <c r="AB13" i="1"/>
  <c r="AB11" i="1" s="1"/>
  <c r="AC13" i="1"/>
  <c r="AD13" i="1" s="1"/>
  <c r="D14" i="1"/>
  <c r="F14" i="1"/>
  <c r="G14" i="1"/>
  <c r="J14" i="1"/>
  <c r="L14" i="1"/>
  <c r="M14" i="1"/>
  <c r="C15" i="1"/>
  <c r="C14" i="1" s="1"/>
  <c r="D15" i="1"/>
  <c r="E15" i="1"/>
  <c r="E14" i="1" s="1"/>
  <c r="F15" i="1"/>
  <c r="G15" i="1"/>
  <c r="H15" i="1"/>
  <c r="H14" i="1" s="1"/>
  <c r="H10" i="1" s="1"/>
  <c r="I15" i="1"/>
  <c r="I14" i="1" s="1"/>
  <c r="J15" i="1"/>
  <c r="K15" i="1"/>
  <c r="K14" i="1" s="1"/>
  <c r="K10" i="1" s="1"/>
  <c r="K9" i="1" s="1"/>
  <c r="L15" i="1"/>
  <c r="M15" i="1"/>
  <c r="N15" i="1"/>
  <c r="N14" i="1" s="1"/>
  <c r="N10" i="1" s="1"/>
  <c r="T15" i="1"/>
  <c r="T14" i="1" s="1"/>
  <c r="T10" i="1" s="1"/>
  <c r="Z15" i="1"/>
  <c r="Z14" i="1" s="1"/>
  <c r="Z10" i="1" s="1"/>
  <c r="AA15" i="1"/>
  <c r="AA14" i="1" s="1"/>
  <c r="O16" i="1"/>
  <c r="P16" i="1"/>
  <c r="P15" i="1" s="1"/>
  <c r="P14" i="1" s="1"/>
  <c r="P10" i="1" s="1"/>
  <c r="Q16" i="1"/>
  <c r="R16" i="1"/>
  <c r="S16" i="1"/>
  <c r="S15" i="1" s="1"/>
  <c r="S14" i="1" s="1"/>
  <c r="T16" i="1"/>
  <c r="U16" i="1"/>
  <c r="V16" i="1"/>
  <c r="V15" i="1" s="1"/>
  <c r="V14" i="1" s="1"/>
  <c r="V10" i="1" s="1"/>
  <c r="W16" i="1"/>
  <c r="W15" i="1" s="1"/>
  <c r="W14" i="1" s="1"/>
  <c r="W10" i="1" s="1"/>
  <c r="W9" i="1" s="1"/>
  <c r="X16" i="1"/>
  <c r="Y16" i="1"/>
  <c r="Y15" i="1" s="1"/>
  <c r="Y14" i="1" s="1"/>
  <c r="Z16" i="1"/>
  <c r="AA16" i="1"/>
  <c r="O17" i="1"/>
  <c r="O15" i="1" s="1"/>
  <c r="O14" i="1" s="1"/>
  <c r="P17" i="1"/>
  <c r="Q17" i="1"/>
  <c r="AB17" i="1" s="1"/>
  <c r="AC17" i="1" s="1"/>
  <c r="AD17" i="1" s="1"/>
  <c r="R17" i="1"/>
  <c r="R15" i="1" s="1"/>
  <c r="R14" i="1" s="1"/>
  <c r="S17" i="1"/>
  <c r="T17" i="1"/>
  <c r="U17" i="1"/>
  <c r="U15" i="1" s="1"/>
  <c r="U14" i="1" s="1"/>
  <c r="V17" i="1"/>
  <c r="W17" i="1"/>
  <c r="X17" i="1"/>
  <c r="X15" i="1" s="1"/>
  <c r="X14" i="1" s="1"/>
  <c r="Y17" i="1"/>
  <c r="Z17" i="1"/>
  <c r="AA17" i="1"/>
  <c r="O18" i="1"/>
  <c r="AC18" i="1" s="1"/>
  <c r="AB18" i="1"/>
  <c r="C19" i="1"/>
  <c r="E19" i="1"/>
  <c r="F19" i="1"/>
  <c r="I19" i="1"/>
  <c r="K19" i="1"/>
  <c r="L19" i="1"/>
  <c r="Q19" i="1"/>
  <c r="R19" i="1"/>
  <c r="T19" i="1"/>
  <c r="U19" i="1"/>
  <c r="W19" i="1"/>
  <c r="X19" i="1"/>
  <c r="AA19" i="1"/>
  <c r="C20" i="1"/>
  <c r="D20" i="1"/>
  <c r="E20" i="1"/>
  <c r="F20" i="1"/>
  <c r="G20" i="1"/>
  <c r="G19" i="1" s="1"/>
  <c r="H20" i="1"/>
  <c r="H19" i="1" s="1"/>
  <c r="I20" i="1"/>
  <c r="J20" i="1"/>
  <c r="J19" i="1" s="1"/>
  <c r="K20" i="1"/>
  <c r="L20" i="1"/>
  <c r="M20" i="1"/>
  <c r="M19" i="1" s="1"/>
  <c r="N20" i="1"/>
  <c r="N19" i="1" s="1"/>
  <c r="P20" i="1"/>
  <c r="P19" i="1" s="1"/>
  <c r="Q20" i="1"/>
  <c r="R20" i="1"/>
  <c r="S20" i="1"/>
  <c r="S19" i="1" s="1"/>
  <c r="T20" i="1"/>
  <c r="AB20" i="1" s="1"/>
  <c r="U20" i="1"/>
  <c r="V20" i="1"/>
  <c r="V19" i="1" s="1"/>
  <c r="W20" i="1"/>
  <c r="X20" i="1"/>
  <c r="Y20" i="1"/>
  <c r="Y19" i="1" s="1"/>
  <c r="Z20" i="1"/>
  <c r="Z19" i="1" s="1"/>
  <c r="AA20" i="1"/>
  <c r="C21" i="1"/>
  <c r="D21" i="1"/>
  <c r="E21" i="1"/>
  <c r="F21" i="1"/>
  <c r="G21" i="1"/>
  <c r="H21" i="1"/>
  <c r="I21" i="1"/>
  <c r="J21" i="1"/>
  <c r="K21" i="1"/>
  <c r="L21" i="1"/>
  <c r="M21" i="1"/>
  <c r="N21" i="1"/>
  <c r="P21" i="1"/>
  <c r="Q21" i="1"/>
  <c r="R21" i="1"/>
  <c r="AB21" i="1" s="1"/>
  <c r="S21" i="1"/>
  <c r="T21" i="1"/>
  <c r="U21" i="1"/>
  <c r="V21" i="1"/>
  <c r="W21" i="1"/>
  <c r="X21" i="1"/>
  <c r="Y21" i="1"/>
  <c r="Z21" i="1"/>
  <c r="AA21" i="1"/>
  <c r="L22" i="1"/>
  <c r="C23" i="1"/>
  <c r="C22" i="1" s="1"/>
  <c r="I23" i="1"/>
  <c r="I22" i="1" s="1"/>
  <c r="Q23" i="1"/>
  <c r="Q22" i="1" s="1"/>
  <c r="U23" i="1"/>
  <c r="U22" i="1" s="1"/>
  <c r="AA23" i="1"/>
  <c r="AA22" i="1" s="1"/>
  <c r="C24" i="1"/>
  <c r="O24" i="1"/>
  <c r="P24" i="1"/>
  <c r="P23" i="1" s="1"/>
  <c r="P22" i="1" s="1"/>
  <c r="Q24" i="1"/>
  <c r="R24" i="1"/>
  <c r="S24" i="1"/>
  <c r="T24" i="1"/>
  <c r="U24" i="1"/>
  <c r="V24" i="1"/>
  <c r="V23" i="1" s="1"/>
  <c r="V22" i="1" s="1"/>
  <c r="W24" i="1"/>
  <c r="W23" i="1" s="1"/>
  <c r="W22" i="1" s="1"/>
  <c r="X24" i="1"/>
  <c r="Y24" i="1"/>
  <c r="Z24" i="1"/>
  <c r="AA24" i="1"/>
  <c r="C25" i="1"/>
  <c r="D25" i="1"/>
  <c r="E25" i="1"/>
  <c r="F25" i="1"/>
  <c r="F23" i="1" s="1"/>
  <c r="F22" i="1" s="1"/>
  <c r="G25" i="1"/>
  <c r="H25" i="1"/>
  <c r="H23" i="1" s="1"/>
  <c r="H22" i="1" s="1"/>
  <c r="I25" i="1"/>
  <c r="J25" i="1"/>
  <c r="K25" i="1"/>
  <c r="L25" i="1"/>
  <c r="L23" i="1" s="1"/>
  <c r="M25" i="1"/>
  <c r="N25" i="1"/>
  <c r="N23" i="1" s="1"/>
  <c r="N22" i="1" s="1"/>
  <c r="P25" i="1"/>
  <c r="Q25" i="1"/>
  <c r="R25" i="1"/>
  <c r="S25" i="1"/>
  <c r="T25" i="1"/>
  <c r="U25" i="1"/>
  <c r="V25" i="1"/>
  <c r="W25" i="1"/>
  <c r="X25" i="1"/>
  <c r="Y25" i="1"/>
  <c r="Z25" i="1"/>
  <c r="Z23" i="1" s="1"/>
  <c r="Z22" i="1" s="1"/>
  <c r="AA25" i="1"/>
  <c r="C26" i="1"/>
  <c r="D26" i="1"/>
  <c r="E26" i="1"/>
  <c r="E23" i="1" s="1"/>
  <c r="E22" i="1" s="1"/>
  <c r="F26" i="1"/>
  <c r="G26" i="1"/>
  <c r="H26" i="1"/>
  <c r="I26" i="1"/>
  <c r="J26" i="1"/>
  <c r="K26" i="1"/>
  <c r="K23" i="1" s="1"/>
  <c r="K22" i="1" s="1"/>
  <c r="L26" i="1"/>
  <c r="M26" i="1"/>
  <c r="N26" i="1"/>
  <c r="P26" i="1"/>
  <c r="Q26" i="1"/>
  <c r="AB26" i="1" s="1"/>
  <c r="R26" i="1"/>
  <c r="S26" i="1"/>
  <c r="T26" i="1"/>
  <c r="U26" i="1"/>
  <c r="V26" i="1"/>
  <c r="W26" i="1"/>
  <c r="X26" i="1"/>
  <c r="Y26" i="1"/>
  <c r="Z26" i="1"/>
  <c r="AA26" i="1"/>
  <c r="C27" i="1"/>
  <c r="D27" i="1"/>
  <c r="E27" i="1"/>
  <c r="F27" i="1"/>
  <c r="G27" i="1"/>
  <c r="H27" i="1"/>
  <c r="I27" i="1"/>
  <c r="J27" i="1"/>
  <c r="K27" i="1"/>
  <c r="L27" i="1"/>
  <c r="M27" i="1"/>
  <c r="N27" i="1"/>
  <c r="P27" i="1"/>
  <c r="Q27" i="1"/>
  <c r="R27" i="1"/>
  <c r="S27" i="1"/>
  <c r="T27" i="1"/>
  <c r="U27" i="1"/>
  <c r="V27" i="1"/>
  <c r="W27" i="1"/>
  <c r="X27" i="1"/>
  <c r="Y27" i="1"/>
  <c r="Z27" i="1"/>
  <c r="AA27" i="1"/>
  <c r="O28" i="1"/>
  <c r="AB28" i="1"/>
  <c r="E31" i="1"/>
  <c r="I31" i="1"/>
  <c r="J31" i="1"/>
  <c r="K31" i="1"/>
  <c r="L31" i="1"/>
  <c r="L30" i="1" s="1"/>
  <c r="M31" i="1"/>
  <c r="N31" i="1"/>
  <c r="N30" i="1" s="1"/>
  <c r="V31" i="1"/>
  <c r="V30" i="1" s="1"/>
  <c r="V29" i="1" s="1"/>
  <c r="W31" i="1"/>
  <c r="C32" i="1"/>
  <c r="D32" i="1"/>
  <c r="E32" i="1"/>
  <c r="F32" i="1"/>
  <c r="G32" i="1"/>
  <c r="G31" i="1" s="1"/>
  <c r="H32" i="1"/>
  <c r="H31" i="1" s="1"/>
  <c r="H30" i="1" s="1"/>
  <c r="H29" i="1" s="1"/>
  <c r="P32" i="1"/>
  <c r="P31" i="1" s="1"/>
  <c r="P30" i="1" s="1"/>
  <c r="P29" i="1" s="1"/>
  <c r="Q32" i="1"/>
  <c r="R32" i="1"/>
  <c r="S32" i="1"/>
  <c r="S31" i="1" s="1"/>
  <c r="T32" i="1"/>
  <c r="T31" i="1" s="1"/>
  <c r="T30" i="1" s="1"/>
  <c r="T29" i="1" s="1"/>
  <c r="U32" i="1"/>
  <c r="V32" i="1"/>
  <c r="W32" i="1"/>
  <c r="X32" i="1"/>
  <c r="Y32" i="1"/>
  <c r="Y31" i="1" s="1"/>
  <c r="Z32" i="1"/>
  <c r="Z31" i="1" s="1"/>
  <c r="Z30" i="1" s="1"/>
  <c r="Z29" i="1" s="1"/>
  <c r="AA32" i="1"/>
  <c r="AB32" i="1"/>
  <c r="C33" i="1"/>
  <c r="C31" i="1" s="1"/>
  <c r="D33" i="1"/>
  <c r="E33" i="1"/>
  <c r="F33" i="1"/>
  <c r="F31" i="1" s="1"/>
  <c r="F30" i="1" s="1"/>
  <c r="F29" i="1" s="1"/>
  <c r="G33" i="1"/>
  <c r="H33" i="1"/>
  <c r="P33" i="1"/>
  <c r="Q33" i="1"/>
  <c r="R33" i="1"/>
  <c r="S33" i="1"/>
  <c r="T33" i="1"/>
  <c r="U33" i="1"/>
  <c r="U31" i="1" s="1"/>
  <c r="V33" i="1"/>
  <c r="W33" i="1"/>
  <c r="X33" i="1"/>
  <c r="X31" i="1" s="1"/>
  <c r="Y33" i="1"/>
  <c r="Z33" i="1"/>
  <c r="AA33" i="1"/>
  <c r="AA31" i="1" s="1"/>
  <c r="C34" i="1"/>
  <c r="D34" i="1"/>
  <c r="O34" i="1" s="1"/>
  <c r="E34" i="1"/>
  <c r="F34" i="1"/>
  <c r="G34" i="1"/>
  <c r="H34" i="1"/>
  <c r="P34" i="1"/>
  <c r="Q34" i="1"/>
  <c r="Q31" i="1" s="1"/>
  <c r="R34" i="1"/>
  <c r="S34" i="1"/>
  <c r="T34" i="1"/>
  <c r="U34" i="1"/>
  <c r="V34" i="1"/>
  <c r="W34" i="1"/>
  <c r="X34" i="1"/>
  <c r="Y34" i="1"/>
  <c r="Z34" i="1"/>
  <c r="AA34" i="1"/>
  <c r="O35" i="1"/>
  <c r="AB35" i="1"/>
  <c r="AC35" i="1" s="1"/>
  <c r="D36" i="1"/>
  <c r="E36" i="1"/>
  <c r="K36" i="1"/>
  <c r="M36" i="1"/>
  <c r="M30" i="1" s="1"/>
  <c r="M29" i="1" s="1"/>
  <c r="N36" i="1"/>
  <c r="P36" i="1"/>
  <c r="S36" i="1"/>
  <c r="V36" i="1"/>
  <c r="C37" i="1"/>
  <c r="D37" i="1"/>
  <c r="E37" i="1"/>
  <c r="F37" i="1"/>
  <c r="F36" i="1" s="1"/>
  <c r="G37" i="1"/>
  <c r="H37" i="1"/>
  <c r="I37" i="1"/>
  <c r="I36" i="1" s="1"/>
  <c r="I30" i="1" s="1"/>
  <c r="I29" i="1" s="1"/>
  <c r="J37" i="1"/>
  <c r="K37" i="1"/>
  <c r="L37" i="1"/>
  <c r="L36" i="1" s="1"/>
  <c r="P37" i="1"/>
  <c r="Q37" i="1"/>
  <c r="R37" i="1"/>
  <c r="S37" i="1"/>
  <c r="T37" i="1"/>
  <c r="T36" i="1" s="1"/>
  <c r="U37" i="1"/>
  <c r="U36" i="1" s="1"/>
  <c r="V37" i="1"/>
  <c r="W37" i="1"/>
  <c r="X37" i="1"/>
  <c r="Y37" i="1"/>
  <c r="Y36" i="1" s="1"/>
  <c r="Z37" i="1"/>
  <c r="Z36" i="1" s="1"/>
  <c r="AA37" i="1"/>
  <c r="C38" i="1"/>
  <c r="D38" i="1"/>
  <c r="E38" i="1"/>
  <c r="F38" i="1"/>
  <c r="G38" i="1"/>
  <c r="H38" i="1"/>
  <c r="H36" i="1" s="1"/>
  <c r="I38" i="1"/>
  <c r="J38" i="1"/>
  <c r="J36" i="1" s="1"/>
  <c r="J30" i="1" s="1"/>
  <c r="J29" i="1" s="1"/>
  <c r="K38" i="1"/>
  <c r="L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O39" i="1"/>
  <c r="AB39" i="1"/>
  <c r="AC39" i="1"/>
  <c r="AD39" i="1" s="1"/>
  <c r="C40" i="1"/>
  <c r="D40" i="1"/>
  <c r="E40" i="1"/>
  <c r="H40" i="1"/>
  <c r="I40" i="1"/>
  <c r="J40" i="1"/>
  <c r="K40" i="1"/>
  <c r="M40" i="1"/>
  <c r="N40" i="1"/>
  <c r="P40" i="1"/>
  <c r="Q40" i="1"/>
  <c r="S40" i="1"/>
  <c r="V40" i="1"/>
  <c r="C41" i="1"/>
  <c r="D41" i="1"/>
  <c r="E41" i="1"/>
  <c r="F41" i="1"/>
  <c r="F40" i="1" s="1"/>
  <c r="G41" i="1"/>
  <c r="G40" i="1" s="1"/>
  <c r="H41" i="1"/>
  <c r="I41" i="1"/>
  <c r="J41" i="1"/>
  <c r="K41" i="1"/>
  <c r="L41" i="1"/>
  <c r="L40" i="1" s="1"/>
  <c r="O41" i="1"/>
  <c r="O40" i="1" s="1"/>
  <c r="P41" i="1"/>
  <c r="Q41" i="1"/>
  <c r="R41" i="1"/>
  <c r="R40" i="1" s="1"/>
  <c r="S41" i="1"/>
  <c r="T41" i="1"/>
  <c r="T40" i="1" s="1"/>
  <c r="U41" i="1"/>
  <c r="U40" i="1" s="1"/>
  <c r="V41" i="1"/>
  <c r="W41" i="1"/>
  <c r="W40" i="1" s="1"/>
  <c r="X41" i="1"/>
  <c r="X40" i="1" s="1"/>
  <c r="Y41" i="1"/>
  <c r="Y40" i="1" s="1"/>
  <c r="Z41" i="1"/>
  <c r="Z40" i="1" s="1"/>
  <c r="AA41" i="1"/>
  <c r="AA40" i="1" s="1"/>
  <c r="O42" i="1"/>
  <c r="AB42" i="1"/>
  <c r="AC42" i="1"/>
  <c r="C43" i="1"/>
  <c r="D43" i="1"/>
  <c r="E43" i="1"/>
  <c r="F43" i="1"/>
  <c r="G43" i="1"/>
  <c r="H43" i="1"/>
  <c r="I43" i="1"/>
  <c r="J43" i="1"/>
  <c r="K43" i="1"/>
  <c r="L43" i="1"/>
  <c r="M43" i="1"/>
  <c r="N43" i="1"/>
  <c r="P43" i="1"/>
  <c r="Q43" i="1"/>
  <c r="R43" i="1"/>
  <c r="S43" i="1"/>
  <c r="T43" i="1"/>
  <c r="U43" i="1"/>
  <c r="V43" i="1"/>
  <c r="W43" i="1"/>
  <c r="X43" i="1"/>
  <c r="Y43" i="1"/>
  <c r="Z43" i="1"/>
  <c r="AA43" i="1"/>
  <c r="O44" i="1"/>
  <c r="O43" i="1" s="1"/>
  <c r="AB44" i="1"/>
  <c r="AC44" i="1"/>
  <c r="O45" i="1"/>
  <c r="AB45" i="1"/>
  <c r="AB43" i="1" s="1"/>
  <c r="AC43" i="1" s="1"/>
  <c r="AC45" i="1"/>
  <c r="H46" i="1"/>
  <c r="U46" i="1"/>
  <c r="G47" i="1"/>
  <c r="G46" i="1" s="1"/>
  <c r="I47" i="1"/>
  <c r="I46" i="1" s="1"/>
  <c r="V47" i="1"/>
  <c r="V46" i="1" s="1"/>
  <c r="W47" i="1"/>
  <c r="W46" i="1" s="1"/>
  <c r="C48" i="1"/>
  <c r="C47" i="1" s="1"/>
  <c r="C46" i="1" s="1"/>
  <c r="D48" i="1"/>
  <c r="E48" i="1"/>
  <c r="F48" i="1"/>
  <c r="F47" i="1" s="1"/>
  <c r="F46" i="1" s="1"/>
  <c r="G48" i="1"/>
  <c r="H48" i="1"/>
  <c r="H47" i="1" s="1"/>
  <c r="I48" i="1"/>
  <c r="J48" i="1"/>
  <c r="K48" i="1"/>
  <c r="L48" i="1"/>
  <c r="L47" i="1" s="1"/>
  <c r="L46" i="1" s="1"/>
  <c r="M48" i="1"/>
  <c r="M47" i="1" s="1"/>
  <c r="M46" i="1" s="1"/>
  <c r="N48" i="1"/>
  <c r="N47" i="1" s="1"/>
  <c r="N46" i="1" s="1"/>
  <c r="O48" i="1"/>
  <c r="O47" i="1" s="1"/>
  <c r="O46" i="1" s="1"/>
  <c r="T48" i="1"/>
  <c r="T47" i="1" s="1"/>
  <c r="T46" i="1" s="1"/>
  <c r="U48" i="1"/>
  <c r="U47" i="1" s="1"/>
  <c r="W48" i="1"/>
  <c r="X48" i="1"/>
  <c r="Y48" i="1"/>
  <c r="Z48" i="1"/>
  <c r="Z47" i="1" s="1"/>
  <c r="Z46" i="1" s="1"/>
  <c r="AA48" i="1"/>
  <c r="AA47" i="1" s="1"/>
  <c r="AA46" i="1" s="1"/>
  <c r="O49" i="1"/>
  <c r="AB49" i="1"/>
  <c r="O50" i="1"/>
  <c r="P50" i="1"/>
  <c r="P48" i="1" s="1"/>
  <c r="P47" i="1" s="1"/>
  <c r="P46" i="1" s="1"/>
  <c r="Q50" i="1"/>
  <c r="Q48" i="1" s="1"/>
  <c r="Q47" i="1" s="1"/>
  <c r="Q46" i="1" s="1"/>
  <c r="R50" i="1"/>
  <c r="R48" i="1" s="1"/>
  <c r="S50" i="1"/>
  <c r="S48" i="1" s="1"/>
  <c r="S47" i="1" s="1"/>
  <c r="S46" i="1" s="1"/>
  <c r="T50" i="1"/>
  <c r="U50" i="1"/>
  <c r="V50" i="1"/>
  <c r="V48" i="1" s="1"/>
  <c r="AB50" i="1"/>
  <c r="AC50" i="1" s="1"/>
  <c r="O51" i="1"/>
  <c r="AC51" i="1" s="1"/>
  <c r="AB51" i="1"/>
  <c r="C52" i="1"/>
  <c r="D52" i="1"/>
  <c r="D47" i="1" s="1"/>
  <c r="D46" i="1" s="1"/>
  <c r="E52" i="1"/>
  <c r="F52" i="1"/>
  <c r="G52" i="1"/>
  <c r="H52" i="1"/>
  <c r="I52" i="1"/>
  <c r="J52" i="1"/>
  <c r="J47" i="1" s="1"/>
  <c r="J46" i="1" s="1"/>
  <c r="K52" i="1"/>
  <c r="K47" i="1" s="1"/>
  <c r="K46" i="1" s="1"/>
  <c r="L52" i="1"/>
  <c r="M52" i="1"/>
  <c r="N52" i="1"/>
  <c r="P52" i="1"/>
  <c r="Q52" i="1"/>
  <c r="R52" i="1"/>
  <c r="S52" i="1"/>
  <c r="T52" i="1"/>
  <c r="U52" i="1"/>
  <c r="V52" i="1"/>
  <c r="W52" i="1"/>
  <c r="X52" i="1"/>
  <c r="X47" i="1" s="1"/>
  <c r="X46" i="1" s="1"/>
  <c r="Y52" i="1"/>
  <c r="Y47" i="1" s="1"/>
  <c r="Y46" i="1" s="1"/>
  <c r="Z52" i="1"/>
  <c r="AA52" i="1"/>
  <c r="O53" i="1"/>
  <c r="O52" i="1" s="1"/>
  <c r="AB53" i="1"/>
  <c r="O54" i="1"/>
  <c r="AB54" i="1"/>
  <c r="AC54" i="1"/>
  <c r="AD54" i="1"/>
  <c r="O55" i="1"/>
  <c r="AC55" i="1" s="1"/>
  <c r="AD55" i="1" s="1"/>
  <c r="AB55" i="1"/>
  <c r="O56" i="1"/>
  <c r="AB56" i="1"/>
  <c r="AC56" i="1" s="1"/>
  <c r="O57" i="1"/>
  <c r="AB57" i="1"/>
  <c r="AC57" i="1"/>
  <c r="O58" i="1"/>
  <c r="AB58" i="1"/>
  <c r="O59" i="1"/>
  <c r="AC59" i="1"/>
  <c r="O60" i="1"/>
  <c r="AB60" i="1"/>
  <c r="AC60" i="1" s="1"/>
  <c r="O61" i="1"/>
  <c r="R61" i="1"/>
  <c r="AB61" i="1"/>
  <c r="AC61" i="1"/>
  <c r="K62" i="1"/>
  <c r="P62" i="1"/>
  <c r="Y62" i="1"/>
  <c r="C63" i="1"/>
  <c r="C62" i="1" s="1"/>
  <c r="D63" i="1"/>
  <c r="D62" i="1" s="1"/>
  <c r="E63" i="1"/>
  <c r="E62" i="1" s="1"/>
  <c r="F63" i="1"/>
  <c r="G63" i="1"/>
  <c r="H63" i="1"/>
  <c r="H62" i="1" s="1"/>
  <c r="I63" i="1"/>
  <c r="I62" i="1" s="1"/>
  <c r="J63" i="1"/>
  <c r="J62" i="1" s="1"/>
  <c r="K63" i="1"/>
  <c r="L63" i="1"/>
  <c r="N63" i="1"/>
  <c r="O63" i="1"/>
  <c r="O62" i="1" s="1"/>
  <c r="Q63" i="1"/>
  <c r="Q62" i="1" s="1"/>
  <c r="R63" i="1"/>
  <c r="R62" i="1" s="1"/>
  <c r="S63" i="1"/>
  <c r="T63" i="1"/>
  <c r="U63" i="1"/>
  <c r="U62" i="1" s="1"/>
  <c r="V63" i="1"/>
  <c r="V62" i="1" s="1"/>
  <c r="W63" i="1"/>
  <c r="W62" i="1" s="1"/>
  <c r="X63" i="1"/>
  <c r="X62" i="1" s="1"/>
  <c r="Y63" i="1"/>
  <c r="Z63" i="1"/>
  <c r="AA63" i="1"/>
  <c r="C64" i="1"/>
  <c r="D64" i="1"/>
  <c r="E64" i="1"/>
  <c r="F64" i="1"/>
  <c r="G64" i="1"/>
  <c r="H64" i="1"/>
  <c r="I64" i="1"/>
  <c r="J64" i="1"/>
  <c r="K64" i="1"/>
  <c r="L64" i="1"/>
  <c r="M64" i="1"/>
  <c r="M62" i="1" s="1"/>
  <c r="N64" i="1"/>
  <c r="O64" i="1"/>
  <c r="P64" i="1"/>
  <c r="Q64" i="1"/>
  <c r="R64" i="1"/>
  <c r="S64" i="1"/>
  <c r="S62" i="1" s="1"/>
  <c r="T64" i="1"/>
  <c r="T62" i="1" s="1"/>
  <c r="U64" i="1"/>
  <c r="V64" i="1"/>
  <c r="W64" i="1"/>
  <c r="Y64" i="1"/>
  <c r="Z64" i="1"/>
  <c r="Z62" i="1" s="1"/>
  <c r="AA64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E68" i="1"/>
  <c r="F68" i="1"/>
  <c r="G68" i="1"/>
  <c r="K68" i="1"/>
  <c r="L68" i="1"/>
  <c r="M68" i="1"/>
  <c r="Q68" i="1"/>
  <c r="R68" i="1"/>
  <c r="S68" i="1"/>
  <c r="W68" i="1"/>
  <c r="X68" i="1"/>
  <c r="Y68" i="1"/>
  <c r="C69" i="1"/>
  <c r="C68" i="1" s="1"/>
  <c r="D69" i="1"/>
  <c r="D68" i="1" s="1"/>
  <c r="E69" i="1"/>
  <c r="F69" i="1"/>
  <c r="G69" i="1"/>
  <c r="H69" i="1"/>
  <c r="H68" i="1" s="1"/>
  <c r="I69" i="1"/>
  <c r="I68" i="1" s="1"/>
  <c r="J69" i="1"/>
  <c r="J68" i="1" s="1"/>
  <c r="K69" i="1"/>
  <c r="L69" i="1"/>
  <c r="M69" i="1"/>
  <c r="N69" i="1"/>
  <c r="N68" i="1" s="1"/>
  <c r="P69" i="1"/>
  <c r="P68" i="1" s="1"/>
  <c r="Q69" i="1"/>
  <c r="R69" i="1"/>
  <c r="S69" i="1"/>
  <c r="T69" i="1"/>
  <c r="T68" i="1" s="1"/>
  <c r="U69" i="1"/>
  <c r="U68" i="1" s="1"/>
  <c r="V69" i="1"/>
  <c r="V68" i="1" s="1"/>
  <c r="W69" i="1"/>
  <c r="X69" i="1"/>
  <c r="Y69" i="1"/>
  <c r="Z69" i="1"/>
  <c r="Z68" i="1" s="1"/>
  <c r="AA69" i="1"/>
  <c r="AA68" i="1" s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AB70" i="1" s="1"/>
  <c r="AC70" i="1" s="1"/>
  <c r="V70" i="1"/>
  <c r="W70" i="1"/>
  <c r="X70" i="1"/>
  <c r="Y70" i="1"/>
  <c r="Z70" i="1"/>
  <c r="AA70" i="1"/>
  <c r="C72" i="1"/>
  <c r="D72" i="1"/>
  <c r="H72" i="1"/>
  <c r="I72" i="1"/>
  <c r="J72" i="1"/>
  <c r="N72" i="1"/>
  <c r="P72" i="1"/>
  <c r="T72" i="1"/>
  <c r="U72" i="1"/>
  <c r="V72" i="1"/>
  <c r="Z72" i="1"/>
  <c r="AA72" i="1"/>
  <c r="C73" i="1"/>
  <c r="D73" i="1"/>
  <c r="O73" i="1" s="1"/>
  <c r="O72" i="1" s="1"/>
  <c r="E73" i="1"/>
  <c r="E72" i="1" s="1"/>
  <c r="F73" i="1"/>
  <c r="F72" i="1" s="1"/>
  <c r="G73" i="1"/>
  <c r="G72" i="1" s="1"/>
  <c r="H73" i="1"/>
  <c r="I73" i="1"/>
  <c r="J73" i="1"/>
  <c r="K73" i="1"/>
  <c r="K72" i="1" s="1"/>
  <c r="L73" i="1"/>
  <c r="L72" i="1" s="1"/>
  <c r="M73" i="1"/>
  <c r="M72" i="1" s="1"/>
  <c r="N73" i="1"/>
  <c r="P73" i="1"/>
  <c r="Q73" i="1"/>
  <c r="R73" i="1"/>
  <c r="R72" i="1" s="1"/>
  <c r="S73" i="1"/>
  <c r="S72" i="1" s="1"/>
  <c r="T73" i="1"/>
  <c r="U73" i="1"/>
  <c r="V73" i="1"/>
  <c r="W73" i="1"/>
  <c r="W72" i="1" s="1"/>
  <c r="X73" i="1"/>
  <c r="X72" i="1" s="1"/>
  <c r="Y73" i="1"/>
  <c r="Y72" i="1" s="1"/>
  <c r="Z73" i="1"/>
  <c r="AA73" i="1"/>
  <c r="AA74" i="1"/>
  <c r="AB75" i="1"/>
  <c r="AC75" i="1"/>
  <c r="AD75" i="1"/>
  <c r="C76" i="1"/>
  <c r="O76" i="1" s="1"/>
  <c r="D76" i="1"/>
  <c r="E76" i="1"/>
  <c r="F76" i="1"/>
  <c r="G76" i="1"/>
  <c r="H76" i="1"/>
  <c r="I76" i="1"/>
  <c r="J76" i="1"/>
  <c r="K76" i="1"/>
  <c r="L76" i="1"/>
  <c r="M76" i="1"/>
  <c r="N76" i="1"/>
  <c r="AB76" i="1"/>
  <c r="G77" i="1"/>
  <c r="I77" i="1"/>
  <c r="V77" i="1"/>
  <c r="W77" i="1"/>
  <c r="C78" i="1"/>
  <c r="C77" i="1" s="1"/>
  <c r="D78" i="1"/>
  <c r="E78" i="1"/>
  <c r="F78" i="1"/>
  <c r="F77" i="1" s="1"/>
  <c r="G78" i="1"/>
  <c r="H78" i="1"/>
  <c r="H77" i="1" s="1"/>
  <c r="I78" i="1"/>
  <c r="J78" i="1"/>
  <c r="K78" i="1"/>
  <c r="L78" i="1"/>
  <c r="L77" i="1" s="1"/>
  <c r="M78" i="1"/>
  <c r="M77" i="1" s="1"/>
  <c r="N78" i="1"/>
  <c r="N77" i="1" s="1"/>
  <c r="P78" i="1"/>
  <c r="Q78" i="1"/>
  <c r="R78" i="1"/>
  <c r="R77" i="1" s="1"/>
  <c r="S78" i="1"/>
  <c r="S77" i="1" s="1"/>
  <c r="T78" i="1"/>
  <c r="T77" i="1" s="1"/>
  <c r="T74" i="1" s="1"/>
  <c r="U78" i="1"/>
  <c r="V78" i="1"/>
  <c r="W78" i="1"/>
  <c r="X78" i="1"/>
  <c r="X77" i="1" s="1"/>
  <c r="Y78" i="1"/>
  <c r="Y77" i="1" s="1"/>
  <c r="Z78" i="1"/>
  <c r="Z77" i="1" s="1"/>
  <c r="Z74" i="1" s="1"/>
  <c r="Z71" i="1" s="1"/>
  <c r="Z67" i="1" s="1"/>
  <c r="AA78" i="1"/>
  <c r="AA77" i="1" s="1"/>
  <c r="C79" i="1"/>
  <c r="D79" i="1"/>
  <c r="E79" i="1"/>
  <c r="F79" i="1"/>
  <c r="G79" i="1"/>
  <c r="H79" i="1"/>
  <c r="I79" i="1"/>
  <c r="J79" i="1"/>
  <c r="J77" i="1" s="1"/>
  <c r="K79" i="1"/>
  <c r="L79" i="1"/>
  <c r="M79" i="1"/>
  <c r="N79" i="1"/>
  <c r="P79" i="1"/>
  <c r="P77" i="1" s="1"/>
  <c r="P74" i="1" s="1"/>
  <c r="Q79" i="1"/>
  <c r="Q77" i="1" s="1"/>
  <c r="R79" i="1"/>
  <c r="S79" i="1"/>
  <c r="T79" i="1"/>
  <c r="U79" i="1"/>
  <c r="U77" i="1" s="1"/>
  <c r="V79" i="1"/>
  <c r="W79" i="1"/>
  <c r="X79" i="1"/>
  <c r="Y79" i="1"/>
  <c r="Z79" i="1"/>
  <c r="AA79" i="1"/>
  <c r="P80" i="1"/>
  <c r="C81" i="1"/>
  <c r="D81" i="1"/>
  <c r="E81" i="1"/>
  <c r="F81" i="1"/>
  <c r="G81" i="1"/>
  <c r="H81" i="1"/>
  <c r="H80" i="1" s="1"/>
  <c r="I81" i="1"/>
  <c r="J81" i="1"/>
  <c r="K81" i="1"/>
  <c r="L81" i="1"/>
  <c r="M81" i="1"/>
  <c r="N81" i="1"/>
  <c r="P81" i="1"/>
  <c r="Q81" i="1"/>
  <c r="R81" i="1"/>
  <c r="S81" i="1"/>
  <c r="T81" i="1"/>
  <c r="T80" i="1" s="1"/>
  <c r="U81" i="1"/>
  <c r="U80" i="1" s="1"/>
  <c r="V81" i="1"/>
  <c r="W81" i="1"/>
  <c r="X81" i="1"/>
  <c r="Y81" i="1"/>
  <c r="Z81" i="1"/>
  <c r="Z80" i="1" s="1"/>
  <c r="AA81" i="1"/>
  <c r="AA80" i="1" s="1"/>
  <c r="AB81" i="1"/>
  <c r="F82" i="1"/>
  <c r="L82" i="1"/>
  <c r="R82" i="1"/>
  <c r="R80" i="1" s="1"/>
  <c r="X82" i="1"/>
  <c r="X80" i="1" s="1"/>
  <c r="C83" i="1"/>
  <c r="C82" i="1" s="1"/>
  <c r="D83" i="1"/>
  <c r="E83" i="1"/>
  <c r="F83" i="1"/>
  <c r="G83" i="1"/>
  <c r="G82" i="1" s="1"/>
  <c r="H83" i="1"/>
  <c r="H82" i="1" s="1"/>
  <c r="I83" i="1"/>
  <c r="I82" i="1" s="1"/>
  <c r="J83" i="1"/>
  <c r="K83" i="1"/>
  <c r="L83" i="1"/>
  <c r="M83" i="1"/>
  <c r="M82" i="1" s="1"/>
  <c r="N83" i="1"/>
  <c r="N82" i="1" s="1"/>
  <c r="P83" i="1"/>
  <c r="Q83" i="1"/>
  <c r="AB83" i="1" s="1"/>
  <c r="R83" i="1"/>
  <c r="S83" i="1"/>
  <c r="S82" i="1" s="1"/>
  <c r="T83" i="1"/>
  <c r="T82" i="1" s="1"/>
  <c r="U83" i="1"/>
  <c r="U82" i="1" s="1"/>
  <c r="V83" i="1"/>
  <c r="W83" i="1"/>
  <c r="X83" i="1"/>
  <c r="Y83" i="1"/>
  <c r="Y82" i="1" s="1"/>
  <c r="Z83" i="1"/>
  <c r="Z82" i="1" s="1"/>
  <c r="AA83" i="1"/>
  <c r="AA82" i="1" s="1"/>
  <c r="C84" i="1"/>
  <c r="D84" i="1"/>
  <c r="E84" i="1"/>
  <c r="E82" i="1" s="1"/>
  <c r="E80" i="1" s="1"/>
  <c r="F84" i="1"/>
  <c r="G84" i="1"/>
  <c r="H84" i="1"/>
  <c r="I84" i="1"/>
  <c r="J84" i="1"/>
  <c r="J82" i="1" s="1"/>
  <c r="J80" i="1" s="1"/>
  <c r="K84" i="1"/>
  <c r="K82" i="1" s="1"/>
  <c r="K80" i="1" s="1"/>
  <c r="L84" i="1"/>
  <c r="M84" i="1"/>
  <c r="N84" i="1"/>
  <c r="P84" i="1"/>
  <c r="P82" i="1" s="1"/>
  <c r="Q84" i="1"/>
  <c r="Q82" i="1" s="1"/>
  <c r="Q80" i="1" s="1"/>
  <c r="R84" i="1"/>
  <c r="S84" i="1"/>
  <c r="T84" i="1"/>
  <c r="U84" i="1"/>
  <c r="V84" i="1"/>
  <c r="V82" i="1" s="1"/>
  <c r="V80" i="1" s="1"/>
  <c r="W84" i="1"/>
  <c r="W82" i="1" s="1"/>
  <c r="W80" i="1" s="1"/>
  <c r="X84" i="1"/>
  <c r="Y84" i="1"/>
  <c r="Z84" i="1"/>
  <c r="AA84" i="1"/>
  <c r="E85" i="1"/>
  <c r="F85" i="1"/>
  <c r="G85" i="1"/>
  <c r="K85" i="1"/>
  <c r="L85" i="1"/>
  <c r="M85" i="1"/>
  <c r="Q85" i="1"/>
  <c r="R85" i="1"/>
  <c r="S85" i="1"/>
  <c r="W85" i="1"/>
  <c r="X85" i="1"/>
  <c r="Y85" i="1"/>
  <c r="C86" i="1"/>
  <c r="C85" i="1" s="1"/>
  <c r="D86" i="1"/>
  <c r="D85" i="1" s="1"/>
  <c r="E86" i="1"/>
  <c r="F86" i="1"/>
  <c r="G86" i="1"/>
  <c r="H86" i="1"/>
  <c r="H85" i="1" s="1"/>
  <c r="I86" i="1"/>
  <c r="I85" i="1" s="1"/>
  <c r="J86" i="1"/>
  <c r="J85" i="1" s="1"/>
  <c r="K86" i="1"/>
  <c r="L86" i="1"/>
  <c r="M86" i="1"/>
  <c r="N86" i="1"/>
  <c r="N85" i="1" s="1"/>
  <c r="P86" i="1"/>
  <c r="P85" i="1" s="1"/>
  <c r="Q86" i="1"/>
  <c r="R86" i="1"/>
  <c r="S86" i="1"/>
  <c r="AB86" i="1" s="1"/>
  <c r="T86" i="1"/>
  <c r="T85" i="1" s="1"/>
  <c r="U86" i="1"/>
  <c r="U85" i="1" s="1"/>
  <c r="V86" i="1"/>
  <c r="V85" i="1" s="1"/>
  <c r="W86" i="1"/>
  <c r="X86" i="1"/>
  <c r="Y86" i="1"/>
  <c r="Z86" i="1"/>
  <c r="Z85" i="1" s="1"/>
  <c r="AA86" i="1"/>
  <c r="AA85" i="1" s="1"/>
  <c r="O88" i="1"/>
  <c r="AB88" i="1"/>
  <c r="AC88" i="1"/>
  <c r="AD88" i="1"/>
  <c r="O89" i="1"/>
  <c r="AB89" i="1"/>
  <c r="AC89" i="1" s="1"/>
  <c r="O90" i="1"/>
  <c r="AB90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N74" i="1" l="1"/>
  <c r="N71" i="1" s="1"/>
  <c r="N67" i="1" s="1"/>
  <c r="D82" i="1"/>
  <c r="D80" i="1" s="1"/>
  <c r="O84" i="1"/>
  <c r="C80" i="1"/>
  <c r="C74" i="1" s="1"/>
  <c r="C71" i="1" s="1"/>
  <c r="C67" i="1" s="1"/>
  <c r="C87" i="1" s="1"/>
  <c r="C92" i="1" s="1"/>
  <c r="S65" i="1"/>
  <c r="N80" i="1"/>
  <c r="K77" i="1"/>
  <c r="K74" i="1" s="1"/>
  <c r="U74" i="1"/>
  <c r="H74" i="1"/>
  <c r="Y65" i="1"/>
  <c r="I80" i="1"/>
  <c r="I74" i="1" s="1"/>
  <c r="I71" i="1" s="1"/>
  <c r="I67" i="1" s="1"/>
  <c r="I87" i="1" s="1"/>
  <c r="I92" i="1" s="1"/>
  <c r="AC76" i="1"/>
  <c r="AC91" i="1"/>
  <c r="AD91" i="1" s="1"/>
  <c r="V74" i="1"/>
  <c r="G74" i="1"/>
  <c r="G71" i="1" s="1"/>
  <c r="G67" i="1" s="1"/>
  <c r="O81" i="1"/>
  <c r="W74" i="1"/>
  <c r="R74" i="1"/>
  <c r="R71" i="1" s="1"/>
  <c r="R67" i="1" s="1"/>
  <c r="Y80" i="1"/>
  <c r="Y74" i="1" s="1"/>
  <c r="Y71" i="1" s="1"/>
  <c r="Y67" i="1" s="1"/>
  <c r="Y87" i="1" s="1"/>
  <c r="Y92" i="1" s="1"/>
  <c r="S80" i="1"/>
  <c r="M80" i="1"/>
  <c r="G80" i="1"/>
  <c r="Q74" i="1"/>
  <c r="J74" i="1"/>
  <c r="J71" i="1" s="1"/>
  <c r="J67" i="1" s="1"/>
  <c r="D77" i="1"/>
  <c r="O79" i="1"/>
  <c r="U71" i="1"/>
  <c r="U67" i="1" s="1"/>
  <c r="H71" i="1"/>
  <c r="H67" i="1" s="1"/>
  <c r="H87" i="1" s="1"/>
  <c r="H92" i="1" s="1"/>
  <c r="AB85" i="1"/>
  <c r="M74" i="1"/>
  <c r="M71" i="1" s="1"/>
  <c r="M67" i="1" s="1"/>
  <c r="M87" i="1" s="1"/>
  <c r="M92" i="1" s="1"/>
  <c r="AB84" i="1"/>
  <c r="AC84" i="1" s="1"/>
  <c r="AD84" i="1" s="1"/>
  <c r="S74" i="1"/>
  <c r="S71" i="1" s="1"/>
  <c r="S67" i="1" s="1"/>
  <c r="S87" i="1" s="1"/>
  <c r="S92" i="1" s="1"/>
  <c r="X74" i="1"/>
  <c r="X71" i="1" s="1"/>
  <c r="X67" i="1" s="1"/>
  <c r="E77" i="1"/>
  <c r="E74" i="1" s="1"/>
  <c r="E71" i="1" s="1"/>
  <c r="E67" i="1" s="1"/>
  <c r="O86" i="1"/>
  <c r="O85" i="1" s="1"/>
  <c r="O83" i="1"/>
  <c r="AC83" i="1" s="1"/>
  <c r="L80" i="1"/>
  <c r="L74" i="1" s="1"/>
  <c r="L71" i="1" s="1"/>
  <c r="L67" i="1" s="1"/>
  <c r="F80" i="1"/>
  <c r="F74" i="1" s="1"/>
  <c r="F71" i="1" s="1"/>
  <c r="F67" i="1" s="1"/>
  <c r="AB79" i="1"/>
  <c r="AC79" i="1" s="1"/>
  <c r="W71" i="1"/>
  <c r="W67" i="1" s="1"/>
  <c r="AB73" i="1"/>
  <c r="Q72" i="1"/>
  <c r="Q71" i="1" s="1"/>
  <c r="Q67" i="1" s="1"/>
  <c r="T71" i="1"/>
  <c r="T67" i="1" s="1"/>
  <c r="AB63" i="1"/>
  <c r="AA62" i="1"/>
  <c r="O78" i="1"/>
  <c r="O77" i="1" s="1"/>
  <c r="K71" i="1"/>
  <c r="K67" i="1" s="1"/>
  <c r="V71" i="1"/>
  <c r="V67" i="1" s="1"/>
  <c r="AB64" i="1"/>
  <c r="AC64" i="1" s="1"/>
  <c r="AA36" i="1"/>
  <c r="AA30" i="1" s="1"/>
  <c r="AA29" i="1" s="1"/>
  <c r="U30" i="1"/>
  <c r="U29" i="1" s="1"/>
  <c r="AB31" i="1"/>
  <c r="L29" i="1"/>
  <c r="AB27" i="1"/>
  <c r="T65" i="1"/>
  <c r="T87" i="1" s="1"/>
  <c r="T92" i="1" s="1"/>
  <c r="AC53" i="1"/>
  <c r="R47" i="1"/>
  <c r="R46" i="1" s="1"/>
  <c r="E47" i="1"/>
  <c r="E46" i="1" s="1"/>
  <c r="AC28" i="1"/>
  <c r="O27" i="1"/>
  <c r="AB19" i="1"/>
  <c r="AC19" i="1" s="1"/>
  <c r="AD19" i="1" s="1"/>
  <c r="I8" i="1"/>
  <c r="I65" i="1" s="1"/>
  <c r="C8" i="1"/>
  <c r="C65" i="1" s="1"/>
  <c r="N62" i="1"/>
  <c r="C36" i="1"/>
  <c r="O37" i="1"/>
  <c r="O36" i="1" s="1"/>
  <c r="R31" i="1"/>
  <c r="AB33" i="1"/>
  <c r="P71" i="1"/>
  <c r="P67" i="1" s="1"/>
  <c r="O69" i="1"/>
  <c r="O68" i="1" s="1"/>
  <c r="G62" i="1"/>
  <c r="AB78" i="1"/>
  <c r="AA71" i="1"/>
  <c r="AA67" i="1" s="1"/>
  <c r="AB52" i="1"/>
  <c r="AB38" i="1"/>
  <c r="AC38" i="1" s="1"/>
  <c r="AD38" i="1" s="1"/>
  <c r="W36" i="1"/>
  <c r="W30" i="1" s="1"/>
  <c r="W29" i="1" s="1"/>
  <c r="W8" i="1" s="1"/>
  <c r="W65" i="1" s="1"/>
  <c r="AB37" i="1"/>
  <c r="Q36" i="1"/>
  <c r="Q30" i="1" s="1"/>
  <c r="Q29" i="1" s="1"/>
  <c r="O33" i="1"/>
  <c r="N29" i="1"/>
  <c r="T23" i="1"/>
  <c r="T22" i="1" s="1"/>
  <c r="AB25" i="1"/>
  <c r="M23" i="1"/>
  <c r="M22" i="1" s="1"/>
  <c r="G23" i="1"/>
  <c r="G22" i="1" s="1"/>
  <c r="AB69" i="1"/>
  <c r="AB66" i="1"/>
  <c r="AC66" i="1" s="1"/>
  <c r="AD66" i="1" s="1"/>
  <c r="AC58" i="1"/>
  <c r="G36" i="1"/>
  <c r="G30" i="1" s="1"/>
  <c r="G29" i="1" s="1"/>
  <c r="AB34" i="1"/>
  <c r="AC34" i="1" s="1"/>
  <c r="C30" i="1"/>
  <c r="C29" i="1" s="1"/>
  <c r="AB48" i="1"/>
  <c r="AB41" i="1"/>
  <c r="X36" i="1"/>
  <c r="X30" i="1" s="1"/>
  <c r="X29" i="1" s="1"/>
  <c r="R36" i="1"/>
  <c r="O32" i="1"/>
  <c r="AB24" i="1"/>
  <c r="J9" i="1"/>
  <c r="N9" i="1"/>
  <c r="H9" i="1"/>
  <c r="H8" i="1" s="1"/>
  <c r="H65" i="1" s="1"/>
  <c r="O11" i="1"/>
  <c r="O10" i="1" s="1"/>
  <c r="O9" i="1" s="1"/>
  <c r="AC12" i="1"/>
  <c r="AD12" i="1" s="1"/>
  <c r="Z9" i="1"/>
  <c r="Z8" i="1" s="1"/>
  <c r="Z65" i="1" s="1"/>
  <c r="Z87" i="1" s="1"/>
  <c r="Z92" i="1" s="1"/>
  <c r="AA10" i="1"/>
  <c r="AA9" i="1" s="1"/>
  <c r="U10" i="1"/>
  <c r="U9" i="1" s="1"/>
  <c r="U8" i="1" s="1"/>
  <c r="U65" i="1" s="1"/>
  <c r="U87" i="1" s="1"/>
  <c r="U92" i="1" s="1"/>
  <c r="D9" i="1"/>
  <c r="E30" i="1"/>
  <c r="E29" i="1" s="1"/>
  <c r="E8" i="1" s="1"/>
  <c r="E65" i="1" s="1"/>
  <c r="Q15" i="1"/>
  <c r="Q14" i="1" s="1"/>
  <c r="Q10" i="1" s="1"/>
  <c r="Q9" i="1" s="1"/>
  <c r="AB16" i="1"/>
  <c r="M10" i="1"/>
  <c r="M9" i="1" s="1"/>
  <c r="M8" i="1" s="1"/>
  <c r="M65" i="1" s="1"/>
  <c r="G9" i="1"/>
  <c r="Y30" i="1"/>
  <c r="Y29" i="1" s="1"/>
  <c r="S30" i="1"/>
  <c r="S29" i="1" s="1"/>
  <c r="K30" i="1"/>
  <c r="K29" i="1" s="1"/>
  <c r="K8" i="1" s="1"/>
  <c r="K65" i="1" s="1"/>
  <c r="D31" i="1"/>
  <c r="D30" i="1" s="1"/>
  <c r="D29" i="1" s="1"/>
  <c r="O26" i="1"/>
  <c r="AC26" i="1" s="1"/>
  <c r="X23" i="1"/>
  <c r="X22" i="1" s="1"/>
  <c r="R23" i="1"/>
  <c r="R22" i="1" s="1"/>
  <c r="Y23" i="1"/>
  <c r="Y22" i="1" s="1"/>
  <c r="S23" i="1"/>
  <c r="S22" i="1" s="1"/>
  <c r="O21" i="1"/>
  <c r="AC21" i="1" s="1"/>
  <c r="AD21" i="1" s="1"/>
  <c r="V9" i="1"/>
  <c r="V8" i="1" s="1"/>
  <c r="V65" i="1" s="1"/>
  <c r="P9" i="1"/>
  <c r="P8" i="1" s="1"/>
  <c r="P65" i="1" s="1"/>
  <c r="Y10" i="1"/>
  <c r="Y9" i="1" s="1"/>
  <c r="Y8" i="1" s="1"/>
  <c r="S10" i="1"/>
  <c r="S9" i="1" s="1"/>
  <c r="S8" i="1" s="1"/>
  <c r="L9" i="1"/>
  <c r="L8" i="1" s="1"/>
  <c r="F9" i="1"/>
  <c r="F8" i="1" s="1"/>
  <c r="L62" i="1"/>
  <c r="F62" i="1"/>
  <c r="AC49" i="1"/>
  <c r="J23" i="1"/>
  <c r="J22" i="1" s="1"/>
  <c r="D23" i="1"/>
  <c r="D22" i="1" s="1"/>
  <c r="O25" i="1"/>
  <c r="D19" i="1"/>
  <c r="O20" i="1"/>
  <c r="O19" i="1" s="1"/>
  <c r="T9" i="1"/>
  <c r="T8" i="1" s="1"/>
  <c r="X10" i="1"/>
  <c r="X9" i="1" s="1"/>
  <c r="R10" i="1"/>
  <c r="R9" i="1" s="1"/>
  <c r="F87" i="1" l="1"/>
  <c r="F92" i="1" s="1"/>
  <c r="E87" i="1"/>
  <c r="E92" i="1" s="1"/>
  <c r="D74" i="1"/>
  <c r="D71" i="1" s="1"/>
  <c r="D67" i="1" s="1"/>
  <c r="D87" i="1" s="1"/>
  <c r="D92" i="1" s="1"/>
  <c r="O23" i="1"/>
  <c r="O22" i="1" s="1"/>
  <c r="O8" i="1" s="1"/>
  <c r="O65" i="1" s="1"/>
  <c r="G8" i="1"/>
  <c r="G65" i="1" s="1"/>
  <c r="G87" i="1" s="1"/>
  <c r="G92" i="1" s="1"/>
  <c r="D8" i="1"/>
  <c r="D65" i="1" s="1"/>
  <c r="R30" i="1"/>
  <c r="R29" i="1" s="1"/>
  <c r="AD53" i="1"/>
  <c r="AC52" i="1"/>
  <c r="K87" i="1"/>
  <c r="K92" i="1" s="1"/>
  <c r="W87" i="1"/>
  <c r="W92" i="1" s="1"/>
  <c r="AC81" i="1"/>
  <c r="AB40" i="1"/>
  <c r="AC40" i="1" s="1"/>
  <c r="AD40" i="1" s="1"/>
  <c r="AC41" i="1"/>
  <c r="AD41" i="1" s="1"/>
  <c r="AC27" i="1"/>
  <c r="AB82" i="1"/>
  <c r="N8" i="1"/>
  <c r="Q8" i="1"/>
  <c r="Q65" i="1" s="1"/>
  <c r="Q87" i="1" s="1"/>
  <c r="Q92" i="1" s="1"/>
  <c r="J8" i="1"/>
  <c r="J65" i="1" s="1"/>
  <c r="J87" i="1" s="1"/>
  <c r="J92" i="1" s="1"/>
  <c r="AB47" i="1"/>
  <c r="AC48" i="1"/>
  <c r="AC69" i="1"/>
  <c r="AD69" i="1" s="1"/>
  <c r="AB68" i="1"/>
  <c r="AC68" i="1" s="1"/>
  <c r="AD68" i="1" s="1"/>
  <c r="P87" i="1"/>
  <c r="P92" i="1" s="1"/>
  <c r="AC20" i="1"/>
  <c r="AD20" i="1" s="1"/>
  <c r="AC85" i="1"/>
  <c r="AD85" i="1" s="1"/>
  <c r="X8" i="1"/>
  <c r="X65" i="1" s="1"/>
  <c r="X87" i="1" s="1"/>
  <c r="X92" i="1" s="1"/>
  <c r="AA8" i="1"/>
  <c r="AA65" i="1" s="1"/>
  <c r="AA87" i="1" s="1"/>
  <c r="AA92" i="1" s="1"/>
  <c r="F65" i="1"/>
  <c r="AB23" i="1"/>
  <c r="AB22" i="1" s="1"/>
  <c r="AC24" i="1"/>
  <c r="AB93" i="1"/>
  <c r="N65" i="1"/>
  <c r="N87" i="1" s="1"/>
  <c r="N92" i="1" s="1"/>
  <c r="AC31" i="1"/>
  <c r="AD31" i="1" s="1"/>
  <c r="V87" i="1"/>
  <c r="V92" i="1" s="1"/>
  <c r="AB62" i="1"/>
  <c r="AC63" i="1"/>
  <c r="O82" i="1"/>
  <c r="O80" i="1" s="1"/>
  <c r="O74" i="1" s="1"/>
  <c r="O71" i="1" s="1"/>
  <c r="O67" i="1" s="1"/>
  <c r="AC86" i="1"/>
  <c r="AD86" i="1" s="1"/>
  <c r="R8" i="1"/>
  <c r="R65" i="1" s="1"/>
  <c r="R87" i="1" s="1"/>
  <c r="R92" i="1" s="1"/>
  <c r="AB15" i="1"/>
  <c r="AC16" i="1"/>
  <c r="AD16" i="1" s="1"/>
  <c r="L65" i="1"/>
  <c r="L87" i="1" s="1"/>
  <c r="L92" i="1" s="1"/>
  <c r="AC11" i="1"/>
  <c r="AD11" i="1" s="1"/>
  <c r="O31" i="1"/>
  <c r="O30" i="1" s="1"/>
  <c r="O29" i="1" s="1"/>
  <c r="AD34" i="1"/>
  <c r="AD93" i="1" s="1"/>
  <c r="AC93" i="1"/>
  <c r="AC25" i="1"/>
  <c r="AB36" i="1"/>
  <c r="AC36" i="1" s="1"/>
  <c r="AD36" i="1" s="1"/>
  <c r="AC37" i="1"/>
  <c r="AD37" i="1" s="1"/>
  <c r="AC78" i="1"/>
  <c r="AD78" i="1" s="1"/>
  <c r="AB77" i="1"/>
  <c r="AC33" i="1"/>
  <c r="AD33" i="1" s="1"/>
  <c r="AC32" i="1"/>
  <c r="AD32" i="1" s="1"/>
  <c r="AB72" i="1"/>
  <c r="AC73" i="1"/>
  <c r="O87" i="1" l="1"/>
  <c r="O92" i="1" s="1"/>
  <c r="AB30" i="1"/>
  <c r="AC82" i="1"/>
  <c r="AD82" i="1" s="1"/>
  <c r="AB80" i="1"/>
  <c r="AC80" i="1" s="1"/>
  <c r="AD80" i="1" s="1"/>
  <c r="AC72" i="1"/>
  <c r="AB14" i="1"/>
  <c r="AC15" i="1"/>
  <c r="AD15" i="1" s="1"/>
  <c r="AC62" i="1"/>
  <c r="AC23" i="1"/>
  <c r="AB74" i="1"/>
  <c r="AC74" i="1" s="1"/>
  <c r="AD74" i="1" s="1"/>
  <c r="AC77" i="1"/>
  <c r="AD77" i="1" s="1"/>
  <c r="AC22" i="1"/>
  <c r="AB46" i="1"/>
  <c r="AC46" i="1" s="1"/>
  <c r="AD46" i="1" s="1"/>
  <c r="AC47" i="1"/>
  <c r="AD47" i="1" s="1"/>
  <c r="AB71" i="1" l="1"/>
  <c r="AC30" i="1"/>
  <c r="AD30" i="1" s="1"/>
  <c r="AB29" i="1"/>
  <c r="AC29" i="1" s="1"/>
  <c r="AD29" i="1" s="1"/>
  <c r="AC14" i="1"/>
  <c r="AD14" i="1" s="1"/>
  <c r="AB10" i="1"/>
  <c r="AB9" i="1" l="1"/>
  <c r="AC10" i="1"/>
  <c r="AD10" i="1" s="1"/>
  <c r="AC71" i="1"/>
  <c r="AD71" i="1" s="1"/>
  <c r="AB67" i="1"/>
  <c r="AC67" i="1" l="1"/>
  <c r="AD67" i="1" s="1"/>
  <c r="AC9" i="1"/>
  <c r="AD9" i="1" s="1"/>
  <c r="AB8" i="1"/>
  <c r="AC8" i="1" l="1"/>
  <c r="AD8" i="1" s="1"/>
  <c r="AB65" i="1"/>
  <c r="AC65" i="1" l="1"/>
  <c r="AD65" i="1" s="1"/>
  <c r="AB87" i="1"/>
  <c r="AC87" i="1" l="1"/>
  <c r="AD87" i="1" s="1"/>
  <c r="AB92" i="1"/>
  <c r="AC92" i="1" s="1"/>
  <c r="AD92" i="1" s="1"/>
</calcChain>
</file>

<file path=xl/sharedStrings.xml><?xml version="1.0" encoding="utf-8"?>
<sst xmlns="http://schemas.openxmlformats.org/spreadsheetml/2006/main" count="126" uniqueCount="107">
  <si>
    <t>Las informaciones presentadas difieren de las presentadas en  Portal de Transparencia Fiscal,  por diferencias en la metodología estadística  utilizada.</t>
  </si>
  <si>
    <t xml:space="preserve">     Fondo de devolución impuesto Selectivo al consumo de combustibles, los depósitos en exceso de las recaudadoras y TSS.  </t>
  </si>
  <si>
    <t xml:space="preserve">     Excluye los Depósitos a Cargo del Estado, Fondos Especiales y de Terceros, ingresos de las instituciones centralizadas en la CUT no presupuestaria, </t>
  </si>
  <si>
    <t xml:space="preserve">(1) Cifras sujetas a rectificación.  Incluye los dólares convertidos a la tasa oficial. </t>
  </si>
  <si>
    <t xml:space="preserve">NOTAS: </t>
  </si>
  <si>
    <t>FUENTE: Ministerio de Hacienda, Sistema Integrado de Gestión Financiera (SIGEF), Informe de Ejecución de Ingresos.</t>
  </si>
  <si>
    <t>Ingresos de las Inst. Centralizadas en la CUT Presupuestaria</t>
  </si>
  <si>
    <t>TOTAL DE INGRESOS REPORTADOS EN EL SIGEF</t>
  </si>
  <si>
    <t>Ingresos de la CUT No Presupuestaria</t>
  </si>
  <si>
    <t>Ingresos de la CUT No Presupuestaria (15% pago de deudas)</t>
  </si>
  <si>
    <t>Devolución de Recursos a empleados por retenciones excesivas por TSS</t>
  </si>
  <si>
    <t>Depósitos a Cargo del Estado o Fondos Especiales y de Terceros</t>
  </si>
  <si>
    <t>TOTAL</t>
  </si>
  <si>
    <t>- Incremento de disponibilidades</t>
  </si>
  <si>
    <t>APLICACIONES FINANCIERAS</t>
  </si>
  <si>
    <t>- Otros</t>
  </si>
  <si>
    <t>- PETROCARIBE</t>
  </si>
  <si>
    <t>- De la Deuda Pública Externa a Largo Plazo</t>
  </si>
  <si>
    <t>-</t>
  </si>
  <si>
    <t>- De la Deuda Pública Interna a Largo Plazo</t>
  </si>
  <si>
    <t>Obtención de Préstamos de la Deuda Pública a Largo Plazo</t>
  </si>
  <si>
    <t>- De la Deuda Pública Externa  a Largo Plazo</t>
  </si>
  <si>
    <t>- De la Deuda Pública Interna  a Largo Plazo</t>
  </si>
  <si>
    <t>Colocación de Títulos, Valores de la Deuda Pública a Largo Plazo</t>
  </si>
  <si>
    <t>Incremento de documentos por pagar Externo de largo plazo</t>
  </si>
  <si>
    <t>Incremento de Pasivos No Corrientes</t>
  </si>
  <si>
    <t xml:space="preserve">- Obtención de Préstamos Internos a Corto Plazo </t>
  </si>
  <si>
    <t>Incremento de Pasivos Corrientes</t>
  </si>
  <si>
    <t>Incremento de Pasivos Financieros</t>
  </si>
  <si>
    <t>- Disminución de otros activos financieros externos de largo plazo</t>
  </si>
  <si>
    <t>- Recuperación de Prestamos Internos</t>
  </si>
  <si>
    <t>Disminición de Activos Financieros</t>
  </si>
  <si>
    <t>FUENTES FINANCIERAS</t>
  </si>
  <si>
    <t>DONACIONES</t>
  </si>
  <si>
    <t xml:space="preserve">TOTAL </t>
  </si>
  <si>
    <t>- Transferencias Capital</t>
  </si>
  <si>
    <t>- Ventas de Activos No Financieros</t>
  </si>
  <si>
    <t>B)  INGRESOS DE CAPITAL</t>
  </si>
  <si>
    <t>- Ingresos Diversos</t>
  </si>
  <si>
    <t>- Multas y Sanciones</t>
  </si>
  <si>
    <t>- Arriendo de Activos Tangibles No Producidos</t>
  </si>
  <si>
    <t>- Ganancia por colocación de bonos externos</t>
  </si>
  <si>
    <t>- Intereses por colocación de bonos del mercado externo</t>
  </si>
  <si>
    <t>- Intereses percibidos del mercado interno</t>
  </si>
  <si>
    <t>- Ganancia por colocación de bonos internos</t>
  </si>
  <si>
    <t>- Intereses por Colocación de Inversiones Financieras</t>
  </si>
  <si>
    <t>- Intereses por colocación de bonos del mercado interno</t>
  </si>
  <si>
    <t xml:space="preserve">- Intereses </t>
  </si>
  <si>
    <t xml:space="preserve">- Otros Dividendos </t>
  </si>
  <si>
    <t>- Dividendos de la Refinería</t>
  </si>
  <si>
    <t>- Dividendos Banco de reservas</t>
  </si>
  <si>
    <t>- Dividendos por Inversiones Empresariales</t>
  </si>
  <si>
    <t xml:space="preserve"> - Rentas de Propiedad</t>
  </si>
  <si>
    <t>V) OTROS INGRESOS</t>
  </si>
  <si>
    <t>- Licencia por subastas de productos agropecuarios</t>
  </si>
  <si>
    <t>- Ingresos de las Inst. Centralizadas en Servicios en la CUT</t>
  </si>
  <si>
    <t>- Derechos Administrativos</t>
  </si>
  <si>
    <t>- Expedición y Renovación de Pasaportes</t>
  </si>
  <si>
    <t>- Tasas</t>
  </si>
  <si>
    <t>- Otras Ventas de Servicios del Gobierno Central</t>
  </si>
  <si>
    <t>- Ventas Servicios del Estado</t>
  </si>
  <si>
    <t>- Otras Ventas</t>
  </si>
  <si>
    <t>- Ingresos de las Inst. Centralizadas en mercancías en la CUT</t>
  </si>
  <si>
    <t>- Otras Ventas de Mercancías del Gobierno Central</t>
  </si>
  <si>
    <t>- PROMESE</t>
  </si>
  <si>
    <t>- Ventas de Mercancías del Estado</t>
  </si>
  <si>
    <t>- Ventas de Bienes y Servicios</t>
  </si>
  <si>
    <t>IV) INGRESOS POR CONTRAPRESTACION</t>
  </si>
  <si>
    <t>- Transferencias Corrientes Rec. de Inst. Públicas Fin. No Monetarias (Superintendencia de Bancos)</t>
  </si>
  <si>
    <t>- Donaciones Pecuniarias Privadas de Personas Físicas  y Jurídicas por  COVID-19 (CONEP)</t>
  </si>
  <si>
    <t>- Fondo Protección Económica, Social, Laboral y  Salud de los  Trabajadores Dominicanos</t>
  </si>
  <si>
    <t>- Recursos de Captación Directa del Ministerio de Salud Pública</t>
  </si>
  <si>
    <t>- Transferencias Corrientes</t>
  </si>
  <si>
    <t xml:space="preserve">III) TRANSFERENCIAS </t>
  </si>
  <si>
    <t>II) CONTRIBUCIONES SOCIALES</t>
  </si>
  <si>
    <t>- Derechos Consulares</t>
  </si>
  <si>
    <t>2) IMPUESTOS SOBRE EL COMERCIO Y LAS TRANSACCIONES/COMERCIO EXTERIOR</t>
  </si>
  <si>
    <t xml:space="preserve">Recursos de Captación Directa del Ministerio de Interior y Policia </t>
  </si>
  <si>
    <t>Fondo General</t>
  </si>
  <si>
    <t>- Licencias para Portar Armas de Fuego</t>
  </si>
  <si>
    <t>- Impuestos Sobre el Uso de Bienes y Licencias</t>
  </si>
  <si>
    <t>- Impuesto por uso de servicio de las telecomunicaciones para el sistema de emergencia 9-1-1</t>
  </si>
  <si>
    <t>- Impuesto para Contribuir al Desarrollo de las Telecomunicaciones</t>
  </si>
  <si>
    <t>- Impuestos Adicionales y Selectivos sobre Bienes y Servicios</t>
  </si>
  <si>
    <t>1) IMPUESTOS INTERNOS SOBRE MERCANCIAS Y SERVICIOS</t>
  </si>
  <si>
    <t>I) IMPUESTOS</t>
  </si>
  <si>
    <t>A) INGRESOS CORRIENTES</t>
  </si>
  <si>
    <t>%</t>
  </si>
  <si>
    <t>Abs.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</si>
  <si>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</si>
  <si>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</si>
  <si>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</si>
  <si>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</si>
  <si>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</si>
  <si>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</si>
  <si>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</si>
  <si>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</si>
  <si>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</si>
  <si>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</si>
  <si>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</si>
  <si>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</si>
  <si>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VARIACION</t>
  </si>
  <si>
    <t>PARTIDAS</t>
  </si>
  <si>
    <t>(En millones de RD$)</t>
  </si>
  <si>
    <t>ENERO-DICIEMBRE  2019/2020</t>
  </si>
  <si>
    <t xml:space="preserve"> INGRESOS FISCALES COMPARADOS  POR PARTIDAS, TESORERÍA NACIONAL</t>
  </si>
  <si>
    <t>CUADRO No.4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</si>
</sst>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#,##0.0_);\(#,##0.0\)"/>
    <numFmt numFmtId="166" formatCode="_(* #,##0.0_);_(* \(#,##0.0\);_(* &quot;-&quot;??_);_(@_)"/>
  </numFmts>
  <fonts count="20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sz val="10"/>
      <color indexed="8"/>
      <name val="Segoe UI"/>
      <family val="2"/>
    </font>
    <font>
      <b/>
      <sz val="10"/>
      <name val="Segoe UI"/>
      <family val="2"/>
    </font>
    <font>
      <sz val="8"/>
      <name val="Segoe UI"/>
      <family val="2"/>
    </font>
    <font>
      <b/>
      <sz val="10"/>
      <color indexed="8"/>
      <name val="Segoe UI"/>
      <family val="2"/>
    </font>
    <font>
      <sz val="8"/>
      <color indexed="8"/>
      <name val="Segoe UI"/>
      <family val="2"/>
    </font>
    <font>
      <sz val="9"/>
      <color indexed="8"/>
      <name val="Segoe UI"/>
      <family val="2"/>
    </font>
    <font>
      <b/>
      <sz val="9"/>
      <color indexed="8"/>
      <name val="Segoe UI"/>
      <family val="2"/>
    </font>
    <font>
      <sz val="9"/>
      <color indexed="8"/>
      <name val="Arial"/>
      <family val="2"/>
    </font>
    <font>
      <b/>
      <sz val="9"/>
      <name val="Segoe UI"/>
      <family val="2"/>
    </font>
    <font>
      <b/>
      <sz val="9"/>
      <color theme="0"/>
      <name val="Segoe UI"/>
      <family val="2"/>
    </font>
    <font>
      <u/>
      <sz val="9"/>
      <color indexed="8"/>
      <name val="Segoe UI"/>
      <family val="2"/>
    </font>
    <font>
      <b/>
      <u/>
      <sz val="9"/>
      <color indexed="8"/>
      <name val="Segoe UI"/>
      <family val="2"/>
    </font>
    <font>
      <sz val="9"/>
      <name val="Segoe UI"/>
      <family val="2"/>
    </font>
    <font>
      <sz val="12"/>
      <name val="Arial"/>
      <family val="2"/>
    </font>
    <font>
      <i/>
      <sz val="11"/>
      <color indexed="8"/>
      <name val="Segoe UI"/>
      <family val="2"/>
    </font>
    <font>
      <b/>
      <sz val="12"/>
      <color indexed="8"/>
      <name val="Segoe UI"/>
      <family val="2"/>
    </font>
    <font>
      <b/>
      <i/>
      <sz val="12"/>
      <color indexed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164" fontId="2" fillId="0" borderId="0" xfId="0" applyNumberFormat="1" applyFont="1"/>
    <xf numFmtId="165" fontId="2" fillId="0" borderId="0" xfId="0" applyNumberFormat="1" applyFont="1"/>
    <xf numFmtId="165" fontId="3" fillId="0" borderId="0" xfId="0" applyNumberFormat="1" applyFont="1"/>
    <xf numFmtId="166" fontId="4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66" fontId="0" fillId="2" borderId="0" xfId="0" applyNumberFormat="1" applyFill="1" applyAlignment="1">
      <alignment horizontal="center"/>
    </xf>
    <xf numFmtId="166" fontId="5" fillId="0" borderId="0" xfId="1" applyNumberFormat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 applyAlignment="1"/>
    <xf numFmtId="0" fontId="6" fillId="0" borderId="0" xfId="0" applyFont="1"/>
    <xf numFmtId="166" fontId="5" fillId="2" borderId="0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/>
    <xf numFmtId="0" fontId="7" fillId="0" borderId="0" xfId="0" applyFont="1" applyAlignment="1">
      <alignment horizontal="left" indent="1"/>
    </xf>
    <xf numFmtId="166" fontId="2" fillId="0" borderId="0" xfId="1" applyNumberFormat="1" applyFont="1" applyFill="1" applyBorder="1"/>
    <xf numFmtId="165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7" fillId="0" borderId="0" xfId="0" applyFont="1"/>
    <xf numFmtId="166" fontId="8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165" fontId="0" fillId="0" borderId="0" xfId="0" applyNumberFormat="1"/>
    <xf numFmtId="49" fontId="9" fillId="0" borderId="0" xfId="0" applyNumberFormat="1" applyFont="1"/>
    <xf numFmtId="165" fontId="3" fillId="0" borderId="0" xfId="0" applyNumberFormat="1" applyFont="1" applyAlignment="1">
      <alignment vertical="center"/>
    </xf>
    <xf numFmtId="165" fontId="11" fillId="0" borderId="0" xfId="0" applyNumberFormat="1" applyFont="1"/>
    <xf numFmtId="165" fontId="11" fillId="3" borderId="1" xfId="0" applyNumberFormat="1" applyFont="1" applyFill="1" applyBorder="1" applyAlignment="1">
      <alignment vertical="center"/>
    </xf>
    <xf numFmtId="49" fontId="11" fillId="3" borderId="1" xfId="0" applyNumberFormat="1" applyFont="1" applyFill="1" applyBorder="1" applyAlignment="1">
      <alignment vertical="center"/>
    </xf>
    <xf numFmtId="165" fontId="12" fillId="4" borderId="2" xfId="0" applyNumberFormat="1" applyFont="1" applyFill="1" applyBorder="1" applyAlignment="1">
      <alignment vertical="center"/>
    </xf>
    <xf numFmtId="165" fontId="12" fillId="4" borderId="3" xfId="0" applyNumberFormat="1" applyFont="1" applyFill="1" applyBorder="1" applyAlignment="1">
      <alignment vertical="center"/>
    </xf>
    <xf numFmtId="49" fontId="12" fillId="4" borderId="4" xfId="0" applyNumberFormat="1" applyFont="1" applyFill="1" applyBorder="1" applyAlignment="1">
      <alignment vertical="center"/>
    </xf>
    <xf numFmtId="165" fontId="8" fillId="0" borderId="5" xfId="0" applyNumberFormat="1" applyFont="1" applyBorder="1" applyAlignment="1">
      <alignment vertical="center"/>
    </xf>
    <xf numFmtId="165" fontId="8" fillId="0" borderId="6" xfId="0" applyNumberFormat="1" applyFont="1" applyBorder="1" applyAlignment="1">
      <alignment vertical="center"/>
    </xf>
    <xf numFmtId="49" fontId="8" fillId="0" borderId="7" xfId="0" applyNumberFormat="1" applyFont="1" applyBorder="1"/>
    <xf numFmtId="43" fontId="8" fillId="0" borderId="5" xfId="1" applyFont="1" applyFill="1" applyBorder="1" applyProtection="1"/>
    <xf numFmtId="43" fontId="8" fillId="0" borderId="5" xfId="1" applyFont="1" applyFill="1" applyBorder="1" applyAlignment="1" applyProtection="1">
      <alignment vertical="center"/>
    </xf>
    <xf numFmtId="165" fontId="8" fillId="0" borderId="8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left"/>
    </xf>
    <xf numFmtId="165" fontId="8" fillId="0" borderId="9" xfId="0" applyNumberFormat="1" applyFont="1" applyBorder="1"/>
    <xf numFmtId="165" fontId="8" fillId="0" borderId="10" xfId="0" applyNumberFormat="1" applyFont="1" applyBorder="1"/>
    <xf numFmtId="49" fontId="8" fillId="0" borderId="11" xfId="0" applyNumberFormat="1" applyFont="1" applyBorder="1"/>
    <xf numFmtId="165" fontId="12" fillId="4" borderId="12" xfId="0" applyNumberFormat="1" applyFont="1" applyFill="1" applyBorder="1" applyAlignment="1">
      <alignment vertical="center"/>
    </xf>
    <xf numFmtId="165" fontId="12" fillId="4" borderId="1" xfId="0" applyNumberFormat="1" applyFont="1" applyFill="1" applyBorder="1" applyAlignment="1">
      <alignment vertical="center"/>
    </xf>
    <xf numFmtId="49" fontId="12" fillId="4" borderId="1" xfId="0" applyNumberFormat="1" applyFont="1" applyFill="1" applyBorder="1" applyAlignment="1">
      <alignment horizontal="left" vertical="center"/>
    </xf>
    <xf numFmtId="165" fontId="8" fillId="0" borderId="5" xfId="0" applyNumberFormat="1" applyFont="1" applyBorder="1"/>
    <xf numFmtId="165" fontId="8" fillId="0" borderId="8" xfId="2" applyNumberFormat="1" applyFont="1" applyBorder="1"/>
    <xf numFmtId="165" fontId="8" fillId="0" borderId="5" xfId="2" applyNumberFormat="1" applyFont="1" applyBorder="1"/>
    <xf numFmtId="49" fontId="8" fillId="0" borderId="8" xfId="0" applyNumberFormat="1" applyFont="1" applyBorder="1" applyAlignment="1">
      <alignment horizontal="left" indent="2"/>
    </xf>
    <xf numFmtId="165" fontId="9" fillId="0" borderId="5" xfId="0" applyNumberFormat="1" applyFont="1" applyBorder="1"/>
    <xf numFmtId="165" fontId="9" fillId="0" borderId="8" xfId="2" applyNumberFormat="1" applyFont="1" applyBorder="1"/>
    <xf numFmtId="49" fontId="9" fillId="0" borderId="8" xfId="0" applyNumberFormat="1" applyFont="1" applyBorder="1"/>
    <xf numFmtId="165" fontId="8" fillId="0" borderId="8" xfId="0" applyNumberFormat="1" applyFont="1" applyBorder="1"/>
    <xf numFmtId="49" fontId="8" fillId="0" borderId="8" xfId="0" applyNumberFormat="1" applyFont="1" applyBorder="1" applyAlignment="1" applyProtection="1">
      <alignment horizontal="left" indent="3"/>
      <protection locked="0"/>
    </xf>
    <xf numFmtId="49" fontId="8" fillId="0" borderId="8" xfId="0" applyNumberFormat="1" applyFont="1" applyBorder="1" applyAlignment="1" applyProtection="1">
      <alignment horizontal="left" indent="2"/>
      <protection locked="0"/>
    </xf>
    <xf numFmtId="165" fontId="8" fillId="0" borderId="5" xfId="0" applyNumberFormat="1" applyFont="1" applyBorder="1" applyAlignment="1">
      <alignment horizontal="left" indent="3"/>
    </xf>
    <xf numFmtId="43" fontId="8" fillId="0" borderId="8" xfId="1" applyFont="1" applyFill="1" applyBorder="1" applyProtection="1"/>
    <xf numFmtId="165" fontId="9" fillId="0" borderId="8" xfId="0" applyNumberFormat="1" applyFont="1" applyBorder="1"/>
    <xf numFmtId="49" fontId="9" fillId="0" borderId="8" xfId="0" applyNumberFormat="1" applyFont="1" applyBorder="1" applyAlignment="1" applyProtection="1">
      <alignment horizontal="left" indent="2"/>
      <protection locked="0"/>
    </xf>
    <xf numFmtId="165" fontId="1" fillId="0" borderId="0" xfId="0" applyNumberFormat="1" applyFont="1"/>
    <xf numFmtId="165" fontId="9" fillId="0" borderId="5" xfId="2" applyNumberFormat="1" applyFont="1" applyBorder="1"/>
    <xf numFmtId="165" fontId="13" fillId="0" borderId="5" xfId="0" applyNumberFormat="1" applyFont="1" applyBorder="1"/>
    <xf numFmtId="165" fontId="13" fillId="0" borderId="8" xfId="2" applyNumberFormat="1" applyFont="1" applyBorder="1"/>
    <xf numFmtId="165" fontId="13" fillId="0" borderId="8" xfId="0" applyNumberFormat="1" applyFont="1" applyBorder="1"/>
    <xf numFmtId="49" fontId="13" fillId="0" borderId="8" xfId="0" applyNumberFormat="1" applyFont="1" applyBorder="1" applyAlignment="1">
      <alignment horizontal="left" indent="1"/>
    </xf>
    <xf numFmtId="165" fontId="14" fillId="0" borderId="8" xfId="0" applyNumberFormat="1" applyFont="1" applyBorder="1"/>
    <xf numFmtId="49" fontId="14" fillId="0" borderId="8" xfId="0" applyNumberFormat="1" applyFont="1" applyBorder="1" applyAlignment="1">
      <alignment horizontal="left"/>
    </xf>
    <xf numFmtId="49" fontId="8" fillId="0" borderId="8" xfId="0" applyNumberFormat="1" applyFont="1" applyBorder="1" applyAlignment="1">
      <alignment horizontal="left" indent="1"/>
    </xf>
    <xf numFmtId="165" fontId="14" fillId="0" borderId="5" xfId="0" applyNumberFormat="1" applyFont="1" applyBorder="1"/>
    <xf numFmtId="165" fontId="9" fillId="2" borderId="8" xfId="2" applyNumberFormat="1" applyFont="1" applyFill="1" applyBorder="1"/>
    <xf numFmtId="165" fontId="12" fillId="4" borderId="12" xfId="2" applyNumberFormat="1" applyFont="1" applyFill="1" applyBorder="1" applyAlignment="1">
      <alignment vertical="center"/>
    </xf>
    <xf numFmtId="165" fontId="12" fillId="4" borderId="1" xfId="2" applyNumberFormat="1" applyFont="1" applyFill="1" applyBorder="1" applyAlignment="1">
      <alignment vertical="center"/>
    </xf>
    <xf numFmtId="49" fontId="12" fillId="4" borderId="1" xfId="0" applyNumberFormat="1" applyFont="1" applyFill="1" applyBorder="1" applyAlignment="1">
      <alignment vertical="center"/>
    </xf>
    <xf numFmtId="49" fontId="3" fillId="0" borderId="8" xfId="3" applyNumberFormat="1" applyFont="1" applyBorder="1" applyAlignment="1">
      <alignment horizontal="left" indent="1"/>
    </xf>
    <xf numFmtId="49" fontId="8" fillId="0" borderId="8" xfId="0" applyNumberFormat="1" applyFont="1" applyBorder="1" applyAlignment="1">
      <alignment horizontal="left"/>
    </xf>
    <xf numFmtId="49" fontId="9" fillId="0" borderId="8" xfId="0" applyNumberFormat="1" applyFont="1" applyBorder="1" applyAlignment="1">
      <alignment horizontal="left"/>
    </xf>
    <xf numFmtId="43" fontId="9" fillId="0" borderId="8" xfId="1" applyFont="1" applyFill="1" applyBorder="1" applyProtection="1"/>
    <xf numFmtId="43" fontId="9" fillId="0" borderId="5" xfId="1" applyFont="1" applyFill="1" applyBorder="1" applyProtection="1"/>
    <xf numFmtId="166" fontId="9" fillId="0" borderId="8" xfId="1" applyNumberFormat="1" applyFont="1" applyFill="1" applyBorder="1" applyProtection="1"/>
    <xf numFmtId="165" fontId="11" fillId="0" borderId="8" xfId="2" applyNumberFormat="1" applyFont="1" applyBorder="1"/>
    <xf numFmtId="165" fontId="11" fillId="0" borderId="5" xfId="0" applyNumberFormat="1" applyFont="1" applyBorder="1"/>
    <xf numFmtId="165" fontId="11" fillId="0" borderId="8" xfId="0" applyNumberFormat="1" applyFont="1" applyBorder="1"/>
    <xf numFmtId="49" fontId="9" fillId="0" borderId="8" xfId="0" applyNumberFormat="1" applyFont="1" applyBorder="1" applyAlignment="1">
      <alignment horizontal="left" indent="1"/>
    </xf>
    <xf numFmtId="165" fontId="15" fillId="0" borderId="8" xfId="0" applyNumberFormat="1" applyFont="1" applyBorder="1"/>
    <xf numFmtId="165" fontId="15" fillId="2" borderId="8" xfId="0" applyNumberFormat="1" applyFont="1" applyFill="1" applyBorder="1"/>
    <xf numFmtId="166" fontId="15" fillId="0" borderId="8" xfId="1" applyNumberFormat="1" applyFont="1" applyFill="1" applyBorder="1"/>
    <xf numFmtId="43" fontId="9" fillId="0" borderId="8" xfId="1" applyFont="1" applyFill="1" applyBorder="1"/>
    <xf numFmtId="49" fontId="9" fillId="0" borderId="8" xfId="0" applyNumberFormat="1" applyFont="1" applyBorder="1" applyAlignment="1">
      <alignment horizontal="left" vertical="center" indent="1"/>
    </xf>
    <xf numFmtId="43" fontId="8" fillId="3" borderId="5" xfId="1" applyFont="1" applyFill="1" applyBorder="1" applyProtection="1"/>
    <xf numFmtId="165" fontId="8" fillId="3" borderId="8" xfId="2" applyNumberFormat="1" applyFont="1" applyFill="1" applyBorder="1"/>
    <xf numFmtId="165" fontId="8" fillId="3" borderId="5" xfId="2" applyNumberFormat="1" applyFont="1" applyFill="1" applyBorder="1"/>
    <xf numFmtId="49" fontId="8" fillId="3" borderId="8" xfId="0" applyNumberFormat="1" applyFont="1" applyFill="1" applyBorder="1" applyAlignment="1">
      <alignment horizontal="left" indent="4"/>
    </xf>
    <xf numFmtId="49" fontId="9" fillId="0" borderId="8" xfId="0" applyNumberFormat="1" applyFont="1" applyBorder="1" applyAlignment="1">
      <alignment horizontal="left" indent="3"/>
    </xf>
    <xf numFmtId="49" fontId="8" fillId="0" borderId="8" xfId="0" applyNumberFormat="1" applyFont="1" applyBorder="1" applyAlignment="1">
      <alignment horizontal="left" indent="4"/>
    </xf>
    <xf numFmtId="165" fontId="8" fillId="2" borderId="8" xfId="2" applyNumberFormat="1" applyFont="1" applyFill="1" applyBorder="1"/>
    <xf numFmtId="165" fontId="8" fillId="0" borderId="8" xfId="4" applyNumberFormat="1" applyFont="1" applyBorder="1"/>
    <xf numFmtId="49" fontId="9" fillId="0" borderId="8" xfId="0" applyNumberFormat="1" applyFont="1" applyBorder="1" applyAlignment="1">
      <alignment horizontal="left" indent="2"/>
    </xf>
    <xf numFmtId="0" fontId="0" fillId="2" borderId="0" xfId="0" applyFill="1"/>
    <xf numFmtId="0" fontId="1" fillId="2" borderId="0" xfId="0" applyFont="1" applyFill="1"/>
    <xf numFmtId="43" fontId="6" fillId="0" borderId="8" xfId="1" applyFont="1" applyFill="1" applyBorder="1" applyProtection="1"/>
    <xf numFmtId="165" fontId="3" fillId="0" borderId="5" xfId="3" applyNumberFormat="1" applyFont="1" applyBorder="1"/>
    <xf numFmtId="49" fontId="3" fillId="2" borderId="8" xfId="2" applyNumberFormat="1" applyFont="1" applyFill="1" applyBorder="1" applyAlignment="1">
      <alignment horizontal="left" indent="3"/>
    </xf>
    <xf numFmtId="43" fontId="3" fillId="3" borderId="8" xfId="1" applyFont="1" applyFill="1" applyBorder="1" applyProtection="1"/>
    <xf numFmtId="165" fontId="3" fillId="3" borderId="5" xfId="3" applyNumberFormat="1" applyFont="1" applyFill="1" applyBorder="1"/>
    <xf numFmtId="49" fontId="3" fillId="3" borderId="8" xfId="2" applyNumberFormat="1" applyFont="1" applyFill="1" applyBorder="1" applyAlignment="1">
      <alignment horizontal="left" indent="3"/>
    </xf>
    <xf numFmtId="165" fontId="6" fillId="0" borderId="5" xfId="3" applyNumberFormat="1" applyFont="1" applyBorder="1"/>
    <xf numFmtId="49" fontId="6" fillId="0" borderId="8" xfId="3" applyNumberFormat="1" applyFont="1" applyBorder="1" applyAlignment="1">
      <alignment horizontal="left" indent="1"/>
    </xf>
    <xf numFmtId="165" fontId="9" fillId="0" borderId="5" xfId="3" applyNumberFormat="1" applyFont="1" applyBorder="1"/>
    <xf numFmtId="165" fontId="9" fillId="2" borderId="5" xfId="3" applyNumberFormat="1" applyFont="1" applyFill="1" applyBorder="1"/>
    <xf numFmtId="49" fontId="9" fillId="0" borderId="8" xfId="3" applyNumberFormat="1" applyFont="1" applyBorder="1" applyAlignment="1">
      <alignment horizontal="left"/>
    </xf>
    <xf numFmtId="165" fontId="8" fillId="3" borderId="8" xfId="4" applyNumberFormat="1" applyFont="1" applyFill="1" applyBorder="1"/>
    <xf numFmtId="165" fontId="8" fillId="3" borderId="8" xfId="0" applyNumberFormat="1" applyFont="1" applyFill="1" applyBorder="1" applyAlignment="1">
      <alignment horizontal="left" indent="3"/>
    </xf>
    <xf numFmtId="165" fontId="8" fillId="2" borderId="8" xfId="4" applyNumberFormat="1" applyFont="1" applyFill="1" applyBorder="1"/>
    <xf numFmtId="165" fontId="8" fillId="0" borderId="8" xfId="0" applyNumberFormat="1" applyFont="1" applyBorder="1" applyAlignment="1">
      <alignment horizontal="left" indent="3"/>
    </xf>
    <xf numFmtId="165" fontId="2" fillId="0" borderId="8" xfId="0" applyNumberFormat="1" applyFont="1" applyBorder="1"/>
    <xf numFmtId="0" fontId="8" fillId="0" borderId="8" xfId="0" applyFont="1" applyBorder="1" applyAlignment="1">
      <alignment horizontal="left" indent="2"/>
    </xf>
    <xf numFmtId="165" fontId="9" fillId="0" borderId="10" xfId="3" applyNumberFormat="1" applyFont="1" applyBorder="1"/>
    <xf numFmtId="0" fontId="9" fillId="0" borderId="7" xfId="0" applyFont="1" applyBorder="1" applyAlignment="1">
      <alignment horizontal="left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6" fillId="0" borderId="0" xfId="0" applyFont="1"/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</cellXfs>
  <cellStyles count="5">
    <cellStyle name="Millares" xfId="1" builtinId="3"/>
    <cellStyle name="Normal" xfId="0" builtinId="0"/>
    <cellStyle name="Normal 2 2 2 2" xfId="3" xr:uid="{9ECBA94A-0922-46B9-A05D-E431257E2E86}"/>
    <cellStyle name="Normal_COMPARACION 2002-2001" xfId="2" xr:uid="{F182601E-9A46-4358-B15E-40AF753F45CF}"/>
    <cellStyle name="Normal_COMPARACION 2002-2001 2" xfId="4" xr:uid="{2F222B99-A8AF-444A-B204-EF4CF7589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0/INGRESOS%20ENERO-DICIEMBRE%202020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FISCALES%20POR%20PRINCIPALES%20PARTIDAS%20DGA,%20DGII%20Y%20TN%20%20ENERO-DICIEMBRE%20%202020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9-2020"/>
      <sheetName val="FINANCIERO (2020 Est. 2020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0 (REC)"/>
      <sheetName val="2020 (RESUMEN"/>
      <sheetName val="2020 REC- EST "/>
      <sheetName val="2010 REC-EST RESUMEN"/>
    </sheetNames>
    <sheetDataSet>
      <sheetData sheetId="0"/>
      <sheetData sheetId="1"/>
      <sheetData sheetId="2"/>
      <sheetData sheetId="3">
        <row r="11">
          <cell r="C11">
            <v>5895.3</v>
          </cell>
        </row>
        <row r="40">
          <cell r="P40">
            <v>14.3</v>
          </cell>
          <cell r="Q40">
            <v>8</v>
          </cell>
          <cell r="R40">
            <v>6.5</v>
          </cell>
          <cell r="S40">
            <v>0</v>
          </cell>
          <cell r="T40">
            <v>2.7</v>
          </cell>
          <cell r="U40">
            <v>0</v>
          </cell>
          <cell r="V40">
            <v>11.2</v>
          </cell>
          <cell r="W40">
            <v>12.4</v>
          </cell>
          <cell r="X40">
            <v>0</v>
          </cell>
          <cell r="Y40">
            <v>11.7</v>
          </cell>
          <cell r="Z40">
            <v>15</v>
          </cell>
          <cell r="AA40">
            <v>29.6</v>
          </cell>
        </row>
        <row r="41">
          <cell r="P41">
            <v>5.5</v>
          </cell>
          <cell r="Q41">
            <v>4.5</v>
          </cell>
          <cell r="R41">
            <v>2.4</v>
          </cell>
          <cell r="S41">
            <v>0.1</v>
          </cell>
          <cell r="T41">
            <v>1.3</v>
          </cell>
          <cell r="U41">
            <v>4.9000000000000004</v>
          </cell>
          <cell r="V41">
            <v>5.3</v>
          </cell>
          <cell r="W41">
            <v>4.5999999999999996</v>
          </cell>
          <cell r="X41">
            <v>6.1</v>
          </cell>
          <cell r="Y41">
            <v>6</v>
          </cell>
          <cell r="Z41">
            <v>5.2</v>
          </cell>
          <cell r="AA41">
            <v>4.2</v>
          </cell>
        </row>
        <row r="52">
          <cell r="C52">
            <v>14.2</v>
          </cell>
          <cell r="D52">
            <v>12.1</v>
          </cell>
          <cell r="E52">
            <v>13.3</v>
          </cell>
          <cell r="F52">
            <v>11.5</v>
          </cell>
          <cell r="G52">
            <v>14.2</v>
          </cell>
          <cell r="H52">
            <v>12.6</v>
          </cell>
          <cell r="I52">
            <v>15.4</v>
          </cell>
          <cell r="J52">
            <v>13.8</v>
          </cell>
          <cell r="K52">
            <v>12.7</v>
          </cell>
          <cell r="L52">
            <v>13.7</v>
          </cell>
          <cell r="M52">
            <v>11.4</v>
          </cell>
          <cell r="N52">
            <v>10.5</v>
          </cell>
          <cell r="P52">
            <v>15.1</v>
          </cell>
          <cell r="Q52">
            <v>12.2</v>
          </cell>
          <cell r="R52">
            <v>7</v>
          </cell>
          <cell r="S52">
            <v>0.1</v>
          </cell>
          <cell r="T52">
            <v>1.4</v>
          </cell>
          <cell r="U52">
            <v>6</v>
          </cell>
          <cell r="V52">
            <v>8</v>
          </cell>
          <cell r="W52">
            <v>4.0999999999999996</v>
          </cell>
          <cell r="X52">
            <v>4.4000000000000004</v>
          </cell>
          <cell r="Y52">
            <v>4.5999999999999996</v>
          </cell>
          <cell r="Z52">
            <v>4.4000000000000004</v>
          </cell>
          <cell r="AA52">
            <v>4.7</v>
          </cell>
        </row>
        <row r="56">
          <cell r="C56">
            <v>192.8</v>
          </cell>
          <cell r="D56">
            <v>176.2</v>
          </cell>
          <cell r="E56">
            <v>215.9</v>
          </cell>
          <cell r="F56">
            <v>190.4</v>
          </cell>
          <cell r="G56">
            <v>183.8</v>
          </cell>
          <cell r="H56">
            <v>351.3</v>
          </cell>
          <cell r="I56">
            <v>254</v>
          </cell>
          <cell r="J56">
            <v>190.8</v>
          </cell>
          <cell r="K56">
            <v>201.2</v>
          </cell>
          <cell r="L56">
            <v>185.9</v>
          </cell>
          <cell r="M56">
            <v>217</v>
          </cell>
          <cell r="N56">
            <v>194</v>
          </cell>
          <cell r="P56">
            <v>179</v>
          </cell>
          <cell r="Q56">
            <v>255.9</v>
          </cell>
          <cell r="R56">
            <v>186.7</v>
          </cell>
          <cell r="S56">
            <v>236.5</v>
          </cell>
          <cell r="T56">
            <v>183.3</v>
          </cell>
          <cell r="U56">
            <v>182.2</v>
          </cell>
          <cell r="V56">
            <v>200.7</v>
          </cell>
          <cell r="W56">
            <v>219</v>
          </cell>
          <cell r="X56">
            <v>239.1</v>
          </cell>
          <cell r="Y56">
            <v>181.9</v>
          </cell>
          <cell r="Z56">
            <v>401.3</v>
          </cell>
          <cell r="AA56">
            <v>195</v>
          </cell>
        </row>
        <row r="59">
          <cell r="C59">
            <v>0</v>
          </cell>
          <cell r="P59">
            <v>0</v>
          </cell>
          <cell r="Q59">
            <v>0</v>
          </cell>
          <cell r="R59">
            <v>400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Q60">
            <v>0</v>
          </cell>
          <cell r="R60">
            <v>500</v>
          </cell>
          <cell r="S60">
            <v>11500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578.79999999999995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4000</v>
          </cell>
          <cell r="Y62">
            <v>0</v>
          </cell>
          <cell r="Z62">
            <v>0</v>
          </cell>
          <cell r="AA62">
            <v>0</v>
          </cell>
        </row>
        <row r="67">
          <cell r="C67">
            <v>81.8</v>
          </cell>
          <cell r="D67">
            <v>78.3</v>
          </cell>
          <cell r="E67">
            <v>99.8</v>
          </cell>
          <cell r="F67">
            <v>89.2</v>
          </cell>
          <cell r="G67">
            <v>107.8</v>
          </cell>
          <cell r="H67">
            <v>86</v>
          </cell>
          <cell r="P67">
            <v>104.2</v>
          </cell>
          <cell r="Q67">
            <v>94.9</v>
          </cell>
          <cell r="R67">
            <v>107.4</v>
          </cell>
          <cell r="S67">
            <v>51.3</v>
          </cell>
          <cell r="T67">
            <v>57.3</v>
          </cell>
          <cell r="U67">
            <v>56.3</v>
          </cell>
          <cell r="V67">
            <v>87.7</v>
          </cell>
          <cell r="W67">
            <v>65.7</v>
          </cell>
          <cell r="X67">
            <v>77.099999999999994</v>
          </cell>
          <cell r="Y67">
            <v>91.1</v>
          </cell>
          <cell r="Z67">
            <v>78.3</v>
          </cell>
          <cell r="AA67">
            <v>99.3</v>
          </cell>
        </row>
        <row r="68">
          <cell r="C68">
            <v>1.2</v>
          </cell>
          <cell r="D68">
            <v>2</v>
          </cell>
          <cell r="E68">
            <v>2.4</v>
          </cell>
          <cell r="F68">
            <v>2</v>
          </cell>
          <cell r="G68">
            <v>2.4</v>
          </cell>
          <cell r="H68">
            <v>2</v>
          </cell>
          <cell r="P68">
            <v>1.2</v>
          </cell>
          <cell r="Q68">
            <v>1.8</v>
          </cell>
          <cell r="R68">
            <v>1.1000000000000001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</row>
        <row r="69">
          <cell r="C69">
            <v>24.8</v>
          </cell>
          <cell r="D69">
            <v>0.7</v>
          </cell>
          <cell r="E69">
            <v>10.4</v>
          </cell>
          <cell r="F69">
            <v>0.8</v>
          </cell>
          <cell r="G69">
            <v>0.4</v>
          </cell>
          <cell r="H69">
            <v>26.1</v>
          </cell>
          <cell r="P69">
            <v>0.6</v>
          </cell>
          <cell r="Q69">
            <v>20.399999999999999</v>
          </cell>
          <cell r="R69">
            <v>0.3</v>
          </cell>
          <cell r="S69">
            <v>10.1</v>
          </cell>
          <cell r="T69">
            <v>0.4</v>
          </cell>
          <cell r="U69">
            <v>18.5</v>
          </cell>
          <cell r="V69">
            <v>0</v>
          </cell>
          <cell r="W69">
            <v>0</v>
          </cell>
          <cell r="X69">
            <v>0.1</v>
          </cell>
          <cell r="Y69">
            <v>0.3</v>
          </cell>
          <cell r="Z69">
            <v>0.3</v>
          </cell>
          <cell r="AA69">
            <v>1</v>
          </cell>
        </row>
        <row r="72">
          <cell r="C72">
            <v>28.3</v>
          </cell>
          <cell r="D72">
            <v>25.9</v>
          </cell>
          <cell r="E72">
            <v>23.9</v>
          </cell>
          <cell r="F72">
            <v>22.2</v>
          </cell>
          <cell r="G72">
            <v>23.5</v>
          </cell>
          <cell r="H72">
            <v>18</v>
          </cell>
          <cell r="I72">
            <v>22.5</v>
          </cell>
          <cell r="J72">
            <v>18.899999999999999</v>
          </cell>
          <cell r="K72">
            <v>18.8</v>
          </cell>
          <cell r="L72">
            <v>22.2</v>
          </cell>
          <cell r="P72">
            <v>33.700000000000003</v>
          </cell>
          <cell r="Q72">
            <v>28.4</v>
          </cell>
          <cell r="R72">
            <v>12.1</v>
          </cell>
          <cell r="S72">
            <v>7.1</v>
          </cell>
          <cell r="T72">
            <v>10.3</v>
          </cell>
          <cell r="U72">
            <v>8.6999999999999993</v>
          </cell>
          <cell r="V72">
            <v>15.5</v>
          </cell>
          <cell r="W72">
            <v>11.7</v>
          </cell>
          <cell r="X72">
            <v>15.2</v>
          </cell>
          <cell r="Y72">
            <v>20.399999999999999</v>
          </cell>
          <cell r="Z72">
            <v>21.8</v>
          </cell>
          <cell r="AA72">
            <v>41.3</v>
          </cell>
        </row>
        <row r="73">
          <cell r="C73">
            <v>1702.3</v>
          </cell>
          <cell r="D73">
            <v>1142</v>
          </cell>
          <cell r="E73">
            <v>1636.8</v>
          </cell>
          <cell r="F73">
            <v>1558.6</v>
          </cell>
          <cell r="G73">
            <v>1605</v>
          </cell>
          <cell r="H73">
            <v>1304.9000000000001</v>
          </cell>
          <cell r="I73">
            <v>1495.7</v>
          </cell>
          <cell r="J73">
            <v>1577.9</v>
          </cell>
          <cell r="K73">
            <v>1372.6</v>
          </cell>
          <cell r="L73">
            <v>1269.8</v>
          </cell>
          <cell r="P73">
            <v>2150.6</v>
          </cell>
          <cell r="Q73">
            <v>1288.2</v>
          </cell>
          <cell r="R73">
            <v>1167</v>
          </cell>
          <cell r="S73">
            <v>572.1</v>
          </cell>
          <cell r="T73">
            <v>306.2</v>
          </cell>
          <cell r="U73">
            <v>659.1</v>
          </cell>
          <cell r="V73">
            <v>1109.5999999999999</v>
          </cell>
          <cell r="W73">
            <v>1407.3</v>
          </cell>
          <cell r="X73">
            <v>555.70000000000005</v>
          </cell>
          <cell r="Y73">
            <v>720.6</v>
          </cell>
          <cell r="Z73">
            <v>656.7</v>
          </cell>
          <cell r="AA73">
            <v>1094</v>
          </cell>
        </row>
        <row r="77">
          <cell r="C77">
            <v>79.400000000000006</v>
          </cell>
          <cell r="D77">
            <v>63.8</v>
          </cell>
          <cell r="E77">
            <v>72.5</v>
          </cell>
          <cell r="F77">
            <v>69</v>
          </cell>
          <cell r="G77">
            <v>68.599999999999994</v>
          </cell>
          <cell r="H77">
            <v>61.6</v>
          </cell>
          <cell r="I77">
            <v>75.099999999999994</v>
          </cell>
          <cell r="J77">
            <v>52.7</v>
          </cell>
          <cell r="K77">
            <v>43.2</v>
          </cell>
          <cell r="L77">
            <v>49.3</v>
          </cell>
          <cell r="P77">
            <v>61.4</v>
          </cell>
          <cell r="Q77">
            <v>49.8</v>
          </cell>
          <cell r="R77">
            <v>34.1</v>
          </cell>
          <cell r="S77">
            <v>0.4</v>
          </cell>
          <cell r="T77">
            <v>8.6999999999999993</v>
          </cell>
          <cell r="U77">
            <v>25.2</v>
          </cell>
          <cell r="V77">
            <v>36.200000000000003</v>
          </cell>
          <cell r="W77">
            <v>44.2</v>
          </cell>
          <cell r="X77">
            <v>47.9</v>
          </cell>
          <cell r="Y77">
            <v>56.1</v>
          </cell>
          <cell r="Z77">
            <v>50.5</v>
          </cell>
          <cell r="AA77">
            <v>39.9</v>
          </cell>
        </row>
        <row r="84"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91">
          <cell r="R91">
            <v>1462.4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11.5</v>
          </cell>
          <cell r="I93">
            <v>7.7</v>
          </cell>
          <cell r="J93">
            <v>0.3</v>
          </cell>
          <cell r="K93">
            <v>0</v>
          </cell>
          <cell r="L93">
            <v>0</v>
          </cell>
          <cell r="N93">
            <v>0</v>
          </cell>
          <cell r="O93">
            <v>19.600000000000001</v>
          </cell>
          <cell r="Q93">
            <v>5.6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1597.8</v>
          </cell>
          <cell r="R94">
            <v>803.3</v>
          </cell>
          <cell r="S94">
            <v>1309.4000000000001</v>
          </cell>
          <cell r="T94">
            <v>825</v>
          </cell>
          <cell r="U94">
            <v>859.7</v>
          </cell>
          <cell r="V94">
            <v>874</v>
          </cell>
          <cell r="W94">
            <v>877.2</v>
          </cell>
          <cell r="Y94">
            <v>1754.8</v>
          </cell>
          <cell r="Z94">
            <v>0</v>
          </cell>
          <cell r="AA94">
            <v>1750.7</v>
          </cell>
        </row>
        <row r="96">
          <cell r="C96">
            <v>33.1</v>
          </cell>
          <cell r="D96">
            <v>31.7</v>
          </cell>
          <cell r="E96">
            <v>49.1</v>
          </cell>
          <cell r="F96">
            <v>211.5</v>
          </cell>
          <cell r="G96">
            <v>8.9</v>
          </cell>
          <cell r="H96">
            <v>11</v>
          </cell>
          <cell r="I96">
            <v>92.7</v>
          </cell>
          <cell r="J96">
            <v>49.8</v>
          </cell>
          <cell r="K96">
            <v>211.4</v>
          </cell>
          <cell r="L96">
            <v>53.1</v>
          </cell>
          <cell r="M96">
            <v>10.199999999999999</v>
          </cell>
          <cell r="N96">
            <v>275.8</v>
          </cell>
          <cell r="P96">
            <v>224.6</v>
          </cell>
          <cell r="Q96">
            <v>2.4</v>
          </cell>
          <cell r="R96">
            <v>108.6</v>
          </cell>
          <cell r="S96">
            <v>80.099999999999994</v>
          </cell>
          <cell r="T96">
            <v>38.700000000000003</v>
          </cell>
          <cell r="U96">
            <v>69.5</v>
          </cell>
          <cell r="V96">
            <v>23.9</v>
          </cell>
          <cell r="W96">
            <v>790</v>
          </cell>
          <cell r="X96">
            <v>0.8</v>
          </cell>
          <cell r="Y96">
            <v>16.399999999999999</v>
          </cell>
          <cell r="Z96">
            <v>0</v>
          </cell>
          <cell r="AA96">
            <v>138.80000000000001</v>
          </cell>
        </row>
        <row r="99">
          <cell r="C99">
            <v>0</v>
          </cell>
          <cell r="D99">
            <v>32.1</v>
          </cell>
          <cell r="E99">
            <v>0</v>
          </cell>
          <cell r="F99">
            <v>91.3</v>
          </cell>
          <cell r="G99">
            <v>0</v>
          </cell>
          <cell r="H99">
            <v>0</v>
          </cell>
          <cell r="I99">
            <v>0</v>
          </cell>
          <cell r="J99">
            <v>30.3</v>
          </cell>
          <cell r="K99">
            <v>0</v>
          </cell>
          <cell r="L99">
            <v>92.7</v>
          </cell>
          <cell r="M99">
            <v>22.7</v>
          </cell>
          <cell r="N99">
            <v>9.6</v>
          </cell>
          <cell r="P99">
            <v>0</v>
          </cell>
          <cell r="Q99">
            <v>31.8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49.1</v>
          </cell>
          <cell r="W99">
            <v>0</v>
          </cell>
          <cell r="X99">
            <v>32</v>
          </cell>
          <cell r="Y99">
            <v>31.4</v>
          </cell>
          <cell r="Z99">
            <v>0</v>
          </cell>
          <cell r="AA99">
            <v>124.4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7">
          <cell r="C107">
            <v>23507.7</v>
          </cell>
          <cell r="D107">
            <v>18774.3</v>
          </cell>
          <cell r="E107">
            <v>0</v>
          </cell>
          <cell r="F107">
            <v>9118</v>
          </cell>
          <cell r="G107">
            <v>12000</v>
          </cell>
          <cell r="H107">
            <v>1500</v>
          </cell>
          <cell r="I107">
            <v>1000</v>
          </cell>
          <cell r="J107">
            <v>0</v>
          </cell>
          <cell r="K107">
            <v>4160.2</v>
          </cell>
          <cell r="L107">
            <v>0</v>
          </cell>
          <cell r="M107">
            <v>14800</v>
          </cell>
          <cell r="N107">
            <v>2515.6999999999998</v>
          </cell>
          <cell r="P107">
            <v>5408</v>
          </cell>
          <cell r="Q107">
            <v>4050</v>
          </cell>
          <cell r="R107">
            <v>8813.7999999999993</v>
          </cell>
          <cell r="S107">
            <v>0</v>
          </cell>
          <cell r="T107">
            <v>40000</v>
          </cell>
          <cell r="U107">
            <v>0</v>
          </cell>
          <cell r="V107">
            <v>43759.9</v>
          </cell>
          <cell r="W107">
            <v>5000</v>
          </cell>
          <cell r="X107">
            <v>6035.6</v>
          </cell>
          <cell r="Y107">
            <v>0</v>
          </cell>
          <cell r="Z107">
            <v>0</v>
          </cell>
          <cell r="AA107">
            <v>9500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125317.3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131506.79999999999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215854.7</v>
          </cell>
          <cell r="Y108">
            <v>182.9</v>
          </cell>
          <cell r="Z108">
            <v>0</v>
          </cell>
          <cell r="AA108">
            <v>353.7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6000</v>
          </cell>
          <cell r="U110">
            <v>1500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7500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</row>
        <row r="113">
          <cell r="C113">
            <v>214.3</v>
          </cell>
          <cell r="D113">
            <v>1050.7</v>
          </cell>
          <cell r="E113">
            <v>154.19999999999999</v>
          </cell>
          <cell r="F113">
            <v>179.6</v>
          </cell>
          <cell r="G113">
            <v>570.29999999999995</v>
          </cell>
          <cell r="H113">
            <v>918.4</v>
          </cell>
          <cell r="I113">
            <v>109.8</v>
          </cell>
          <cell r="J113">
            <v>592.20000000000005</v>
          </cell>
          <cell r="K113">
            <v>1790.9</v>
          </cell>
          <cell r="L113">
            <v>441.1</v>
          </cell>
          <cell r="M113">
            <v>275.60000000000002</v>
          </cell>
          <cell r="N113">
            <v>25050.1</v>
          </cell>
          <cell r="P113">
            <v>29.4</v>
          </cell>
          <cell r="Q113">
            <v>331.8</v>
          </cell>
          <cell r="R113">
            <v>8349.2999999999993</v>
          </cell>
          <cell r="S113">
            <v>660.9</v>
          </cell>
          <cell r="T113">
            <v>2062.9</v>
          </cell>
          <cell r="U113">
            <v>38929.1</v>
          </cell>
          <cell r="V113">
            <v>1225.9000000000001</v>
          </cell>
          <cell r="W113">
            <v>2110.8000000000002</v>
          </cell>
          <cell r="X113">
            <v>22.8</v>
          </cell>
          <cell r="Y113">
            <v>177</v>
          </cell>
          <cell r="Z113">
            <v>29332.3</v>
          </cell>
          <cell r="AA113">
            <v>38269.599999999999</v>
          </cell>
        </row>
        <row r="115">
          <cell r="C115">
            <v>16</v>
          </cell>
          <cell r="D115">
            <v>3.3</v>
          </cell>
          <cell r="E115">
            <v>6</v>
          </cell>
          <cell r="F115">
            <v>2.2000000000000002</v>
          </cell>
          <cell r="G115">
            <v>6.7</v>
          </cell>
          <cell r="H115">
            <v>2.4</v>
          </cell>
          <cell r="I115">
            <v>4</v>
          </cell>
          <cell r="J115">
            <v>4.8</v>
          </cell>
          <cell r="K115">
            <v>2.4</v>
          </cell>
          <cell r="L115">
            <v>9</v>
          </cell>
          <cell r="M115">
            <v>0.7</v>
          </cell>
          <cell r="N115">
            <v>0.8</v>
          </cell>
          <cell r="P115">
            <v>2</v>
          </cell>
          <cell r="Q115">
            <v>65.8</v>
          </cell>
          <cell r="R115">
            <v>28.3</v>
          </cell>
          <cell r="S115">
            <v>18.100000000000001</v>
          </cell>
          <cell r="T115">
            <v>10.3</v>
          </cell>
          <cell r="U115">
            <v>13.4</v>
          </cell>
          <cell r="V115">
            <v>136.30000000000001</v>
          </cell>
          <cell r="W115">
            <v>14.6</v>
          </cell>
          <cell r="X115">
            <v>12</v>
          </cell>
          <cell r="Y115">
            <v>16.7</v>
          </cell>
          <cell r="Z115">
            <v>16.100000000000001</v>
          </cell>
          <cell r="AA115">
            <v>4.2</v>
          </cell>
        </row>
        <row r="123">
          <cell r="P123">
            <v>76.5</v>
          </cell>
          <cell r="Q123">
            <v>53.1</v>
          </cell>
          <cell r="R123">
            <v>84.7</v>
          </cell>
          <cell r="S123">
            <v>55.2</v>
          </cell>
          <cell r="T123">
            <v>49.9</v>
          </cell>
          <cell r="U123">
            <v>92.2</v>
          </cell>
          <cell r="V123">
            <v>82.1</v>
          </cell>
          <cell r="W123">
            <v>59.6</v>
          </cell>
          <cell r="X123">
            <v>47</v>
          </cell>
          <cell r="Y123">
            <v>91.6</v>
          </cell>
          <cell r="Z123">
            <v>113.6</v>
          </cell>
          <cell r="AA123">
            <v>96.4</v>
          </cell>
        </row>
        <row r="125">
          <cell r="C125">
            <v>1732.6</v>
          </cell>
          <cell r="D125">
            <v>1142.7</v>
          </cell>
          <cell r="E125">
            <v>1647.4</v>
          </cell>
          <cell r="F125">
            <v>1559.6</v>
          </cell>
          <cell r="G125">
            <v>1639.8000000000002</v>
          </cell>
          <cell r="H125">
            <v>1362.8</v>
          </cell>
          <cell r="I125">
            <v>1496.8</v>
          </cell>
          <cell r="J125">
            <v>1591.5000000000002</v>
          </cell>
          <cell r="K125">
            <v>2095.9999999999995</v>
          </cell>
          <cell r="L125">
            <v>1600.7</v>
          </cell>
          <cell r="M125">
            <v>1153.3999999999999</v>
          </cell>
          <cell r="N125">
            <v>1086.5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II"/>
      <sheetName val="DG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29B61-AA5E-4DD5-A980-5A96378684BC}">
  <dimension ref="B1:AN340"/>
  <sheetViews>
    <sheetView showGridLines="0" tabSelected="1" topLeftCell="T1" zoomScaleNormal="100" workbookViewId="0">
      <selection activeCell="C100" sqref="C100:AG102"/>
    </sheetView>
  </sheetViews>
  <sheetFormatPr baseColWidth="10" defaultColWidth="11.42578125" defaultRowHeight="12.75" x14ac:dyDescent="0.2"/>
  <cols>
    <col min="1" max="1" width="3.42578125" customWidth="1"/>
    <col min="2" max="2" width="71.85546875" customWidth="1"/>
    <col min="3" max="7" width="9.28515625" customWidth="1"/>
    <col min="8" max="8" width="9.85546875" customWidth="1"/>
    <col min="9" max="9" width="8.5703125" customWidth="1"/>
    <col min="10" max="10" width="9.5703125" customWidth="1"/>
    <col min="11" max="13" width="11.7109375" customWidth="1"/>
    <col min="14" max="14" width="11" customWidth="1"/>
    <col min="15" max="15" width="11.42578125" bestFit="1" customWidth="1"/>
    <col min="16" max="16" width="10.140625" customWidth="1"/>
    <col min="17" max="17" width="10.7109375" customWidth="1"/>
    <col min="18" max="19" width="9.7109375" customWidth="1"/>
    <col min="20" max="25" width="9.85546875" customWidth="1"/>
    <col min="26" max="26" width="11.42578125" customWidth="1"/>
    <col min="27" max="27" width="11" customWidth="1"/>
    <col min="28" max="28" width="11.42578125" customWidth="1"/>
    <col min="29" max="29" width="10" customWidth="1"/>
    <col min="30" max="30" width="8.85546875" customWidth="1"/>
  </cols>
  <sheetData>
    <row r="1" spans="2:40" ht="17.25" x14ac:dyDescent="0.3">
      <c r="B1" s="132" t="s">
        <v>106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2:40" ht="14.25" customHeight="1" x14ac:dyDescent="0.3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2:40" s="124" customFormat="1" ht="17.25" x14ac:dyDescent="0.3">
      <c r="B3" s="130" t="s">
        <v>105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</row>
    <row r="4" spans="2:40" s="124" customFormat="1" ht="17.25" customHeight="1" x14ac:dyDescent="0.3">
      <c r="B4" s="129" t="s">
        <v>104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</row>
    <row r="5" spans="2:40" s="124" customFormat="1" ht="14.25" customHeight="1" x14ac:dyDescent="0.3">
      <c r="B5" s="129" t="s">
        <v>103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</row>
    <row r="6" spans="2:40" s="124" customFormat="1" ht="17.25" customHeight="1" x14ac:dyDescent="0.2">
      <c r="B6" s="127" t="s">
        <v>102</v>
      </c>
      <c r="C6" s="126">
        <v>2019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7">
        <v>2019</v>
      </c>
      <c r="P6" s="126">
        <v>2020</v>
      </c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7">
        <v>2020</v>
      </c>
      <c r="AC6" s="126" t="s">
        <v>101</v>
      </c>
      <c r="AD6" s="125"/>
    </row>
    <row r="7" spans="2:40" ht="24" customHeight="1" thickBot="1" x14ac:dyDescent="0.25">
      <c r="B7" s="123"/>
      <c r="C7" s="122" t="s">
        <v>100</v>
      </c>
      <c r="D7" s="122" t="s">
        <v>99</v>
      </c>
      <c r="E7" s="122" t="s">
        <v>98</v>
      </c>
      <c r="F7" s="122" t="s">
        <v>97</v>
      </c>
      <c r="G7" s="122" t="s">
        <v>96</v>
      </c>
      <c r="H7" s="122" t="s">
        <v>95</v>
      </c>
      <c r="I7" s="122" t="s">
        <v>94</v>
      </c>
      <c r="J7" s="122" t="s">
        <v>93</v>
      </c>
      <c r="K7" s="122" t="s">
        <v>92</v>
      </c>
      <c r="L7" s="122" t="s">
        <v>91</v>
      </c>
      <c r="M7" s="122" t="s">
        <v>90</v>
      </c>
      <c r="N7" s="122" t="s">
        <v>89</v>
      </c>
      <c r="O7" s="123"/>
      <c r="P7" s="122" t="s">
        <v>100</v>
      </c>
      <c r="Q7" s="122" t="s">
        <v>99</v>
      </c>
      <c r="R7" s="122" t="s">
        <v>98</v>
      </c>
      <c r="S7" s="122" t="s">
        <v>97</v>
      </c>
      <c r="T7" s="122" t="s">
        <v>96</v>
      </c>
      <c r="U7" s="122" t="s">
        <v>95</v>
      </c>
      <c r="V7" s="122" t="s">
        <v>94</v>
      </c>
      <c r="W7" s="122" t="s">
        <v>93</v>
      </c>
      <c r="X7" s="122" t="s">
        <v>92</v>
      </c>
      <c r="Y7" s="122" t="s">
        <v>91</v>
      </c>
      <c r="Z7" s="122" t="s">
        <v>90</v>
      </c>
      <c r="AA7" s="122" t="s">
        <v>89</v>
      </c>
      <c r="AB7" s="123"/>
      <c r="AC7" s="122" t="s">
        <v>88</v>
      </c>
      <c r="AD7" s="121" t="s">
        <v>87</v>
      </c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2:40" ht="18" customHeight="1" thickTop="1" x14ac:dyDescent="0.2">
      <c r="B8" s="120" t="s">
        <v>86</v>
      </c>
      <c r="C8" s="119">
        <f>+C9+C21+C22+C29+C46</f>
        <v>2624.3999999999996</v>
      </c>
      <c r="D8" s="119">
        <f>+D9+D21+D22+D29+D46</f>
        <v>2569.9</v>
      </c>
      <c r="E8" s="119">
        <f>+E9+E21+E22+E29+E46</f>
        <v>2393.8000000000002</v>
      </c>
      <c r="F8" s="119">
        <f>+F9+F21+F22+F29+F46</f>
        <v>2600.5</v>
      </c>
      <c r="G8" s="119">
        <f>+G9+G21+G22+G29+G46</f>
        <v>3572.9</v>
      </c>
      <c r="H8" s="119">
        <f>+H9+H21+H22+H29+H46</f>
        <v>5473.7999999999993</v>
      </c>
      <c r="I8" s="119">
        <f>+I9+I21+I22+I29+I46</f>
        <v>2225</v>
      </c>
      <c r="J8" s="119">
        <f>+J9+J21+J22+J29+J46</f>
        <v>2044.2000000000003</v>
      </c>
      <c r="K8" s="119">
        <f>+K9+K21+K22+K29+K46</f>
        <v>2824.4999999999995</v>
      </c>
      <c r="L8" s="119">
        <f>+L9+L21+L22+L29+L46</f>
        <v>2110.5</v>
      </c>
      <c r="M8" s="119">
        <f>+M9+M21+M22+M29+M46</f>
        <v>2291</v>
      </c>
      <c r="N8" s="119">
        <f>+N9+N21+N22+N29+N46</f>
        <v>2138.3999999999996</v>
      </c>
      <c r="O8" s="119">
        <f>+O9+O21+O22+O29+O46</f>
        <v>32868.899999999994</v>
      </c>
      <c r="P8" s="119">
        <f>+P9+P21+P22+P29+P46</f>
        <v>2707.9</v>
      </c>
      <c r="Q8" s="119">
        <f>+Q9+Q21+Q22+Q29+Q46</f>
        <v>2003.6</v>
      </c>
      <c r="R8" s="119">
        <f>+R9+R21+R22+R29+R46</f>
        <v>4485.6000000000004</v>
      </c>
      <c r="S8" s="119">
        <f>+S9+S21+S22+S29+S46</f>
        <v>12382.6</v>
      </c>
      <c r="T8" s="119">
        <f>+T9+T21+T22+T29+T46</f>
        <v>1677.3000000000002</v>
      </c>
      <c r="U8" s="119">
        <f>+U9+U21+U22+U29+U46</f>
        <v>1633.0000000000002</v>
      </c>
      <c r="V8" s="119">
        <f>+V9+V21+V22+V29+V46</f>
        <v>2339.1</v>
      </c>
      <c r="W8" s="119">
        <f>+W9+W21+W22+W29+W46</f>
        <v>6921.2</v>
      </c>
      <c r="X8" s="119">
        <f>+X9+X21+X22+X29+X46</f>
        <v>12990.6</v>
      </c>
      <c r="Y8" s="119">
        <f>+Y9+Y21+Y22+Y29+Y46</f>
        <v>1378.5</v>
      </c>
      <c r="Z8" s="119">
        <f>+Z9+Z21+Z22+Z29+Z46</f>
        <v>1487.8</v>
      </c>
      <c r="AA8" s="119">
        <f>+AA9+AA21+AA22+AA29+AA46</f>
        <v>4292.6000000000004</v>
      </c>
      <c r="AB8" s="119">
        <f>+AB9+AB21+AB22+AB29+AB46</f>
        <v>54299.8</v>
      </c>
      <c r="AC8" s="110">
        <f>+AB8-O8</f>
        <v>21430.900000000009</v>
      </c>
      <c r="AD8" s="110">
        <f>+AC8/O8*100</f>
        <v>65.201147589362634</v>
      </c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2:40" ht="18" customHeight="1" x14ac:dyDescent="0.2">
      <c r="B9" s="54" t="s">
        <v>85</v>
      </c>
      <c r="C9" s="53">
        <f>+C10+C19</f>
        <v>33.099999999999994</v>
      </c>
      <c r="D9" s="53">
        <f>+D10+D19</f>
        <v>199.4</v>
      </c>
      <c r="E9" s="53">
        <f>+E10+E19</f>
        <v>139.5</v>
      </c>
      <c r="F9" s="53">
        <f>+F10+F19</f>
        <v>21.4</v>
      </c>
      <c r="G9" s="53">
        <f>+G10+G19</f>
        <v>196</v>
      </c>
      <c r="H9" s="53">
        <f>+H10+H19</f>
        <v>246</v>
      </c>
      <c r="I9" s="53">
        <f>+I10+I19</f>
        <v>140.19999999999999</v>
      </c>
      <c r="J9" s="53">
        <f>+J10+J19</f>
        <v>114.9</v>
      </c>
      <c r="K9" s="53">
        <f>+K10+K19</f>
        <v>23.9</v>
      </c>
      <c r="L9" s="53">
        <f>+L10+L19</f>
        <v>130.19999999999999</v>
      </c>
      <c r="M9" s="53">
        <f>+M10+M19</f>
        <v>127.9</v>
      </c>
      <c r="N9" s="53">
        <f>+N10+N19</f>
        <v>312.3</v>
      </c>
      <c r="O9" s="63">
        <f>+O10+O19</f>
        <v>1684.8</v>
      </c>
      <c r="P9" s="53">
        <f>+P10+P19</f>
        <v>34.9</v>
      </c>
      <c r="Q9" s="53">
        <f>+Q10+Q19</f>
        <v>120.2</v>
      </c>
      <c r="R9" s="53">
        <f>+R10+R19</f>
        <v>109</v>
      </c>
      <c r="S9" s="53">
        <f>+S10+S19</f>
        <v>0.2</v>
      </c>
      <c r="T9" s="53">
        <f>+T10+T19</f>
        <v>197.4</v>
      </c>
      <c r="U9" s="53">
        <f>+U10+U19</f>
        <v>114.5</v>
      </c>
      <c r="V9" s="53">
        <f>+V10+V19</f>
        <v>133.69999999999999</v>
      </c>
      <c r="W9" s="53">
        <f>+W10+W19</f>
        <v>128.19999999999999</v>
      </c>
      <c r="X9" s="53">
        <f>+X10+X19</f>
        <v>125.8</v>
      </c>
      <c r="Y9" s="53">
        <f>+Y10+Y19</f>
        <v>130</v>
      </c>
      <c r="Z9" s="53">
        <f>+Z10+Z19</f>
        <v>122.7</v>
      </c>
      <c r="AA9" s="53">
        <f>+AA10+AA19</f>
        <v>222.8</v>
      </c>
      <c r="AB9" s="63">
        <f>+AB10+AB19</f>
        <v>1439.4</v>
      </c>
      <c r="AC9" s="53">
        <f>+AB9-O9</f>
        <v>-245.39999999999986</v>
      </c>
      <c r="AD9" s="63">
        <f>+AC9/O9*100</f>
        <v>-14.565527065527059</v>
      </c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2:40" ht="18" customHeight="1" x14ac:dyDescent="0.2">
      <c r="B10" s="54" t="s">
        <v>84</v>
      </c>
      <c r="C10" s="53">
        <f>+C11+C14</f>
        <v>18.899999999999999</v>
      </c>
      <c r="D10" s="53">
        <f>+D11+D14</f>
        <v>187.3</v>
      </c>
      <c r="E10" s="53">
        <f>+E11+E14</f>
        <v>126.19999999999999</v>
      </c>
      <c r="F10" s="53">
        <f>+F11+F14</f>
        <v>9.8999999999999986</v>
      </c>
      <c r="G10" s="53">
        <f>+G11+G14</f>
        <v>181.8</v>
      </c>
      <c r="H10" s="53">
        <f>+H11+H14</f>
        <v>233.4</v>
      </c>
      <c r="I10" s="53">
        <f>+I11+I14</f>
        <v>124.8</v>
      </c>
      <c r="J10" s="53">
        <f>+J11+J14</f>
        <v>101.10000000000001</v>
      </c>
      <c r="K10" s="53">
        <f>+K11+K14</f>
        <v>11.2</v>
      </c>
      <c r="L10" s="53">
        <f>+L11+L14</f>
        <v>116.5</v>
      </c>
      <c r="M10" s="53">
        <f>+M11+M14</f>
        <v>116.5</v>
      </c>
      <c r="N10" s="53">
        <f>+N11+N14</f>
        <v>301.8</v>
      </c>
      <c r="O10" s="63">
        <f>+O11+O14</f>
        <v>1529.3999999999999</v>
      </c>
      <c r="P10" s="53">
        <f>+P11+P14</f>
        <v>19.8</v>
      </c>
      <c r="Q10" s="53">
        <f>+Q11+Q14</f>
        <v>108</v>
      </c>
      <c r="R10" s="53">
        <f>+R11+R14</f>
        <v>102</v>
      </c>
      <c r="S10" s="53">
        <f>+S11+S14</f>
        <v>0.1</v>
      </c>
      <c r="T10" s="53">
        <f>+T11+T14</f>
        <v>196</v>
      </c>
      <c r="U10" s="53">
        <f>+U11+U14</f>
        <v>108.5</v>
      </c>
      <c r="V10" s="53">
        <f>+V11+V14</f>
        <v>125.7</v>
      </c>
      <c r="W10" s="53">
        <f>+W11+W14</f>
        <v>124.1</v>
      </c>
      <c r="X10" s="53">
        <f>+X11+X14</f>
        <v>121.39999999999999</v>
      </c>
      <c r="Y10" s="53">
        <f>+Y11+Y14</f>
        <v>125.4</v>
      </c>
      <c r="Z10" s="53">
        <f>+Z11+Z14</f>
        <v>118.3</v>
      </c>
      <c r="AA10" s="53">
        <f>+AA11+AA14</f>
        <v>218.10000000000002</v>
      </c>
      <c r="AB10" s="63">
        <f>+AB11+AB14</f>
        <v>1367.4</v>
      </c>
      <c r="AC10" s="53">
        <f>+AB10-O10</f>
        <v>-161.99999999999977</v>
      </c>
      <c r="AD10" s="63">
        <f>+AC10/O10*100</f>
        <v>-10.592389172224388</v>
      </c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2:40" ht="18" customHeight="1" x14ac:dyDescent="0.2">
      <c r="B11" s="85" t="s">
        <v>83</v>
      </c>
      <c r="C11" s="53">
        <f>+C12+C13</f>
        <v>0</v>
      </c>
      <c r="D11" s="53">
        <f>+D12+D13</f>
        <v>177.4</v>
      </c>
      <c r="E11" s="53">
        <f>+E12+E13</f>
        <v>113.1</v>
      </c>
      <c r="F11" s="53">
        <f>+F12+F13</f>
        <v>0</v>
      </c>
      <c r="G11" s="53">
        <f>+G12+G13</f>
        <v>169.8</v>
      </c>
      <c r="H11" s="53">
        <f>+H12+H13</f>
        <v>225.6</v>
      </c>
      <c r="I11" s="53">
        <f>+I12+I13</f>
        <v>109.5</v>
      </c>
      <c r="J11" s="53">
        <f>+J12+J13</f>
        <v>89.4</v>
      </c>
      <c r="K11" s="53">
        <f>+K12+K13</f>
        <v>0</v>
      </c>
      <c r="L11" s="53">
        <f>+L12+L13</f>
        <v>103.4</v>
      </c>
      <c r="M11" s="53">
        <f>+M12+M13</f>
        <v>83.5</v>
      </c>
      <c r="N11" s="53">
        <f>+N12+N13</f>
        <v>275.7</v>
      </c>
      <c r="O11" s="53">
        <f>+O12+O13</f>
        <v>1347.3999999999999</v>
      </c>
      <c r="P11" s="53">
        <f>+P12+P13</f>
        <v>0</v>
      </c>
      <c r="Q11" s="53">
        <f>+Q12+Q13</f>
        <v>95.5</v>
      </c>
      <c r="R11" s="53">
        <f>+R12+R13</f>
        <v>93.1</v>
      </c>
      <c r="S11" s="53">
        <f>+S12+S13</f>
        <v>0</v>
      </c>
      <c r="T11" s="53">
        <f>+T12+T13</f>
        <v>192</v>
      </c>
      <c r="U11" s="53">
        <f>+U12+U13</f>
        <v>103.6</v>
      </c>
      <c r="V11" s="53">
        <f>+V12+V13</f>
        <v>109.2</v>
      </c>
      <c r="W11" s="53">
        <f>+W12+W13</f>
        <v>107.1</v>
      </c>
      <c r="X11" s="53">
        <f>+X12+X13</f>
        <v>115.3</v>
      </c>
      <c r="Y11" s="53">
        <f>+Y12+Y13</f>
        <v>107.7</v>
      </c>
      <c r="Z11" s="53">
        <f>+Z12+Z13</f>
        <v>98.1</v>
      </c>
      <c r="AA11" s="53">
        <f>+AA12+AA13</f>
        <v>184.3</v>
      </c>
      <c r="AB11" s="53">
        <f>+AB12+AB13</f>
        <v>1205.9000000000001</v>
      </c>
      <c r="AC11" s="53">
        <f>+AB11-O11</f>
        <v>-141.49999999999977</v>
      </c>
      <c r="AD11" s="63">
        <f>+AC11/O11*100</f>
        <v>-10.501706991242376</v>
      </c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2:40" ht="18" customHeight="1" x14ac:dyDescent="0.25">
      <c r="B12" s="118" t="s">
        <v>82</v>
      </c>
      <c r="C12" s="98">
        <v>0</v>
      </c>
      <c r="D12" s="98">
        <v>60.1</v>
      </c>
      <c r="E12" s="98">
        <v>0</v>
      </c>
      <c r="F12" s="98">
        <v>0</v>
      </c>
      <c r="G12" s="98">
        <v>61.4</v>
      </c>
      <c r="H12" s="98">
        <v>0</v>
      </c>
      <c r="I12" s="98">
        <v>0</v>
      </c>
      <c r="J12" s="98">
        <v>0</v>
      </c>
      <c r="K12" s="117">
        <v>0</v>
      </c>
      <c r="L12" s="117">
        <v>0</v>
      </c>
      <c r="M12" s="117">
        <v>0</v>
      </c>
      <c r="N12" s="117">
        <v>0</v>
      </c>
      <c r="O12" s="50">
        <f>SUM(C12:N12)</f>
        <v>121.5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50">
        <f>SUM(P12:AA12)</f>
        <v>0</v>
      </c>
      <c r="AC12" s="49">
        <f>+AB12-O12</f>
        <v>-121.5</v>
      </c>
      <c r="AD12" s="50">
        <f>+AC12/O12*100</f>
        <v>-100</v>
      </c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2:40" ht="18" customHeight="1" x14ac:dyDescent="0.2">
      <c r="B13" s="51" t="s">
        <v>81</v>
      </c>
      <c r="C13" s="98">
        <v>0</v>
      </c>
      <c r="D13" s="98">
        <v>117.3</v>
      </c>
      <c r="E13" s="98">
        <v>113.1</v>
      </c>
      <c r="F13" s="98">
        <v>0</v>
      </c>
      <c r="G13" s="98">
        <v>108.4</v>
      </c>
      <c r="H13" s="98">
        <v>225.6</v>
      </c>
      <c r="I13" s="98">
        <v>109.5</v>
      </c>
      <c r="J13" s="98">
        <v>89.4</v>
      </c>
      <c r="K13" s="98">
        <v>0</v>
      </c>
      <c r="L13" s="98">
        <v>103.4</v>
      </c>
      <c r="M13" s="98">
        <v>83.5</v>
      </c>
      <c r="N13" s="98">
        <v>275.7</v>
      </c>
      <c r="O13" s="50">
        <f>SUM(C13:N13)</f>
        <v>1225.8999999999999</v>
      </c>
      <c r="P13" s="49">
        <v>0</v>
      </c>
      <c r="Q13" s="49">
        <v>95.5</v>
      </c>
      <c r="R13" s="49">
        <v>93.1</v>
      </c>
      <c r="S13" s="49">
        <v>0</v>
      </c>
      <c r="T13" s="49">
        <v>192</v>
      </c>
      <c r="U13" s="49">
        <v>103.6</v>
      </c>
      <c r="V13" s="49">
        <v>109.2</v>
      </c>
      <c r="W13" s="49">
        <v>107.1</v>
      </c>
      <c r="X13" s="49">
        <v>115.3</v>
      </c>
      <c r="Y13" s="49">
        <v>107.7</v>
      </c>
      <c r="Z13" s="49">
        <v>98.1</v>
      </c>
      <c r="AA13" s="49">
        <v>184.3</v>
      </c>
      <c r="AB13" s="50">
        <f>SUM(P13:AA13)</f>
        <v>1205.9000000000001</v>
      </c>
      <c r="AC13" s="49">
        <f>+AB13-O13</f>
        <v>-19.999999999999773</v>
      </c>
      <c r="AD13" s="50">
        <f>+AC13/O13*100</f>
        <v>-1.6314544416346988</v>
      </c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2:40" ht="18" customHeight="1" x14ac:dyDescent="0.2">
      <c r="B14" s="85" t="s">
        <v>80</v>
      </c>
      <c r="C14" s="53">
        <f>+C15</f>
        <v>18.899999999999999</v>
      </c>
      <c r="D14" s="53">
        <f>+D15</f>
        <v>9.9</v>
      </c>
      <c r="E14" s="53">
        <f>+E15+E18</f>
        <v>13.1</v>
      </c>
      <c r="F14" s="53">
        <f>+F15+F18</f>
        <v>9.8999999999999986</v>
      </c>
      <c r="G14" s="53">
        <f>+G15+G18</f>
        <v>12</v>
      </c>
      <c r="H14" s="53">
        <f>+H15+H18</f>
        <v>7.8</v>
      </c>
      <c r="I14" s="72">
        <f>+I15+I18</f>
        <v>15.299999999999999</v>
      </c>
      <c r="J14" s="72">
        <f>+J15+J18</f>
        <v>11.700000000000001</v>
      </c>
      <c r="K14" s="72">
        <f>+K15+K18</f>
        <v>11.2</v>
      </c>
      <c r="L14" s="72">
        <f>+L15+L18</f>
        <v>13.100000000000001</v>
      </c>
      <c r="M14" s="72">
        <f>+M15+M18</f>
        <v>33</v>
      </c>
      <c r="N14" s="72">
        <f>+N15+N18</f>
        <v>26.099999999999998</v>
      </c>
      <c r="O14" s="53">
        <f>+O15+O18</f>
        <v>182</v>
      </c>
      <c r="P14" s="53">
        <f>+P15</f>
        <v>19.8</v>
      </c>
      <c r="Q14" s="53">
        <f>+Q15</f>
        <v>12.5</v>
      </c>
      <c r="R14" s="53">
        <f>+R15</f>
        <v>8.9</v>
      </c>
      <c r="S14" s="53">
        <f>+S15</f>
        <v>0.1</v>
      </c>
      <c r="T14" s="53">
        <f>+T15</f>
        <v>4</v>
      </c>
      <c r="U14" s="53">
        <f>+U15</f>
        <v>4.9000000000000004</v>
      </c>
      <c r="V14" s="53">
        <f>+V15</f>
        <v>16.5</v>
      </c>
      <c r="W14" s="53">
        <f>+W15</f>
        <v>17</v>
      </c>
      <c r="X14" s="53">
        <f>+X15</f>
        <v>6.1</v>
      </c>
      <c r="Y14" s="53">
        <f>+Y15</f>
        <v>17.7</v>
      </c>
      <c r="Z14" s="53">
        <f>+Z15</f>
        <v>20.2</v>
      </c>
      <c r="AA14" s="53">
        <f>+AA15</f>
        <v>33.800000000000004</v>
      </c>
      <c r="AB14" s="53">
        <f>+AB15+AB18</f>
        <v>161.5</v>
      </c>
      <c r="AC14" s="53">
        <f>+AB14-O14</f>
        <v>-20.5</v>
      </c>
      <c r="AD14" s="63">
        <f>+AC14/O14*100</f>
        <v>-11.263736263736265</v>
      </c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2:40" ht="18" customHeight="1" x14ac:dyDescent="0.2">
      <c r="B15" s="51" t="s">
        <v>79</v>
      </c>
      <c r="C15" s="49">
        <f>+C16+C17</f>
        <v>18.899999999999999</v>
      </c>
      <c r="D15" s="49">
        <f>+D16+D17</f>
        <v>9.9</v>
      </c>
      <c r="E15" s="49">
        <f>+E16+E17</f>
        <v>13.1</v>
      </c>
      <c r="F15" s="49">
        <f>+F16+F17</f>
        <v>9.8999999999999986</v>
      </c>
      <c r="G15" s="49">
        <f>+G16+G17</f>
        <v>12</v>
      </c>
      <c r="H15" s="49">
        <f>+H16+H17</f>
        <v>7.8</v>
      </c>
      <c r="I15" s="97">
        <f>+I16+I17</f>
        <v>15.299999999999999</v>
      </c>
      <c r="J15" s="97">
        <f>+J16+J17</f>
        <v>11.700000000000001</v>
      </c>
      <c r="K15" s="97">
        <f>+K16+K17</f>
        <v>11.2</v>
      </c>
      <c r="L15" s="97">
        <f>+L16+L17</f>
        <v>13.100000000000001</v>
      </c>
      <c r="M15" s="97">
        <f>+M16+M17</f>
        <v>33</v>
      </c>
      <c r="N15" s="97">
        <f>+N16+N17</f>
        <v>26.099999999999998</v>
      </c>
      <c r="O15" s="49">
        <f>+O16+O17</f>
        <v>182</v>
      </c>
      <c r="P15" s="49">
        <f>+P16+P17</f>
        <v>19.8</v>
      </c>
      <c r="Q15" s="49">
        <f>+Q16+Q17</f>
        <v>12.5</v>
      </c>
      <c r="R15" s="49">
        <f>+R16+R17</f>
        <v>8.9</v>
      </c>
      <c r="S15" s="49">
        <f>+S16+S17</f>
        <v>0.1</v>
      </c>
      <c r="T15" s="49">
        <f>+T16+T17</f>
        <v>4</v>
      </c>
      <c r="U15" s="49">
        <f>+U16+U17</f>
        <v>4.9000000000000004</v>
      </c>
      <c r="V15" s="49">
        <f>+V16+V17</f>
        <v>16.5</v>
      </c>
      <c r="W15" s="49">
        <f>+W16+W17</f>
        <v>17</v>
      </c>
      <c r="X15" s="49">
        <f>+X16+X17</f>
        <v>6.1</v>
      </c>
      <c r="Y15" s="49">
        <f>+Y16+Y17</f>
        <v>17.7</v>
      </c>
      <c r="Z15" s="49">
        <f>+Z16+Z17</f>
        <v>20.2</v>
      </c>
      <c r="AA15" s="49">
        <f>+AA16+AA17</f>
        <v>33.800000000000004</v>
      </c>
      <c r="AB15" s="49">
        <f>+AB16+AB17</f>
        <v>161.5</v>
      </c>
      <c r="AC15" s="49">
        <f>+AB15-O15</f>
        <v>-20.5</v>
      </c>
      <c r="AD15" s="50">
        <f>+AC15/O15*100</f>
        <v>-11.263736263736265</v>
      </c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2:40" ht="18" customHeight="1" x14ac:dyDescent="0.25">
      <c r="B16" s="116" t="s">
        <v>78</v>
      </c>
      <c r="C16" s="98">
        <v>18.899999999999999</v>
      </c>
      <c r="D16" s="98">
        <v>9.9</v>
      </c>
      <c r="E16" s="98">
        <v>12.9</v>
      </c>
      <c r="F16" s="98">
        <v>9.6999999999999993</v>
      </c>
      <c r="G16" s="98">
        <v>11.6</v>
      </c>
      <c r="H16" s="98">
        <v>7.3</v>
      </c>
      <c r="I16" s="115">
        <v>14.6</v>
      </c>
      <c r="J16" s="115">
        <v>10.3</v>
      </c>
      <c r="K16" s="115">
        <v>9.1</v>
      </c>
      <c r="L16" s="115">
        <v>9.9</v>
      </c>
      <c r="M16" s="103">
        <v>25.9</v>
      </c>
      <c r="N16" s="103">
        <v>21.9</v>
      </c>
      <c r="O16" s="50">
        <f>SUM(C16:N16)</f>
        <v>162</v>
      </c>
      <c r="P16" s="98">
        <f>+[1]PP!P40</f>
        <v>14.3</v>
      </c>
      <c r="Q16" s="98">
        <f>+[1]PP!Q40</f>
        <v>8</v>
      </c>
      <c r="R16" s="98">
        <f>+[1]PP!R40</f>
        <v>6.5</v>
      </c>
      <c r="S16" s="98">
        <f>+[1]PP!S40</f>
        <v>0</v>
      </c>
      <c r="T16" s="98">
        <f>+[1]PP!T40</f>
        <v>2.7</v>
      </c>
      <c r="U16" s="98">
        <f>+[1]PP!U40</f>
        <v>0</v>
      </c>
      <c r="V16" s="98">
        <f>+[1]PP!V40</f>
        <v>11.2</v>
      </c>
      <c r="W16" s="98">
        <f>+[1]PP!W40</f>
        <v>12.4</v>
      </c>
      <c r="X16" s="98">
        <f>+[1]PP!X40</f>
        <v>0</v>
      </c>
      <c r="Y16" s="98">
        <f>+[1]PP!Y40</f>
        <v>11.7</v>
      </c>
      <c r="Z16" s="98">
        <f>+[1]PP!Z40</f>
        <v>15</v>
      </c>
      <c r="AA16" s="98">
        <f>+[1]PP!AA40</f>
        <v>29.6</v>
      </c>
      <c r="AB16" s="50">
        <f>SUM(P16:AA16)</f>
        <v>111.4</v>
      </c>
      <c r="AC16" s="49">
        <f>+AB16-O16</f>
        <v>-50.599999999999994</v>
      </c>
      <c r="AD16" s="50">
        <f>+AC16/O16*100</f>
        <v>-31.234567901234566</v>
      </c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2:40" ht="18" customHeight="1" x14ac:dyDescent="0.25">
      <c r="B17" s="114" t="s">
        <v>77</v>
      </c>
      <c r="C17" s="113">
        <v>0</v>
      </c>
      <c r="D17" s="113">
        <v>0</v>
      </c>
      <c r="E17" s="113">
        <v>0.2</v>
      </c>
      <c r="F17" s="113">
        <v>0.2</v>
      </c>
      <c r="G17" s="113">
        <v>0.4</v>
      </c>
      <c r="H17" s="113">
        <v>0.5</v>
      </c>
      <c r="I17" s="113">
        <v>0.7</v>
      </c>
      <c r="J17" s="113">
        <v>1.4</v>
      </c>
      <c r="K17" s="113">
        <v>2.1</v>
      </c>
      <c r="L17" s="113">
        <v>3.2</v>
      </c>
      <c r="M17" s="106">
        <v>7.1</v>
      </c>
      <c r="N17" s="106">
        <v>4.2</v>
      </c>
      <c r="O17" s="93">
        <f>SUM(C17:N17)</f>
        <v>20</v>
      </c>
      <c r="P17" s="93">
        <f>+[1]PP!P41</f>
        <v>5.5</v>
      </c>
      <c r="Q17" s="93">
        <f>+[1]PP!Q41</f>
        <v>4.5</v>
      </c>
      <c r="R17" s="93">
        <f>+[1]PP!R41</f>
        <v>2.4</v>
      </c>
      <c r="S17" s="93">
        <f>+[1]PP!S41</f>
        <v>0.1</v>
      </c>
      <c r="T17" s="93">
        <f>+[1]PP!T41</f>
        <v>1.3</v>
      </c>
      <c r="U17" s="93">
        <f>+[1]PP!U41</f>
        <v>4.9000000000000004</v>
      </c>
      <c r="V17" s="93">
        <f>+[1]PP!V41</f>
        <v>5.3</v>
      </c>
      <c r="W17" s="93">
        <f>+[1]PP!W41</f>
        <v>4.5999999999999996</v>
      </c>
      <c r="X17" s="93">
        <f>+[1]PP!X41</f>
        <v>6.1</v>
      </c>
      <c r="Y17" s="93">
        <f>+[1]PP!Y41</f>
        <v>6</v>
      </c>
      <c r="Z17" s="93">
        <f>+[1]PP!Z41</f>
        <v>5.2</v>
      </c>
      <c r="AA17" s="93">
        <f>+[1]PP!AA41</f>
        <v>4.2</v>
      </c>
      <c r="AB17" s="93">
        <f>SUM(P17:AA17)</f>
        <v>50.100000000000009</v>
      </c>
      <c r="AC17" s="92">
        <f>+AB17-O17</f>
        <v>30.100000000000009</v>
      </c>
      <c r="AD17" s="92">
        <f>+AC17/O17*100</f>
        <v>150.50000000000003</v>
      </c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2:40" ht="18" customHeight="1" x14ac:dyDescent="0.2">
      <c r="B18" s="51" t="s">
        <v>15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50">
        <f>SUM(C18:N18)</f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50">
        <f>SUM(P18:AA18)</f>
        <v>0</v>
      </c>
      <c r="AC18" s="49">
        <f>+AB18-O18</f>
        <v>0</v>
      </c>
      <c r="AD18" s="50">
        <v>0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2:40" ht="18" customHeight="1" x14ac:dyDescent="0.2">
      <c r="B19" s="85" t="s">
        <v>76</v>
      </c>
      <c r="C19" s="53">
        <f>+C20</f>
        <v>14.2</v>
      </c>
      <c r="D19" s="53">
        <f>+D20</f>
        <v>12.1</v>
      </c>
      <c r="E19" s="53">
        <f>+E20</f>
        <v>13.3</v>
      </c>
      <c r="F19" s="53">
        <f>+F20</f>
        <v>11.5</v>
      </c>
      <c r="G19" s="53">
        <f>+G20</f>
        <v>14.2</v>
      </c>
      <c r="H19" s="53">
        <f>+H20</f>
        <v>12.6</v>
      </c>
      <c r="I19" s="53">
        <f>+I20</f>
        <v>15.4</v>
      </c>
      <c r="J19" s="53">
        <f>+J20</f>
        <v>13.8</v>
      </c>
      <c r="K19" s="53">
        <f>+K20</f>
        <v>12.7</v>
      </c>
      <c r="L19" s="53">
        <f>+L20</f>
        <v>13.7</v>
      </c>
      <c r="M19" s="53">
        <f>+M20</f>
        <v>11.4</v>
      </c>
      <c r="N19" s="53">
        <f>+N20</f>
        <v>10.5</v>
      </c>
      <c r="O19" s="63">
        <f>+O20</f>
        <v>155.4</v>
      </c>
      <c r="P19" s="53">
        <f>+P20</f>
        <v>15.1</v>
      </c>
      <c r="Q19" s="53">
        <f>+Q20</f>
        <v>12.2</v>
      </c>
      <c r="R19" s="53">
        <f>+R20</f>
        <v>7</v>
      </c>
      <c r="S19" s="53">
        <f>+S20</f>
        <v>0.1</v>
      </c>
      <c r="T19" s="53">
        <f>+T20</f>
        <v>1.4</v>
      </c>
      <c r="U19" s="53">
        <f>+U20</f>
        <v>6</v>
      </c>
      <c r="V19" s="53">
        <f>+V20</f>
        <v>8</v>
      </c>
      <c r="W19" s="53">
        <f>+W20</f>
        <v>4.0999999999999996</v>
      </c>
      <c r="X19" s="53">
        <f>+X20</f>
        <v>4.4000000000000004</v>
      </c>
      <c r="Y19" s="53">
        <f>+Y20</f>
        <v>4.5999999999999996</v>
      </c>
      <c r="Z19" s="53">
        <f>+Z20</f>
        <v>4.4000000000000004</v>
      </c>
      <c r="AA19" s="53">
        <f>+AA20</f>
        <v>4.7</v>
      </c>
      <c r="AB19" s="63">
        <f>+AB20</f>
        <v>72</v>
      </c>
      <c r="AC19" s="53">
        <f>+AB19-O19</f>
        <v>-83.4</v>
      </c>
      <c r="AD19" s="63">
        <f>+AC19/O19*100</f>
        <v>-53.667953667953668</v>
      </c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2:40" ht="18" customHeight="1" x14ac:dyDescent="0.2">
      <c r="B20" s="51" t="s">
        <v>75</v>
      </c>
      <c r="C20" s="49">
        <f>+[1]PP!C52</f>
        <v>14.2</v>
      </c>
      <c r="D20" s="49">
        <f>+[1]PP!D52</f>
        <v>12.1</v>
      </c>
      <c r="E20" s="49">
        <f>+[1]PP!E52</f>
        <v>13.3</v>
      </c>
      <c r="F20" s="49">
        <f>+[1]PP!F52</f>
        <v>11.5</v>
      </c>
      <c r="G20" s="49">
        <f>+[1]PP!G52</f>
        <v>14.2</v>
      </c>
      <c r="H20" s="49">
        <f>+[1]PP!H52</f>
        <v>12.6</v>
      </c>
      <c r="I20" s="49">
        <f>+[1]PP!I52</f>
        <v>15.4</v>
      </c>
      <c r="J20" s="49">
        <f>+[1]PP!J52</f>
        <v>13.8</v>
      </c>
      <c r="K20" s="49">
        <f>+[1]PP!K52</f>
        <v>12.7</v>
      </c>
      <c r="L20" s="49">
        <f>+[1]PP!L52</f>
        <v>13.7</v>
      </c>
      <c r="M20" s="49">
        <f>+[1]PP!M52</f>
        <v>11.4</v>
      </c>
      <c r="N20" s="49">
        <f>+[1]PP!N52</f>
        <v>10.5</v>
      </c>
      <c r="O20" s="50">
        <f>SUM(C20:N20)</f>
        <v>155.4</v>
      </c>
      <c r="P20" s="49">
        <f>+[1]PP!P52</f>
        <v>15.1</v>
      </c>
      <c r="Q20" s="49">
        <f>+[1]PP!Q52</f>
        <v>12.2</v>
      </c>
      <c r="R20" s="49">
        <f>+[1]PP!R52</f>
        <v>7</v>
      </c>
      <c r="S20" s="49">
        <f>+[1]PP!S52</f>
        <v>0.1</v>
      </c>
      <c r="T20" s="49">
        <f>+[1]PP!T52</f>
        <v>1.4</v>
      </c>
      <c r="U20" s="49">
        <f>+[1]PP!U52</f>
        <v>6</v>
      </c>
      <c r="V20" s="49">
        <f>+[1]PP!V52</f>
        <v>8</v>
      </c>
      <c r="W20" s="49">
        <f>+[1]PP!W52</f>
        <v>4.0999999999999996</v>
      </c>
      <c r="X20" s="49">
        <f>+[1]PP!X52</f>
        <v>4.4000000000000004</v>
      </c>
      <c r="Y20" s="49">
        <f>+[1]PP!Y52</f>
        <v>4.5999999999999996</v>
      </c>
      <c r="Z20" s="49">
        <f>+[1]PP!Z52</f>
        <v>4.4000000000000004</v>
      </c>
      <c r="AA20" s="49">
        <f>+[1]PP!AA52</f>
        <v>4.7</v>
      </c>
      <c r="AB20" s="50">
        <f>SUM(P20:AA20)</f>
        <v>72</v>
      </c>
      <c r="AC20" s="49">
        <f>+AB20-O20</f>
        <v>-83.4</v>
      </c>
      <c r="AD20" s="50">
        <f>+AC20/O20*100</f>
        <v>-53.667953667953668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2:40" ht="18" customHeight="1" x14ac:dyDescent="0.2">
      <c r="B21" s="112" t="s">
        <v>74</v>
      </c>
      <c r="C21" s="110">
        <f>+[1]PP!C56</f>
        <v>192.8</v>
      </c>
      <c r="D21" s="110">
        <f>+[1]PP!D56</f>
        <v>176.2</v>
      </c>
      <c r="E21" s="110">
        <f>+[1]PP!E56</f>
        <v>215.9</v>
      </c>
      <c r="F21" s="110">
        <f>+[1]PP!F56</f>
        <v>190.4</v>
      </c>
      <c r="G21" s="110">
        <f>+[1]PP!G56</f>
        <v>183.8</v>
      </c>
      <c r="H21" s="110">
        <f>+[1]PP!H56</f>
        <v>351.3</v>
      </c>
      <c r="I21" s="110">
        <f>+[1]PP!I56</f>
        <v>254</v>
      </c>
      <c r="J21" s="110">
        <f>+[1]PP!J56</f>
        <v>190.8</v>
      </c>
      <c r="K21" s="110">
        <f>+[1]PP!K56</f>
        <v>201.2</v>
      </c>
      <c r="L21" s="110">
        <f>+[1]PP!L56</f>
        <v>185.9</v>
      </c>
      <c r="M21" s="110">
        <f>+[1]PP!M56</f>
        <v>217</v>
      </c>
      <c r="N21" s="110">
        <f>+[1]PP!N56</f>
        <v>194</v>
      </c>
      <c r="O21" s="110">
        <f>SUM(C21:N21)</f>
        <v>2553.2999999999997</v>
      </c>
      <c r="P21" s="110">
        <f>+[1]PP!P56</f>
        <v>179</v>
      </c>
      <c r="Q21" s="110">
        <f>+[1]PP!Q56</f>
        <v>255.9</v>
      </c>
      <c r="R21" s="110">
        <f>+[1]PP!R56</f>
        <v>186.7</v>
      </c>
      <c r="S21" s="111">
        <f>+[1]PP!S56</f>
        <v>236.5</v>
      </c>
      <c r="T21" s="111">
        <f>+[1]PP!T56</f>
        <v>183.3</v>
      </c>
      <c r="U21" s="111">
        <f>+[1]PP!U56</f>
        <v>182.2</v>
      </c>
      <c r="V21" s="111">
        <f>+[1]PP!V56</f>
        <v>200.7</v>
      </c>
      <c r="W21" s="111">
        <f>+[1]PP!W56</f>
        <v>219</v>
      </c>
      <c r="X21" s="111">
        <f>+[1]PP!X56</f>
        <v>239.1</v>
      </c>
      <c r="Y21" s="111">
        <f>+[1]PP!Y56</f>
        <v>181.9</v>
      </c>
      <c r="Z21" s="111">
        <f>+[1]PP!Z56</f>
        <v>401.3</v>
      </c>
      <c r="AA21" s="111">
        <f>+[1]PP!AA56</f>
        <v>195</v>
      </c>
      <c r="AB21" s="110">
        <f>SUM(P21:AA21)</f>
        <v>2660.6</v>
      </c>
      <c r="AC21" s="53">
        <f>+AB21-O21</f>
        <v>107.30000000000018</v>
      </c>
      <c r="AD21" s="63">
        <f>+AC21/O21*100</f>
        <v>4.2024047311322681</v>
      </c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2:40" ht="18" customHeight="1" x14ac:dyDescent="0.2">
      <c r="B22" s="78" t="s">
        <v>73</v>
      </c>
      <c r="C22" s="53">
        <f>+C23</f>
        <v>0</v>
      </c>
      <c r="D22" s="53">
        <f>+D23</f>
        <v>0</v>
      </c>
      <c r="E22" s="53">
        <f>+E23</f>
        <v>0</v>
      </c>
      <c r="F22" s="53">
        <f>+F23</f>
        <v>0</v>
      </c>
      <c r="G22" s="53">
        <f>+G23</f>
        <v>0</v>
      </c>
      <c r="H22" s="53">
        <f>+H23</f>
        <v>0</v>
      </c>
      <c r="I22" s="53">
        <f>+I23</f>
        <v>0</v>
      </c>
      <c r="J22" s="53">
        <f>+J23</f>
        <v>0</v>
      </c>
      <c r="K22" s="53">
        <f>+K23</f>
        <v>0</v>
      </c>
      <c r="L22" s="53">
        <f>+L23</f>
        <v>0</v>
      </c>
      <c r="M22" s="53">
        <f>+M23</f>
        <v>0</v>
      </c>
      <c r="N22" s="53">
        <f>+N23</f>
        <v>0</v>
      </c>
      <c r="O22" s="53">
        <f>+O23</f>
        <v>0</v>
      </c>
      <c r="P22" s="53">
        <f>+P23</f>
        <v>0</v>
      </c>
      <c r="Q22" s="53">
        <f>+Q23</f>
        <v>0</v>
      </c>
      <c r="R22" s="53">
        <f>+R23</f>
        <v>900</v>
      </c>
      <c r="S22" s="53">
        <f>+S23</f>
        <v>11500</v>
      </c>
      <c r="T22" s="53">
        <f>+T23</f>
        <v>0</v>
      </c>
      <c r="U22" s="53">
        <f>+U23</f>
        <v>0</v>
      </c>
      <c r="V22" s="53">
        <f>+V23</f>
        <v>0</v>
      </c>
      <c r="W22" s="53">
        <f>+W23</f>
        <v>0</v>
      </c>
      <c r="X22" s="53">
        <f>+X23</f>
        <v>4000</v>
      </c>
      <c r="Y22" s="53">
        <f>+Y23</f>
        <v>0</v>
      </c>
      <c r="Z22" s="53">
        <f>+Z23</f>
        <v>0</v>
      </c>
      <c r="AA22" s="53">
        <f>+AA23</f>
        <v>578.79999999999995</v>
      </c>
      <c r="AB22" s="53">
        <f>+AB23</f>
        <v>16978.8</v>
      </c>
      <c r="AC22" s="79">
        <f>+AB22-O22</f>
        <v>16978.8</v>
      </c>
      <c r="AD22" s="79">
        <v>0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2:40" s="1" customFormat="1" ht="18" customHeight="1" x14ac:dyDescent="0.25">
      <c r="B23" s="109" t="s">
        <v>72</v>
      </c>
      <c r="C23" s="108">
        <f>SUM(C24:C28)</f>
        <v>0</v>
      </c>
      <c r="D23" s="108">
        <f>SUM(D24:D28)</f>
        <v>0</v>
      </c>
      <c r="E23" s="108">
        <f>SUM(E24:E28)</f>
        <v>0</v>
      </c>
      <c r="F23" s="108">
        <f>SUM(F24:F28)</f>
        <v>0</v>
      </c>
      <c r="G23" s="108">
        <f>SUM(G24:G28)</f>
        <v>0</v>
      </c>
      <c r="H23" s="108">
        <f>SUM(H24:H28)</f>
        <v>0</v>
      </c>
      <c r="I23" s="108">
        <f>SUM(I24:I28)</f>
        <v>0</v>
      </c>
      <c r="J23" s="108">
        <f>SUM(J24:J28)</f>
        <v>0</v>
      </c>
      <c r="K23" s="108">
        <f>SUM(K24:K28)</f>
        <v>0</v>
      </c>
      <c r="L23" s="108">
        <f>SUM(L24:L28)</f>
        <v>0</v>
      </c>
      <c r="M23" s="108">
        <f>SUM(M24:M28)</f>
        <v>0</v>
      </c>
      <c r="N23" s="108">
        <f>SUM(N24:N28)</f>
        <v>0</v>
      </c>
      <c r="O23" s="108">
        <f>SUM(O24:O28)</f>
        <v>0</v>
      </c>
      <c r="P23" s="108">
        <f>SUM(P24:P28)</f>
        <v>0</v>
      </c>
      <c r="Q23" s="108">
        <f>SUM(Q24:Q28)</f>
        <v>0</v>
      </c>
      <c r="R23" s="108">
        <f>SUM(R24:R28)</f>
        <v>900</v>
      </c>
      <c r="S23" s="108">
        <f>SUM(S24:S28)</f>
        <v>11500</v>
      </c>
      <c r="T23" s="108">
        <f>SUM(T24:T28)</f>
        <v>0</v>
      </c>
      <c r="U23" s="108">
        <f>SUM(U24:U28)</f>
        <v>0</v>
      </c>
      <c r="V23" s="108">
        <f>SUM(V24:V28)</f>
        <v>0</v>
      </c>
      <c r="W23" s="108">
        <f>SUM(W24:W28)</f>
        <v>0</v>
      </c>
      <c r="X23" s="108">
        <f>SUM(X24:X28)</f>
        <v>4000</v>
      </c>
      <c r="Y23" s="108">
        <f>SUM(Y24:Y28)</f>
        <v>0</v>
      </c>
      <c r="Z23" s="108">
        <f>SUM(Z24:Z28)</f>
        <v>0</v>
      </c>
      <c r="AA23" s="108">
        <f>SUM(AA24:AA28)</f>
        <v>578.79999999999995</v>
      </c>
      <c r="AB23" s="108">
        <f>SUM(AB24:AB28)</f>
        <v>16978.8</v>
      </c>
      <c r="AC23" s="108">
        <f>SUM(AC24:AC28)</f>
        <v>16978.8</v>
      </c>
      <c r="AD23" s="102">
        <v>0</v>
      </c>
    </row>
    <row r="24" spans="2:40" ht="18" customHeight="1" x14ac:dyDescent="0.25">
      <c r="B24" s="107" t="s">
        <v>71</v>
      </c>
      <c r="C24" s="106">
        <f>+[1]PP!C59</f>
        <v>0</v>
      </c>
      <c r="D24" s="106">
        <v>0</v>
      </c>
      <c r="E24" s="106">
        <v>0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f>SUM(C24:N24)</f>
        <v>0</v>
      </c>
      <c r="P24" s="106">
        <f>+[1]PP!P59</f>
        <v>0</v>
      </c>
      <c r="Q24" s="106">
        <f>+[1]PP!Q59</f>
        <v>0</v>
      </c>
      <c r="R24" s="106">
        <f>+[1]PP!R59</f>
        <v>400</v>
      </c>
      <c r="S24" s="106">
        <f>+[1]PP!S59</f>
        <v>0</v>
      </c>
      <c r="T24" s="106">
        <f>+[1]PP!T59</f>
        <v>0</v>
      </c>
      <c r="U24" s="106">
        <f>+[1]PP!U59</f>
        <v>0</v>
      </c>
      <c r="V24" s="106">
        <f>+[1]PP!V59</f>
        <v>0</v>
      </c>
      <c r="W24" s="106">
        <f>+[1]PP!W59</f>
        <v>0</v>
      </c>
      <c r="X24" s="106">
        <f>+[1]PP!X59</f>
        <v>0</v>
      </c>
      <c r="Y24" s="106">
        <f>+[1]PP!Y59</f>
        <v>0</v>
      </c>
      <c r="Z24" s="106">
        <f>+[1]PP!Z59</f>
        <v>0</v>
      </c>
      <c r="AA24" s="106">
        <f>+[1]PP!AA59</f>
        <v>0</v>
      </c>
      <c r="AB24" s="106">
        <f>SUM(P24:AA24)</f>
        <v>400</v>
      </c>
      <c r="AC24" s="106">
        <f>+AB24-O24</f>
        <v>400</v>
      </c>
      <c r="AD24" s="105">
        <v>0</v>
      </c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2:40" s="100" customFormat="1" ht="18" customHeight="1" x14ac:dyDescent="0.25">
      <c r="B25" s="104" t="s">
        <v>70</v>
      </c>
      <c r="C25" s="103">
        <f>+[1]PP!C60</f>
        <v>0</v>
      </c>
      <c r="D25" s="103">
        <f>+[1]PP!D60</f>
        <v>0</v>
      </c>
      <c r="E25" s="103">
        <f>+[1]PP!E60</f>
        <v>0</v>
      </c>
      <c r="F25" s="103">
        <f>+[1]PP!F60</f>
        <v>0</v>
      </c>
      <c r="G25" s="103">
        <f>+[1]PP!G60</f>
        <v>0</v>
      </c>
      <c r="H25" s="103">
        <f>+[1]PP!H60</f>
        <v>0</v>
      </c>
      <c r="I25" s="103">
        <f>+[1]PP!I60</f>
        <v>0</v>
      </c>
      <c r="J25" s="103">
        <f>+[1]PP!J60</f>
        <v>0</v>
      </c>
      <c r="K25" s="103">
        <f>+[1]PP!K60</f>
        <v>0</v>
      </c>
      <c r="L25" s="103">
        <f>+[1]PP!L60</f>
        <v>0</v>
      </c>
      <c r="M25" s="103">
        <f>+[1]PP!M60</f>
        <v>0</v>
      </c>
      <c r="N25" s="103">
        <f>+[1]PP!N60</f>
        <v>0</v>
      </c>
      <c r="O25" s="103">
        <f>SUM(C25:N25)</f>
        <v>0</v>
      </c>
      <c r="P25" s="103">
        <f>+[1]PP!P60</f>
        <v>0</v>
      </c>
      <c r="Q25" s="103">
        <f>+[1]PP!Q60</f>
        <v>0</v>
      </c>
      <c r="R25" s="103">
        <f>+[1]PP!R60</f>
        <v>500</v>
      </c>
      <c r="S25" s="103">
        <f>+[1]PP!S60</f>
        <v>11500</v>
      </c>
      <c r="T25" s="103">
        <f>+[1]PP!T60</f>
        <v>0</v>
      </c>
      <c r="U25" s="103">
        <f>+[1]PP!U60</f>
        <v>0</v>
      </c>
      <c r="V25" s="103">
        <f>+[1]PP!V60</f>
        <v>0</v>
      </c>
      <c r="W25" s="103">
        <f>+[1]PP!W60</f>
        <v>0</v>
      </c>
      <c r="X25" s="103">
        <f>+[1]PP!X60</f>
        <v>0</v>
      </c>
      <c r="Y25" s="103">
        <f>+[1]PP!Y60</f>
        <v>0</v>
      </c>
      <c r="Z25" s="103">
        <f>+[1]PP!Z60</f>
        <v>0</v>
      </c>
      <c r="AA25" s="103">
        <f>+[1]PP!AA60</f>
        <v>0</v>
      </c>
      <c r="AB25" s="103">
        <f>SUM(P25:AA25)</f>
        <v>12000</v>
      </c>
      <c r="AC25" s="103">
        <f>+AB25-O25</f>
        <v>12000</v>
      </c>
      <c r="AD25" s="79">
        <v>0</v>
      </c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</row>
    <row r="26" spans="2:40" s="100" customFormat="1" ht="18" customHeight="1" x14ac:dyDescent="0.25">
      <c r="B26" s="104" t="s">
        <v>69</v>
      </c>
      <c r="C26" s="103">
        <f>+[1]PP!C61</f>
        <v>0</v>
      </c>
      <c r="D26" s="103">
        <f>+[1]PP!D61</f>
        <v>0</v>
      </c>
      <c r="E26" s="103">
        <f>+[1]PP!E61</f>
        <v>0</v>
      </c>
      <c r="F26" s="103">
        <f>+[1]PP!F61</f>
        <v>0</v>
      </c>
      <c r="G26" s="103">
        <f>+[1]PP!G61</f>
        <v>0</v>
      </c>
      <c r="H26" s="103">
        <f>+[1]PP!H61</f>
        <v>0</v>
      </c>
      <c r="I26" s="103">
        <f>+[1]PP!I61</f>
        <v>0</v>
      </c>
      <c r="J26" s="103">
        <f>+[1]PP!J61</f>
        <v>0</v>
      </c>
      <c r="K26" s="103">
        <f>+[1]PP!K61</f>
        <v>0</v>
      </c>
      <c r="L26" s="103">
        <f>+[1]PP!L61</f>
        <v>0</v>
      </c>
      <c r="M26" s="103">
        <f>+[1]PP!M61</f>
        <v>0</v>
      </c>
      <c r="N26" s="103">
        <f>+[1]PP!N61</f>
        <v>0</v>
      </c>
      <c r="O26" s="103">
        <f>SUM(C26:N26)</f>
        <v>0</v>
      </c>
      <c r="P26" s="103">
        <f>+[1]PP!P61</f>
        <v>0</v>
      </c>
      <c r="Q26" s="103">
        <f>+[1]PP!Q61</f>
        <v>0</v>
      </c>
      <c r="R26" s="103">
        <f>+[1]PP!R61</f>
        <v>0</v>
      </c>
      <c r="S26" s="103">
        <f>+[1]PP!S61</f>
        <v>0</v>
      </c>
      <c r="T26" s="103">
        <f>+[1]PP!T61</f>
        <v>0</v>
      </c>
      <c r="U26" s="103">
        <f>+[1]PP!U61</f>
        <v>0</v>
      </c>
      <c r="V26" s="103">
        <f>+[1]PP!V61</f>
        <v>0</v>
      </c>
      <c r="W26" s="103">
        <f>+[1]PP!W61</f>
        <v>0</v>
      </c>
      <c r="X26" s="103">
        <f>+[1]PP!X61</f>
        <v>0</v>
      </c>
      <c r="Y26" s="103">
        <f>+[1]PP!Y61</f>
        <v>0</v>
      </c>
      <c r="Z26" s="103">
        <f>+[1]PP!Z61</f>
        <v>0</v>
      </c>
      <c r="AA26" s="103">
        <f>+[1]PP!AA61</f>
        <v>578.79999999999995</v>
      </c>
      <c r="AB26" s="103">
        <f>SUM(P26:AA26)</f>
        <v>578.79999999999995</v>
      </c>
      <c r="AC26" s="103">
        <f>+AB26-O26</f>
        <v>578.79999999999995</v>
      </c>
      <c r="AD26" s="59">
        <v>0</v>
      </c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</row>
    <row r="27" spans="2:40" s="100" customFormat="1" ht="18" customHeight="1" x14ac:dyDescent="0.25">
      <c r="B27" s="104" t="s">
        <v>68</v>
      </c>
      <c r="C27" s="103">
        <f>+[1]PP!C62</f>
        <v>0</v>
      </c>
      <c r="D27" s="103">
        <f>+[1]PP!D62</f>
        <v>0</v>
      </c>
      <c r="E27" s="103">
        <f>+[1]PP!E62</f>
        <v>0</v>
      </c>
      <c r="F27" s="103">
        <f>+[1]PP!F62</f>
        <v>0</v>
      </c>
      <c r="G27" s="103">
        <f>+[1]PP!G62</f>
        <v>0</v>
      </c>
      <c r="H27" s="103">
        <f>+[1]PP!H62</f>
        <v>0</v>
      </c>
      <c r="I27" s="103">
        <f>+[1]PP!I62</f>
        <v>0</v>
      </c>
      <c r="J27" s="103">
        <f>+[1]PP!J62</f>
        <v>0</v>
      </c>
      <c r="K27" s="103">
        <f>+[1]PP!K62</f>
        <v>0</v>
      </c>
      <c r="L27" s="103">
        <f>+[1]PP!L62</f>
        <v>0</v>
      </c>
      <c r="M27" s="103">
        <f>+[1]PP!M62</f>
        <v>0</v>
      </c>
      <c r="N27" s="103">
        <f>+[1]PP!N62</f>
        <v>0</v>
      </c>
      <c r="O27" s="103">
        <f>SUM(C27:N27)</f>
        <v>0</v>
      </c>
      <c r="P27" s="103">
        <f>+[1]PP!P62</f>
        <v>0</v>
      </c>
      <c r="Q27" s="103">
        <f>+[1]PP!Q62</f>
        <v>0</v>
      </c>
      <c r="R27" s="103">
        <f>+[1]PP!R62</f>
        <v>0</v>
      </c>
      <c r="S27" s="103">
        <f>+[1]PP!S62</f>
        <v>0</v>
      </c>
      <c r="T27" s="103">
        <f>+[1]PP!T62</f>
        <v>0</v>
      </c>
      <c r="U27" s="103">
        <f>+[1]PP!U62</f>
        <v>0</v>
      </c>
      <c r="V27" s="103">
        <f>+[1]PP!V62</f>
        <v>0</v>
      </c>
      <c r="W27" s="103">
        <f>+[1]PP!W62</f>
        <v>0</v>
      </c>
      <c r="X27" s="103">
        <f>+[1]PP!X62</f>
        <v>4000</v>
      </c>
      <c r="Y27" s="103">
        <f>+[1]PP!Y62</f>
        <v>0</v>
      </c>
      <c r="Z27" s="103">
        <f>+[1]PP!Z62</f>
        <v>0</v>
      </c>
      <c r="AA27" s="103">
        <f>+[1]PP!AA62</f>
        <v>0</v>
      </c>
      <c r="AB27" s="103">
        <f>SUM(P27:AA27)</f>
        <v>4000</v>
      </c>
      <c r="AC27" s="103">
        <f>+AB27-O27</f>
        <v>4000</v>
      </c>
      <c r="AD27" s="59">
        <v>0</v>
      </c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</row>
    <row r="28" spans="2:40" s="100" customFormat="1" ht="18" customHeight="1" x14ac:dyDescent="0.25">
      <c r="B28" s="104" t="s">
        <v>15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f>SUM(C28:N28)</f>
        <v>0</v>
      </c>
      <c r="P28" s="103">
        <v>0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f>SUM(P28:AA28)</f>
        <v>0</v>
      </c>
      <c r="AC28" s="103">
        <f>+AB28-O28</f>
        <v>0</v>
      </c>
      <c r="AD28" s="102">
        <v>0</v>
      </c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</row>
    <row r="29" spans="2:40" ht="18" customHeight="1" x14ac:dyDescent="0.2">
      <c r="B29" s="78" t="s">
        <v>67</v>
      </c>
      <c r="C29" s="53">
        <f>+C30+C40+C43</f>
        <v>1924.3</v>
      </c>
      <c r="D29" s="53">
        <f>+D30+D40+D43</f>
        <v>1313.4</v>
      </c>
      <c r="E29" s="53">
        <f>+E30+E40+E43</f>
        <v>1846.5</v>
      </c>
      <c r="F29" s="53">
        <f>+F30+F40+F43</f>
        <v>1742</v>
      </c>
      <c r="G29" s="53">
        <f>+G30+G40+G43</f>
        <v>1841.6</v>
      </c>
      <c r="H29" s="53">
        <f>+H30+H40+H43</f>
        <v>1529.8999999999999</v>
      </c>
      <c r="I29" s="53">
        <f>+I30+I40+I43</f>
        <v>1697.5</v>
      </c>
      <c r="J29" s="53">
        <f>+J30+J40+J43</f>
        <v>1733.8000000000002</v>
      </c>
      <c r="K29" s="53">
        <f>+K30+K40+K43</f>
        <v>2240.8999999999996</v>
      </c>
      <c r="L29" s="53">
        <f>+L30+L40+L43</f>
        <v>1773.5</v>
      </c>
      <c r="M29" s="53">
        <f>+M30+M40+M43</f>
        <v>1290.3</v>
      </c>
      <c r="N29" s="53">
        <f>+N30+N40+N43</f>
        <v>1252.3</v>
      </c>
      <c r="O29" s="53">
        <f>+O30+O40+O43</f>
        <v>20185.999999999996</v>
      </c>
      <c r="P29" s="53">
        <f>+P30+P40+P43</f>
        <v>2351.6999999999998</v>
      </c>
      <c r="Q29" s="53">
        <f>+Q30+Q40+Q43</f>
        <v>1483.5</v>
      </c>
      <c r="R29" s="53">
        <f>+R30+R40+R43</f>
        <v>1321.9999999999998</v>
      </c>
      <c r="S29" s="53">
        <f>+S30+S40+S43</f>
        <v>641</v>
      </c>
      <c r="T29" s="53">
        <f>+T30+T40+T43</f>
        <v>514.5</v>
      </c>
      <c r="U29" s="53">
        <f>+U30+U40+U43</f>
        <v>1169.9000000000001</v>
      </c>
      <c r="V29" s="53">
        <f>+V30+V40+V43</f>
        <v>1730.8</v>
      </c>
      <c r="W29" s="53">
        <f>+W30+W40+W43</f>
        <v>1653.9</v>
      </c>
      <c r="X29" s="53">
        <f>+X30+X40+X43</f>
        <v>698.30000000000007</v>
      </c>
      <c r="Y29" s="53">
        <f>+Y30+Y40+Y43</f>
        <v>891.5</v>
      </c>
      <c r="Z29" s="53">
        <f>+Z30+Z40+Z43</f>
        <v>810</v>
      </c>
      <c r="AA29" s="53">
        <f>+AA30+AA40+AA43</f>
        <v>1278.7</v>
      </c>
      <c r="AB29" s="53">
        <f>+AB30+AB40+AB43</f>
        <v>14545.800000000001</v>
      </c>
      <c r="AC29" s="53">
        <f>+AB29-O29</f>
        <v>-5640.1999999999953</v>
      </c>
      <c r="AD29" s="63">
        <f>+AC29/O29*100</f>
        <v>-27.941147329832539</v>
      </c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2:40" ht="18" customHeight="1" x14ac:dyDescent="0.2">
      <c r="B30" s="99" t="s">
        <v>66</v>
      </c>
      <c r="C30" s="53">
        <f>+C31+C36</f>
        <v>1839.3999999999999</v>
      </c>
      <c r="D30" s="53">
        <f>+D31+D36</f>
        <v>1249.6000000000001</v>
      </c>
      <c r="E30" s="53">
        <f>+E31+E36</f>
        <v>1774</v>
      </c>
      <c r="F30" s="53">
        <f>+F31+F36</f>
        <v>1673</v>
      </c>
      <c r="G30" s="53">
        <f>+G31+G36</f>
        <v>1739.1</v>
      </c>
      <c r="H30" s="53">
        <f>+H31+H36</f>
        <v>1437</v>
      </c>
      <c r="I30" s="53">
        <f>+I31+I36</f>
        <v>1622.4</v>
      </c>
      <c r="J30" s="53">
        <f>+J31+J36</f>
        <v>1669.3000000000002</v>
      </c>
      <c r="K30" s="53">
        <f>+K31+K36</f>
        <v>1476.8999999999999</v>
      </c>
      <c r="L30" s="53">
        <f>+L31+L36</f>
        <v>1406.9</v>
      </c>
      <c r="M30" s="53">
        <f>+M31+M36</f>
        <v>1252.8999999999999</v>
      </c>
      <c r="N30" s="53">
        <f>+N31+N36</f>
        <v>1195.8</v>
      </c>
      <c r="O30" s="63">
        <f>+O31+O36</f>
        <v>18336.299999999996</v>
      </c>
      <c r="P30" s="53">
        <f>+P31+P36</f>
        <v>2290.2999999999997</v>
      </c>
      <c r="Q30" s="53">
        <f>+Q31+Q36</f>
        <v>1433.7</v>
      </c>
      <c r="R30" s="53">
        <f>+R31+R36</f>
        <v>1287.8999999999999</v>
      </c>
      <c r="S30" s="53">
        <f>+S31+S36</f>
        <v>640.6</v>
      </c>
      <c r="T30" s="53">
        <f>+T31+T36</f>
        <v>374.2</v>
      </c>
      <c r="U30" s="53">
        <f>+U31+U36</f>
        <v>742.6</v>
      </c>
      <c r="V30" s="53">
        <f>+V31+V36</f>
        <v>1212.8</v>
      </c>
      <c r="W30" s="53">
        <f>+W31+W36</f>
        <v>1484.7</v>
      </c>
      <c r="X30" s="53">
        <f>+X31+X36</f>
        <v>648.10000000000014</v>
      </c>
      <c r="Y30" s="53">
        <f>+Y31+Y36</f>
        <v>832.4</v>
      </c>
      <c r="Z30" s="53">
        <f>+Z31+Z36</f>
        <v>757.1</v>
      </c>
      <c r="AA30" s="53">
        <f>+AA31+AA36</f>
        <v>1235.7</v>
      </c>
      <c r="AB30" s="63">
        <f>+AB31+AB36</f>
        <v>12940.100000000002</v>
      </c>
      <c r="AC30" s="53">
        <f>+AB30-O30</f>
        <v>-5396.1999999999935</v>
      </c>
      <c r="AD30" s="63">
        <f>+AC30/O30*100</f>
        <v>-29.429056025479483</v>
      </c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2:40" ht="18" customHeight="1" x14ac:dyDescent="0.2">
      <c r="B31" s="95" t="s">
        <v>65</v>
      </c>
      <c r="C31" s="53">
        <f>SUM(C32:C35)</f>
        <v>107.8</v>
      </c>
      <c r="D31" s="53">
        <f>SUM(D32:D35)</f>
        <v>81</v>
      </c>
      <c r="E31" s="53">
        <f>SUM(E32:E35)</f>
        <v>112.60000000000001</v>
      </c>
      <c r="F31" s="53">
        <f>SUM(F32:F35)</f>
        <v>92</v>
      </c>
      <c r="G31" s="53">
        <f>SUM(G32:G35)</f>
        <v>110.60000000000001</v>
      </c>
      <c r="H31" s="53">
        <f>SUM(H32:H35)</f>
        <v>114.1</v>
      </c>
      <c r="I31" s="53">
        <f>SUM(I32:I35)</f>
        <v>104.19999999999999</v>
      </c>
      <c r="J31" s="53">
        <f>SUM(J32:J35)</f>
        <v>72.5</v>
      </c>
      <c r="K31" s="53">
        <f>SUM(K32:K35)</f>
        <v>85.5</v>
      </c>
      <c r="L31" s="53">
        <f>SUM(L32:L35)</f>
        <v>114.9</v>
      </c>
      <c r="M31" s="53">
        <f>SUM(M32:M35)</f>
        <v>93.100000000000009</v>
      </c>
      <c r="N31" s="53">
        <f>SUM(N32:N35)</f>
        <v>99.3</v>
      </c>
      <c r="O31" s="63">
        <f>SUM(O32:O35)</f>
        <v>1187.5999999999997</v>
      </c>
      <c r="P31" s="53">
        <f>SUM(P32:P35)</f>
        <v>106</v>
      </c>
      <c r="Q31" s="53">
        <f>SUM(Q32:Q35)</f>
        <v>117.1</v>
      </c>
      <c r="R31" s="53">
        <f>SUM(R32:R35)</f>
        <v>108.8</v>
      </c>
      <c r="S31" s="53">
        <f>SUM(S32:S35)</f>
        <v>61.4</v>
      </c>
      <c r="T31" s="53">
        <f>SUM(T32:T35)</f>
        <v>57.699999999999996</v>
      </c>
      <c r="U31" s="53">
        <f>SUM(U32:U35)</f>
        <v>74.8</v>
      </c>
      <c r="V31" s="53">
        <f>SUM(V32:V35)</f>
        <v>87.7</v>
      </c>
      <c r="W31" s="53">
        <f>SUM(W32:W35)</f>
        <v>65.7</v>
      </c>
      <c r="X31" s="53">
        <f>SUM(X32:X35)</f>
        <v>77.199999999999989</v>
      </c>
      <c r="Y31" s="53">
        <f>SUM(Y32:Y35)</f>
        <v>91.399999999999991</v>
      </c>
      <c r="Z31" s="53">
        <f>SUM(Z32:Z35)</f>
        <v>78.599999999999994</v>
      </c>
      <c r="AA31" s="53">
        <f>SUM(AA32:AA35)</f>
        <v>100.39999999999999</v>
      </c>
      <c r="AB31" s="63">
        <f>SUM(AB32:AB35)</f>
        <v>1026.8</v>
      </c>
      <c r="AC31" s="53">
        <f>+AB31-O31</f>
        <v>-160.79999999999973</v>
      </c>
      <c r="AD31" s="63">
        <f>+AC31/O31*100</f>
        <v>-13.539912428427062</v>
      </c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2:40" ht="18" customHeight="1" x14ac:dyDescent="0.2">
      <c r="B32" s="96" t="s">
        <v>64</v>
      </c>
      <c r="C32" s="49">
        <f>+[1]PP!C67</f>
        <v>81.8</v>
      </c>
      <c r="D32" s="49">
        <f>+[1]PP!D67</f>
        <v>78.3</v>
      </c>
      <c r="E32" s="49">
        <f>+[1]PP!E67</f>
        <v>99.8</v>
      </c>
      <c r="F32" s="49">
        <f>+[1]PP!F67</f>
        <v>89.2</v>
      </c>
      <c r="G32" s="49">
        <f>+[1]PP!G67</f>
        <v>107.8</v>
      </c>
      <c r="H32" s="49">
        <f>+[1]PP!H67</f>
        <v>86</v>
      </c>
      <c r="I32" s="49">
        <v>101.3</v>
      </c>
      <c r="J32" s="49">
        <v>69.8</v>
      </c>
      <c r="K32" s="49">
        <v>82.9</v>
      </c>
      <c r="L32" s="49">
        <v>102.3</v>
      </c>
      <c r="M32" s="49">
        <v>80.7</v>
      </c>
      <c r="N32" s="49">
        <v>97.8</v>
      </c>
      <c r="O32" s="50">
        <f>SUM(C32:N32)</f>
        <v>1077.6999999999998</v>
      </c>
      <c r="P32" s="49">
        <f>+[1]PP!P67</f>
        <v>104.2</v>
      </c>
      <c r="Q32" s="49">
        <f>+[1]PP!Q67</f>
        <v>94.9</v>
      </c>
      <c r="R32" s="49">
        <f>+[1]PP!R67</f>
        <v>107.4</v>
      </c>
      <c r="S32" s="97">
        <f>+[1]PP!S67</f>
        <v>51.3</v>
      </c>
      <c r="T32" s="97">
        <f>+[1]PP!T67</f>
        <v>57.3</v>
      </c>
      <c r="U32" s="97">
        <f>+[1]PP!U67</f>
        <v>56.3</v>
      </c>
      <c r="V32" s="97">
        <f>+[1]PP!V67</f>
        <v>87.7</v>
      </c>
      <c r="W32" s="97">
        <f>+[1]PP!W67</f>
        <v>65.7</v>
      </c>
      <c r="X32" s="97">
        <f>+[1]PP!X67</f>
        <v>77.099999999999994</v>
      </c>
      <c r="Y32" s="97">
        <f>+[1]PP!Y67</f>
        <v>91.1</v>
      </c>
      <c r="Z32" s="97">
        <f>+[1]PP!Z67</f>
        <v>78.3</v>
      </c>
      <c r="AA32" s="97">
        <f>+[1]PP!AA67</f>
        <v>99.3</v>
      </c>
      <c r="AB32" s="50">
        <f>SUM(P32:AA32)</f>
        <v>970.6</v>
      </c>
      <c r="AC32" s="49">
        <f>+AB32-O32</f>
        <v>-107.0999999999998</v>
      </c>
      <c r="AD32" s="50">
        <f>+AC32/O32*100</f>
        <v>-9.9378305650923089</v>
      </c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2:40" ht="18" customHeight="1" x14ac:dyDescent="0.2">
      <c r="B33" s="96" t="s">
        <v>63</v>
      </c>
      <c r="C33" s="49">
        <f>+[1]PP!C68</f>
        <v>1.2</v>
      </c>
      <c r="D33" s="49">
        <f>+[1]PP!D68</f>
        <v>2</v>
      </c>
      <c r="E33" s="49">
        <f>+[1]PP!E68</f>
        <v>2.4</v>
      </c>
      <c r="F33" s="49">
        <f>+[1]PP!F68</f>
        <v>2</v>
      </c>
      <c r="G33" s="49">
        <f>+[1]PP!G68</f>
        <v>2.4</v>
      </c>
      <c r="H33" s="49">
        <f>+[1]PP!H68</f>
        <v>2</v>
      </c>
      <c r="I33" s="49">
        <v>2.6</v>
      </c>
      <c r="J33" s="49">
        <v>2.2999999999999998</v>
      </c>
      <c r="K33" s="49">
        <v>2.1</v>
      </c>
      <c r="L33" s="49">
        <v>2.2000000000000002</v>
      </c>
      <c r="M33" s="49">
        <v>1.9</v>
      </c>
      <c r="N33" s="49">
        <v>1.2</v>
      </c>
      <c r="O33" s="50">
        <f>SUM(C33:N33)</f>
        <v>24.299999999999997</v>
      </c>
      <c r="P33" s="49">
        <f>+[1]PP!P68</f>
        <v>1.2</v>
      </c>
      <c r="Q33" s="49">
        <f>+[1]PP!Q68</f>
        <v>1.8</v>
      </c>
      <c r="R33" s="49">
        <f>+[1]PP!R68</f>
        <v>1.1000000000000001</v>
      </c>
      <c r="S33" s="49">
        <f>+[1]PP!S68</f>
        <v>0</v>
      </c>
      <c r="T33" s="49">
        <f>+[1]PP!T68</f>
        <v>0</v>
      </c>
      <c r="U33" s="49">
        <f>+[1]PP!U68</f>
        <v>0</v>
      </c>
      <c r="V33" s="49">
        <f>+[1]PP!V68</f>
        <v>0</v>
      </c>
      <c r="W33" s="49">
        <f>+[1]PP!W68</f>
        <v>0</v>
      </c>
      <c r="X33" s="49">
        <f>+[1]PP!X68</f>
        <v>0</v>
      </c>
      <c r="Y33" s="49">
        <f>+[1]PP!Y68</f>
        <v>0</v>
      </c>
      <c r="Z33" s="49">
        <f>+[1]PP!Z68</f>
        <v>0</v>
      </c>
      <c r="AA33" s="49">
        <f>+[1]PP!AA68</f>
        <v>0</v>
      </c>
      <c r="AB33" s="50">
        <f>SUM(P33:AA33)</f>
        <v>4.0999999999999996</v>
      </c>
      <c r="AC33" s="49">
        <f>+AB33-O33</f>
        <v>-20.199999999999996</v>
      </c>
      <c r="AD33" s="50">
        <f>+AC33/O33*100</f>
        <v>-83.127572016460888</v>
      </c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2:40" ht="18" customHeight="1" x14ac:dyDescent="0.2">
      <c r="B34" s="94" t="s">
        <v>62</v>
      </c>
      <c r="C34" s="92">
        <f>+[1]PP!C69</f>
        <v>24.8</v>
      </c>
      <c r="D34" s="92">
        <f>+[1]PP!D69</f>
        <v>0.7</v>
      </c>
      <c r="E34" s="92">
        <f>+[1]PP!E69</f>
        <v>10.4</v>
      </c>
      <c r="F34" s="92">
        <f>+[1]PP!F69</f>
        <v>0.8</v>
      </c>
      <c r="G34" s="92">
        <f>+[1]PP!G69</f>
        <v>0.4</v>
      </c>
      <c r="H34" s="92">
        <f>+[1]PP!H69</f>
        <v>26.1</v>
      </c>
      <c r="I34" s="92">
        <v>0.3</v>
      </c>
      <c r="J34" s="92">
        <v>0.4</v>
      </c>
      <c r="K34" s="92">
        <v>0.5</v>
      </c>
      <c r="L34" s="92">
        <v>10.4</v>
      </c>
      <c r="M34" s="92">
        <v>10.5</v>
      </c>
      <c r="N34" s="92">
        <v>0.3</v>
      </c>
      <c r="O34" s="93">
        <f>SUM(C34:N34)</f>
        <v>85.6</v>
      </c>
      <c r="P34" s="92">
        <f>+[1]PP!P69</f>
        <v>0.6</v>
      </c>
      <c r="Q34" s="92">
        <f>+[1]PP!Q69</f>
        <v>20.399999999999999</v>
      </c>
      <c r="R34" s="92">
        <f>+[1]PP!R69</f>
        <v>0.3</v>
      </c>
      <c r="S34" s="92">
        <f>+[1]PP!S69</f>
        <v>10.1</v>
      </c>
      <c r="T34" s="92">
        <f>+[1]PP!T69</f>
        <v>0.4</v>
      </c>
      <c r="U34" s="92">
        <f>+[1]PP!U69</f>
        <v>18.5</v>
      </c>
      <c r="V34" s="92">
        <f>+[1]PP!V69</f>
        <v>0</v>
      </c>
      <c r="W34" s="92">
        <f>+[1]PP!W69</f>
        <v>0</v>
      </c>
      <c r="X34" s="92">
        <f>+[1]PP!X69</f>
        <v>0.1</v>
      </c>
      <c r="Y34" s="92">
        <f>+[1]PP!Y69</f>
        <v>0.3</v>
      </c>
      <c r="Z34" s="92">
        <f>+[1]PP!Z69</f>
        <v>0.3</v>
      </c>
      <c r="AA34" s="92">
        <f>+[1]PP!AA69</f>
        <v>1</v>
      </c>
      <c r="AB34" s="93">
        <f>SUM(P34:AA34)</f>
        <v>51.999999999999993</v>
      </c>
      <c r="AC34" s="92">
        <f>+AB34-O34</f>
        <v>-33.6</v>
      </c>
      <c r="AD34" s="93">
        <f>+AC34/O34*100</f>
        <v>-39.252336448598136</v>
      </c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2:40" ht="18" customHeight="1" x14ac:dyDescent="0.2">
      <c r="B35" s="96" t="s">
        <v>61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50">
        <f>SUM(C35:N35)</f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0.1</v>
      </c>
      <c r="AB35" s="50">
        <f>SUM(P35:AA35)</f>
        <v>0.1</v>
      </c>
      <c r="AC35" s="59">
        <f>+AB35-O35</f>
        <v>0.1</v>
      </c>
      <c r="AD35" s="38">
        <v>0</v>
      </c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2:40" ht="18" customHeight="1" x14ac:dyDescent="0.2">
      <c r="B36" s="95" t="s">
        <v>60</v>
      </c>
      <c r="C36" s="53">
        <f>SUM(C37:C39)</f>
        <v>1731.6</v>
      </c>
      <c r="D36" s="53">
        <f>SUM(D37:D39)</f>
        <v>1168.6000000000001</v>
      </c>
      <c r="E36" s="53">
        <f>SUM(E37:E39)</f>
        <v>1661.4</v>
      </c>
      <c r="F36" s="53">
        <f>SUM(F37:F39)</f>
        <v>1581</v>
      </c>
      <c r="G36" s="53">
        <f>SUM(G37:G39)</f>
        <v>1628.5</v>
      </c>
      <c r="H36" s="53">
        <f>SUM(H37:H39)</f>
        <v>1322.9</v>
      </c>
      <c r="I36" s="53">
        <f>SUM(I37:I39)</f>
        <v>1518.2</v>
      </c>
      <c r="J36" s="53">
        <f>SUM(J37:J39)</f>
        <v>1596.8000000000002</v>
      </c>
      <c r="K36" s="53">
        <f>SUM(K37:K39)</f>
        <v>1391.3999999999999</v>
      </c>
      <c r="L36" s="53">
        <f>SUM(L37:L39)</f>
        <v>1292</v>
      </c>
      <c r="M36" s="53">
        <f>SUM(M37:M39)</f>
        <v>1159.8</v>
      </c>
      <c r="N36" s="53">
        <f>SUM(N37:N39)</f>
        <v>1096.5</v>
      </c>
      <c r="O36" s="53">
        <f>SUM(O37:O39)</f>
        <v>17148.699999999997</v>
      </c>
      <c r="P36" s="53">
        <f>SUM(P37:P39)</f>
        <v>2184.2999999999997</v>
      </c>
      <c r="Q36" s="53">
        <f>SUM(Q37:Q39)</f>
        <v>1316.6000000000001</v>
      </c>
      <c r="R36" s="53">
        <f>SUM(R37:R39)</f>
        <v>1179.0999999999999</v>
      </c>
      <c r="S36" s="53">
        <f>SUM(S37:S39)</f>
        <v>579.20000000000005</v>
      </c>
      <c r="T36" s="53">
        <f>SUM(T37:T39)</f>
        <v>316.5</v>
      </c>
      <c r="U36" s="53">
        <f>SUM(U37:U39)</f>
        <v>667.80000000000007</v>
      </c>
      <c r="V36" s="53">
        <f>SUM(V37:V39)</f>
        <v>1125.0999999999999</v>
      </c>
      <c r="W36" s="53">
        <f>SUM(W37:W39)</f>
        <v>1419</v>
      </c>
      <c r="X36" s="53">
        <f>SUM(X37:X39)</f>
        <v>570.90000000000009</v>
      </c>
      <c r="Y36" s="53">
        <f>SUM(Y37:Y39)</f>
        <v>741</v>
      </c>
      <c r="Z36" s="53">
        <f>SUM(Z37:Z39)</f>
        <v>678.5</v>
      </c>
      <c r="AA36" s="53">
        <f>SUM(AA37:AA39)</f>
        <v>1135.3</v>
      </c>
      <c r="AB36" s="53">
        <f>SUM(AB37:AB39)</f>
        <v>11913.300000000003</v>
      </c>
      <c r="AC36" s="53">
        <f>+AB36-O36</f>
        <v>-5235.3999999999942</v>
      </c>
      <c r="AD36" s="63">
        <f>+AC36/O36*100</f>
        <v>-30.529427886661935</v>
      </c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2:40" ht="18" customHeight="1" x14ac:dyDescent="0.2">
      <c r="B37" s="96" t="s">
        <v>59</v>
      </c>
      <c r="C37" s="49">
        <f>+[1]PP!C72</f>
        <v>28.3</v>
      </c>
      <c r="D37" s="49">
        <f>+[1]PP!D72</f>
        <v>25.9</v>
      </c>
      <c r="E37" s="49">
        <f>+[1]PP!E72</f>
        <v>23.9</v>
      </c>
      <c r="F37" s="49">
        <f>+[1]PP!F72</f>
        <v>22.2</v>
      </c>
      <c r="G37" s="49">
        <f>+[1]PP!G72</f>
        <v>23.5</v>
      </c>
      <c r="H37" s="49">
        <f>+[1]PP!H72</f>
        <v>18</v>
      </c>
      <c r="I37" s="49">
        <f>+[1]PP!I72</f>
        <v>22.5</v>
      </c>
      <c r="J37" s="49">
        <f>+[1]PP!J72</f>
        <v>18.899999999999999</v>
      </c>
      <c r="K37" s="49">
        <f>+[1]PP!K72</f>
        <v>18.8</v>
      </c>
      <c r="L37" s="49">
        <f>+[1]PP!L72</f>
        <v>22.2</v>
      </c>
      <c r="M37" s="49">
        <v>24</v>
      </c>
      <c r="N37" s="49">
        <v>26.4</v>
      </c>
      <c r="O37" s="50">
        <f>SUM(C37:N37)</f>
        <v>274.60000000000002</v>
      </c>
      <c r="P37" s="49">
        <f>+[1]PP!P72</f>
        <v>33.700000000000003</v>
      </c>
      <c r="Q37" s="49">
        <f>+[1]PP!Q72</f>
        <v>28.4</v>
      </c>
      <c r="R37" s="49">
        <f>+[1]PP!R72</f>
        <v>12.1</v>
      </c>
      <c r="S37" s="49">
        <f>+[1]PP!S72</f>
        <v>7.1</v>
      </c>
      <c r="T37" s="49">
        <f>+[1]PP!T72</f>
        <v>10.3</v>
      </c>
      <c r="U37" s="49">
        <f>+[1]PP!U72</f>
        <v>8.6999999999999993</v>
      </c>
      <c r="V37" s="49">
        <f>+[1]PP!V72</f>
        <v>15.5</v>
      </c>
      <c r="W37" s="49">
        <f>+[1]PP!W72</f>
        <v>11.7</v>
      </c>
      <c r="X37" s="49">
        <f>+[1]PP!X72</f>
        <v>15.2</v>
      </c>
      <c r="Y37" s="49">
        <f>+[1]PP!Y72</f>
        <v>20.399999999999999</v>
      </c>
      <c r="Z37" s="49">
        <f>+[1]PP!Z72</f>
        <v>21.8</v>
      </c>
      <c r="AA37" s="49">
        <f>+[1]PP!AA72</f>
        <v>41.3</v>
      </c>
      <c r="AB37" s="50">
        <f>SUM(P37:AA37)</f>
        <v>226.2</v>
      </c>
      <c r="AC37" s="49">
        <f>+AB37-O37</f>
        <v>-48.400000000000034</v>
      </c>
      <c r="AD37" s="50">
        <f>+AC37/O37*100</f>
        <v>-17.625637290604526</v>
      </c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2:40" ht="18" customHeight="1" x14ac:dyDescent="0.2">
      <c r="B38" s="94" t="s">
        <v>55</v>
      </c>
      <c r="C38" s="92">
        <f>+[1]PP!C73</f>
        <v>1702.3</v>
      </c>
      <c r="D38" s="92">
        <f>+[1]PP!D73</f>
        <v>1142</v>
      </c>
      <c r="E38" s="92">
        <f>+[1]PP!E73</f>
        <v>1636.8</v>
      </c>
      <c r="F38" s="92">
        <f>+[1]PP!F73</f>
        <v>1558.6</v>
      </c>
      <c r="G38" s="92">
        <f>+[1]PP!G73</f>
        <v>1605</v>
      </c>
      <c r="H38" s="92">
        <f>+[1]PP!H73</f>
        <v>1304.9000000000001</v>
      </c>
      <c r="I38" s="92">
        <f>+[1]PP!I73</f>
        <v>1495.7</v>
      </c>
      <c r="J38" s="92">
        <f>+[1]PP!J73</f>
        <v>1577.9</v>
      </c>
      <c r="K38" s="92">
        <f>+[1]PP!K73</f>
        <v>1372.6</v>
      </c>
      <c r="L38" s="92">
        <f>+[1]PP!L73</f>
        <v>1269.8</v>
      </c>
      <c r="M38" s="92">
        <v>1135.8</v>
      </c>
      <c r="N38" s="92">
        <v>1070.0999999999999</v>
      </c>
      <c r="O38" s="93">
        <f>SUM(C38:N38)</f>
        <v>16871.5</v>
      </c>
      <c r="P38" s="92">
        <f>+[1]PP!P73</f>
        <v>2150.6</v>
      </c>
      <c r="Q38" s="92">
        <f>+[1]PP!Q73</f>
        <v>1288.2</v>
      </c>
      <c r="R38" s="92">
        <f>+[1]PP!R73</f>
        <v>1167</v>
      </c>
      <c r="S38" s="92">
        <f>+[1]PP!S73</f>
        <v>572.1</v>
      </c>
      <c r="T38" s="92">
        <f>+[1]PP!T73</f>
        <v>306.2</v>
      </c>
      <c r="U38" s="92">
        <f>+[1]PP!U73</f>
        <v>659.1</v>
      </c>
      <c r="V38" s="92">
        <f>+[1]PP!V73</f>
        <v>1109.5999999999999</v>
      </c>
      <c r="W38" s="92">
        <f>+[1]PP!W73</f>
        <v>1407.3</v>
      </c>
      <c r="X38" s="92">
        <f>+[1]PP!X73</f>
        <v>555.70000000000005</v>
      </c>
      <c r="Y38" s="92">
        <f>+[1]PP!Y73</f>
        <v>720.6</v>
      </c>
      <c r="Z38" s="92">
        <f>+[1]PP!Z73</f>
        <v>656.7</v>
      </c>
      <c r="AA38" s="92">
        <f>+[1]PP!AA73</f>
        <v>1094</v>
      </c>
      <c r="AB38" s="93">
        <f>SUM(P38:AA38)</f>
        <v>11687.100000000002</v>
      </c>
      <c r="AC38" s="92">
        <f>+AB38-O38</f>
        <v>-5184.3999999999978</v>
      </c>
      <c r="AD38" s="93">
        <f>+AC38/O38*100</f>
        <v>-30.728743739442244</v>
      </c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2:40" ht="18" customHeight="1" x14ac:dyDescent="0.2">
      <c r="B39" s="96" t="s">
        <v>15</v>
      </c>
      <c r="C39" s="98">
        <v>1</v>
      </c>
      <c r="D39" s="98">
        <v>0.7</v>
      </c>
      <c r="E39" s="98">
        <v>0.7</v>
      </c>
      <c r="F39" s="98">
        <v>0.2</v>
      </c>
      <c r="G39" s="98">
        <v>0</v>
      </c>
      <c r="H39" s="98">
        <v>0</v>
      </c>
      <c r="I39" s="98">
        <v>0</v>
      </c>
      <c r="J39" s="98">
        <v>0</v>
      </c>
      <c r="K39" s="98">
        <v>0</v>
      </c>
      <c r="L39" s="98">
        <v>0</v>
      </c>
      <c r="M39" s="98">
        <v>0</v>
      </c>
      <c r="N39" s="98">
        <v>0</v>
      </c>
      <c r="O39" s="50">
        <f>SUM(C39:N39)</f>
        <v>2.6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50">
        <f>SUM(P39:AA39)</f>
        <v>0</v>
      </c>
      <c r="AC39" s="49">
        <f>+AB39-O39</f>
        <v>-2.6</v>
      </c>
      <c r="AD39" s="49">
        <f>+AC39/O39*100</f>
        <v>-100</v>
      </c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2:40" ht="18" customHeight="1" x14ac:dyDescent="0.2">
      <c r="B40" s="95" t="s">
        <v>58</v>
      </c>
      <c r="C40" s="53">
        <f>+C41+C42</f>
        <v>79.400000000000006</v>
      </c>
      <c r="D40" s="53">
        <f>+D41+D42</f>
        <v>63.8</v>
      </c>
      <c r="E40" s="53">
        <f>+E41+E42</f>
        <v>72.5</v>
      </c>
      <c r="F40" s="53">
        <f>+F41+F42</f>
        <v>69</v>
      </c>
      <c r="G40" s="53">
        <f>+G41+G42</f>
        <v>68.599999999999994</v>
      </c>
      <c r="H40" s="53">
        <f>+H41+H42</f>
        <v>61.6</v>
      </c>
      <c r="I40" s="53">
        <f>+I41+I42</f>
        <v>75.099999999999994</v>
      </c>
      <c r="J40" s="53">
        <f>+J41+J42</f>
        <v>52.7</v>
      </c>
      <c r="K40" s="53">
        <f>+K41+K42</f>
        <v>43.2</v>
      </c>
      <c r="L40" s="53">
        <f>+L41+L42</f>
        <v>49.3</v>
      </c>
      <c r="M40" s="53">
        <f>+M41+M42</f>
        <v>37.4</v>
      </c>
      <c r="N40" s="53">
        <f>+N41+N42</f>
        <v>44.6</v>
      </c>
      <c r="O40" s="63">
        <f>+O41+O42</f>
        <v>717.2</v>
      </c>
      <c r="P40" s="53">
        <f>+P41+P42</f>
        <v>61.4</v>
      </c>
      <c r="Q40" s="53">
        <f>+Q41+Q42</f>
        <v>49.8</v>
      </c>
      <c r="R40" s="53">
        <f>+R41+R42</f>
        <v>34.1</v>
      </c>
      <c r="S40" s="53">
        <f>+S41+S42</f>
        <v>0.4</v>
      </c>
      <c r="T40" s="53">
        <f>+T41+T42</f>
        <v>8.6999999999999993</v>
      </c>
      <c r="U40" s="53">
        <f>+U41+U42</f>
        <v>25.2</v>
      </c>
      <c r="V40" s="53">
        <f>+V41+V42</f>
        <v>36.200000000000003</v>
      </c>
      <c r="W40" s="53">
        <f>+W41+W42</f>
        <v>44.2</v>
      </c>
      <c r="X40" s="53">
        <f>+X41+X42</f>
        <v>47.9</v>
      </c>
      <c r="Y40" s="53">
        <f>+Y41+Y42</f>
        <v>56.1</v>
      </c>
      <c r="Z40" s="53">
        <f>+Z41+Z42</f>
        <v>50.5</v>
      </c>
      <c r="AA40" s="53">
        <f>+AA41+AA42</f>
        <v>39.9</v>
      </c>
      <c r="AB40" s="63">
        <f>+AB41+AB42</f>
        <v>454.39999999999992</v>
      </c>
      <c r="AC40" s="53">
        <f>+AB40-O40</f>
        <v>-262.80000000000013</v>
      </c>
      <c r="AD40" s="63">
        <f>+AC40/O40*100</f>
        <v>-36.642498605688807</v>
      </c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2:40" ht="18" customHeight="1" x14ac:dyDescent="0.2">
      <c r="B41" s="96" t="s">
        <v>57</v>
      </c>
      <c r="C41" s="49">
        <f>+[1]PP!C77</f>
        <v>79.400000000000006</v>
      </c>
      <c r="D41" s="49">
        <f>+[1]PP!D77</f>
        <v>63.8</v>
      </c>
      <c r="E41" s="49">
        <f>+[1]PP!E77</f>
        <v>72.5</v>
      </c>
      <c r="F41" s="49">
        <f>+[1]PP!F77</f>
        <v>69</v>
      </c>
      <c r="G41" s="49">
        <f>+[1]PP!G77</f>
        <v>68.599999999999994</v>
      </c>
      <c r="H41" s="49">
        <f>+[1]PP!H77</f>
        <v>61.6</v>
      </c>
      <c r="I41" s="49">
        <f>+[1]PP!I77</f>
        <v>75.099999999999994</v>
      </c>
      <c r="J41" s="49">
        <f>+[1]PP!J77</f>
        <v>52.7</v>
      </c>
      <c r="K41" s="49">
        <f>+[1]PP!K77</f>
        <v>43.2</v>
      </c>
      <c r="L41" s="49">
        <f>+[1]PP!L77</f>
        <v>49.3</v>
      </c>
      <c r="M41" s="49">
        <v>37.4</v>
      </c>
      <c r="N41" s="49">
        <v>44.6</v>
      </c>
      <c r="O41" s="50">
        <f>SUM(C41:N41)</f>
        <v>717.2</v>
      </c>
      <c r="P41" s="49">
        <f>+[1]PP!P77</f>
        <v>61.4</v>
      </c>
      <c r="Q41" s="49">
        <f>+[1]PP!Q77</f>
        <v>49.8</v>
      </c>
      <c r="R41" s="49">
        <f>+[1]PP!R77</f>
        <v>34.1</v>
      </c>
      <c r="S41" s="97">
        <f>+[1]PP!S77</f>
        <v>0.4</v>
      </c>
      <c r="T41" s="97">
        <f>+[1]PP!T77</f>
        <v>8.6999999999999993</v>
      </c>
      <c r="U41" s="97">
        <f>+[1]PP!U77</f>
        <v>25.2</v>
      </c>
      <c r="V41" s="97">
        <f>+[1]PP!V77</f>
        <v>36.200000000000003</v>
      </c>
      <c r="W41" s="97">
        <f>+[1]PP!W77</f>
        <v>44.2</v>
      </c>
      <c r="X41" s="97">
        <f>+[1]PP!X77</f>
        <v>47.9</v>
      </c>
      <c r="Y41" s="97">
        <f>+[1]PP!Y77</f>
        <v>56.1</v>
      </c>
      <c r="Z41" s="97">
        <f>+[1]PP!Z77</f>
        <v>50.5</v>
      </c>
      <c r="AA41" s="97">
        <f>+[1]PP!AA77</f>
        <v>39.9</v>
      </c>
      <c r="AB41" s="50">
        <f>SUM(P41:AA41)</f>
        <v>454.39999999999992</v>
      </c>
      <c r="AC41" s="49">
        <f>+AB41-O41</f>
        <v>-262.80000000000013</v>
      </c>
      <c r="AD41" s="50">
        <f>+AC41/O41*100</f>
        <v>-36.642498605688807</v>
      </c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2:40" ht="18" customHeight="1" x14ac:dyDescent="0.2">
      <c r="B42" s="96" t="s">
        <v>15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50">
        <f>SUM(C42:N42)</f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50">
        <f>SUM(P42:AA42)</f>
        <v>0</v>
      </c>
      <c r="AC42" s="59">
        <f>+AB42-O42</f>
        <v>0</v>
      </c>
      <c r="AD42" s="38">
        <v>0</v>
      </c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2:40" ht="18" customHeight="1" x14ac:dyDescent="0.2">
      <c r="B43" s="95" t="s">
        <v>56</v>
      </c>
      <c r="C43" s="53">
        <f>+C44+C45</f>
        <v>5.5</v>
      </c>
      <c r="D43" s="53">
        <f>+D44+D45</f>
        <v>0</v>
      </c>
      <c r="E43" s="53">
        <f>+E44+E45</f>
        <v>0</v>
      </c>
      <c r="F43" s="53">
        <f>+F44+F45</f>
        <v>0</v>
      </c>
      <c r="G43" s="53">
        <f>+G44+G45</f>
        <v>33.900000000000006</v>
      </c>
      <c r="H43" s="53">
        <f>+H44+H45</f>
        <v>31.3</v>
      </c>
      <c r="I43" s="53">
        <f>+I44+I45</f>
        <v>0</v>
      </c>
      <c r="J43" s="53">
        <f>+J44+J45</f>
        <v>11.8</v>
      </c>
      <c r="K43" s="53">
        <f>+K44+K45</f>
        <v>720.8</v>
      </c>
      <c r="L43" s="53">
        <f>+L44+L45</f>
        <v>317.29999999999995</v>
      </c>
      <c r="M43" s="53">
        <f>+M44+M45</f>
        <v>0</v>
      </c>
      <c r="N43" s="53">
        <f>+N44+N45</f>
        <v>11.9</v>
      </c>
      <c r="O43" s="53">
        <f>+O44+O45</f>
        <v>1132.4999999999998</v>
      </c>
      <c r="P43" s="53">
        <f>+P44+P45</f>
        <v>0</v>
      </c>
      <c r="Q43" s="53">
        <f>+Q44+Q45</f>
        <v>0</v>
      </c>
      <c r="R43" s="53">
        <f>+R44+R45</f>
        <v>0</v>
      </c>
      <c r="S43" s="53">
        <f>+S44+S45</f>
        <v>0</v>
      </c>
      <c r="T43" s="53">
        <f>+T44+T45</f>
        <v>131.6</v>
      </c>
      <c r="U43" s="53">
        <f>+U44+U45</f>
        <v>402.1</v>
      </c>
      <c r="V43" s="53">
        <f>+V44+V45</f>
        <v>481.8</v>
      </c>
      <c r="W43" s="53">
        <f>+W44+W45</f>
        <v>125</v>
      </c>
      <c r="X43" s="53">
        <f>+X44+X45</f>
        <v>2.2999999999999998</v>
      </c>
      <c r="Y43" s="53">
        <f>+Y44+Y45</f>
        <v>3</v>
      </c>
      <c r="Z43" s="53">
        <f>+Z44+Z45</f>
        <v>2.4</v>
      </c>
      <c r="AA43" s="53">
        <f>+AA44+AA45</f>
        <v>3.1</v>
      </c>
      <c r="AB43" s="53">
        <f>+AB44+AB45</f>
        <v>1151.3</v>
      </c>
      <c r="AC43" s="53">
        <f>+AB43-O43</f>
        <v>18.800000000000182</v>
      </c>
      <c r="AD43" s="80">
        <v>0</v>
      </c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2:40" ht="18" customHeight="1" x14ac:dyDescent="0.2">
      <c r="B44" s="94" t="s">
        <v>55</v>
      </c>
      <c r="C44" s="92">
        <v>5.5</v>
      </c>
      <c r="D44" s="92">
        <v>0</v>
      </c>
      <c r="E44" s="92">
        <v>0</v>
      </c>
      <c r="F44" s="92">
        <v>0</v>
      </c>
      <c r="G44" s="92">
        <v>22.1</v>
      </c>
      <c r="H44" s="92">
        <v>0</v>
      </c>
      <c r="I44" s="92">
        <v>0</v>
      </c>
      <c r="J44" s="92">
        <v>0</v>
      </c>
      <c r="K44" s="92">
        <v>5.9</v>
      </c>
      <c r="L44" s="92">
        <v>5.9</v>
      </c>
      <c r="M44" s="92">
        <v>0</v>
      </c>
      <c r="N44" s="92">
        <v>11.9</v>
      </c>
      <c r="O44" s="93">
        <f>SUM(C44:N44)</f>
        <v>51.3</v>
      </c>
      <c r="P44" s="92">
        <v>0</v>
      </c>
      <c r="Q44" s="92">
        <v>0</v>
      </c>
      <c r="R44" s="92">
        <v>0</v>
      </c>
      <c r="S44" s="92">
        <v>0</v>
      </c>
      <c r="T44" s="92">
        <v>131.6</v>
      </c>
      <c r="U44" s="92">
        <v>2.1</v>
      </c>
      <c r="V44" s="92">
        <v>27.1</v>
      </c>
      <c r="W44" s="92">
        <v>2.2000000000000002</v>
      </c>
      <c r="X44" s="92">
        <v>2.2999999999999998</v>
      </c>
      <c r="Y44" s="92">
        <v>3</v>
      </c>
      <c r="Z44" s="92">
        <v>2.4</v>
      </c>
      <c r="AA44" s="92">
        <v>3.1</v>
      </c>
      <c r="AB44" s="93">
        <f>SUM(P44:AA44)</f>
        <v>173.79999999999998</v>
      </c>
      <c r="AC44" s="92">
        <f>+AB44-O44</f>
        <v>122.49999999999999</v>
      </c>
      <c r="AD44" s="91">
        <v>0</v>
      </c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2:40" ht="18" customHeight="1" x14ac:dyDescent="0.2">
      <c r="B45" s="94" t="s">
        <v>54</v>
      </c>
      <c r="C45" s="92">
        <v>0</v>
      </c>
      <c r="D45" s="92">
        <v>0</v>
      </c>
      <c r="E45" s="92">
        <v>0</v>
      </c>
      <c r="F45" s="92">
        <v>0</v>
      </c>
      <c r="G45" s="92">
        <v>11.8</v>
      </c>
      <c r="H45" s="92">
        <v>31.3</v>
      </c>
      <c r="I45" s="92">
        <v>0</v>
      </c>
      <c r="J45" s="92">
        <v>11.8</v>
      </c>
      <c r="K45" s="92">
        <v>714.9</v>
      </c>
      <c r="L45" s="92">
        <v>311.39999999999998</v>
      </c>
      <c r="M45" s="92">
        <v>0</v>
      </c>
      <c r="N45" s="92">
        <v>0</v>
      </c>
      <c r="O45" s="93">
        <f>SUM(C45:N45)</f>
        <v>1081.1999999999998</v>
      </c>
      <c r="P45" s="92">
        <v>0</v>
      </c>
      <c r="Q45" s="92">
        <v>0</v>
      </c>
      <c r="R45" s="92">
        <v>0</v>
      </c>
      <c r="S45" s="92">
        <v>0</v>
      </c>
      <c r="T45" s="92">
        <v>0</v>
      </c>
      <c r="U45" s="92">
        <v>400</v>
      </c>
      <c r="V45" s="92">
        <v>454.7</v>
      </c>
      <c r="W45" s="92">
        <v>122.8</v>
      </c>
      <c r="X45" s="92">
        <v>0</v>
      </c>
      <c r="Y45" s="92">
        <v>0</v>
      </c>
      <c r="Z45" s="92">
        <v>0</v>
      </c>
      <c r="AA45" s="92">
        <v>0</v>
      </c>
      <c r="AB45" s="93">
        <f>SUM(P45:AA45)</f>
        <v>977.5</v>
      </c>
      <c r="AC45" s="92">
        <f>+AB45-O45</f>
        <v>-103.69999999999982</v>
      </c>
      <c r="AD45" s="91">
        <v>0</v>
      </c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2:40" ht="18" customHeight="1" x14ac:dyDescent="0.2">
      <c r="B46" s="78" t="s">
        <v>53</v>
      </c>
      <c r="C46" s="53">
        <f>+C47+C60+C61</f>
        <v>474.20000000000005</v>
      </c>
      <c r="D46" s="53">
        <f>+D47+D60+D61</f>
        <v>880.9</v>
      </c>
      <c r="E46" s="53">
        <f>+E47+E60+E61</f>
        <v>191.9</v>
      </c>
      <c r="F46" s="53">
        <f>+F47+F60+F61</f>
        <v>646.70000000000005</v>
      </c>
      <c r="G46" s="53">
        <f>+G47+G60+G61</f>
        <v>1351.5</v>
      </c>
      <c r="H46" s="53">
        <f>+H47+H60+H61</f>
        <v>3346.6</v>
      </c>
      <c r="I46" s="53">
        <f>+I47+I60+I61</f>
        <v>133.30000000000001</v>
      </c>
      <c r="J46" s="53">
        <f>+J47+J60+J61</f>
        <v>4.7</v>
      </c>
      <c r="K46" s="53">
        <f>+K47+K60+K61</f>
        <v>358.5</v>
      </c>
      <c r="L46" s="53">
        <f>+L47+L60+L61</f>
        <v>20.9</v>
      </c>
      <c r="M46" s="53">
        <f>+M47+M60+M61</f>
        <v>655.80000000000007</v>
      </c>
      <c r="N46" s="53">
        <f>+N47+N60+N61</f>
        <v>379.79999999999995</v>
      </c>
      <c r="O46" s="63">
        <f>+O47+O60+O61</f>
        <v>8444.7999999999993</v>
      </c>
      <c r="P46" s="53">
        <f>+P47+P60+P61</f>
        <v>142.30000000000001</v>
      </c>
      <c r="Q46" s="53">
        <f>+Q47+Q60+Q61</f>
        <v>144</v>
      </c>
      <c r="R46" s="53">
        <f>+R47+R60+R61</f>
        <v>1967.9</v>
      </c>
      <c r="S46" s="53">
        <f>+S47+S60+S61</f>
        <v>4.9000000000000004</v>
      </c>
      <c r="T46" s="53">
        <f>+T47+T60+T61</f>
        <v>782.1</v>
      </c>
      <c r="U46" s="53">
        <f>+U47+U60+U61</f>
        <v>166.4</v>
      </c>
      <c r="V46" s="53">
        <f>+V47+V60+V61</f>
        <v>273.89999999999998</v>
      </c>
      <c r="W46" s="53">
        <f>+W47+W60+W61</f>
        <v>4920.0999999999995</v>
      </c>
      <c r="X46" s="53">
        <f>+X47+X60+X61</f>
        <v>7927.4000000000005</v>
      </c>
      <c r="Y46" s="53">
        <f>+Y47+Y60+Y61</f>
        <v>175.1</v>
      </c>
      <c r="Z46" s="53">
        <f>+Z47+Z60+Z61</f>
        <v>153.80000000000001</v>
      </c>
      <c r="AA46" s="53">
        <f>+AA47+AA60+AA61</f>
        <v>2017.3</v>
      </c>
      <c r="AB46" s="63">
        <f>+AB47+AB60+AB61</f>
        <v>18675.2</v>
      </c>
      <c r="AC46" s="53">
        <f>+AB46-O46</f>
        <v>10230.400000000001</v>
      </c>
      <c r="AD46" s="63">
        <f>+AC46/O46*100</f>
        <v>121.14437286851083</v>
      </c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2:40" ht="18" customHeight="1" x14ac:dyDescent="0.2">
      <c r="B47" s="54" t="s">
        <v>52</v>
      </c>
      <c r="C47" s="53">
        <f>+C48+C52+C59</f>
        <v>474.20000000000005</v>
      </c>
      <c r="D47" s="53">
        <f>+D48+D52+D59</f>
        <v>880.9</v>
      </c>
      <c r="E47" s="53">
        <f>+E48+E52+E59</f>
        <v>191.9</v>
      </c>
      <c r="F47" s="53">
        <f>+F48+F52+F59</f>
        <v>646.70000000000005</v>
      </c>
      <c r="G47" s="53">
        <f>+G48+G52+G59</f>
        <v>1351.5</v>
      </c>
      <c r="H47" s="53">
        <f>+H48+H52+H59</f>
        <v>3346.6</v>
      </c>
      <c r="I47" s="53">
        <f>+I48+I52+I59</f>
        <v>133.30000000000001</v>
      </c>
      <c r="J47" s="53">
        <f>+J48+J52+J59</f>
        <v>4.7</v>
      </c>
      <c r="K47" s="53">
        <f>+K48+K52+K59</f>
        <v>358.5</v>
      </c>
      <c r="L47" s="53">
        <f>+L48+L52+L59</f>
        <v>20.9</v>
      </c>
      <c r="M47" s="53">
        <f>+M48+M52+M59</f>
        <v>655.80000000000007</v>
      </c>
      <c r="N47" s="53">
        <f>+N48+N52+N59</f>
        <v>379.79999999999995</v>
      </c>
      <c r="O47" s="63">
        <f>+O48+O52+O59</f>
        <v>8444.7999999999993</v>
      </c>
      <c r="P47" s="53">
        <f>+P48+P52+P59</f>
        <v>142.30000000000001</v>
      </c>
      <c r="Q47" s="53">
        <f>+Q48+Q52+Q59</f>
        <v>144</v>
      </c>
      <c r="R47" s="53">
        <f>+R48+R52+R59</f>
        <v>505.5</v>
      </c>
      <c r="S47" s="53">
        <f>+S48+S52+S59</f>
        <v>4.9000000000000004</v>
      </c>
      <c r="T47" s="53">
        <f>+T48+T52+T59</f>
        <v>782.1</v>
      </c>
      <c r="U47" s="53">
        <f>+U48+U52+U59</f>
        <v>166.4</v>
      </c>
      <c r="V47" s="53">
        <f>+V48+V52+V59</f>
        <v>273.89999999999998</v>
      </c>
      <c r="W47" s="53">
        <f>+W48+W52+W59</f>
        <v>4920.0999999999995</v>
      </c>
      <c r="X47" s="53">
        <f>+X48+X52+X59</f>
        <v>7927.4000000000005</v>
      </c>
      <c r="Y47" s="53">
        <f>+Y48+Y52+Y59</f>
        <v>175.1</v>
      </c>
      <c r="Z47" s="53">
        <f>+Z48+Z52+Z59</f>
        <v>153.80000000000001</v>
      </c>
      <c r="AA47" s="53">
        <f>+AA48+AA52+AA59</f>
        <v>2017.3</v>
      </c>
      <c r="AB47" s="63">
        <f>+AB48+AB52+AB59</f>
        <v>17212.8</v>
      </c>
      <c r="AC47" s="53">
        <f>+AB47-O47</f>
        <v>8768</v>
      </c>
      <c r="AD47" s="63">
        <f>+AC47/O47*100</f>
        <v>103.82720727548313</v>
      </c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2:40" ht="18" customHeight="1" x14ac:dyDescent="0.2">
      <c r="B48" s="90" t="s">
        <v>51</v>
      </c>
      <c r="C48" s="53">
        <f>SUM(C49:C51)</f>
        <v>0</v>
      </c>
      <c r="D48" s="53">
        <f>SUM(D49:D51)</f>
        <v>0</v>
      </c>
      <c r="E48" s="53">
        <f>SUM(E49:E51)</f>
        <v>0</v>
      </c>
      <c r="F48" s="53">
        <f>SUM(F49:F51)</f>
        <v>0</v>
      </c>
      <c r="G48" s="53">
        <f>SUM(G49:G51)</f>
        <v>0</v>
      </c>
      <c r="H48" s="53">
        <f>SUM(H49:H51)</f>
        <v>3150</v>
      </c>
      <c r="I48" s="53">
        <f>SUM(I49:I51)</f>
        <v>0</v>
      </c>
      <c r="J48" s="53">
        <f>SUM(J49:J51)</f>
        <v>0</v>
      </c>
      <c r="K48" s="53">
        <f>SUM(K49:K51)</f>
        <v>0</v>
      </c>
      <c r="L48" s="53">
        <f>SUM(L49:L51)</f>
        <v>0</v>
      </c>
      <c r="M48" s="53">
        <f>SUM(M49:M51)</f>
        <v>0</v>
      </c>
      <c r="N48" s="53">
        <f>SUM(N49:N51)</f>
        <v>0</v>
      </c>
      <c r="O48" s="63">
        <f>SUM(O49:O51)</f>
        <v>3150</v>
      </c>
      <c r="P48" s="53">
        <f>SUM(P49:P51)</f>
        <v>0</v>
      </c>
      <c r="Q48" s="53">
        <f>SUM(Q49:Q51)</f>
        <v>0</v>
      </c>
      <c r="R48" s="53">
        <f>SUM(R49:R51)</f>
        <v>0</v>
      </c>
      <c r="S48" s="53">
        <f>SUM(S49:S51)</f>
        <v>0</v>
      </c>
      <c r="T48" s="53">
        <f>SUM(T49:T51)</f>
        <v>0</v>
      </c>
      <c r="U48" s="53">
        <f>SUM(U49:U51)</f>
        <v>0</v>
      </c>
      <c r="V48" s="53">
        <f>SUM(V49:V51)</f>
        <v>0</v>
      </c>
      <c r="W48" s="53">
        <f>SUM(W49:W51)</f>
        <v>4624.7</v>
      </c>
      <c r="X48" s="53">
        <f>SUM(X49:X51)</f>
        <v>6053.6</v>
      </c>
      <c r="Y48" s="53">
        <f>SUM(Y49:Y51)</f>
        <v>0</v>
      </c>
      <c r="Z48" s="53">
        <f>SUM(Z49:Z51)</f>
        <v>0</v>
      </c>
      <c r="AA48" s="53">
        <f>SUM(AA49:AA51)</f>
        <v>0</v>
      </c>
      <c r="AB48" s="53">
        <f>SUM(AB49:AB51)</f>
        <v>10678.3</v>
      </c>
      <c r="AC48" s="53">
        <f>+AB48-O48</f>
        <v>7528.2999999999993</v>
      </c>
      <c r="AD48" s="80">
        <v>0</v>
      </c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2:40" ht="18" customHeight="1" x14ac:dyDescent="0.2">
      <c r="B49" s="51" t="s">
        <v>50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3150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50">
        <f>SUM(C49:N49)</f>
        <v>3150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4624.7</v>
      </c>
      <c r="X49" s="49">
        <v>0</v>
      </c>
      <c r="Y49" s="49">
        <v>0</v>
      </c>
      <c r="Z49" s="49">
        <v>0</v>
      </c>
      <c r="AA49" s="49">
        <v>0</v>
      </c>
      <c r="AB49" s="50">
        <f>SUM(P49:AA49)</f>
        <v>4624.7</v>
      </c>
      <c r="AC49" s="49">
        <f>+AB49-O49</f>
        <v>1474.6999999999998</v>
      </c>
      <c r="AD49" s="38">
        <v>0</v>
      </c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2:40" ht="18" customHeight="1" x14ac:dyDescent="0.2">
      <c r="B50" s="51" t="s">
        <v>49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50">
        <f>SUM(C50:N50)</f>
        <v>0</v>
      </c>
      <c r="P50" s="49">
        <f>+[1]PP!P84</f>
        <v>0</v>
      </c>
      <c r="Q50" s="49">
        <f>+[1]PP!Q84</f>
        <v>0</v>
      </c>
      <c r="R50" s="49">
        <f>+[1]PP!R84</f>
        <v>0</v>
      </c>
      <c r="S50" s="49">
        <f>+[1]PP!S84</f>
        <v>0</v>
      </c>
      <c r="T50" s="49">
        <f>+[1]PP!T84</f>
        <v>0</v>
      </c>
      <c r="U50" s="49">
        <f>+[1]PP!U84</f>
        <v>0</v>
      </c>
      <c r="V50" s="49">
        <f>+[1]PP!V84</f>
        <v>0</v>
      </c>
      <c r="W50" s="49">
        <v>0</v>
      </c>
      <c r="X50" s="49">
        <v>0</v>
      </c>
      <c r="Y50" s="49">
        <v>0</v>
      </c>
      <c r="Z50" s="49">
        <v>0</v>
      </c>
      <c r="AA50" s="49">
        <v>0</v>
      </c>
      <c r="AB50" s="50">
        <f>SUM(P50:AA50)</f>
        <v>0</v>
      </c>
      <c r="AC50" s="49">
        <f>+AB50-O50</f>
        <v>0</v>
      </c>
      <c r="AD50" s="80">
        <v>0</v>
      </c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2:40" ht="18" customHeight="1" x14ac:dyDescent="0.2">
      <c r="B51" s="51" t="s">
        <v>48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50">
        <f>SUM(C51:N51)</f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6053.6</v>
      </c>
      <c r="Y51" s="49">
        <v>0</v>
      </c>
      <c r="Z51" s="49">
        <v>0</v>
      </c>
      <c r="AA51" s="49">
        <v>0</v>
      </c>
      <c r="AB51" s="50">
        <f>SUM(P51:AA51)</f>
        <v>6053.6</v>
      </c>
      <c r="AC51" s="49">
        <f>+AB51-O51</f>
        <v>6053.6</v>
      </c>
      <c r="AD51" s="80">
        <v>0</v>
      </c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2:40" ht="18" customHeight="1" x14ac:dyDescent="0.2">
      <c r="B52" s="85" t="s">
        <v>47</v>
      </c>
      <c r="C52" s="53">
        <f>SUM(C53:C58)</f>
        <v>474.20000000000005</v>
      </c>
      <c r="D52" s="53">
        <f>SUM(D53:D58)</f>
        <v>880.9</v>
      </c>
      <c r="E52" s="53">
        <f>SUM(E53:E58)</f>
        <v>191.9</v>
      </c>
      <c r="F52" s="53">
        <f>SUM(F53:F58)</f>
        <v>646.70000000000005</v>
      </c>
      <c r="G52" s="53">
        <f>SUM(G53:G58)</f>
        <v>1351.5</v>
      </c>
      <c r="H52" s="53">
        <f>SUM(H53:H58)</f>
        <v>196.6</v>
      </c>
      <c r="I52" s="53">
        <f>SUM(I53:I58)</f>
        <v>133.30000000000001</v>
      </c>
      <c r="J52" s="53">
        <f>SUM(J53:J58)</f>
        <v>4.7</v>
      </c>
      <c r="K52" s="53">
        <f>SUM(K53:K58)</f>
        <v>358.5</v>
      </c>
      <c r="L52" s="53">
        <f>SUM(L53:L58)</f>
        <v>20.9</v>
      </c>
      <c r="M52" s="53">
        <f>SUM(M53:M58)</f>
        <v>655.80000000000007</v>
      </c>
      <c r="N52" s="53">
        <f>SUM(N53:N58)</f>
        <v>379.79999999999995</v>
      </c>
      <c r="O52" s="53">
        <f>SUM(O53:O58)</f>
        <v>5294.7999999999993</v>
      </c>
      <c r="P52" s="53">
        <f>SUM(P53:P58)</f>
        <v>142.30000000000001</v>
      </c>
      <c r="Q52" s="53">
        <f>SUM(Q53:Q58)</f>
        <v>144</v>
      </c>
      <c r="R52" s="53">
        <f>SUM(R53:R58)</f>
        <v>505.5</v>
      </c>
      <c r="S52" s="53">
        <f>SUM(S53:S58)</f>
        <v>4.9000000000000004</v>
      </c>
      <c r="T52" s="53">
        <f>SUM(T53:T58)</f>
        <v>782.1</v>
      </c>
      <c r="U52" s="53">
        <f>SUM(U53:U58)</f>
        <v>166.4</v>
      </c>
      <c r="V52" s="53">
        <f>SUM(V53:V58)</f>
        <v>273.89999999999998</v>
      </c>
      <c r="W52" s="53">
        <f>SUM(W53:W58)</f>
        <v>295.40000000000003</v>
      </c>
      <c r="X52" s="53">
        <f>SUM(X53:X58)</f>
        <v>1873.8</v>
      </c>
      <c r="Y52" s="53">
        <f>SUM(Y53:Y58)</f>
        <v>175.1</v>
      </c>
      <c r="Z52" s="53">
        <f>SUM(Z53:Z58)</f>
        <v>153.80000000000001</v>
      </c>
      <c r="AA52" s="53">
        <f>SUM(AA53:AA58)</f>
        <v>2017.3</v>
      </c>
      <c r="AB52" s="53">
        <f>SUM(AB53:AB58)</f>
        <v>6534.5</v>
      </c>
      <c r="AC52" s="53">
        <f>SUM(AC53:AC58)</f>
        <v>1239.7000000000003</v>
      </c>
      <c r="AD52" s="89">
        <v>0</v>
      </c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2:40" ht="18" customHeight="1" x14ac:dyDescent="0.2">
      <c r="B53" s="51" t="s">
        <v>46</v>
      </c>
      <c r="C53" s="86">
        <v>0</v>
      </c>
      <c r="D53" s="86">
        <v>158.6</v>
      </c>
      <c r="E53" s="86">
        <v>0</v>
      </c>
      <c r="F53" s="86">
        <v>149.69999999999999</v>
      </c>
      <c r="G53" s="86">
        <v>314.60000000000002</v>
      </c>
      <c r="H53" s="86">
        <v>51.7</v>
      </c>
      <c r="I53" s="86">
        <v>42.7</v>
      </c>
      <c r="J53" s="86">
        <v>0</v>
      </c>
      <c r="K53" s="86">
        <v>33.1</v>
      </c>
      <c r="L53" s="86">
        <v>0</v>
      </c>
      <c r="M53" s="86">
        <v>60.5</v>
      </c>
      <c r="N53" s="86">
        <v>25.9</v>
      </c>
      <c r="O53" s="50">
        <f>SUM(C53:N53)</f>
        <v>836.80000000000007</v>
      </c>
      <c r="P53" s="86">
        <v>16.899999999999999</v>
      </c>
      <c r="Q53" s="86">
        <v>31</v>
      </c>
      <c r="R53" s="86">
        <v>164.4</v>
      </c>
      <c r="S53" s="86">
        <v>0</v>
      </c>
      <c r="T53" s="86">
        <v>723</v>
      </c>
      <c r="U53" s="86">
        <v>0</v>
      </c>
      <c r="V53" s="86">
        <v>38.299999999999997</v>
      </c>
      <c r="W53" s="86">
        <v>38.299999999999997</v>
      </c>
      <c r="X53" s="86">
        <v>94.1</v>
      </c>
      <c r="Y53" s="86">
        <v>0</v>
      </c>
      <c r="Z53" s="86">
        <v>0</v>
      </c>
      <c r="AA53" s="86">
        <v>463.2</v>
      </c>
      <c r="AB53" s="50">
        <f>SUM(P53:AA53)</f>
        <v>1569.1999999999998</v>
      </c>
      <c r="AC53" s="49">
        <f>+AB53-O53</f>
        <v>732.39999999999975</v>
      </c>
      <c r="AD53" s="49">
        <f>+AC53/O53*100</f>
        <v>87.52390057361373</v>
      </c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2:40" ht="18" customHeight="1" x14ac:dyDescent="0.2">
      <c r="B54" s="51" t="s">
        <v>45</v>
      </c>
      <c r="C54" s="86">
        <v>5.0999999999999996</v>
      </c>
      <c r="D54" s="86">
        <v>28.3</v>
      </c>
      <c r="E54" s="86">
        <v>191.9</v>
      </c>
      <c r="F54" s="86">
        <v>60.2</v>
      </c>
      <c r="G54" s="86">
        <v>130.69999999999999</v>
      </c>
      <c r="H54" s="86">
        <v>16.8</v>
      </c>
      <c r="I54" s="86">
        <v>13</v>
      </c>
      <c r="J54" s="86">
        <v>4.7</v>
      </c>
      <c r="K54" s="86">
        <v>9.3000000000000007</v>
      </c>
      <c r="L54" s="86">
        <v>20.9</v>
      </c>
      <c r="M54" s="86">
        <v>1.6</v>
      </c>
      <c r="N54" s="86">
        <v>261.7</v>
      </c>
      <c r="O54" s="50">
        <f>SUM(C54:N54)</f>
        <v>744.2</v>
      </c>
      <c r="P54" s="86">
        <v>0</v>
      </c>
      <c r="Q54" s="86">
        <v>6.9</v>
      </c>
      <c r="R54" s="86">
        <v>7.5</v>
      </c>
      <c r="S54" s="86">
        <v>4.9000000000000004</v>
      </c>
      <c r="T54" s="86">
        <v>59.1</v>
      </c>
      <c r="U54" s="86">
        <v>166.4</v>
      </c>
      <c r="V54" s="86">
        <v>131.19999999999999</v>
      </c>
      <c r="W54" s="86">
        <v>0</v>
      </c>
      <c r="X54" s="86">
        <v>12.2</v>
      </c>
      <c r="Y54" s="86">
        <v>175.1</v>
      </c>
      <c r="Z54" s="86">
        <v>153.80000000000001</v>
      </c>
      <c r="AA54" s="86">
        <v>144.6</v>
      </c>
      <c r="AB54" s="50">
        <f>SUM(P54:AA54)</f>
        <v>861.69999999999993</v>
      </c>
      <c r="AC54" s="59">
        <f>+AB54-O54</f>
        <v>117.49999999999989</v>
      </c>
      <c r="AD54" s="49">
        <f>+AC54/O54*100</f>
        <v>15.788766460628848</v>
      </c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2:40" ht="18" customHeight="1" x14ac:dyDescent="0.2">
      <c r="B55" s="51" t="s">
        <v>44</v>
      </c>
      <c r="C55" s="86">
        <v>469.1</v>
      </c>
      <c r="D55" s="86">
        <v>694</v>
      </c>
      <c r="E55" s="86">
        <v>0</v>
      </c>
      <c r="F55" s="86">
        <v>436.8</v>
      </c>
      <c r="G55" s="86">
        <v>906.2</v>
      </c>
      <c r="H55" s="86">
        <v>128.1</v>
      </c>
      <c r="I55" s="86">
        <v>77.599999999999994</v>
      </c>
      <c r="J55" s="86">
        <v>0</v>
      </c>
      <c r="K55" s="86">
        <v>316.10000000000002</v>
      </c>
      <c r="L55" s="86">
        <v>0</v>
      </c>
      <c r="M55" s="86">
        <v>593.70000000000005</v>
      </c>
      <c r="N55" s="86">
        <v>92.2</v>
      </c>
      <c r="O55" s="50">
        <f>SUM(C55:N55)</f>
        <v>3713.7999999999993</v>
      </c>
      <c r="P55" s="86">
        <v>125.4</v>
      </c>
      <c r="Q55" s="86">
        <v>106.1</v>
      </c>
      <c r="R55" s="86">
        <v>333.6</v>
      </c>
      <c r="S55" s="86">
        <v>0</v>
      </c>
      <c r="T55" s="86">
        <v>0</v>
      </c>
      <c r="U55" s="86">
        <v>0</v>
      </c>
      <c r="V55" s="86">
        <v>0</v>
      </c>
      <c r="W55" s="86">
        <v>257.10000000000002</v>
      </c>
      <c r="X55" s="88">
        <v>398.5</v>
      </c>
      <c r="Y55" s="86">
        <v>0</v>
      </c>
      <c r="Z55" s="86">
        <v>0</v>
      </c>
      <c r="AA55" s="86">
        <v>1409.5</v>
      </c>
      <c r="AB55" s="50">
        <f>SUM(P55:AA55)</f>
        <v>2630.2</v>
      </c>
      <c r="AC55" s="49">
        <f>+AB55-O55</f>
        <v>-1083.5999999999995</v>
      </c>
      <c r="AD55" s="49">
        <f>+AC55/O55*100</f>
        <v>-29.177661694221541</v>
      </c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2:40" ht="18.75" customHeight="1" x14ac:dyDescent="0.2">
      <c r="B56" s="51" t="s">
        <v>43</v>
      </c>
      <c r="C56" s="86">
        <v>0</v>
      </c>
      <c r="D56" s="86">
        <v>0</v>
      </c>
      <c r="E56" s="86">
        <v>0</v>
      </c>
      <c r="F56" s="86">
        <v>0</v>
      </c>
      <c r="G56" s="86">
        <v>0</v>
      </c>
      <c r="H56" s="86">
        <v>0</v>
      </c>
      <c r="I56" s="86">
        <v>0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50">
        <f>SUM(C56:N56)</f>
        <v>0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6">
        <v>0</v>
      </c>
      <c r="Y56" s="86">
        <v>0</v>
      </c>
      <c r="Z56" s="86">
        <v>0</v>
      </c>
      <c r="AA56" s="86">
        <v>0</v>
      </c>
      <c r="AB56" s="50">
        <f>SUM(P56:AA56)</f>
        <v>0</v>
      </c>
      <c r="AC56" s="49">
        <f>+AB56-O56</f>
        <v>0</v>
      </c>
      <c r="AD56" s="59">
        <v>0</v>
      </c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2:40" ht="16.5" customHeight="1" x14ac:dyDescent="0.2">
      <c r="B57" s="51" t="s">
        <v>42</v>
      </c>
      <c r="C57" s="86">
        <v>0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0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50">
        <f>SUM(C57:N57)</f>
        <v>0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7">
        <v>104.4</v>
      </c>
      <c r="W57" s="87">
        <v>0</v>
      </c>
      <c r="X57" s="86">
        <v>1369</v>
      </c>
      <c r="Y57" s="86">
        <v>0</v>
      </c>
      <c r="Z57" s="86">
        <v>0</v>
      </c>
      <c r="AA57" s="86">
        <v>0</v>
      </c>
      <c r="AB57" s="50">
        <f>SUM(P57:AA57)</f>
        <v>1473.4</v>
      </c>
      <c r="AC57" s="49">
        <f>+AB57-O57</f>
        <v>1473.4</v>
      </c>
      <c r="AD57" s="59">
        <v>0</v>
      </c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2:40" ht="18.75" customHeight="1" x14ac:dyDescent="0.2">
      <c r="B58" s="51" t="s">
        <v>41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50">
        <f>SUM(C58:N58)</f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50">
        <f>SUM(P58:AA58)</f>
        <v>0</v>
      </c>
      <c r="AC58" s="49">
        <f>+AB58-O58</f>
        <v>0</v>
      </c>
      <c r="AD58" s="59">
        <v>0</v>
      </c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2:40" ht="18" customHeight="1" x14ac:dyDescent="0.2">
      <c r="B59" s="85" t="s">
        <v>40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  <c r="O59" s="63">
        <f>SUM(C59:N59)</f>
        <v>0</v>
      </c>
      <c r="P59" s="84">
        <v>0</v>
      </c>
      <c r="Q59" s="84">
        <v>0</v>
      </c>
      <c r="R59" s="84">
        <v>0</v>
      </c>
      <c r="S59" s="84">
        <v>0</v>
      </c>
      <c r="T59" s="84">
        <v>0</v>
      </c>
      <c r="U59" s="84">
        <v>0</v>
      </c>
      <c r="V59" s="84">
        <v>0</v>
      </c>
      <c r="W59" s="84">
        <v>0</v>
      </c>
      <c r="X59" s="84">
        <v>0</v>
      </c>
      <c r="Y59" s="84">
        <v>0</v>
      </c>
      <c r="Z59" s="84">
        <v>0</v>
      </c>
      <c r="AA59" s="84">
        <v>0</v>
      </c>
      <c r="AB59" s="83">
        <v>0</v>
      </c>
      <c r="AC59" s="49">
        <f>+AB59-O59</f>
        <v>0</v>
      </c>
      <c r="AD59" s="59">
        <v>0</v>
      </c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2:40" ht="18" customHeight="1" x14ac:dyDescent="0.2">
      <c r="B60" s="78" t="s">
        <v>39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63">
        <f>SUM(C60:N60)</f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63">
        <f>SUM(P60:AA60)</f>
        <v>0</v>
      </c>
      <c r="AC60" s="81">
        <f>+AB60-O60</f>
        <v>0</v>
      </c>
      <c r="AD60" s="80">
        <v>0</v>
      </c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2:40" ht="18" customHeight="1" x14ac:dyDescent="0.2">
      <c r="B61" s="78" t="s">
        <v>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63">
        <f>SUM(C61:N61)</f>
        <v>0</v>
      </c>
      <c r="P61" s="53">
        <v>0</v>
      </c>
      <c r="Q61" s="53">
        <v>0</v>
      </c>
      <c r="R61" s="53">
        <f>+[1]PP!R91</f>
        <v>1462.4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63">
        <f>SUM(P61:AA61)</f>
        <v>1462.4</v>
      </c>
      <c r="AC61" s="79">
        <f>+AB61-O61</f>
        <v>1462.4</v>
      </c>
      <c r="AD61" s="38">
        <v>0</v>
      </c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2:40" ht="18" customHeight="1" x14ac:dyDescent="0.2">
      <c r="B62" s="78" t="s">
        <v>37</v>
      </c>
      <c r="C62" s="53">
        <f>+C63+C64</f>
        <v>0</v>
      </c>
      <c r="D62" s="53">
        <f>+D63+D64</f>
        <v>0</v>
      </c>
      <c r="E62" s="53">
        <f>+E63+E64</f>
        <v>0</v>
      </c>
      <c r="F62" s="53">
        <f>+F63+F64</f>
        <v>0</v>
      </c>
      <c r="G62" s="53">
        <f>+G63+G64</f>
        <v>0</v>
      </c>
      <c r="H62" s="53">
        <f>+H63+H64</f>
        <v>11.5</v>
      </c>
      <c r="I62" s="53">
        <f>+I63+I64</f>
        <v>7.7</v>
      </c>
      <c r="J62" s="53">
        <f>+J63+J64</f>
        <v>0.3</v>
      </c>
      <c r="K62" s="53">
        <f>+K63+K64</f>
        <v>0</v>
      </c>
      <c r="L62" s="53">
        <f>+L63+L64</f>
        <v>0</v>
      </c>
      <c r="M62" s="53">
        <f>+M63+M64</f>
        <v>0.1</v>
      </c>
      <c r="N62" s="53">
        <f>+N63+N64</f>
        <v>0</v>
      </c>
      <c r="O62" s="53">
        <f>+O63+O64</f>
        <v>19.600000000000001</v>
      </c>
      <c r="P62" s="53">
        <f>+P63+P64</f>
        <v>5.7</v>
      </c>
      <c r="Q62" s="53">
        <f>+Q63+Q64</f>
        <v>1603.3999999999999</v>
      </c>
      <c r="R62" s="53">
        <f>+R63+R64</f>
        <v>803.3</v>
      </c>
      <c r="S62" s="53">
        <f>+S63+S64</f>
        <v>1309.4000000000001</v>
      </c>
      <c r="T62" s="53">
        <f>+T63+T64</f>
        <v>825</v>
      </c>
      <c r="U62" s="53">
        <f>+U63+U64</f>
        <v>859.7</v>
      </c>
      <c r="V62" s="53">
        <f>+V63+V64</f>
        <v>874</v>
      </c>
      <c r="W62" s="53">
        <f>+W63+W64</f>
        <v>877.2</v>
      </c>
      <c r="X62" s="53">
        <f>+X63+X64</f>
        <v>0</v>
      </c>
      <c r="Y62" s="53">
        <f>+Y63+Y64</f>
        <v>1754.8</v>
      </c>
      <c r="Z62" s="53">
        <f>+Z63+Z64</f>
        <v>0</v>
      </c>
      <c r="AA62" s="53">
        <f>+AA63+AA64</f>
        <v>1750.7</v>
      </c>
      <c r="AB62" s="53">
        <f>+AB63+AB64</f>
        <v>10663.199999999999</v>
      </c>
      <c r="AC62" s="53">
        <f>+AB62-O62</f>
        <v>10643.599999999999</v>
      </c>
      <c r="AD62" s="59">
        <v>0</v>
      </c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2:40" ht="18" customHeight="1" x14ac:dyDescent="0.2">
      <c r="B63" s="77" t="s">
        <v>36</v>
      </c>
      <c r="C63" s="49">
        <f>+[1]PP!C93</f>
        <v>0</v>
      </c>
      <c r="D63" s="49">
        <f>+[1]PP!D93</f>
        <v>0</v>
      </c>
      <c r="E63" s="49">
        <f>+[1]PP!E93</f>
        <v>0</v>
      </c>
      <c r="F63" s="49">
        <f>+[1]PP!F93</f>
        <v>0</v>
      </c>
      <c r="G63" s="49">
        <f>+[1]PP!G93</f>
        <v>0</v>
      </c>
      <c r="H63" s="49">
        <f>+[1]PP!H93</f>
        <v>11.5</v>
      </c>
      <c r="I63" s="49">
        <f>+[1]PP!I93</f>
        <v>7.7</v>
      </c>
      <c r="J63" s="49">
        <f>+[1]PP!J93</f>
        <v>0.3</v>
      </c>
      <c r="K63" s="49">
        <f>+[1]PP!K93</f>
        <v>0</v>
      </c>
      <c r="L63" s="49">
        <f>+[1]PP!L93</f>
        <v>0</v>
      </c>
      <c r="M63" s="49">
        <v>0.1</v>
      </c>
      <c r="N63" s="49">
        <f>+[1]PP!N93</f>
        <v>0</v>
      </c>
      <c r="O63" s="49">
        <f>+[1]PP!O93</f>
        <v>19.600000000000001</v>
      </c>
      <c r="P63" s="49">
        <v>5.7</v>
      </c>
      <c r="Q63" s="49">
        <f>+[1]PP!Q93</f>
        <v>5.6</v>
      </c>
      <c r="R63" s="49">
        <f>+[1]PP!R93</f>
        <v>0</v>
      </c>
      <c r="S63" s="49">
        <f>+[1]PP!S93</f>
        <v>0</v>
      </c>
      <c r="T63" s="49">
        <f>+[1]PP!T93</f>
        <v>0</v>
      </c>
      <c r="U63" s="49">
        <f>+[1]PP!U93</f>
        <v>0</v>
      </c>
      <c r="V63" s="49">
        <f>+[1]PP!V93</f>
        <v>0</v>
      </c>
      <c r="W63" s="49">
        <f>+[1]PP!W93</f>
        <v>0</v>
      </c>
      <c r="X63" s="49">
        <f>+[1]PP!X93</f>
        <v>0</v>
      </c>
      <c r="Y63" s="49">
        <f>+[1]PP!Y93</f>
        <v>0</v>
      </c>
      <c r="Z63" s="49">
        <f>+[1]PP!Z93</f>
        <v>0</v>
      </c>
      <c r="AA63" s="49">
        <f>+[1]PP!AA93</f>
        <v>0</v>
      </c>
      <c r="AB63" s="50">
        <f>SUM(P63:AA63)</f>
        <v>11.3</v>
      </c>
      <c r="AC63" s="49">
        <f>+AB63-O63</f>
        <v>-8.3000000000000007</v>
      </c>
      <c r="AD63" s="59">
        <v>0</v>
      </c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2:40" ht="18" customHeight="1" x14ac:dyDescent="0.25">
      <c r="B64" s="76" t="s">
        <v>35</v>
      </c>
      <c r="C64" s="49">
        <f>+[1]PP!C94</f>
        <v>0</v>
      </c>
      <c r="D64" s="49">
        <f>+[1]PP!D94</f>
        <v>0</v>
      </c>
      <c r="E64" s="49">
        <f>+[1]PP!E94</f>
        <v>0</v>
      </c>
      <c r="F64" s="49">
        <f>+[1]PP!F94</f>
        <v>0</v>
      </c>
      <c r="G64" s="49">
        <f>+[1]PP!G94</f>
        <v>0</v>
      </c>
      <c r="H64" s="49">
        <f>+[1]PP!H94</f>
        <v>0</v>
      </c>
      <c r="I64" s="49">
        <f>+[1]PP!I94</f>
        <v>0</v>
      </c>
      <c r="J64" s="49">
        <f>+[1]PP!J94</f>
        <v>0</v>
      </c>
      <c r="K64" s="49">
        <f>+[1]PP!K94</f>
        <v>0</v>
      </c>
      <c r="L64" s="49">
        <f>+[1]PP!L94</f>
        <v>0</v>
      </c>
      <c r="M64" s="49">
        <f>+[1]PP!M94</f>
        <v>0</v>
      </c>
      <c r="N64" s="49">
        <f>+[1]PP!N94</f>
        <v>0</v>
      </c>
      <c r="O64" s="49">
        <f>+[1]PP!O94</f>
        <v>0</v>
      </c>
      <c r="P64" s="49">
        <f>+[1]PP!P94</f>
        <v>0</v>
      </c>
      <c r="Q64" s="49">
        <f>+[1]PP!Q94</f>
        <v>1597.8</v>
      </c>
      <c r="R64" s="49">
        <f>+[1]PP!R94</f>
        <v>803.3</v>
      </c>
      <c r="S64" s="49">
        <f>+[1]PP!S94</f>
        <v>1309.4000000000001</v>
      </c>
      <c r="T64" s="49">
        <f>+[1]PP!T94</f>
        <v>825</v>
      </c>
      <c r="U64" s="49">
        <f>+[1]PP!U94</f>
        <v>859.7</v>
      </c>
      <c r="V64" s="49">
        <f>+[1]PP!V94</f>
        <v>874</v>
      </c>
      <c r="W64" s="49">
        <f>+[1]PP!W94</f>
        <v>877.2</v>
      </c>
      <c r="X64" s="49">
        <v>0</v>
      </c>
      <c r="Y64" s="49">
        <f>+[1]PP!Y94</f>
        <v>1754.8</v>
      </c>
      <c r="Z64" s="49">
        <f>+[1]PP!Z94</f>
        <v>0</v>
      </c>
      <c r="AA64" s="49">
        <f>+[1]PP!AA94</f>
        <v>1750.7</v>
      </c>
      <c r="AB64" s="50">
        <f>SUM(P64:AA64)</f>
        <v>10651.9</v>
      </c>
      <c r="AC64" s="49">
        <f>+AB64-O64</f>
        <v>10651.9</v>
      </c>
      <c r="AD64" s="59">
        <v>0</v>
      </c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 ht="21" customHeight="1" thickBot="1" x14ac:dyDescent="0.25">
      <c r="B65" s="75" t="s">
        <v>34</v>
      </c>
      <c r="C65" s="74">
        <f>+C62+C8</f>
        <v>2624.3999999999996</v>
      </c>
      <c r="D65" s="74">
        <f>+D62+D8</f>
        <v>2569.9</v>
      </c>
      <c r="E65" s="74">
        <f>+E62+E8</f>
        <v>2393.8000000000002</v>
      </c>
      <c r="F65" s="74">
        <f>+F62+F8</f>
        <v>2600.5</v>
      </c>
      <c r="G65" s="74">
        <f>+G62+G8</f>
        <v>3572.9</v>
      </c>
      <c r="H65" s="74">
        <f>+H62+H8</f>
        <v>5485.2999999999993</v>
      </c>
      <c r="I65" s="74">
        <f>+I62+I8</f>
        <v>2232.6999999999998</v>
      </c>
      <c r="J65" s="74">
        <f>+J62+J8</f>
        <v>2044.5000000000002</v>
      </c>
      <c r="K65" s="74">
        <f>+K62+K8</f>
        <v>2824.4999999999995</v>
      </c>
      <c r="L65" s="74">
        <f>+L62+L8</f>
        <v>2110.5</v>
      </c>
      <c r="M65" s="74">
        <f>+M62+M8</f>
        <v>2291.1</v>
      </c>
      <c r="N65" s="74">
        <f>+N62+N8</f>
        <v>2138.3999999999996</v>
      </c>
      <c r="O65" s="74">
        <f>+O62+O8</f>
        <v>32888.499999999993</v>
      </c>
      <c r="P65" s="74">
        <f>+P62+P8</f>
        <v>2713.6</v>
      </c>
      <c r="Q65" s="74">
        <f>+Q62+Q8</f>
        <v>3607</v>
      </c>
      <c r="R65" s="74">
        <f>+R62+R8</f>
        <v>5288.9000000000005</v>
      </c>
      <c r="S65" s="74">
        <f>+S62+S8</f>
        <v>13692</v>
      </c>
      <c r="T65" s="74">
        <f>+T62+T8</f>
        <v>2502.3000000000002</v>
      </c>
      <c r="U65" s="74">
        <f>+U62+U8</f>
        <v>2492.7000000000003</v>
      </c>
      <c r="V65" s="74">
        <f>+V62+V8</f>
        <v>3213.1</v>
      </c>
      <c r="W65" s="74">
        <f>+W62+W8</f>
        <v>7798.4</v>
      </c>
      <c r="X65" s="74">
        <f>+X62+X8</f>
        <v>12990.6</v>
      </c>
      <c r="Y65" s="74">
        <f>+Y62+Y8</f>
        <v>3133.3</v>
      </c>
      <c r="Z65" s="74">
        <f>+Z62+Z8</f>
        <v>1487.8</v>
      </c>
      <c r="AA65" s="74">
        <f>+AA62+AA8</f>
        <v>6043.3</v>
      </c>
      <c r="AB65" s="74">
        <f>+AB62+AB8</f>
        <v>64963</v>
      </c>
      <c r="AC65" s="74">
        <f>+AB65-O65</f>
        <v>32074.500000000007</v>
      </c>
      <c r="AD65" s="73">
        <f>+AC65/O65*100</f>
        <v>97.524970734451301</v>
      </c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 ht="18" customHeight="1" thickTop="1" x14ac:dyDescent="0.2">
      <c r="B66" s="54" t="s">
        <v>33</v>
      </c>
      <c r="C66" s="53">
        <f>+[1]PP!C96</f>
        <v>33.1</v>
      </c>
      <c r="D66" s="53">
        <f>+[1]PP!D96</f>
        <v>31.7</v>
      </c>
      <c r="E66" s="53">
        <f>+[1]PP!E96</f>
        <v>49.1</v>
      </c>
      <c r="F66" s="53">
        <f>+[1]PP!F96</f>
        <v>211.5</v>
      </c>
      <c r="G66" s="53">
        <f>+[1]PP!G96</f>
        <v>8.9</v>
      </c>
      <c r="H66" s="53">
        <f>+[1]PP!H96</f>
        <v>11</v>
      </c>
      <c r="I66" s="53">
        <f>+[1]PP!I96</f>
        <v>92.7</v>
      </c>
      <c r="J66" s="53">
        <f>+[1]PP!J96</f>
        <v>49.8</v>
      </c>
      <c r="K66" s="53">
        <f>+[1]PP!K96</f>
        <v>211.4</v>
      </c>
      <c r="L66" s="53">
        <f>+[1]PP!L96</f>
        <v>53.1</v>
      </c>
      <c r="M66" s="53">
        <f>+[1]PP!M96</f>
        <v>10.199999999999999</v>
      </c>
      <c r="N66" s="53">
        <f>+[1]PP!N96</f>
        <v>275.8</v>
      </c>
      <c r="O66" s="63">
        <f>SUM(C66:N66)</f>
        <v>1038.3</v>
      </c>
      <c r="P66" s="53">
        <f>+[1]PP!P96</f>
        <v>224.6</v>
      </c>
      <c r="Q66" s="53">
        <f>+[1]PP!Q96</f>
        <v>2.4</v>
      </c>
      <c r="R66" s="53">
        <f>+[1]PP!R96</f>
        <v>108.6</v>
      </c>
      <c r="S66" s="53">
        <f>+[1]PP!S96</f>
        <v>80.099999999999994</v>
      </c>
      <c r="T66" s="53">
        <f>+[1]PP!T96</f>
        <v>38.700000000000003</v>
      </c>
      <c r="U66" s="72">
        <f>+[1]PP!U96</f>
        <v>69.5</v>
      </c>
      <c r="V66" s="53">
        <f>+[1]PP!V96</f>
        <v>23.9</v>
      </c>
      <c r="W66" s="53">
        <f>+[1]PP!W96</f>
        <v>790</v>
      </c>
      <c r="X66" s="53">
        <f>+[1]PP!X96</f>
        <v>0.8</v>
      </c>
      <c r="Y66" s="53">
        <f>+[1]PP!Y96</f>
        <v>16.399999999999999</v>
      </c>
      <c r="Z66" s="53">
        <f>+[1]PP!Z96</f>
        <v>0</v>
      </c>
      <c r="AA66" s="53">
        <f>+[1]PP!AA96</f>
        <v>138.80000000000001</v>
      </c>
      <c r="AB66" s="63">
        <f>SUM(P66:AA66)</f>
        <v>1493.8000000000002</v>
      </c>
      <c r="AC66" s="53">
        <f>+AB66-O66</f>
        <v>455.50000000000023</v>
      </c>
      <c r="AD66" s="63">
        <f>+AC66/O66*100</f>
        <v>43.869787152075531</v>
      </c>
      <c r="AE66" s="62"/>
      <c r="AF66" s="1"/>
      <c r="AG66" s="1"/>
      <c r="AH66" s="1"/>
      <c r="AI66" s="1"/>
      <c r="AJ66" s="1"/>
      <c r="AK66" s="1"/>
      <c r="AL66" s="1"/>
      <c r="AM66" s="1"/>
      <c r="AN66" s="1"/>
    </row>
    <row r="67" spans="2:40" ht="18" customHeight="1" x14ac:dyDescent="0.2">
      <c r="B67" s="54" t="s">
        <v>32</v>
      </c>
      <c r="C67" s="60">
        <f>+C71+C68</f>
        <v>23722</v>
      </c>
      <c r="D67" s="60">
        <f>+D71+D68</f>
        <v>19857.099999999999</v>
      </c>
      <c r="E67" s="60">
        <f>+E71+E68</f>
        <v>154.19999999999999</v>
      </c>
      <c r="F67" s="60">
        <f>+F71+F68</f>
        <v>9388.9</v>
      </c>
      <c r="G67" s="60">
        <f>+G71+G68</f>
        <v>12570.3</v>
      </c>
      <c r="H67" s="60">
        <f>+H71+H68</f>
        <v>127735.7</v>
      </c>
      <c r="I67" s="60">
        <f>+I71+I68</f>
        <v>1109.8</v>
      </c>
      <c r="J67" s="60">
        <f>+J71+J68</f>
        <v>622.5</v>
      </c>
      <c r="K67" s="60">
        <f>+K71+K68</f>
        <v>5951.1</v>
      </c>
      <c r="L67" s="60">
        <f>+L71+L68</f>
        <v>533.80000000000007</v>
      </c>
      <c r="M67" s="60">
        <f>+M71+M68</f>
        <v>15098.300000000001</v>
      </c>
      <c r="N67" s="60">
        <f>+N71+N68</f>
        <v>27575.399999999998</v>
      </c>
      <c r="O67" s="60">
        <f>+O71+O68</f>
        <v>244319.10000000003</v>
      </c>
      <c r="P67" s="60">
        <f>+P71+P68</f>
        <v>136944.19999999998</v>
      </c>
      <c r="Q67" s="60">
        <f>+Q71+Q68</f>
        <v>4413.6000000000004</v>
      </c>
      <c r="R67" s="60">
        <f>+R71+R68</f>
        <v>17163.099999999999</v>
      </c>
      <c r="S67" s="60">
        <f>+S71+S68</f>
        <v>660.9</v>
      </c>
      <c r="T67" s="60">
        <f>+T71+T68</f>
        <v>48062.9</v>
      </c>
      <c r="U67" s="60">
        <f>+U71+U68</f>
        <v>40429.1</v>
      </c>
      <c r="V67" s="60">
        <f>+V71+V68</f>
        <v>45034.9</v>
      </c>
      <c r="W67" s="60">
        <f>+W71+W68</f>
        <v>7110.8</v>
      </c>
      <c r="X67" s="60">
        <f>+X71+X68</f>
        <v>221945.1</v>
      </c>
      <c r="Y67" s="60">
        <f>+Y71+Y68</f>
        <v>391.29999999999995</v>
      </c>
      <c r="Z67" s="60">
        <f>+Z71+Z68</f>
        <v>29332.3</v>
      </c>
      <c r="AA67" s="60">
        <f>+AA71+AA68</f>
        <v>48247.700000000004</v>
      </c>
      <c r="AB67" s="60">
        <f>+AB71+AB68</f>
        <v>599735.89999999991</v>
      </c>
      <c r="AC67" s="60">
        <f>+AB67-O67</f>
        <v>355416.79999999987</v>
      </c>
      <c r="AD67" s="52">
        <f>+AC67/O67*100</f>
        <v>145.47237608520979</v>
      </c>
      <c r="AE67" s="62"/>
      <c r="AF67" s="1"/>
      <c r="AG67" s="1"/>
      <c r="AH67" s="1"/>
      <c r="AI67" s="1"/>
      <c r="AJ67" s="1"/>
      <c r="AK67" s="1"/>
      <c r="AL67" s="1"/>
      <c r="AM67" s="1"/>
      <c r="AN67" s="1"/>
    </row>
    <row r="68" spans="2:40" ht="18" customHeight="1" x14ac:dyDescent="0.2">
      <c r="B68" s="69" t="s">
        <v>31</v>
      </c>
      <c r="C68" s="68">
        <f>+C69</f>
        <v>0</v>
      </c>
      <c r="D68" s="68">
        <f>+D69</f>
        <v>32.1</v>
      </c>
      <c r="E68" s="68">
        <f>+E69</f>
        <v>0</v>
      </c>
      <c r="F68" s="68">
        <f>+F69</f>
        <v>91.3</v>
      </c>
      <c r="G68" s="68">
        <f>+G69</f>
        <v>0</v>
      </c>
      <c r="H68" s="68">
        <f>+H69</f>
        <v>0</v>
      </c>
      <c r="I68" s="68">
        <f>+I69</f>
        <v>0</v>
      </c>
      <c r="J68" s="68">
        <f>+J69</f>
        <v>30.3</v>
      </c>
      <c r="K68" s="68">
        <f>+K69</f>
        <v>0</v>
      </c>
      <c r="L68" s="68">
        <f>+L69</f>
        <v>92.7</v>
      </c>
      <c r="M68" s="68">
        <f>+M69</f>
        <v>22.7</v>
      </c>
      <c r="N68" s="68">
        <f>+N69</f>
        <v>9.6</v>
      </c>
      <c r="O68" s="68">
        <f>+O69+O70</f>
        <v>278.70000000000005</v>
      </c>
      <c r="P68" s="68">
        <f>+P69</f>
        <v>0</v>
      </c>
      <c r="Q68" s="68">
        <f>+Q69</f>
        <v>31.8</v>
      </c>
      <c r="R68" s="68">
        <f>+R69</f>
        <v>0</v>
      </c>
      <c r="S68" s="68">
        <f>+S69</f>
        <v>0</v>
      </c>
      <c r="T68" s="68">
        <f>+T69</f>
        <v>0</v>
      </c>
      <c r="U68" s="68">
        <f>+U69</f>
        <v>0</v>
      </c>
      <c r="V68" s="68">
        <f>+V69</f>
        <v>49.1</v>
      </c>
      <c r="W68" s="68">
        <f>+W69</f>
        <v>0</v>
      </c>
      <c r="X68" s="68">
        <f>+X69</f>
        <v>32</v>
      </c>
      <c r="Y68" s="68">
        <f>+Y69</f>
        <v>31.4</v>
      </c>
      <c r="Z68" s="68">
        <f>+Z69</f>
        <v>0</v>
      </c>
      <c r="AA68" s="68">
        <f>+AA69</f>
        <v>124.4</v>
      </c>
      <c r="AB68" s="68">
        <f>+AB69+AB70</f>
        <v>268.70000000000005</v>
      </c>
      <c r="AC68" s="68">
        <f>+AB68-O68</f>
        <v>-10</v>
      </c>
      <c r="AD68" s="71">
        <f>+AC68/O68*100</f>
        <v>-3.588087549336203</v>
      </c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2:40" ht="18" customHeight="1" x14ac:dyDescent="0.2">
      <c r="B69" s="70" t="s">
        <v>30</v>
      </c>
      <c r="C69" s="55">
        <f>+[1]PP!C99</f>
        <v>0</v>
      </c>
      <c r="D69" s="55">
        <f>+[1]PP!D99</f>
        <v>32.1</v>
      </c>
      <c r="E69" s="55">
        <f>+[1]PP!E99</f>
        <v>0</v>
      </c>
      <c r="F69" s="55">
        <f>+[1]PP!F99</f>
        <v>91.3</v>
      </c>
      <c r="G69" s="55">
        <f>+[1]PP!G99</f>
        <v>0</v>
      </c>
      <c r="H69" s="55">
        <f>+[1]PP!H99</f>
        <v>0</v>
      </c>
      <c r="I69" s="55">
        <f>+[1]PP!I99</f>
        <v>0</v>
      </c>
      <c r="J69" s="55">
        <f>+[1]PP!J99</f>
        <v>30.3</v>
      </c>
      <c r="K69" s="55">
        <f>+[1]PP!K99</f>
        <v>0</v>
      </c>
      <c r="L69" s="55">
        <f>+[1]PP!L99</f>
        <v>92.7</v>
      </c>
      <c r="M69" s="55">
        <f>+[1]PP!M99</f>
        <v>22.7</v>
      </c>
      <c r="N69" s="55">
        <f>+[1]PP!N99</f>
        <v>9.6</v>
      </c>
      <c r="O69" s="48">
        <f>SUM(C69:N69)</f>
        <v>278.70000000000005</v>
      </c>
      <c r="P69" s="55">
        <f>+[1]PP!P99</f>
        <v>0</v>
      </c>
      <c r="Q69" s="55">
        <f>+[1]PP!Q99</f>
        <v>31.8</v>
      </c>
      <c r="R69" s="55">
        <f>+[1]PP!R99</f>
        <v>0</v>
      </c>
      <c r="S69" s="55">
        <f>+[1]PP!S99</f>
        <v>0</v>
      </c>
      <c r="T69" s="55">
        <f>+[1]PP!T99</f>
        <v>0</v>
      </c>
      <c r="U69" s="55">
        <f>+[1]PP!U99</f>
        <v>0</v>
      </c>
      <c r="V69" s="55">
        <f>+[1]PP!V99</f>
        <v>49.1</v>
      </c>
      <c r="W69" s="55">
        <f>+[1]PP!W99</f>
        <v>0</v>
      </c>
      <c r="X69" s="55">
        <f>+[1]PP!X99</f>
        <v>32</v>
      </c>
      <c r="Y69" s="55">
        <f>+[1]PP!Y99</f>
        <v>31.4</v>
      </c>
      <c r="Z69" s="55">
        <f>+[1]PP!Z99</f>
        <v>0</v>
      </c>
      <c r="AA69" s="55">
        <f>+[1]PP!AA99</f>
        <v>124.4</v>
      </c>
      <c r="AB69" s="48">
        <f>SUM(P69:AA69)</f>
        <v>268.70000000000005</v>
      </c>
      <c r="AC69" s="55">
        <f>+AB69-O69</f>
        <v>-10</v>
      </c>
      <c r="AD69" s="48">
        <f>+AC69/O69*100</f>
        <v>-3.588087549336203</v>
      </c>
      <c r="AE69" s="62"/>
      <c r="AF69" s="1"/>
      <c r="AG69" s="1"/>
      <c r="AH69" s="1"/>
      <c r="AI69" s="1"/>
      <c r="AJ69" s="1"/>
      <c r="AK69" s="1"/>
      <c r="AL69" s="1"/>
      <c r="AM69" s="1"/>
      <c r="AN69" s="1"/>
    </row>
    <row r="70" spans="2:40" ht="18" customHeight="1" x14ac:dyDescent="0.2">
      <c r="B70" s="70" t="s">
        <v>29</v>
      </c>
      <c r="C70" s="55">
        <f>+[1]PP!C100</f>
        <v>0</v>
      </c>
      <c r="D70" s="55">
        <f>+[1]PP!D100</f>
        <v>0</v>
      </c>
      <c r="E70" s="55">
        <f>+[1]PP!E100</f>
        <v>0</v>
      </c>
      <c r="F70" s="55">
        <f>+[1]PP!F100</f>
        <v>0</v>
      </c>
      <c r="G70" s="55">
        <f>+[1]PP!G100</f>
        <v>0</v>
      </c>
      <c r="H70" s="55">
        <f>+[1]PP!H100</f>
        <v>0</v>
      </c>
      <c r="I70" s="55">
        <f>+[1]PP!I100</f>
        <v>0</v>
      </c>
      <c r="J70" s="55">
        <f>+[1]PP!J100</f>
        <v>0</v>
      </c>
      <c r="K70" s="55">
        <f>+[1]PP!K100</f>
        <v>0</v>
      </c>
      <c r="L70" s="55">
        <f>+[1]PP!L100</f>
        <v>0</v>
      </c>
      <c r="M70" s="55">
        <f>+[1]PP!M100</f>
        <v>0</v>
      </c>
      <c r="N70" s="55">
        <f>+[1]PP!N100</f>
        <v>0</v>
      </c>
      <c r="O70" s="48">
        <f>SUM(C70:N70)</f>
        <v>0</v>
      </c>
      <c r="P70" s="55">
        <f>+[1]PP!P100</f>
        <v>0</v>
      </c>
      <c r="Q70" s="55">
        <f>+[1]PP!Q100</f>
        <v>0</v>
      </c>
      <c r="R70" s="55">
        <f>+[1]PP!R100</f>
        <v>0</v>
      </c>
      <c r="S70" s="55">
        <f>+[1]PP!S100</f>
        <v>0</v>
      </c>
      <c r="T70" s="55">
        <f>+[1]PP!T100</f>
        <v>0</v>
      </c>
      <c r="U70" s="55">
        <f>+[1]PP!U100</f>
        <v>0</v>
      </c>
      <c r="V70" s="55">
        <f>+[1]PP!V100</f>
        <v>0</v>
      </c>
      <c r="W70" s="55">
        <f>+[1]PP!W100</f>
        <v>0</v>
      </c>
      <c r="X70" s="55">
        <f>+[1]PP!X100</f>
        <v>0</v>
      </c>
      <c r="Y70" s="55">
        <f>+[1]PP!Y100</f>
        <v>0</v>
      </c>
      <c r="Z70" s="55">
        <f>+[1]PP!Z100</f>
        <v>0</v>
      </c>
      <c r="AA70" s="55">
        <f>+[1]PP!AA100</f>
        <v>0</v>
      </c>
      <c r="AB70" s="48">
        <f>SUM(P70:AA70)</f>
        <v>0</v>
      </c>
      <c r="AC70" s="55">
        <f>+AB70-O70</f>
        <v>0</v>
      </c>
      <c r="AD70" s="38">
        <v>0</v>
      </c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2:40" ht="18" customHeight="1" x14ac:dyDescent="0.2">
      <c r="B71" s="69" t="s">
        <v>28</v>
      </c>
      <c r="C71" s="68">
        <f>+C72+C74</f>
        <v>23722</v>
      </c>
      <c r="D71" s="68">
        <f>+D72+D74</f>
        <v>19825</v>
      </c>
      <c r="E71" s="68">
        <f>+E72+E74</f>
        <v>154.19999999999999</v>
      </c>
      <c r="F71" s="68">
        <f>+F72+F74</f>
        <v>9297.6</v>
      </c>
      <c r="G71" s="68">
        <f>+G72+G74</f>
        <v>12570.3</v>
      </c>
      <c r="H71" s="68">
        <f>+H72+H74</f>
        <v>127735.7</v>
      </c>
      <c r="I71" s="68">
        <f>+I72+I74</f>
        <v>1109.8</v>
      </c>
      <c r="J71" s="68">
        <f>+J72+J74</f>
        <v>592.20000000000005</v>
      </c>
      <c r="K71" s="68">
        <f>+K72+K74</f>
        <v>5951.1</v>
      </c>
      <c r="L71" s="68">
        <f>+L72+L74</f>
        <v>441.1</v>
      </c>
      <c r="M71" s="68">
        <f>+M72+M74</f>
        <v>15075.6</v>
      </c>
      <c r="N71" s="68">
        <f>+N72+N74</f>
        <v>27565.8</v>
      </c>
      <c r="O71" s="68">
        <f>+O72+O74</f>
        <v>244040.40000000002</v>
      </c>
      <c r="P71" s="68">
        <f>+P72+P74</f>
        <v>136944.19999999998</v>
      </c>
      <c r="Q71" s="68">
        <f>+Q72+Q74</f>
        <v>4381.8</v>
      </c>
      <c r="R71" s="68">
        <f>+R72+R74</f>
        <v>17163.099999999999</v>
      </c>
      <c r="S71" s="68">
        <f>+S72+S74</f>
        <v>660.9</v>
      </c>
      <c r="T71" s="68">
        <f>+T72+T74</f>
        <v>48062.9</v>
      </c>
      <c r="U71" s="68">
        <f>+U72+U74</f>
        <v>40429.1</v>
      </c>
      <c r="V71" s="68">
        <f>+V72+V74</f>
        <v>44985.8</v>
      </c>
      <c r="W71" s="68">
        <f>+W72+W74</f>
        <v>7110.8</v>
      </c>
      <c r="X71" s="68">
        <f>+X72+X74</f>
        <v>221913.1</v>
      </c>
      <c r="Y71" s="68">
        <f>+Y72+Y74</f>
        <v>359.9</v>
      </c>
      <c r="Z71" s="68">
        <f>+Z72+Z74</f>
        <v>29332.3</v>
      </c>
      <c r="AA71" s="68">
        <f>+AA72+AA74</f>
        <v>48123.3</v>
      </c>
      <c r="AB71" s="68">
        <f>+AB72+AB74</f>
        <v>599467.19999999995</v>
      </c>
      <c r="AC71" s="68">
        <f>+AB71-O71</f>
        <v>355426.79999999993</v>
      </c>
      <c r="AD71" s="48">
        <f>+AC71/O71*100</f>
        <v>145.64260671593715</v>
      </c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2:40" ht="18" customHeight="1" x14ac:dyDescent="0.2">
      <c r="B72" s="67" t="s">
        <v>27</v>
      </c>
      <c r="C72" s="66">
        <f>+C73</f>
        <v>0</v>
      </c>
      <c r="D72" s="66">
        <f>+D73</f>
        <v>0</v>
      </c>
      <c r="E72" s="66">
        <f>+E73</f>
        <v>0</v>
      </c>
      <c r="F72" s="66">
        <f>+F73</f>
        <v>0</v>
      </c>
      <c r="G72" s="66">
        <f>+G73</f>
        <v>0</v>
      </c>
      <c r="H72" s="66">
        <f>+H73</f>
        <v>0</v>
      </c>
      <c r="I72" s="66">
        <f>+I73</f>
        <v>0</v>
      </c>
      <c r="J72" s="66">
        <f>+J73</f>
        <v>0</v>
      </c>
      <c r="K72" s="66">
        <f>+K73</f>
        <v>0</v>
      </c>
      <c r="L72" s="66">
        <f>+L73</f>
        <v>0</v>
      </c>
      <c r="M72" s="66">
        <f>+M73</f>
        <v>0</v>
      </c>
      <c r="N72" s="66">
        <f>+N73</f>
        <v>0</v>
      </c>
      <c r="O72" s="66">
        <f>+O73</f>
        <v>0</v>
      </c>
      <c r="P72" s="66">
        <f>+P73</f>
        <v>0</v>
      </c>
      <c r="Q72" s="66">
        <f>+Q73</f>
        <v>0</v>
      </c>
      <c r="R72" s="66">
        <f>+R73</f>
        <v>0</v>
      </c>
      <c r="S72" s="66">
        <f>+S73</f>
        <v>0</v>
      </c>
      <c r="T72" s="66">
        <f>+T73</f>
        <v>0</v>
      </c>
      <c r="U72" s="66">
        <f>+U73</f>
        <v>0</v>
      </c>
      <c r="V72" s="66">
        <f>+V73</f>
        <v>0</v>
      </c>
      <c r="W72" s="66">
        <f>+W73</f>
        <v>0</v>
      </c>
      <c r="X72" s="66">
        <f>+X73</f>
        <v>0</v>
      </c>
      <c r="Y72" s="66">
        <f>+Y73</f>
        <v>0</v>
      </c>
      <c r="Z72" s="66">
        <f>+Z73</f>
        <v>0</v>
      </c>
      <c r="AA72" s="66">
        <f>+AA73</f>
        <v>0</v>
      </c>
      <c r="AB72" s="66">
        <f>+AB73</f>
        <v>0</v>
      </c>
      <c r="AC72" s="65">
        <f>+AB72-O72</f>
        <v>0</v>
      </c>
      <c r="AD72" s="38">
        <v>0</v>
      </c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2:40" ht="18" customHeight="1" x14ac:dyDescent="0.2">
      <c r="B73" s="51" t="s">
        <v>26</v>
      </c>
      <c r="C73" s="55">
        <f>+[1]PP!C103</f>
        <v>0</v>
      </c>
      <c r="D73" s="55">
        <f>+[1]PP!D103</f>
        <v>0</v>
      </c>
      <c r="E73" s="55">
        <f>+[1]PP!E103</f>
        <v>0</v>
      </c>
      <c r="F73" s="55">
        <f>+[1]PP!F103</f>
        <v>0</v>
      </c>
      <c r="G73" s="55">
        <f>+[1]PP!G103</f>
        <v>0</v>
      </c>
      <c r="H73" s="55">
        <f>+[1]PP!H103</f>
        <v>0</v>
      </c>
      <c r="I73" s="55">
        <f>+[1]PP!I103</f>
        <v>0</v>
      </c>
      <c r="J73" s="55">
        <f>+[1]PP!J103</f>
        <v>0</v>
      </c>
      <c r="K73" s="55">
        <f>+[1]PP!K103</f>
        <v>0</v>
      </c>
      <c r="L73" s="55">
        <f>+[1]PP!L103</f>
        <v>0</v>
      </c>
      <c r="M73" s="55">
        <f>+[1]PP!M103</f>
        <v>0</v>
      </c>
      <c r="N73" s="55">
        <f>+[1]PP!N103</f>
        <v>0</v>
      </c>
      <c r="O73" s="48">
        <f>SUM(C73:N73)</f>
        <v>0</v>
      </c>
      <c r="P73" s="55">
        <f>+[1]PP!P103</f>
        <v>0</v>
      </c>
      <c r="Q73" s="55">
        <f>+[1]PP!Q103</f>
        <v>0</v>
      </c>
      <c r="R73" s="55">
        <f>+[1]PP!R103</f>
        <v>0</v>
      </c>
      <c r="S73" s="55">
        <f>+[1]PP!S103</f>
        <v>0</v>
      </c>
      <c r="T73" s="55">
        <f>+[1]PP!T103</f>
        <v>0</v>
      </c>
      <c r="U73" s="55">
        <f>+[1]PP!U103</f>
        <v>0</v>
      </c>
      <c r="V73" s="55">
        <f>+[1]PP!V103</f>
        <v>0</v>
      </c>
      <c r="W73" s="55">
        <f>+[1]PP!W103</f>
        <v>0</v>
      </c>
      <c r="X73" s="55">
        <f>+[1]PP!X103</f>
        <v>0</v>
      </c>
      <c r="Y73" s="55">
        <f>+[1]PP!Y103</f>
        <v>0</v>
      </c>
      <c r="Z73" s="55">
        <f>+[1]PP!Z103</f>
        <v>0</v>
      </c>
      <c r="AA73" s="55">
        <f>+[1]PP!AA103</f>
        <v>0</v>
      </c>
      <c r="AB73" s="48">
        <f>SUM(P73:AA73)</f>
        <v>0</v>
      </c>
      <c r="AC73" s="49">
        <f>+AB73-O73</f>
        <v>0</v>
      </c>
      <c r="AD73" s="38">
        <v>0</v>
      </c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2:40" ht="18" customHeight="1" x14ac:dyDescent="0.2">
      <c r="B74" s="67" t="s">
        <v>25</v>
      </c>
      <c r="C74" s="66">
        <f>+C77+C80</f>
        <v>23722</v>
      </c>
      <c r="D74" s="66">
        <f>+D77+D80</f>
        <v>19825</v>
      </c>
      <c r="E74" s="66">
        <f>+E77+E80</f>
        <v>154.19999999999999</v>
      </c>
      <c r="F74" s="66">
        <f>+F77+F80</f>
        <v>9297.6</v>
      </c>
      <c r="G74" s="66">
        <f>+G77+G80</f>
        <v>12570.3</v>
      </c>
      <c r="H74" s="66">
        <f>+H77+H80</f>
        <v>127735.7</v>
      </c>
      <c r="I74" s="66">
        <f>+I77+I80</f>
        <v>1109.8</v>
      </c>
      <c r="J74" s="66">
        <f>+J77+J80</f>
        <v>592.20000000000005</v>
      </c>
      <c r="K74" s="66">
        <f>+K77+K80</f>
        <v>5951.1</v>
      </c>
      <c r="L74" s="66">
        <f>+L77+L80</f>
        <v>441.1</v>
      </c>
      <c r="M74" s="66">
        <f>+M77+M80</f>
        <v>15075.6</v>
      </c>
      <c r="N74" s="66">
        <f>+N77+N80</f>
        <v>27565.8</v>
      </c>
      <c r="O74" s="66">
        <f>+O77+O80+O76</f>
        <v>244040.40000000002</v>
      </c>
      <c r="P74" s="66">
        <f>+P77+P80</f>
        <v>136944.19999999998</v>
      </c>
      <c r="Q74" s="66">
        <f>+Q77+Q80</f>
        <v>4381.8</v>
      </c>
      <c r="R74" s="66">
        <f>+R77+R80</f>
        <v>17163.099999999999</v>
      </c>
      <c r="S74" s="66">
        <f>+S77+S80</f>
        <v>660.9</v>
      </c>
      <c r="T74" s="66">
        <f>+T77+T80</f>
        <v>48062.9</v>
      </c>
      <c r="U74" s="66">
        <f>+U77+U80</f>
        <v>40429.1</v>
      </c>
      <c r="V74" s="66">
        <f>+V77+V80</f>
        <v>44985.8</v>
      </c>
      <c r="W74" s="66">
        <f>+W77+W80</f>
        <v>7110.8</v>
      </c>
      <c r="X74" s="66">
        <f>+X77+X80</f>
        <v>221913.1</v>
      </c>
      <c r="Y74" s="66">
        <f>+Y77+Y80</f>
        <v>359.9</v>
      </c>
      <c r="Z74" s="66">
        <f>+Z77+Z80</f>
        <v>29332.3</v>
      </c>
      <c r="AA74" s="66">
        <f>+AA77+AA80</f>
        <v>48123.3</v>
      </c>
      <c r="AB74" s="66">
        <f>+AB77+AB80</f>
        <v>599467.19999999995</v>
      </c>
      <c r="AC74" s="65">
        <f>+AB74-O74</f>
        <v>355426.79999999993</v>
      </c>
      <c r="AD74" s="64">
        <f>+AC74/O74*100</f>
        <v>145.64260671593715</v>
      </c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2:40" ht="18" hidden="1" customHeight="1" x14ac:dyDescent="0.2">
      <c r="B75" s="61" t="s">
        <v>24</v>
      </c>
      <c r="C75" s="60">
        <v>0</v>
      </c>
      <c r="D75" s="60">
        <v>1</v>
      </c>
      <c r="E75" s="60">
        <v>1</v>
      </c>
      <c r="F75" s="60">
        <v>1</v>
      </c>
      <c r="G75" s="60">
        <v>1</v>
      </c>
      <c r="H75" s="60">
        <v>1</v>
      </c>
      <c r="I75" s="60">
        <v>1</v>
      </c>
      <c r="J75" s="60">
        <v>1</v>
      </c>
      <c r="K75" s="60">
        <v>1</v>
      </c>
      <c r="L75" s="60">
        <v>2</v>
      </c>
      <c r="M75" s="60">
        <v>2</v>
      </c>
      <c r="N75" s="60">
        <v>2</v>
      </c>
      <c r="O75" s="60">
        <v>0</v>
      </c>
      <c r="P75" s="60">
        <v>0</v>
      </c>
      <c r="Q75" s="60">
        <v>0</v>
      </c>
      <c r="R75" s="60">
        <v>0</v>
      </c>
      <c r="S75" s="60">
        <v>0</v>
      </c>
      <c r="T75" s="60">
        <v>0</v>
      </c>
      <c r="U75" s="60">
        <v>0</v>
      </c>
      <c r="V75" s="60">
        <v>0</v>
      </c>
      <c r="W75" s="60">
        <v>0</v>
      </c>
      <c r="X75" s="60">
        <v>0</v>
      </c>
      <c r="Y75" s="60">
        <v>0</v>
      </c>
      <c r="Z75" s="60">
        <v>0</v>
      </c>
      <c r="AA75" s="60">
        <v>0</v>
      </c>
      <c r="AB75" s="63">
        <f>SUM(P75:AA75)</f>
        <v>0</v>
      </c>
      <c r="AC75" s="53">
        <f>+AB75-O75</f>
        <v>0</v>
      </c>
      <c r="AD75" s="48" t="e">
        <f>+AC75/O75*100</f>
        <v>#DIV/0!</v>
      </c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2:40" ht="18" customHeight="1" x14ac:dyDescent="0.2">
      <c r="B76" s="61" t="s">
        <v>24</v>
      </c>
      <c r="C76" s="60">
        <f>+[1]PP!C105</f>
        <v>0</v>
      </c>
      <c r="D76" s="60">
        <f>+[1]PP!D105</f>
        <v>0</v>
      </c>
      <c r="E76" s="60">
        <f>+[1]PP!E105</f>
        <v>0</v>
      </c>
      <c r="F76" s="60">
        <f>+[1]PP!F105</f>
        <v>0</v>
      </c>
      <c r="G76" s="60">
        <f>+[1]PP!G105</f>
        <v>0</v>
      </c>
      <c r="H76" s="60">
        <f>+[1]PP!H105</f>
        <v>0</v>
      </c>
      <c r="I76" s="60">
        <f>+[1]PP!I105</f>
        <v>0</v>
      </c>
      <c r="J76" s="60">
        <f>+[1]PP!J105</f>
        <v>0</v>
      </c>
      <c r="K76" s="60">
        <f>+[1]PP!K105</f>
        <v>0</v>
      </c>
      <c r="L76" s="60">
        <f>+[1]PP!L105</f>
        <v>0</v>
      </c>
      <c r="M76" s="60">
        <f>+[1]PP!M105</f>
        <v>0</v>
      </c>
      <c r="N76" s="60">
        <f>+[1]PP!N105</f>
        <v>0</v>
      </c>
      <c r="O76" s="63">
        <f>SUM(C76:N76)</f>
        <v>0</v>
      </c>
      <c r="P76" s="60">
        <v>0</v>
      </c>
      <c r="Q76" s="60">
        <v>0</v>
      </c>
      <c r="R76" s="60">
        <v>0</v>
      </c>
      <c r="S76" s="60">
        <v>0</v>
      </c>
      <c r="T76" s="60">
        <v>0</v>
      </c>
      <c r="U76" s="60">
        <v>0</v>
      </c>
      <c r="V76" s="60">
        <v>0</v>
      </c>
      <c r="W76" s="60">
        <v>0</v>
      </c>
      <c r="X76" s="60">
        <v>0</v>
      </c>
      <c r="Y76" s="60">
        <v>0</v>
      </c>
      <c r="Z76" s="60">
        <v>0</v>
      </c>
      <c r="AA76" s="60">
        <v>0</v>
      </c>
      <c r="AB76" s="63">
        <f>SUM(P76:AA76)</f>
        <v>0</v>
      </c>
      <c r="AC76" s="53">
        <f>+AB76-O76</f>
        <v>0</v>
      </c>
      <c r="AD76" s="58" t="s">
        <v>18</v>
      </c>
      <c r="AE76" s="1"/>
      <c r="AF76" s="62"/>
      <c r="AG76" s="1"/>
      <c r="AH76" s="1"/>
      <c r="AI76" s="1"/>
      <c r="AJ76" s="1"/>
      <c r="AK76" s="1"/>
      <c r="AL76" s="1"/>
      <c r="AM76" s="1"/>
      <c r="AN76" s="1"/>
    </row>
    <row r="77" spans="2:40" ht="18" customHeight="1" x14ac:dyDescent="0.2">
      <c r="B77" s="61" t="s">
        <v>23</v>
      </c>
      <c r="C77" s="60">
        <f>+C78+C79</f>
        <v>23507.7</v>
      </c>
      <c r="D77" s="60">
        <f>+D78+D79</f>
        <v>18774.3</v>
      </c>
      <c r="E77" s="60">
        <f>+E78+E79</f>
        <v>0</v>
      </c>
      <c r="F77" s="60">
        <f>+F78+F79</f>
        <v>9118</v>
      </c>
      <c r="G77" s="60">
        <f>+G78+G79</f>
        <v>12000</v>
      </c>
      <c r="H77" s="60">
        <f>+H78+H79</f>
        <v>126817.3</v>
      </c>
      <c r="I77" s="60">
        <f>+I78+I79</f>
        <v>1000</v>
      </c>
      <c r="J77" s="60">
        <f>+J78+J79</f>
        <v>0</v>
      </c>
      <c r="K77" s="60">
        <f>+K78+K79</f>
        <v>4160.2</v>
      </c>
      <c r="L77" s="60">
        <f>+L78+L79</f>
        <v>0</v>
      </c>
      <c r="M77" s="60">
        <f>+M78+M79</f>
        <v>14800</v>
      </c>
      <c r="N77" s="60">
        <f>+N78+N79</f>
        <v>2515.6999999999998</v>
      </c>
      <c r="O77" s="60">
        <f>+O78+O79</f>
        <v>212693.2</v>
      </c>
      <c r="P77" s="60">
        <f>+P78+P79</f>
        <v>136914.79999999999</v>
      </c>
      <c r="Q77" s="60">
        <f>+Q78+Q79</f>
        <v>4050</v>
      </c>
      <c r="R77" s="60">
        <f>+R78+R79</f>
        <v>8813.7999999999993</v>
      </c>
      <c r="S77" s="60">
        <f>+S78+S79</f>
        <v>0</v>
      </c>
      <c r="T77" s="60">
        <f>+T78+T79</f>
        <v>40000</v>
      </c>
      <c r="U77" s="60">
        <f>+U78+U79</f>
        <v>0</v>
      </c>
      <c r="V77" s="60">
        <f>+V78+V79</f>
        <v>43759.9</v>
      </c>
      <c r="W77" s="60">
        <f>+W78+W79</f>
        <v>5000</v>
      </c>
      <c r="X77" s="60">
        <f>+X78+X79</f>
        <v>221890.30000000002</v>
      </c>
      <c r="Y77" s="60">
        <f>+Y78+Y79</f>
        <v>182.9</v>
      </c>
      <c r="Z77" s="60">
        <f>+Z78+Z79</f>
        <v>0</v>
      </c>
      <c r="AA77" s="60">
        <f>+AA78+AA79</f>
        <v>9853.7000000000007</v>
      </c>
      <c r="AB77" s="60">
        <f>+AB78+AB79</f>
        <v>470465.4</v>
      </c>
      <c r="AC77" s="53">
        <f>+AB77-O77</f>
        <v>257772.2</v>
      </c>
      <c r="AD77" s="52">
        <f>+AC77/O77*100</f>
        <v>121.19437762937415</v>
      </c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2:40" ht="18" customHeight="1" x14ac:dyDescent="0.2">
      <c r="B78" s="57" t="s">
        <v>22</v>
      </c>
      <c r="C78" s="55">
        <f>+[1]PP!C107</f>
        <v>23507.7</v>
      </c>
      <c r="D78" s="55">
        <f>+[1]PP!D107</f>
        <v>18774.3</v>
      </c>
      <c r="E78" s="55">
        <f>+[1]PP!E107</f>
        <v>0</v>
      </c>
      <c r="F78" s="55">
        <f>+[1]PP!F107</f>
        <v>9118</v>
      </c>
      <c r="G78" s="55">
        <f>+[1]PP!G107</f>
        <v>12000</v>
      </c>
      <c r="H78" s="55">
        <f>+[1]PP!H107</f>
        <v>1500</v>
      </c>
      <c r="I78" s="55">
        <f>+[1]PP!I107</f>
        <v>1000</v>
      </c>
      <c r="J78" s="55">
        <f>+[1]PP!J107</f>
        <v>0</v>
      </c>
      <c r="K78" s="55">
        <f>+[1]PP!K107</f>
        <v>4160.2</v>
      </c>
      <c r="L78" s="55">
        <f>+[1]PP!L107</f>
        <v>0</v>
      </c>
      <c r="M78" s="55">
        <f>+[1]PP!M107</f>
        <v>14800</v>
      </c>
      <c r="N78" s="55">
        <f>+[1]PP!N107</f>
        <v>2515.6999999999998</v>
      </c>
      <c r="O78" s="50">
        <f>SUM(C78:N78)</f>
        <v>87375.9</v>
      </c>
      <c r="P78" s="55">
        <f>+[1]PP!P107</f>
        <v>5408</v>
      </c>
      <c r="Q78" s="55">
        <f>+[1]PP!Q107</f>
        <v>4050</v>
      </c>
      <c r="R78" s="55">
        <f>+[1]PP!R107</f>
        <v>8813.7999999999993</v>
      </c>
      <c r="S78" s="55">
        <f>+[1]PP!S107</f>
        <v>0</v>
      </c>
      <c r="T78" s="55">
        <f>+[1]PP!T107</f>
        <v>40000</v>
      </c>
      <c r="U78" s="55">
        <f>+[1]PP!U107</f>
        <v>0</v>
      </c>
      <c r="V78" s="55">
        <f>+[1]PP!V107</f>
        <v>43759.9</v>
      </c>
      <c r="W78" s="55">
        <f>+[1]PP!W107</f>
        <v>5000</v>
      </c>
      <c r="X78" s="55">
        <f>+[1]PP!X107</f>
        <v>6035.6</v>
      </c>
      <c r="Y78" s="55">
        <f>+[1]PP!Y107</f>
        <v>0</v>
      </c>
      <c r="Z78" s="55">
        <f>+[1]PP!Z107</f>
        <v>0</v>
      </c>
      <c r="AA78" s="55">
        <f>+[1]PP!AA107</f>
        <v>9500</v>
      </c>
      <c r="AB78" s="50">
        <f>SUM(P78:AA78)</f>
        <v>122567.30000000002</v>
      </c>
      <c r="AC78" s="49">
        <f>+AB78-O78</f>
        <v>35191.400000000023</v>
      </c>
      <c r="AD78" s="48">
        <f>+AC78/O78*100</f>
        <v>40.275865541871411</v>
      </c>
      <c r="AE78" s="1"/>
      <c r="AF78" s="62"/>
      <c r="AG78" s="1"/>
      <c r="AH78" s="1"/>
      <c r="AI78" s="1"/>
      <c r="AJ78" s="1"/>
      <c r="AK78" s="1"/>
      <c r="AL78" s="1"/>
      <c r="AM78" s="1"/>
      <c r="AN78" s="1"/>
    </row>
    <row r="79" spans="2:40" ht="18" customHeight="1" x14ac:dyDescent="0.2">
      <c r="B79" s="57" t="s">
        <v>21</v>
      </c>
      <c r="C79" s="55">
        <f>+[1]PP!C108</f>
        <v>0</v>
      </c>
      <c r="D79" s="55">
        <f>+[1]PP!D108</f>
        <v>0</v>
      </c>
      <c r="E79" s="55">
        <f>+[1]PP!E108</f>
        <v>0</v>
      </c>
      <c r="F79" s="55">
        <f>+[1]PP!F108</f>
        <v>0</v>
      </c>
      <c r="G79" s="55">
        <f>+[1]PP!G108</f>
        <v>0</v>
      </c>
      <c r="H79" s="55">
        <f>+[1]PP!H108</f>
        <v>125317.3</v>
      </c>
      <c r="I79" s="55">
        <f>+[1]PP!I108</f>
        <v>0</v>
      </c>
      <c r="J79" s="55">
        <f>+[1]PP!J108</f>
        <v>0</v>
      </c>
      <c r="K79" s="55">
        <f>+[1]PP!K108</f>
        <v>0</v>
      </c>
      <c r="L79" s="55">
        <f>+[1]PP!L108</f>
        <v>0</v>
      </c>
      <c r="M79" s="55">
        <f>+[1]PP!M108</f>
        <v>0</v>
      </c>
      <c r="N79" s="55">
        <f>+[1]PP!N108</f>
        <v>0</v>
      </c>
      <c r="O79" s="50">
        <f>SUM(C79:N79)</f>
        <v>125317.3</v>
      </c>
      <c r="P79" s="55">
        <f>+[1]PP!P108</f>
        <v>131506.79999999999</v>
      </c>
      <c r="Q79" s="55">
        <f>+[1]PP!Q108</f>
        <v>0</v>
      </c>
      <c r="R79" s="55">
        <f>+[1]PP!R108</f>
        <v>0</v>
      </c>
      <c r="S79" s="55">
        <f>+[1]PP!S108</f>
        <v>0</v>
      </c>
      <c r="T79" s="55">
        <f>+[1]PP!T108</f>
        <v>0</v>
      </c>
      <c r="U79" s="55">
        <f>+[1]PP!U108</f>
        <v>0</v>
      </c>
      <c r="V79" s="55">
        <f>+[1]PP!V108</f>
        <v>0</v>
      </c>
      <c r="W79" s="55">
        <f>+[1]PP!W108</f>
        <v>0</v>
      </c>
      <c r="X79" s="55">
        <f>+[1]PP!X108</f>
        <v>215854.7</v>
      </c>
      <c r="Y79" s="55">
        <f>+[1]PP!Y108</f>
        <v>182.9</v>
      </c>
      <c r="Z79" s="55">
        <f>+[1]PP!Z108</f>
        <v>0</v>
      </c>
      <c r="AA79" s="55">
        <f>+[1]PP!AA108</f>
        <v>353.7</v>
      </c>
      <c r="AB79" s="50">
        <f>SUM(P79:AA79)</f>
        <v>347898.10000000003</v>
      </c>
      <c r="AC79" s="49">
        <f>+AB79-O79</f>
        <v>222580.80000000005</v>
      </c>
      <c r="AD79" s="48">
        <v>0</v>
      </c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2:40" ht="18" customHeight="1" x14ac:dyDescent="0.2">
      <c r="B80" s="61" t="s">
        <v>20</v>
      </c>
      <c r="C80" s="60">
        <f>+C81+C82</f>
        <v>214.3</v>
      </c>
      <c r="D80" s="60">
        <f>+D81+D82</f>
        <v>1050.7</v>
      </c>
      <c r="E80" s="60">
        <f>+E81+E82</f>
        <v>154.19999999999999</v>
      </c>
      <c r="F80" s="60">
        <f>+F81+F82</f>
        <v>179.6</v>
      </c>
      <c r="G80" s="60">
        <f>+G81+G82</f>
        <v>570.29999999999995</v>
      </c>
      <c r="H80" s="60">
        <f>+H81+H82</f>
        <v>918.4</v>
      </c>
      <c r="I80" s="60">
        <f>+I81+I82</f>
        <v>109.8</v>
      </c>
      <c r="J80" s="60">
        <f>+J81+J82</f>
        <v>592.20000000000005</v>
      </c>
      <c r="K80" s="60">
        <f>+K81+K82</f>
        <v>1790.9</v>
      </c>
      <c r="L80" s="60">
        <f>+L81+L82</f>
        <v>441.1</v>
      </c>
      <c r="M80" s="60">
        <f>+M81+M82</f>
        <v>275.60000000000002</v>
      </c>
      <c r="N80" s="60">
        <f>+N81+N82</f>
        <v>25050.1</v>
      </c>
      <c r="O80" s="60">
        <f>+O81+O82</f>
        <v>31347.199999999997</v>
      </c>
      <c r="P80" s="60">
        <f>+P81+P82</f>
        <v>29.4</v>
      </c>
      <c r="Q80" s="60">
        <f>+Q81+Q82</f>
        <v>331.8</v>
      </c>
      <c r="R80" s="60">
        <f>+R81+R82</f>
        <v>8349.2999999999993</v>
      </c>
      <c r="S80" s="60">
        <f>+S81+S82</f>
        <v>660.9</v>
      </c>
      <c r="T80" s="60">
        <f>+T81+T82</f>
        <v>8062.9</v>
      </c>
      <c r="U80" s="60">
        <f>+U81+U82</f>
        <v>40429.1</v>
      </c>
      <c r="V80" s="60">
        <f>+V81+V82</f>
        <v>1225.9000000000001</v>
      </c>
      <c r="W80" s="60">
        <f>+W81+W82</f>
        <v>2110.8000000000002</v>
      </c>
      <c r="X80" s="60">
        <f>+X81+X82</f>
        <v>22.8</v>
      </c>
      <c r="Y80" s="60">
        <f>+Y81+Y82</f>
        <v>177</v>
      </c>
      <c r="Z80" s="60">
        <f>+Z81+Z82</f>
        <v>29332.3</v>
      </c>
      <c r="AA80" s="60">
        <f>+AA81+AA82</f>
        <v>38269.599999999999</v>
      </c>
      <c r="AB80" s="60">
        <f>+AB81+AB82</f>
        <v>129001.79999999999</v>
      </c>
      <c r="AC80" s="53">
        <f>+AB80-O80</f>
        <v>97654.599999999991</v>
      </c>
      <c r="AD80" s="52">
        <f>+AC80/O80*100</f>
        <v>311.52575030624746</v>
      </c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2:40" ht="18" customHeight="1" x14ac:dyDescent="0.2">
      <c r="B81" s="57" t="s">
        <v>19</v>
      </c>
      <c r="C81" s="55">
        <f>+[1]PP!C110</f>
        <v>0</v>
      </c>
      <c r="D81" s="55">
        <f>+[1]PP!D110</f>
        <v>0</v>
      </c>
      <c r="E81" s="55">
        <f>+[1]PP!E110</f>
        <v>0</v>
      </c>
      <c r="F81" s="55">
        <f>+[1]PP!F110</f>
        <v>0</v>
      </c>
      <c r="G81" s="55">
        <f>+[1]PP!G110</f>
        <v>0</v>
      </c>
      <c r="H81" s="55">
        <f>+[1]PP!H110</f>
        <v>0</v>
      </c>
      <c r="I81" s="55">
        <f>+[1]PP!I110</f>
        <v>0</v>
      </c>
      <c r="J81" s="55">
        <f>+[1]PP!J110</f>
        <v>0</v>
      </c>
      <c r="K81" s="55">
        <f>+[1]PP!K110</f>
        <v>0</v>
      </c>
      <c r="L81" s="55">
        <f>+[1]PP!L110</f>
        <v>0</v>
      </c>
      <c r="M81" s="55">
        <f>+[1]PP!M110</f>
        <v>0</v>
      </c>
      <c r="N81" s="55">
        <f>+[1]PP!N110</f>
        <v>0</v>
      </c>
      <c r="O81" s="50">
        <f>SUM(C81:N81)</f>
        <v>0</v>
      </c>
      <c r="P81" s="55">
        <f>+[1]PP!P110</f>
        <v>0</v>
      </c>
      <c r="Q81" s="55">
        <f>+[1]PP!Q110</f>
        <v>0</v>
      </c>
      <c r="R81" s="55">
        <f>+[1]PP!R110</f>
        <v>0</v>
      </c>
      <c r="S81" s="55">
        <f>+[1]PP!S110</f>
        <v>0</v>
      </c>
      <c r="T81" s="55">
        <f>+[1]PP!T110</f>
        <v>6000</v>
      </c>
      <c r="U81" s="55">
        <f>+[1]PP!U110</f>
        <v>1500</v>
      </c>
      <c r="V81" s="55">
        <f>+[1]PP!V110</f>
        <v>0</v>
      </c>
      <c r="W81" s="55">
        <f>+[1]PP!W110</f>
        <v>0</v>
      </c>
      <c r="X81" s="55">
        <f>+[1]PP!X110</f>
        <v>0</v>
      </c>
      <c r="Y81" s="55">
        <f>+[1]PP!Y110</f>
        <v>0</v>
      </c>
      <c r="Z81" s="55">
        <f>+[1]PP!Z110</f>
        <v>0</v>
      </c>
      <c r="AA81" s="55">
        <f>+[1]PP!AA110</f>
        <v>0</v>
      </c>
      <c r="AB81" s="55">
        <f>+[1]PP!AB110</f>
        <v>7500</v>
      </c>
      <c r="AC81" s="59">
        <f>+AB81-O81</f>
        <v>7500</v>
      </c>
      <c r="AD81" s="58" t="s">
        <v>18</v>
      </c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2:40" ht="18" customHeight="1" x14ac:dyDescent="0.2">
      <c r="B82" s="57" t="s">
        <v>17</v>
      </c>
      <c r="C82" s="55">
        <f>+C83+C84</f>
        <v>214.3</v>
      </c>
      <c r="D82" s="55">
        <f>+D83+D84</f>
        <v>1050.7</v>
      </c>
      <c r="E82" s="55">
        <f>+E83+E84</f>
        <v>154.19999999999999</v>
      </c>
      <c r="F82" s="55">
        <f>+F83+F84</f>
        <v>179.6</v>
      </c>
      <c r="G82" s="55">
        <f>+G83+G84</f>
        <v>570.29999999999995</v>
      </c>
      <c r="H82" s="55">
        <f>+H83+H84</f>
        <v>918.4</v>
      </c>
      <c r="I82" s="55">
        <f>+I83+I84</f>
        <v>109.8</v>
      </c>
      <c r="J82" s="55">
        <f>+J83+J84</f>
        <v>592.20000000000005</v>
      </c>
      <c r="K82" s="55">
        <f>+K83+K84</f>
        <v>1790.9</v>
      </c>
      <c r="L82" s="55">
        <f>+L83+L84</f>
        <v>441.1</v>
      </c>
      <c r="M82" s="55">
        <f>+M83+M84</f>
        <v>275.60000000000002</v>
      </c>
      <c r="N82" s="55">
        <f>+N83+N84</f>
        <v>25050.1</v>
      </c>
      <c r="O82" s="55">
        <f>+O83+O84</f>
        <v>31347.199999999997</v>
      </c>
      <c r="P82" s="55">
        <f>+P83+P84</f>
        <v>29.4</v>
      </c>
      <c r="Q82" s="55">
        <f>+Q83+Q84</f>
        <v>331.8</v>
      </c>
      <c r="R82" s="55">
        <f>+R83+R84</f>
        <v>8349.2999999999993</v>
      </c>
      <c r="S82" s="55">
        <f>+S83+S84</f>
        <v>660.9</v>
      </c>
      <c r="T82" s="55">
        <f>+T83+T84</f>
        <v>2062.9</v>
      </c>
      <c r="U82" s="55">
        <f>+U83+U84</f>
        <v>38929.1</v>
      </c>
      <c r="V82" s="55">
        <f>+V83+V84</f>
        <v>1225.9000000000001</v>
      </c>
      <c r="W82" s="55">
        <f>+W83+W84</f>
        <v>2110.8000000000002</v>
      </c>
      <c r="X82" s="55">
        <f>+X83+X84</f>
        <v>22.8</v>
      </c>
      <c r="Y82" s="55">
        <f>+Y83+Y84</f>
        <v>177</v>
      </c>
      <c r="Z82" s="55">
        <f>+Z83+Z84</f>
        <v>29332.3</v>
      </c>
      <c r="AA82" s="55">
        <f>+AA83+AA84</f>
        <v>38269.599999999999</v>
      </c>
      <c r="AB82" s="55">
        <f>+AB83+AB84</f>
        <v>121501.79999999999</v>
      </c>
      <c r="AC82" s="49">
        <f>+AB82-O82</f>
        <v>90154.599999999991</v>
      </c>
      <c r="AD82" s="48">
        <f>+AC82/O82*100</f>
        <v>287.60016843609634</v>
      </c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2:40" ht="18" customHeight="1" x14ac:dyDescent="0.2">
      <c r="B83" s="56" t="s">
        <v>16</v>
      </c>
      <c r="C83" s="55">
        <f>+[1]PP!C112</f>
        <v>0</v>
      </c>
      <c r="D83" s="55">
        <f>+[1]PP!D112</f>
        <v>0</v>
      </c>
      <c r="E83" s="55">
        <f>+[1]PP!E112</f>
        <v>0</v>
      </c>
      <c r="F83" s="55">
        <f>+[1]PP!F112</f>
        <v>0</v>
      </c>
      <c r="G83" s="55">
        <f>+[1]PP!G112</f>
        <v>0</v>
      </c>
      <c r="H83" s="55">
        <f>+[1]PP!H112</f>
        <v>0</v>
      </c>
      <c r="I83" s="55">
        <f>+[1]PP!I112</f>
        <v>0</v>
      </c>
      <c r="J83" s="55">
        <f>+[1]PP!J112</f>
        <v>0</v>
      </c>
      <c r="K83" s="55">
        <f>+[1]PP!K112</f>
        <v>0</v>
      </c>
      <c r="L83" s="55">
        <f>+[1]PP!L112</f>
        <v>0</v>
      </c>
      <c r="M83" s="55">
        <f>+[1]PP!M112</f>
        <v>0</v>
      </c>
      <c r="N83" s="55">
        <f>+[1]PP!N112</f>
        <v>0</v>
      </c>
      <c r="O83" s="50">
        <f>SUM(C83:N83)</f>
        <v>0</v>
      </c>
      <c r="P83" s="55">
        <f>+[1]PP!P112</f>
        <v>0</v>
      </c>
      <c r="Q83" s="55">
        <f>+[1]PP!Q112</f>
        <v>0</v>
      </c>
      <c r="R83" s="55">
        <f>+[1]PP!R112</f>
        <v>0</v>
      </c>
      <c r="S83" s="55">
        <f>+[1]PP!S112</f>
        <v>0</v>
      </c>
      <c r="T83" s="55">
        <f>+[1]PP!T112</f>
        <v>0</v>
      </c>
      <c r="U83" s="55">
        <f>+[1]PP!U112</f>
        <v>0</v>
      </c>
      <c r="V83" s="55">
        <f>+[1]PP!V112</f>
        <v>0</v>
      </c>
      <c r="W83" s="55">
        <f>+[1]PP!W112</f>
        <v>0</v>
      </c>
      <c r="X83" s="55">
        <f>+[1]PP!X112</f>
        <v>0</v>
      </c>
      <c r="Y83" s="55">
        <f>+[1]PP!Y112</f>
        <v>0</v>
      </c>
      <c r="Z83" s="55">
        <f>+[1]PP!Z112</f>
        <v>0</v>
      </c>
      <c r="AA83" s="55">
        <f>+[1]PP!AA112</f>
        <v>0</v>
      </c>
      <c r="AB83" s="50">
        <f>SUM(P83:AA83)</f>
        <v>0</v>
      </c>
      <c r="AC83" s="49">
        <f>+AB83-O83</f>
        <v>0</v>
      </c>
      <c r="AD83" s="48">
        <v>0</v>
      </c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2:40" ht="18" customHeight="1" x14ac:dyDescent="0.2">
      <c r="B84" s="56" t="s">
        <v>15</v>
      </c>
      <c r="C84" s="55">
        <f>+[1]PP!C113</f>
        <v>214.3</v>
      </c>
      <c r="D84" s="55">
        <f>+[1]PP!D113</f>
        <v>1050.7</v>
      </c>
      <c r="E84" s="55">
        <f>+[1]PP!E113</f>
        <v>154.19999999999999</v>
      </c>
      <c r="F84" s="55">
        <f>+[1]PP!F113</f>
        <v>179.6</v>
      </c>
      <c r="G84" s="55">
        <f>+[1]PP!G113</f>
        <v>570.29999999999995</v>
      </c>
      <c r="H84" s="55">
        <f>+[1]PP!H113</f>
        <v>918.4</v>
      </c>
      <c r="I84" s="55">
        <f>+[1]PP!I113</f>
        <v>109.8</v>
      </c>
      <c r="J84" s="55">
        <f>+[1]PP!J113</f>
        <v>592.20000000000005</v>
      </c>
      <c r="K84" s="55">
        <f>+[1]PP!K113</f>
        <v>1790.9</v>
      </c>
      <c r="L84" s="55">
        <f>+[1]PP!L113</f>
        <v>441.1</v>
      </c>
      <c r="M84" s="55">
        <f>+[1]PP!M113</f>
        <v>275.60000000000002</v>
      </c>
      <c r="N84" s="55">
        <f>+[1]PP!N113</f>
        <v>25050.1</v>
      </c>
      <c r="O84" s="50">
        <f>SUM(C84:N84)</f>
        <v>31347.199999999997</v>
      </c>
      <c r="P84" s="55">
        <f>+[1]PP!P113</f>
        <v>29.4</v>
      </c>
      <c r="Q84" s="55">
        <f>+[1]PP!Q113</f>
        <v>331.8</v>
      </c>
      <c r="R84" s="55">
        <f>+[1]PP!R113</f>
        <v>8349.2999999999993</v>
      </c>
      <c r="S84" s="55">
        <f>+[1]PP!S113</f>
        <v>660.9</v>
      </c>
      <c r="T84" s="55">
        <f>+[1]PP!T113</f>
        <v>2062.9</v>
      </c>
      <c r="U84" s="55">
        <f>+[1]PP!U113</f>
        <v>38929.1</v>
      </c>
      <c r="V84" s="55">
        <f>+[1]PP!V113</f>
        <v>1225.9000000000001</v>
      </c>
      <c r="W84" s="55">
        <f>+[1]PP!W113</f>
        <v>2110.8000000000002</v>
      </c>
      <c r="X84" s="55">
        <f>+[1]PP!X113</f>
        <v>22.8</v>
      </c>
      <c r="Y84" s="55">
        <f>+[1]PP!Y113</f>
        <v>177</v>
      </c>
      <c r="Z84" s="55">
        <f>+[1]PP!Z113</f>
        <v>29332.3</v>
      </c>
      <c r="AA84" s="55">
        <f>+[1]PP!AA113</f>
        <v>38269.599999999999</v>
      </c>
      <c r="AB84" s="50">
        <f>SUM(P84:AA84)</f>
        <v>121501.79999999999</v>
      </c>
      <c r="AC84" s="49">
        <f>+AB84-O84</f>
        <v>90154.599999999991</v>
      </c>
      <c r="AD84" s="48">
        <f>+AC84/O84*100</f>
        <v>287.60016843609634</v>
      </c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2:40" ht="18" customHeight="1" x14ac:dyDescent="0.2">
      <c r="B85" s="54" t="s">
        <v>14</v>
      </c>
      <c r="C85" s="52">
        <f>+C86</f>
        <v>16</v>
      </c>
      <c r="D85" s="52">
        <f>+D86</f>
        <v>3.3</v>
      </c>
      <c r="E85" s="52">
        <f>+E86</f>
        <v>6</v>
      </c>
      <c r="F85" s="52">
        <f>+F86</f>
        <v>2.2000000000000002</v>
      </c>
      <c r="G85" s="52">
        <f>+G86</f>
        <v>6.7</v>
      </c>
      <c r="H85" s="52">
        <f>+H86</f>
        <v>2.4</v>
      </c>
      <c r="I85" s="52">
        <f>+I86</f>
        <v>4</v>
      </c>
      <c r="J85" s="52">
        <f>+J86</f>
        <v>4.8</v>
      </c>
      <c r="K85" s="52">
        <f>+K86</f>
        <v>2.4</v>
      </c>
      <c r="L85" s="52">
        <f>+L86</f>
        <v>9</v>
      </c>
      <c r="M85" s="52">
        <f>+M86</f>
        <v>0.7</v>
      </c>
      <c r="N85" s="52">
        <f>+N86</f>
        <v>0.8</v>
      </c>
      <c r="O85" s="52">
        <f>+O86</f>
        <v>58.3</v>
      </c>
      <c r="P85" s="52">
        <f>+P86</f>
        <v>2</v>
      </c>
      <c r="Q85" s="52">
        <f>+Q86</f>
        <v>65.8</v>
      </c>
      <c r="R85" s="52">
        <f>+R86</f>
        <v>28.3</v>
      </c>
      <c r="S85" s="52">
        <f>+S86</f>
        <v>18.100000000000001</v>
      </c>
      <c r="T85" s="52">
        <f>+T86</f>
        <v>10.3</v>
      </c>
      <c r="U85" s="52">
        <f>+U86</f>
        <v>13.4</v>
      </c>
      <c r="V85" s="52">
        <f>+V86</f>
        <v>136.30000000000001</v>
      </c>
      <c r="W85" s="52">
        <f>+W86</f>
        <v>14.6</v>
      </c>
      <c r="X85" s="52">
        <f>+X86</f>
        <v>12</v>
      </c>
      <c r="Y85" s="52">
        <f>+Y86</f>
        <v>16.7</v>
      </c>
      <c r="Z85" s="52">
        <f>+Z86</f>
        <v>16.100000000000001</v>
      </c>
      <c r="AA85" s="52">
        <f>+AA86</f>
        <v>4.2</v>
      </c>
      <c r="AB85" s="52">
        <f>+AB86</f>
        <v>337.8</v>
      </c>
      <c r="AC85" s="53">
        <f>+AB85-O85</f>
        <v>279.5</v>
      </c>
      <c r="AD85" s="52">
        <f>+AC85/O85*100</f>
        <v>479.41680960548882</v>
      </c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2:40" ht="15" customHeight="1" x14ac:dyDescent="0.2">
      <c r="B86" s="51" t="s">
        <v>13</v>
      </c>
      <c r="C86" s="48">
        <f>+[1]PP!C115</f>
        <v>16</v>
      </c>
      <c r="D86" s="48">
        <f>+[1]PP!D115</f>
        <v>3.3</v>
      </c>
      <c r="E86" s="48">
        <f>+[1]PP!E115</f>
        <v>6</v>
      </c>
      <c r="F86" s="48">
        <f>+[1]PP!F115</f>
        <v>2.2000000000000002</v>
      </c>
      <c r="G86" s="48">
        <f>+[1]PP!G115</f>
        <v>6.7</v>
      </c>
      <c r="H86" s="48">
        <f>+[1]PP!H115</f>
        <v>2.4</v>
      </c>
      <c r="I86" s="48">
        <f>+[1]PP!I115</f>
        <v>4</v>
      </c>
      <c r="J86" s="48">
        <f>+[1]PP!J115</f>
        <v>4.8</v>
      </c>
      <c r="K86" s="48">
        <f>+[1]PP!K115</f>
        <v>2.4</v>
      </c>
      <c r="L86" s="48">
        <f>+[1]PP!L115</f>
        <v>9</v>
      </c>
      <c r="M86" s="48">
        <f>+[1]PP!M115</f>
        <v>0.7</v>
      </c>
      <c r="N86" s="48">
        <f>+[1]PP!N115</f>
        <v>0.8</v>
      </c>
      <c r="O86" s="50">
        <f>SUM(C86:N86)</f>
        <v>58.3</v>
      </c>
      <c r="P86" s="48">
        <f>+[1]PP!P115</f>
        <v>2</v>
      </c>
      <c r="Q86" s="48">
        <f>+[1]PP!Q115</f>
        <v>65.8</v>
      </c>
      <c r="R86" s="48">
        <f>+[1]PP!R115</f>
        <v>28.3</v>
      </c>
      <c r="S86" s="48">
        <f>+[1]PP!S115</f>
        <v>18.100000000000001</v>
      </c>
      <c r="T86" s="48">
        <f>+[1]PP!T115</f>
        <v>10.3</v>
      </c>
      <c r="U86" s="48">
        <f>+[1]PP!U115</f>
        <v>13.4</v>
      </c>
      <c r="V86" s="48">
        <f>+[1]PP!V115</f>
        <v>136.30000000000001</v>
      </c>
      <c r="W86" s="48">
        <f>+[1]PP!W115</f>
        <v>14.6</v>
      </c>
      <c r="X86" s="48">
        <f>+[1]PP!X115</f>
        <v>12</v>
      </c>
      <c r="Y86" s="48">
        <f>+[1]PP!Y115</f>
        <v>16.7</v>
      </c>
      <c r="Z86" s="48">
        <f>+[1]PP!Z115</f>
        <v>16.100000000000001</v>
      </c>
      <c r="AA86" s="48">
        <f>+[1]PP!AA115</f>
        <v>4.2</v>
      </c>
      <c r="AB86" s="50">
        <f>SUM(P86:AA86)</f>
        <v>337.8</v>
      </c>
      <c r="AC86" s="49">
        <f>+AB86-O86</f>
        <v>279.5</v>
      </c>
      <c r="AD86" s="48">
        <f>+AC86/O86*100</f>
        <v>479.41680960548882</v>
      </c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2:40" ht="23.25" customHeight="1" thickBot="1" x14ac:dyDescent="0.25">
      <c r="B87" s="47" t="s">
        <v>12</v>
      </c>
      <c r="C87" s="46">
        <f>+C85+C67+C66+C65</f>
        <v>26395.5</v>
      </c>
      <c r="D87" s="46">
        <f>+D85+D67+D66+D65</f>
        <v>22462</v>
      </c>
      <c r="E87" s="46">
        <f>+E85+E67+E66+E65</f>
        <v>2603.1000000000004</v>
      </c>
      <c r="F87" s="46">
        <f>+F85+F67+F66+F65</f>
        <v>12203.1</v>
      </c>
      <c r="G87" s="46">
        <f>+G85+G67+G66+G65</f>
        <v>16158.8</v>
      </c>
      <c r="H87" s="46">
        <f>+H85+H67+H66+H65</f>
        <v>133234.4</v>
      </c>
      <c r="I87" s="46">
        <f>+I85+I67+I66+I65</f>
        <v>3439.2</v>
      </c>
      <c r="J87" s="46">
        <f>+J85+J67+J66+J65</f>
        <v>2721.6000000000004</v>
      </c>
      <c r="K87" s="46">
        <f>+K85+K67+K66+K65</f>
        <v>8989.4</v>
      </c>
      <c r="L87" s="46">
        <f>+L85+L67+L66+L65</f>
        <v>2706.4</v>
      </c>
      <c r="M87" s="46">
        <f>+M85+M67+M66+M65</f>
        <v>17400.300000000003</v>
      </c>
      <c r="N87" s="46">
        <f>+N85+N67+N66+N65</f>
        <v>29990.399999999994</v>
      </c>
      <c r="O87" s="46">
        <f>+O85+O67+O66+O65</f>
        <v>278304.2</v>
      </c>
      <c r="P87" s="46">
        <f>+P85+P67+P66+P65</f>
        <v>139884.4</v>
      </c>
      <c r="Q87" s="46">
        <f>+Q85+Q67+Q66+Q65</f>
        <v>8088.8</v>
      </c>
      <c r="R87" s="46">
        <f>+R85+R67+R66+R65</f>
        <v>22588.899999999998</v>
      </c>
      <c r="S87" s="46">
        <f>+S85+S67+S66+S65</f>
        <v>14451.1</v>
      </c>
      <c r="T87" s="46">
        <f>+T85+T67+T66+T65</f>
        <v>50614.200000000004</v>
      </c>
      <c r="U87" s="46">
        <f>+U85+U67+U66+U65</f>
        <v>43004.7</v>
      </c>
      <c r="V87" s="46">
        <f>+V85+V67+V66+V65</f>
        <v>48408.200000000004</v>
      </c>
      <c r="W87" s="46">
        <f>+W85+W67+W66+W65</f>
        <v>15713.8</v>
      </c>
      <c r="X87" s="46">
        <f>+X85+X67+X66+X65</f>
        <v>234948.5</v>
      </c>
      <c r="Y87" s="46">
        <f>+Y85+Y67+Y66+Y65</f>
        <v>3557.7000000000003</v>
      </c>
      <c r="Z87" s="46">
        <f>+Z85+Z67+Z66+Z65</f>
        <v>30836.199999999997</v>
      </c>
      <c r="AA87" s="46">
        <f>+AA85+AA67+AA66+AA65</f>
        <v>54434.000000000007</v>
      </c>
      <c r="AB87" s="46">
        <f>+AB85+AB67+AB66+AB65</f>
        <v>666530.5</v>
      </c>
      <c r="AC87" s="46">
        <f>+AB87-O87</f>
        <v>388226.3</v>
      </c>
      <c r="AD87" s="45">
        <f>+AC87/O87*100</f>
        <v>139.49710424779792</v>
      </c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2:40" ht="18" customHeight="1" thickTop="1" x14ac:dyDescent="0.2">
      <c r="B88" s="44" t="s">
        <v>11</v>
      </c>
      <c r="C88" s="43">
        <v>357.5</v>
      </c>
      <c r="D88" s="42">
        <v>315.39999999999998</v>
      </c>
      <c r="E88" s="42">
        <v>339.3</v>
      </c>
      <c r="F88" s="42">
        <v>340.8</v>
      </c>
      <c r="G88" s="42">
        <v>374.8</v>
      </c>
      <c r="H88" s="42">
        <v>331.6</v>
      </c>
      <c r="I88" s="42">
        <v>339.9</v>
      </c>
      <c r="J88" s="42">
        <v>329.9</v>
      </c>
      <c r="K88" s="42">
        <v>337.8</v>
      </c>
      <c r="L88" s="42">
        <v>333.3</v>
      </c>
      <c r="M88" s="42">
        <v>323.5</v>
      </c>
      <c r="N88" s="42">
        <v>347.9</v>
      </c>
      <c r="O88" s="42">
        <f>SUM(C88:N88)</f>
        <v>4071.7000000000007</v>
      </c>
      <c r="P88" s="42">
        <v>384.8</v>
      </c>
      <c r="Q88" s="42">
        <v>372.5</v>
      </c>
      <c r="R88" s="42">
        <v>382</v>
      </c>
      <c r="S88" s="42">
        <v>247.3</v>
      </c>
      <c r="T88" s="42">
        <v>256.10000000000002</v>
      </c>
      <c r="U88" s="42">
        <v>245.3</v>
      </c>
      <c r="V88" s="42">
        <v>303.60000000000002</v>
      </c>
      <c r="W88" s="42">
        <v>354.4</v>
      </c>
      <c r="X88" s="42">
        <v>268.10000000000002</v>
      </c>
      <c r="Y88" s="42">
        <v>289.8</v>
      </c>
      <c r="Z88" s="42">
        <v>305</v>
      </c>
      <c r="AA88" s="42">
        <v>291.60000000000002</v>
      </c>
      <c r="AB88" s="35">
        <f>SUM(P88:AA88)</f>
        <v>3700.5</v>
      </c>
      <c r="AC88" s="42">
        <f>+AB88-O88</f>
        <v>-371.20000000000073</v>
      </c>
      <c r="AD88" s="42">
        <f>+AC88/O88*100</f>
        <v>-9.1165852101088163</v>
      </c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2:40" ht="18" customHeight="1" x14ac:dyDescent="0.2">
      <c r="B89" s="37" t="s">
        <v>10</v>
      </c>
      <c r="C89" s="40">
        <v>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f>SUM(C89:N89)</f>
        <v>0</v>
      </c>
      <c r="P89" s="40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0</v>
      </c>
      <c r="AB89" s="35">
        <f>SUM(P89:AA89)</f>
        <v>0</v>
      </c>
      <c r="AC89" s="39">
        <f>+AB89-O89</f>
        <v>0</v>
      </c>
      <c r="AD89" s="38">
        <v>0</v>
      </c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2:40" ht="18" customHeight="1" x14ac:dyDescent="0.25">
      <c r="B90" s="41" t="s">
        <v>9</v>
      </c>
      <c r="C90" s="40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f>SUM(C90:N90)</f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35">
        <v>0</v>
      </c>
      <c r="W90" s="35">
        <v>1686.6</v>
      </c>
      <c r="X90" s="35">
        <v>0</v>
      </c>
      <c r="Y90" s="35">
        <v>0</v>
      </c>
      <c r="Z90" s="35">
        <v>0</v>
      </c>
      <c r="AA90" s="35">
        <v>0</v>
      </c>
      <c r="AB90" s="35">
        <f>SUM(P90:AA90)</f>
        <v>1686.6</v>
      </c>
      <c r="AC90" s="39">
        <v>0</v>
      </c>
      <c r="AD90" s="38">
        <v>0</v>
      </c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2:40" ht="18" customHeight="1" x14ac:dyDescent="0.2">
      <c r="B91" s="37" t="s">
        <v>8</v>
      </c>
      <c r="C91" s="36">
        <v>75.8</v>
      </c>
      <c r="D91" s="35">
        <v>78.8</v>
      </c>
      <c r="E91" s="35">
        <v>82.5</v>
      </c>
      <c r="F91" s="35">
        <v>82.4</v>
      </c>
      <c r="G91" s="35">
        <v>88.3</v>
      </c>
      <c r="H91" s="35">
        <v>103.3</v>
      </c>
      <c r="I91" s="35">
        <v>79.400000000000006</v>
      </c>
      <c r="J91" s="35">
        <v>91.4</v>
      </c>
      <c r="K91" s="35">
        <v>71.3</v>
      </c>
      <c r="L91" s="35">
        <v>94.8</v>
      </c>
      <c r="M91" s="35">
        <v>277.3</v>
      </c>
      <c r="N91" s="35">
        <v>91.4</v>
      </c>
      <c r="O91" s="35">
        <f>SUM(C91:N91)</f>
        <v>1216.7</v>
      </c>
      <c r="P91" s="35">
        <f>+[1]PP!P123</f>
        <v>76.5</v>
      </c>
      <c r="Q91" s="35">
        <f>+[1]PP!Q123</f>
        <v>53.1</v>
      </c>
      <c r="R91" s="35">
        <f>+[1]PP!R123</f>
        <v>84.7</v>
      </c>
      <c r="S91" s="35">
        <f>+[1]PP!S123</f>
        <v>55.2</v>
      </c>
      <c r="T91" s="35">
        <f>+[1]PP!T123</f>
        <v>49.9</v>
      </c>
      <c r="U91" s="35">
        <f>+[1]PP!U123</f>
        <v>92.2</v>
      </c>
      <c r="V91" s="35">
        <f>+[1]PP!V123</f>
        <v>82.1</v>
      </c>
      <c r="W91" s="35">
        <f>+[1]PP!W123</f>
        <v>59.6</v>
      </c>
      <c r="X91" s="35">
        <f>+[1]PP!X123</f>
        <v>47</v>
      </c>
      <c r="Y91" s="35">
        <f>+[1]PP!Y123</f>
        <v>91.6</v>
      </c>
      <c r="Z91" s="35">
        <f>+[1]PP!Z123</f>
        <v>113.6</v>
      </c>
      <c r="AA91" s="35">
        <f>+[1]PP!AA123</f>
        <v>96.4</v>
      </c>
      <c r="AB91" s="35">
        <f>SUM(P91:AA91)</f>
        <v>901.9</v>
      </c>
      <c r="AC91" s="35">
        <f>+AB91-O91</f>
        <v>-314.80000000000007</v>
      </c>
      <c r="AD91" s="35">
        <f>+AC91/O91*100</f>
        <v>-25.873263746198738</v>
      </c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2:40" ht="22.5" customHeight="1" x14ac:dyDescent="0.2">
      <c r="B92" s="34" t="s">
        <v>7</v>
      </c>
      <c r="C92" s="33">
        <f>+C91+C89+C88+C87</f>
        <v>26828.799999999999</v>
      </c>
      <c r="D92" s="33">
        <f>+D91+D89+D88+D87</f>
        <v>22856.2</v>
      </c>
      <c r="E92" s="33">
        <f>+E91+E89+E88+E87</f>
        <v>3024.9000000000005</v>
      </c>
      <c r="F92" s="33">
        <f>+F91+F89+F88+F87</f>
        <v>12626.300000000001</v>
      </c>
      <c r="G92" s="33">
        <f>+G91+G89+G88+G87</f>
        <v>16621.899999999998</v>
      </c>
      <c r="H92" s="33">
        <f>+H91+H89+H88+H87</f>
        <v>133669.29999999999</v>
      </c>
      <c r="I92" s="33">
        <f>+I91+I89+I88+I87</f>
        <v>3858.5</v>
      </c>
      <c r="J92" s="33">
        <f>+J91+J89+J88+J87</f>
        <v>3142.9000000000005</v>
      </c>
      <c r="K92" s="33">
        <f>+K91+K89+K88+K87</f>
        <v>9398.5</v>
      </c>
      <c r="L92" s="33">
        <f>+L91+L89+L88+L87</f>
        <v>3134.5</v>
      </c>
      <c r="M92" s="33">
        <f>+M91+M89+M88+M87</f>
        <v>18001.100000000002</v>
      </c>
      <c r="N92" s="33">
        <f>+N91+N89+N88+N87</f>
        <v>30429.699999999993</v>
      </c>
      <c r="O92" s="33">
        <f>+O91+O89+O88+O87</f>
        <v>283592.60000000003</v>
      </c>
      <c r="P92" s="33">
        <f>+P91+P89+P88+P87</f>
        <v>140345.69999999998</v>
      </c>
      <c r="Q92" s="33">
        <f>+Q91+Q89+Q88+Q87</f>
        <v>8514.4</v>
      </c>
      <c r="R92" s="33">
        <f>+R91+R89+R88+R87</f>
        <v>23055.599999999999</v>
      </c>
      <c r="S92" s="33">
        <f>+S91+S89+S88+S87</f>
        <v>14753.6</v>
      </c>
      <c r="T92" s="33">
        <f>+T91+T89+T88+T87</f>
        <v>50920.200000000004</v>
      </c>
      <c r="U92" s="33">
        <f>+U91+U89+U88+U87</f>
        <v>43342.2</v>
      </c>
      <c r="V92" s="33">
        <f>+V91+V89+V88+V87</f>
        <v>48793.9</v>
      </c>
      <c r="W92" s="33">
        <f>+W91+W89+W88+W87+W90</f>
        <v>17814.399999999998</v>
      </c>
      <c r="X92" s="33">
        <f>+X91+X89+X88+X87</f>
        <v>235263.6</v>
      </c>
      <c r="Y92" s="33">
        <f>+Y91+Y89+Y88+Y87</f>
        <v>3939.1000000000004</v>
      </c>
      <c r="Z92" s="33">
        <f>+Z91+Z89+Z88+Z87</f>
        <v>31254.799999999996</v>
      </c>
      <c r="AA92" s="33">
        <f>+AA91+AA89+AA88+AA87</f>
        <v>54822.000000000007</v>
      </c>
      <c r="AB92" s="33">
        <f>+AB91+AB89+AB88+AB87+AB90</f>
        <v>672819.5</v>
      </c>
      <c r="AC92" s="33">
        <f>+AB92-O92</f>
        <v>389226.89999999997</v>
      </c>
      <c r="AD92" s="32">
        <f>+AC92/O92*100</f>
        <v>137.24860944890659</v>
      </c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2:40" ht="22.5" customHeight="1" thickBot="1" x14ac:dyDescent="0.25">
      <c r="B93" s="31" t="s">
        <v>6</v>
      </c>
      <c r="C93" s="30">
        <f>+[1]PP!C125</f>
        <v>1732.6</v>
      </c>
      <c r="D93" s="30">
        <f>+[1]PP!D125</f>
        <v>1142.7</v>
      </c>
      <c r="E93" s="30">
        <f>+[1]PP!E125</f>
        <v>1647.4</v>
      </c>
      <c r="F93" s="30">
        <f>+[1]PP!F125</f>
        <v>1559.6</v>
      </c>
      <c r="G93" s="30">
        <f>+[1]PP!G125</f>
        <v>1639.8000000000002</v>
      </c>
      <c r="H93" s="30">
        <f>+[1]PP!H125</f>
        <v>1362.8</v>
      </c>
      <c r="I93" s="30">
        <f>+[1]PP!I125</f>
        <v>1496.8</v>
      </c>
      <c r="J93" s="30">
        <f>+[1]PP!J125</f>
        <v>1591.5000000000002</v>
      </c>
      <c r="K93" s="30">
        <f>+[1]PP!K125</f>
        <v>2095.9999999999995</v>
      </c>
      <c r="L93" s="30">
        <f>+[1]PP!L125</f>
        <v>1600.7</v>
      </c>
      <c r="M93" s="30">
        <f>+[1]PP!M125</f>
        <v>1153.3999999999999</v>
      </c>
      <c r="N93" s="30">
        <f>+[1]PP!N125</f>
        <v>1086.5</v>
      </c>
      <c r="O93" s="30">
        <f>+O17+O34+O38+O44+O45+O24</f>
        <v>18109.599999999999</v>
      </c>
      <c r="P93" s="30">
        <f>+P17+P34+P38+P44+P45+P24</f>
        <v>2156.6999999999998</v>
      </c>
      <c r="Q93" s="30">
        <f>+Q17+Q34+Q38+Q44+Q45+Q24</f>
        <v>1313.1000000000001</v>
      </c>
      <c r="R93" s="30">
        <f>+R17+R34+R38+R44+R45+R24</f>
        <v>1569.7</v>
      </c>
      <c r="S93" s="30">
        <f>+S17+S34+S38+S44+S45+S24</f>
        <v>582.30000000000007</v>
      </c>
      <c r="T93" s="30">
        <f>+T17+T34+T38+T44+T45+T24</f>
        <v>439.5</v>
      </c>
      <c r="U93" s="30">
        <f>+U17+U34+U38+U44+U45+U24</f>
        <v>1084.5999999999999</v>
      </c>
      <c r="V93" s="30">
        <f>+V17+V34+V38+V44+V45+V24</f>
        <v>1596.6999999999998</v>
      </c>
      <c r="W93" s="30">
        <f>+W17+W34+W38+W44+W45+W24</f>
        <v>1536.8999999999999</v>
      </c>
      <c r="X93" s="30">
        <f>+X17+X34+X38+X44+X45+X24</f>
        <v>564.20000000000005</v>
      </c>
      <c r="Y93" s="30">
        <f>+Y17+Y34+Y38+Y44+Y45+Y24</f>
        <v>729.9</v>
      </c>
      <c r="Z93" s="30">
        <f>+Z17+Z34+Z38+Z44+Z45+Z24</f>
        <v>664.6</v>
      </c>
      <c r="AA93" s="30">
        <f>+AA17+AA34+AA38+AA44+AA45+AA24</f>
        <v>1102.3</v>
      </c>
      <c r="AB93" s="30">
        <f>+AB17+AB34+AB38+AB44+AB45+AB24</f>
        <v>13340.500000000002</v>
      </c>
      <c r="AC93" s="30">
        <f>+AC17+AC34+AC38+AC44+AC45+AC24</f>
        <v>-4769.0999999999976</v>
      </c>
      <c r="AD93" s="30">
        <f>+AD17+AD34+AD38+AD44+AD45+AD24</f>
        <v>80.518919811959648</v>
      </c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2:40" ht="18" customHeight="1" thickTop="1" x14ac:dyDescent="0.2">
      <c r="B94" s="29" t="s">
        <v>5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2:40" ht="13.5" customHeight="1" x14ac:dyDescent="0.25">
      <c r="B95" s="27" t="s">
        <v>4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7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7"/>
      <c r="AD95" s="7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2:40" ht="19.5" customHeight="1" x14ac:dyDescent="0.25">
      <c r="B96" s="21" t="s">
        <v>3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7"/>
      <c r="AD96" s="7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2:40" ht="21" customHeight="1" x14ac:dyDescent="0.25">
      <c r="B97" s="21" t="s">
        <v>2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4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2"/>
      <c r="AD97" s="22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2:40" ht="14.25" x14ac:dyDescent="0.25">
      <c r="B98" s="21" t="s">
        <v>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20"/>
      <c r="Q98" s="20"/>
      <c r="R98" s="9"/>
      <c r="S98" s="19"/>
      <c r="T98" s="19"/>
      <c r="U98" s="19"/>
      <c r="V98" s="19"/>
      <c r="W98" s="19"/>
      <c r="X98" s="19"/>
      <c r="Y98" s="19"/>
      <c r="Z98" s="19"/>
      <c r="AA98" s="19"/>
      <c r="AB98" s="18"/>
      <c r="AD98" s="18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2:40" ht="14.25" x14ac:dyDescent="0.25">
      <c r="B99" s="17" t="s">
        <v>0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6"/>
      <c r="Q99" s="11"/>
      <c r="R99" s="11"/>
      <c r="S99" s="15"/>
      <c r="T99" s="15"/>
      <c r="U99" s="15"/>
      <c r="V99" s="11"/>
      <c r="W99" s="11"/>
      <c r="X99" s="11"/>
      <c r="Y99" s="11"/>
      <c r="Z99" s="11"/>
      <c r="AA99" s="8"/>
      <c r="AB99" s="2"/>
      <c r="AD99" s="2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2:40" ht="14.25" x14ac:dyDescent="0.25">
      <c r="B100" s="1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13"/>
      <c r="Q100" s="13"/>
      <c r="R100" s="12"/>
      <c r="S100" s="11"/>
      <c r="T100" s="9"/>
      <c r="U100" s="9"/>
      <c r="V100" s="9"/>
      <c r="W100" s="10"/>
      <c r="X100" s="9"/>
      <c r="Y100" s="9"/>
      <c r="Z100" s="9"/>
      <c r="AA100" s="9"/>
      <c r="AB100" s="8"/>
      <c r="AC100" s="2"/>
      <c r="AD100" s="2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2:40" ht="14.25" x14ac:dyDescent="0.25">
      <c r="B101" s="2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2:40" ht="14.25" x14ac:dyDescent="0.25">
      <c r="B102" s="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2"/>
      <c r="AD102" s="2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2:40" ht="14.25" x14ac:dyDescent="0.25">
      <c r="B103" s="3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2"/>
      <c r="AD103" s="2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2:40" ht="14.25" x14ac:dyDescent="0.25"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2"/>
      <c r="AD104" s="2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2:40" ht="14.25" x14ac:dyDescent="0.25">
      <c r="B105" s="3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2"/>
      <c r="AD105" s="2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2:40" ht="14.25" x14ac:dyDescent="0.25">
      <c r="B106" s="3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2"/>
      <c r="AD106" s="2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2:40" ht="14.25" x14ac:dyDescent="0.25">
      <c r="B107" s="3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2"/>
      <c r="AD107" s="2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2:40" ht="14.25" x14ac:dyDescent="0.25">
      <c r="B108" s="2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2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2:40" ht="14.25" x14ac:dyDescent="0.25"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2:40" ht="14.25" x14ac:dyDescent="0.25"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4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2:40" ht="14.25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2:40" ht="14.25" x14ac:dyDescent="0.25"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2:40" ht="14.25" x14ac:dyDescent="0.25"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2:40" ht="14.25" x14ac:dyDescent="0.25"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2:40" ht="14.25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2:40" ht="14.25" x14ac:dyDescent="0.25"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2:40" ht="14.25" x14ac:dyDescent="0.25"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2:40" ht="14.25" x14ac:dyDescent="0.25"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2:40" ht="14.25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2:40" ht="14.25" x14ac:dyDescent="0.25"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2:40" ht="14.25" x14ac:dyDescent="0.25"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2:40" ht="14.25" x14ac:dyDescent="0.25"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2:40" ht="14.25" x14ac:dyDescent="0.25"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2:40" ht="14.25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2:40" ht="14.25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2:40" ht="14.25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2:40" ht="14.25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2:40" ht="14.25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2:40" ht="14.25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2:40" ht="14.25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2:40" ht="14.25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2:40" ht="14.25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2:40" ht="14.25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2:40" ht="14.25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2:40" ht="14.25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2:40" ht="14.25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2:40" ht="14.25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2:40" ht="14.25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2:40" ht="14.25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2:40" ht="14.25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2:40" ht="14.25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2:40" ht="14.25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2:40" ht="14.25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2:40" ht="14.25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ht="14.25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ht="14.25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ht="14.25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ht="14.25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ht="14.25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ht="14.25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2:40" ht="14.25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2:40" ht="14.25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2:40" ht="14.25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2:40" ht="14.25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2:40" ht="14.25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2:40" ht="14.25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2:40" ht="14.25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2:40" ht="14.25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2:40" ht="14.25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2:40" ht="14.25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2:40" ht="14.25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2:40" ht="14.25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2:40" ht="14.25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2:40" ht="14.25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2:40" ht="14.25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2:40" ht="14.25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2:40" ht="14.25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2:40" ht="14.25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2:40" ht="14.25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2:40" ht="14.25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2:40" ht="14.25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2:40" ht="14.25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2:40" ht="14.25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2:40" ht="14.25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2:40" ht="14.25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2:40" ht="14.25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2:40" ht="14.25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2:40" ht="14.25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2:40" ht="14.25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2:40" ht="14.25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2:40" ht="14.25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2:40" ht="14.25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2:40" ht="14.25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2:40" ht="14.25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2:40" ht="14.25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2:40" ht="14.25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2:40" ht="14.25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2:40" ht="14.25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2:40" ht="14.25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2:40" ht="14.25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2:40" ht="14.25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2:40" ht="14.25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2:40" ht="14.25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2:40" ht="14.25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2:40" ht="14.25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2:40" ht="14.25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2:40" ht="14.25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2:40" ht="14.25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2:40" ht="14.25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2:40" ht="14.25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2:40" ht="14.25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2:40" ht="14.25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2:40" ht="14.25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2:40" ht="14.25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2:40" ht="14.25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2:40" ht="14.25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2:40" ht="14.25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2:40" ht="14.25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2:40" ht="14.25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2:40" ht="14.25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2:40" ht="14.25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2:40" ht="14.25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2:40" ht="14.25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2:40" ht="14.25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2:40" ht="14.25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2:40" ht="14.25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2:40" ht="14.25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2:40" ht="14.25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2:40" ht="14.25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2:40" ht="14.25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2:40" ht="14.25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2:40" ht="14.25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2:40" ht="14.25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2:40" ht="14.25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2:40" ht="14.25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2:40" ht="14.25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2:40" ht="14.25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2:40" ht="14.25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2:40" ht="14.25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2:40" ht="14.25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2:40" ht="14.25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2:40" ht="14.25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2:40" ht="14.25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2:40" ht="14.25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2:40" ht="14.25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2:40" ht="14.25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2:40" ht="14.25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2:40" ht="14.25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2:40" ht="14.25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2:40" ht="14.25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2:40" ht="14.25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2:40" ht="14.25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2:40" ht="14.25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2:40" ht="14.25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2:40" ht="14.25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2:40" ht="14.25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2:40" ht="14.25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2:40" ht="14.25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2:40" ht="14.25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2:40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2:40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2:40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2:40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2:40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2:40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2:40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2:40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2:40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2:40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2:40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2:40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2:40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2:40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2:40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2:40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2:40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2:40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2:40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2:40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2:40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2:40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2:40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2:40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2:40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2:40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2:40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2:40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2:40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2:40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2:40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2:40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2:40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2:40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2:40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2:40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2:40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2:40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2:40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2:40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2:40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2:40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2:40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2:40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2:40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2:40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2:40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2:40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2:40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2:40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2:40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2:40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2:40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2:40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2:40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2:40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2:40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2:40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2:40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2:40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2:40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2:40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2:40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2:40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2:40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2:40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2:40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2:40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2:40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2:40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2:40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2:40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2:40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2:40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2:40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2:40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2:40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2:40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2:40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2:40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2:40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2:40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2:40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2:40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2:40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2:40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2:40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2:40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2:40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2:40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2:40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TESORERIA</vt:lpstr>
      <vt:lpstr>TESORERIA!Área_de_impresión</vt:lpstr>
      <vt:lpstr>TESORERIA!Títulos_a_imprimir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Mariam Ortiz</cp:lastModifiedBy>
  <dcterms:created xsi:type="dcterms:W3CDTF">2021-04-16T02:59:49Z</dcterms:created>
  <dcterms:modified xsi:type="dcterms:W3CDTF">2021-04-16T03:00:51Z</dcterms:modified>
</cp:coreProperties>
</file>