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ridis.calderon\Desktop\Portal\Legislación Tributaria\Ingresos fiscales\Enero-Diciembre 2018\"/>
    </mc:Choice>
  </mc:AlternateContent>
  <bookViews>
    <workbookView xWindow="-45" yWindow="-45" windowWidth="23130" windowHeight="12450"/>
  </bookViews>
  <sheets>
    <sheet name="PP" sheetId="2" r:id="rId1"/>
  </sheets>
  <externalReferences>
    <externalReference r:id="rId2"/>
  </externalReferences>
  <definedNames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_xlnm.Print_Area" localSheetId="0">PP!$B$1:$AD$113</definedName>
    <definedName name="_xlnm.Print_Titles" localSheetId="0">PP!$1:$7</definedName>
    <definedName name="ROS">#N/A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11" i="2" l="1"/>
  <c r="O111" i="2"/>
  <c r="AB110" i="2"/>
  <c r="O110" i="2"/>
  <c r="AB109" i="2"/>
  <c r="AC109" i="2" s="1"/>
  <c r="AD109" i="2" s="1"/>
  <c r="O109" i="2"/>
  <c r="AB108" i="2"/>
  <c r="O108" i="2"/>
  <c r="AB107" i="2"/>
  <c r="O107" i="2"/>
  <c r="AB104" i="2"/>
  <c r="O104" i="2"/>
  <c r="O103" i="2" s="1"/>
  <c r="AA103" i="2"/>
  <c r="Z103" i="2"/>
  <c r="Y103" i="2"/>
  <c r="X103" i="2"/>
  <c r="W103" i="2"/>
  <c r="V103" i="2"/>
  <c r="U103" i="2"/>
  <c r="T103" i="2"/>
  <c r="S103" i="2"/>
  <c r="R103" i="2"/>
  <c r="Q103" i="2"/>
  <c r="P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AB102" i="2"/>
  <c r="AC102" i="2" s="1"/>
  <c r="AD102" i="2" s="1"/>
  <c r="O102" i="2"/>
  <c r="AB101" i="2"/>
  <c r="O101" i="2"/>
  <c r="O100" i="2" s="1"/>
  <c r="AA100" i="2"/>
  <c r="AA98" i="2" s="1"/>
  <c r="Z100" i="2"/>
  <c r="Z98" i="2" s="1"/>
  <c r="Y100" i="2"/>
  <c r="Y98" i="2" s="1"/>
  <c r="X100" i="2"/>
  <c r="X98" i="2" s="1"/>
  <c r="W100" i="2"/>
  <c r="W98" i="2" s="1"/>
  <c r="W93" i="2" s="1"/>
  <c r="V100" i="2"/>
  <c r="U100" i="2"/>
  <c r="T100" i="2"/>
  <c r="T98" i="2" s="1"/>
  <c r="S100" i="2"/>
  <c r="S98" i="2" s="1"/>
  <c r="R100" i="2"/>
  <c r="Q100" i="2"/>
  <c r="Q98" i="2" s="1"/>
  <c r="P100" i="2"/>
  <c r="P98" i="2" s="1"/>
  <c r="P93" i="2" s="1"/>
  <c r="P90" i="2" s="1"/>
  <c r="P86" i="2" s="1"/>
  <c r="N100" i="2"/>
  <c r="N98" i="2" s="1"/>
  <c r="M100" i="2"/>
  <c r="M98" i="2" s="1"/>
  <c r="L100" i="2"/>
  <c r="L98" i="2" s="1"/>
  <c r="K100" i="2"/>
  <c r="K98" i="2" s="1"/>
  <c r="J100" i="2"/>
  <c r="J98" i="2" s="1"/>
  <c r="J93" i="2" s="1"/>
  <c r="I100" i="2"/>
  <c r="H100" i="2"/>
  <c r="H98" i="2" s="1"/>
  <c r="G100" i="2"/>
  <c r="G98" i="2" s="1"/>
  <c r="F100" i="2"/>
  <c r="F98" i="2" s="1"/>
  <c r="E100" i="2"/>
  <c r="E98" i="2" s="1"/>
  <c r="D100" i="2"/>
  <c r="D98" i="2" s="1"/>
  <c r="C100" i="2"/>
  <c r="C98" i="2" s="1"/>
  <c r="AB99" i="2"/>
  <c r="O99" i="2"/>
  <c r="V98" i="2"/>
  <c r="U98" i="2"/>
  <c r="R98" i="2"/>
  <c r="I98" i="2"/>
  <c r="AB97" i="2"/>
  <c r="O97" i="2"/>
  <c r="AB96" i="2"/>
  <c r="AB95" i="2" s="1"/>
  <c r="O96" i="2"/>
  <c r="AA95" i="2"/>
  <c r="Z95" i="2"/>
  <c r="Y95" i="2"/>
  <c r="X95" i="2"/>
  <c r="W95" i="2"/>
  <c r="V95" i="2"/>
  <c r="U95" i="2"/>
  <c r="T95" i="2"/>
  <c r="S95" i="2"/>
  <c r="R95" i="2"/>
  <c r="Q95" i="2"/>
  <c r="P95" i="2"/>
  <c r="N95" i="2"/>
  <c r="M95" i="2"/>
  <c r="L95" i="2"/>
  <c r="K95" i="2"/>
  <c r="J95" i="2"/>
  <c r="I95" i="2"/>
  <c r="H95" i="2"/>
  <c r="G95" i="2"/>
  <c r="F95" i="2"/>
  <c r="E95" i="2"/>
  <c r="D95" i="2"/>
  <c r="D93" i="2" s="1"/>
  <c r="D90" i="2" s="1"/>
  <c r="C95" i="2"/>
  <c r="AB94" i="2"/>
  <c r="O94" i="2"/>
  <c r="V93" i="2"/>
  <c r="AB92" i="2"/>
  <c r="AB91" i="2" s="1"/>
  <c r="O92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J90" i="2" s="1"/>
  <c r="J86" i="2" s="1"/>
  <c r="I91" i="2"/>
  <c r="H91" i="2"/>
  <c r="G91" i="2"/>
  <c r="F91" i="2"/>
  <c r="E91" i="2"/>
  <c r="D91" i="2"/>
  <c r="C91" i="2"/>
  <c r="V90" i="2"/>
  <c r="V86" i="2" s="1"/>
  <c r="AB89" i="2"/>
  <c r="O89" i="2"/>
  <c r="AB88" i="2"/>
  <c r="O88" i="2"/>
  <c r="O87" i="2" s="1"/>
  <c r="AA87" i="2"/>
  <c r="Z87" i="2"/>
  <c r="Y87" i="2"/>
  <c r="X87" i="2"/>
  <c r="W87" i="2"/>
  <c r="V87" i="2"/>
  <c r="U87" i="2"/>
  <c r="T87" i="2"/>
  <c r="S87" i="2"/>
  <c r="R87" i="2"/>
  <c r="Q87" i="2"/>
  <c r="P87" i="2"/>
  <c r="N87" i="2"/>
  <c r="M87" i="2"/>
  <c r="L87" i="2"/>
  <c r="K87" i="2"/>
  <c r="J87" i="2"/>
  <c r="I87" i="2"/>
  <c r="H87" i="2"/>
  <c r="G87" i="2"/>
  <c r="F87" i="2"/>
  <c r="E87" i="2"/>
  <c r="D87" i="2"/>
  <c r="C87" i="2"/>
  <c r="AB85" i="2"/>
  <c r="O85" i="2"/>
  <c r="AB83" i="2"/>
  <c r="AB82" i="2" s="1"/>
  <c r="O83" i="2"/>
  <c r="O82" i="2" s="1"/>
  <c r="AA82" i="2"/>
  <c r="Z82" i="2"/>
  <c r="Y82" i="2"/>
  <c r="X82" i="2"/>
  <c r="W82" i="2"/>
  <c r="V82" i="2"/>
  <c r="U82" i="2"/>
  <c r="T82" i="2"/>
  <c r="S82" i="2"/>
  <c r="R82" i="2"/>
  <c r="Q82" i="2"/>
  <c r="P82" i="2"/>
  <c r="N82" i="2"/>
  <c r="M82" i="2"/>
  <c r="L82" i="2"/>
  <c r="K82" i="2"/>
  <c r="J82" i="2"/>
  <c r="I82" i="2"/>
  <c r="H82" i="2"/>
  <c r="G82" i="2"/>
  <c r="F82" i="2"/>
  <c r="E82" i="2"/>
  <c r="D82" i="2"/>
  <c r="C82" i="2"/>
  <c r="AA81" i="2"/>
  <c r="O81" i="2"/>
  <c r="AB80" i="2"/>
  <c r="O80" i="2"/>
  <c r="AB79" i="2"/>
  <c r="O79" i="2"/>
  <c r="AB78" i="2"/>
  <c r="AC78" i="2" s="1"/>
  <c r="AD78" i="2" s="1"/>
  <c r="O78" i="2"/>
  <c r="AB77" i="2"/>
  <c r="O77" i="2"/>
  <c r="AB76" i="2"/>
  <c r="O76" i="2"/>
  <c r="AB75" i="2"/>
  <c r="O75" i="2"/>
  <c r="AB74" i="2"/>
  <c r="O74" i="2"/>
  <c r="AA73" i="2"/>
  <c r="Z73" i="2"/>
  <c r="Z72" i="2" s="1"/>
  <c r="Y73" i="2"/>
  <c r="X73" i="2"/>
  <c r="X72" i="2" s="1"/>
  <c r="W73" i="2"/>
  <c r="V73" i="2"/>
  <c r="V72" i="2" s="1"/>
  <c r="U73" i="2"/>
  <c r="U72" i="2" s="1"/>
  <c r="T73" i="2"/>
  <c r="T72" i="2" s="1"/>
  <c r="S73" i="2"/>
  <c r="R73" i="2"/>
  <c r="R72" i="2" s="1"/>
  <c r="Q73" i="2"/>
  <c r="Q72" i="2" s="1"/>
  <c r="P73" i="2"/>
  <c r="N73" i="2"/>
  <c r="N72" i="2" s="1"/>
  <c r="M73" i="2"/>
  <c r="M72" i="2" s="1"/>
  <c r="L73" i="2"/>
  <c r="K73" i="2"/>
  <c r="K72" i="2" s="1"/>
  <c r="J73" i="2"/>
  <c r="I73" i="2"/>
  <c r="I72" i="2" s="1"/>
  <c r="H73" i="2"/>
  <c r="H72" i="2" s="1"/>
  <c r="G73" i="2"/>
  <c r="F73" i="2"/>
  <c r="E73" i="2"/>
  <c r="E72" i="2" s="1"/>
  <c r="D73" i="2"/>
  <c r="C73" i="2"/>
  <c r="C72" i="2" s="1"/>
  <c r="AA72" i="2"/>
  <c r="Y72" i="2"/>
  <c r="W72" i="2"/>
  <c r="S72" i="2"/>
  <c r="P72" i="2"/>
  <c r="L72" i="2"/>
  <c r="J72" i="2"/>
  <c r="G72" i="2"/>
  <c r="F72" i="2"/>
  <c r="D72" i="2"/>
  <c r="Y71" i="2"/>
  <c r="AB71" i="2" s="1"/>
  <c r="AC71" i="2" s="1"/>
  <c r="AD71" i="2" s="1"/>
  <c r="O71" i="2"/>
  <c r="AB70" i="2"/>
  <c r="AC70" i="2" s="1"/>
  <c r="AD70" i="2" s="1"/>
  <c r="O70" i="2"/>
  <c r="AB69" i="2"/>
  <c r="O69" i="2"/>
  <c r="AB68" i="2"/>
  <c r="O68" i="2"/>
  <c r="O67" i="2" s="1"/>
  <c r="AA67" i="2"/>
  <c r="Z67" i="2"/>
  <c r="Y67" i="2"/>
  <c r="X67" i="2"/>
  <c r="W67" i="2"/>
  <c r="V67" i="2"/>
  <c r="U67" i="2"/>
  <c r="T67" i="2"/>
  <c r="S67" i="2"/>
  <c r="R67" i="2"/>
  <c r="Q67" i="2"/>
  <c r="P67" i="2"/>
  <c r="N67" i="2"/>
  <c r="M67" i="2"/>
  <c r="L67" i="2"/>
  <c r="K67" i="2"/>
  <c r="J67" i="2"/>
  <c r="I67" i="2"/>
  <c r="H67" i="2"/>
  <c r="G67" i="2"/>
  <c r="F67" i="2"/>
  <c r="E67" i="2"/>
  <c r="D67" i="2"/>
  <c r="C67" i="2"/>
  <c r="AB66" i="2"/>
  <c r="K66" i="2"/>
  <c r="K63" i="2" s="1"/>
  <c r="J66" i="2"/>
  <c r="J63" i="2" s="1"/>
  <c r="H66" i="2"/>
  <c r="H63" i="2" s="1"/>
  <c r="G66" i="2"/>
  <c r="G63" i="2" s="1"/>
  <c r="F66" i="2"/>
  <c r="E66" i="2"/>
  <c r="E63" i="2" s="1"/>
  <c r="E57" i="2" s="1"/>
  <c r="E56" i="2" s="1"/>
  <c r="AB65" i="2"/>
  <c r="AC65" i="2" s="1"/>
  <c r="AD65" i="2" s="1"/>
  <c r="O65" i="2"/>
  <c r="AB64" i="2"/>
  <c r="O64" i="2"/>
  <c r="AA63" i="2"/>
  <c r="Z63" i="2"/>
  <c r="Y63" i="2"/>
  <c r="X63" i="2"/>
  <c r="W63" i="2"/>
  <c r="V63" i="2"/>
  <c r="U63" i="2"/>
  <c r="T63" i="2"/>
  <c r="S63" i="2"/>
  <c r="R63" i="2"/>
  <c r="Q63" i="2"/>
  <c r="P63" i="2"/>
  <c r="N63" i="2"/>
  <c r="M63" i="2"/>
  <c r="L63" i="2"/>
  <c r="I63" i="2"/>
  <c r="I57" i="2" s="1"/>
  <c r="I56" i="2" s="1"/>
  <c r="F63" i="2"/>
  <c r="D63" i="2"/>
  <c r="C63" i="2"/>
  <c r="AB62" i="2"/>
  <c r="AC62" i="2" s="1"/>
  <c r="AD62" i="2" s="1"/>
  <c r="O62" i="2"/>
  <c r="AB61" i="2"/>
  <c r="O61" i="2"/>
  <c r="AC61" i="2" s="1"/>
  <c r="AD61" i="2" s="1"/>
  <c r="AB60" i="2"/>
  <c r="O60" i="2"/>
  <c r="AB59" i="2"/>
  <c r="O59" i="2"/>
  <c r="AA58" i="2"/>
  <c r="AA57" i="2" s="1"/>
  <c r="AA56" i="2" s="1"/>
  <c r="Z58" i="2"/>
  <c r="Y58" i="2"/>
  <c r="Y57" i="2" s="1"/>
  <c r="X58" i="2"/>
  <c r="X57" i="2" s="1"/>
  <c r="X56" i="2" s="1"/>
  <c r="W58" i="2"/>
  <c r="V58" i="2"/>
  <c r="V57" i="2" s="1"/>
  <c r="V56" i="2" s="1"/>
  <c r="U58" i="2"/>
  <c r="U57" i="2" s="1"/>
  <c r="T58" i="2"/>
  <c r="S58" i="2"/>
  <c r="S57" i="2" s="1"/>
  <c r="S56" i="2" s="1"/>
  <c r="R58" i="2"/>
  <c r="Q58" i="2"/>
  <c r="P58" i="2"/>
  <c r="P57" i="2" s="1"/>
  <c r="P56" i="2" s="1"/>
  <c r="N58" i="2"/>
  <c r="N57" i="2" s="1"/>
  <c r="N56" i="2" s="1"/>
  <c r="M58" i="2"/>
  <c r="L58" i="2"/>
  <c r="L57" i="2" s="1"/>
  <c r="K58" i="2"/>
  <c r="J58" i="2"/>
  <c r="I58" i="2"/>
  <c r="H58" i="2"/>
  <c r="G58" i="2"/>
  <c r="F58" i="2"/>
  <c r="F57" i="2" s="1"/>
  <c r="F56" i="2" s="1"/>
  <c r="E58" i="2"/>
  <c r="D58" i="2"/>
  <c r="C58" i="2"/>
  <c r="C57" i="2" s="1"/>
  <c r="C56" i="2" s="1"/>
  <c r="Z57" i="2"/>
  <c r="Z56" i="2" s="1"/>
  <c r="R57" i="2"/>
  <c r="R56" i="2" s="1"/>
  <c r="M57" i="2"/>
  <c r="M56" i="2" s="1"/>
  <c r="AB55" i="2"/>
  <c r="O55" i="2"/>
  <c r="AB54" i="2"/>
  <c r="O54" i="2"/>
  <c r="AB53" i="2"/>
  <c r="O53" i="2"/>
  <c r="AC52" i="2"/>
  <c r="AD52" i="2" s="1"/>
  <c r="AB52" i="2"/>
  <c r="O52" i="2"/>
  <c r="AB51" i="2"/>
  <c r="O51" i="2"/>
  <c r="AB50" i="2"/>
  <c r="O50" i="2"/>
  <c r="AB49" i="2"/>
  <c r="O49" i="2"/>
  <c r="AA48" i="2"/>
  <c r="Z48" i="2"/>
  <c r="Y48" i="2"/>
  <c r="X48" i="2"/>
  <c r="W48" i="2"/>
  <c r="V48" i="2"/>
  <c r="U48" i="2"/>
  <c r="T48" i="2"/>
  <c r="S48" i="2"/>
  <c r="R48" i="2"/>
  <c r="Q48" i="2"/>
  <c r="P48" i="2"/>
  <c r="N48" i="2"/>
  <c r="M48" i="2"/>
  <c r="L48" i="2"/>
  <c r="K48" i="2"/>
  <c r="K43" i="2" s="1"/>
  <c r="J48" i="2"/>
  <c r="J43" i="2" s="1"/>
  <c r="I48" i="2"/>
  <c r="H48" i="2"/>
  <c r="G48" i="2"/>
  <c r="F48" i="2"/>
  <c r="E48" i="2"/>
  <c r="D48" i="2"/>
  <c r="C48" i="2"/>
  <c r="AA47" i="2"/>
  <c r="AA43" i="2" s="1"/>
  <c r="O47" i="2"/>
  <c r="Y47" i="2" s="1"/>
  <c r="AB46" i="2"/>
  <c r="O46" i="2"/>
  <c r="AB45" i="2"/>
  <c r="O45" i="2"/>
  <c r="AB44" i="2"/>
  <c r="AA44" i="2"/>
  <c r="Z44" i="2"/>
  <c r="Y44" i="2"/>
  <c r="Y43" i="2" s="1"/>
  <c r="X44" i="2"/>
  <c r="W44" i="2"/>
  <c r="V44" i="2"/>
  <c r="V43" i="2" s="1"/>
  <c r="U44" i="2"/>
  <c r="U43" i="2" s="1"/>
  <c r="T44" i="2"/>
  <c r="S44" i="2"/>
  <c r="R44" i="2"/>
  <c r="Q44" i="2"/>
  <c r="P44" i="2"/>
  <c r="N44" i="2"/>
  <c r="M44" i="2"/>
  <c r="L44" i="2"/>
  <c r="L43" i="2" s="1"/>
  <c r="K44" i="2"/>
  <c r="J44" i="2"/>
  <c r="I44" i="2"/>
  <c r="H44" i="2"/>
  <c r="G44" i="2"/>
  <c r="F44" i="2"/>
  <c r="E44" i="2"/>
  <c r="D44" i="2"/>
  <c r="D43" i="2" s="1"/>
  <c r="C44" i="2"/>
  <c r="R43" i="2"/>
  <c r="Q43" i="2"/>
  <c r="I43" i="2"/>
  <c r="AB42" i="2"/>
  <c r="O42" i="2"/>
  <c r="AB41" i="2"/>
  <c r="O41" i="2"/>
  <c r="AB40" i="2"/>
  <c r="AC40" i="2" s="1"/>
  <c r="AD40" i="2" s="1"/>
  <c r="O40" i="2"/>
  <c r="AB39" i="2"/>
  <c r="AC39" i="2" s="1"/>
  <c r="AD39" i="2" s="1"/>
  <c r="O39" i="2"/>
  <c r="AB38" i="2"/>
  <c r="AC38" i="2" s="1"/>
  <c r="AD38" i="2" s="1"/>
  <c r="O38" i="2"/>
  <c r="AB37" i="2"/>
  <c r="O37" i="2"/>
  <c r="AA36" i="2"/>
  <c r="Z36" i="2"/>
  <c r="Y36" i="2"/>
  <c r="X36" i="2"/>
  <c r="W36" i="2"/>
  <c r="V36" i="2"/>
  <c r="U36" i="2"/>
  <c r="T36" i="2"/>
  <c r="S36" i="2"/>
  <c r="R36" i="2"/>
  <c r="Q36" i="2"/>
  <c r="P36" i="2"/>
  <c r="N36" i="2"/>
  <c r="N24" i="2" s="1"/>
  <c r="M36" i="2"/>
  <c r="L36" i="2"/>
  <c r="K36" i="2"/>
  <c r="J36" i="2"/>
  <c r="I36" i="2"/>
  <c r="H36" i="2"/>
  <c r="G36" i="2"/>
  <c r="F36" i="2"/>
  <c r="E36" i="2"/>
  <c r="D36" i="2"/>
  <c r="C36" i="2"/>
  <c r="AB35" i="2"/>
  <c r="AC35" i="2" s="1"/>
  <c r="AD35" i="2" s="1"/>
  <c r="O35" i="2"/>
  <c r="AB34" i="2"/>
  <c r="O34" i="2"/>
  <c r="AC34" i="2" s="1"/>
  <c r="AD34" i="2" s="1"/>
  <c r="AB33" i="2"/>
  <c r="O33" i="2"/>
  <c r="AB32" i="2"/>
  <c r="O32" i="2"/>
  <c r="AB31" i="2"/>
  <c r="AC31" i="2" s="1"/>
  <c r="AD31" i="2" s="1"/>
  <c r="O31" i="2"/>
  <c r="AB30" i="2"/>
  <c r="O30" i="2"/>
  <c r="AB29" i="2"/>
  <c r="AB28" i="2" s="1"/>
  <c r="O29" i="2"/>
  <c r="AA28" i="2"/>
  <c r="Z28" i="2"/>
  <c r="Y28" i="2"/>
  <c r="X28" i="2"/>
  <c r="W28" i="2"/>
  <c r="V28" i="2"/>
  <c r="U28" i="2"/>
  <c r="T28" i="2"/>
  <c r="S28" i="2"/>
  <c r="R28" i="2"/>
  <c r="Q28" i="2"/>
  <c r="P28" i="2"/>
  <c r="N28" i="2"/>
  <c r="M28" i="2"/>
  <c r="L28" i="2"/>
  <c r="K28" i="2"/>
  <c r="J28" i="2"/>
  <c r="I28" i="2"/>
  <c r="H28" i="2"/>
  <c r="G28" i="2"/>
  <c r="F28" i="2"/>
  <c r="E28" i="2"/>
  <c r="D28" i="2"/>
  <c r="C28" i="2"/>
  <c r="AB27" i="2"/>
  <c r="O27" i="2"/>
  <c r="AB26" i="2"/>
  <c r="O26" i="2"/>
  <c r="O25" i="2" s="1"/>
  <c r="AA25" i="2"/>
  <c r="Z25" i="2"/>
  <c r="Y25" i="2"/>
  <c r="X25" i="2"/>
  <c r="W25" i="2"/>
  <c r="V25" i="2"/>
  <c r="U25" i="2"/>
  <c r="U24" i="2" s="1"/>
  <c r="T25" i="2"/>
  <c r="S25" i="2"/>
  <c r="R25" i="2"/>
  <c r="Q25" i="2"/>
  <c r="P25" i="2"/>
  <c r="N25" i="2"/>
  <c r="M25" i="2"/>
  <c r="L25" i="2"/>
  <c r="K25" i="2"/>
  <c r="J25" i="2"/>
  <c r="I25" i="2"/>
  <c r="H25" i="2"/>
  <c r="G25" i="2"/>
  <c r="F25" i="2"/>
  <c r="E25" i="2"/>
  <c r="D25" i="2"/>
  <c r="C25" i="2"/>
  <c r="C24" i="2" s="1"/>
  <c r="H24" i="2"/>
  <c r="AB23" i="2"/>
  <c r="O23" i="2"/>
  <c r="AB22" i="2"/>
  <c r="O22" i="2"/>
  <c r="AB21" i="2"/>
  <c r="O21" i="2"/>
  <c r="AB20" i="2"/>
  <c r="O20" i="2"/>
  <c r="AB19" i="2"/>
  <c r="AC19" i="2" s="1"/>
  <c r="AD19" i="2" s="1"/>
  <c r="O19" i="2"/>
  <c r="AB18" i="2"/>
  <c r="O18" i="2"/>
  <c r="AC17" i="2"/>
  <c r="AD17" i="2" s="1"/>
  <c r="AB17" i="2"/>
  <c r="O17" i="2"/>
  <c r="AA16" i="2"/>
  <c r="AA15" i="2" s="1"/>
  <c r="Z16" i="2"/>
  <c r="Y16" i="2"/>
  <c r="X16" i="2"/>
  <c r="X15" i="2" s="1"/>
  <c r="W16" i="2"/>
  <c r="W15" i="2" s="1"/>
  <c r="V16" i="2"/>
  <c r="V15" i="2" s="1"/>
  <c r="U16" i="2"/>
  <c r="U15" i="2" s="1"/>
  <c r="T16" i="2"/>
  <c r="S16" i="2"/>
  <c r="S15" i="2" s="1"/>
  <c r="R16" i="2"/>
  <c r="R15" i="2" s="1"/>
  <c r="Q16" i="2"/>
  <c r="Q15" i="2" s="1"/>
  <c r="P16" i="2"/>
  <c r="P15" i="2" s="1"/>
  <c r="O16" i="2"/>
  <c r="O15" i="2" s="1"/>
  <c r="N16" i="2"/>
  <c r="N15" i="2" s="1"/>
  <c r="M16" i="2"/>
  <c r="M15" i="2" s="1"/>
  <c r="L16" i="2"/>
  <c r="L15" i="2" s="1"/>
  <c r="K16" i="2"/>
  <c r="K15" i="2" s="1"/>
  <c r="J16" i="2"/>
  <c r="J15" i="2" s="1"/>
  <c r="I16" i="2"/>
  <c r="I15" i="2" s="1"/>
  <c r="H16" i="2"/>
  <c r="G16" i="2"/>
  <c r="G15" i="2" s="1"/>
  <c r="F16" i="2"/>
  <c r="F15" i="2" s="1"/>
  <c r="E16" i="2"/>
  <c r="E15" i="2" s="1"/>
  <c r="D16" i="2"/>
  <c r="D15" i="2" s="1"/>
  <c r="C16" i="2"/>
  <c r="C15" i="2" s="1"/>
  <c r="Z15" i="2"/>
  <c r="Y15" i="2"/>
  <c r="T15" i="2"/>
  <c r="H15" i="2"/>
  <c r="AB14" i="2"/>
  <c r="O14" i="2"/>
  <c r="AB13" i="2"/>
  <c r="O13" i="2"/>
  <c r="AB12" i="2"/>
  <c r="O12" i="2"/>
  <c r="AB11" i="2"/>
  <c r="AC11" i="2" s="1"/>
  <c r="AD11" i="2" s="1"/>
  <c r="O11" i="2"/>
  <c r="AA10" i="2"/>
  <c r="Z10" i="2"/>
  <c r="Y10" i="2"/>
  <c r="X10" i="2"/>
  <c r="W10" i="2"/>
  <c r="V10" i="2"/>
  <c r="U10" i="2"/>
  <c r="T10" i="2"/>
  <c r="S10" i="2"/>
  <c r="R10" i="2"/>
  <c r="Q10" i="2"/>
  <c r="P10" i="2"/>
  <c r="N10" i="2"/>
  <c r="M10" i="2"/>
  <c r="L10" i="2"/>
  <c r="K10" i="2"/>
  <c r="J10" i="2"/>
  <c r="I10" i="2"/>
  <c r="H10" i="2"/>
  <c r="G10" i="2"/>
  <c r="F10" i="2"/>
  <c r="E10" i="2"/>
  <c r="D10" i="2"/>
  <c r="C10" i="2"/>
  <c r="D86" i="2" l="1"/>
  <c r="AB10" i="2"/>
  <c r="AC14" i="2"/>
  <c r="AD14" i="2" s="1"/>
  <c r="AC18" i="2"/>
  <c r="AD18" i="2" s="1"/>
  <c r="AC20" i="2"/>
  <c r="AD20" i="2" s="1"/>
  <c r="AC22" i="2"/>
  <c r="AD22" i="2" s="1"/>
  <c r="I24" i="2"/>
  <c r="Z24" i="2"/>
  <c r="X47" i="2"/>
  <c r="L56" i="2"/>
  <c r="U56" i="2"/>
  <c r="Y56" i="2"/>
  <c r="Q57" i="2"/>
  <c r="Q56" i="2" s="1"/>
  <c r="K57" i="2"/>
  <c r="K56" i="2" s="1"/>
  <c r="AC69" i="2"/>
  <c r="AD69" i="2" s="1"/>
  <c r="AC77" i="2"/>
  <c r="AB87" i="2"/>
  <c r="O95" i="2"/>
  <c r="Q93" i="2"/>
  <c r="AC108" i="2"/>
  <c r="AD108" i="2" s="1"/>
  <c r="T57" i="2"/>
  <c r="T56" i="2" s="1"/>
  <c r="O10" i="2"/>
  <c r="U9" i="2"/>
  <c r="U8" i="2" s="1"/>
  <c r="AC30" i="2"/>
  <c r="AD30" i="2" s="1"/>
  <c r="AC32" i="2"/>
  <c r="AD32" i="2" s="1"/>
  <c r="AB36" i="2"/>
  <c r="F43" i="2"/>
  <c r="S43" i="2"/>
  <c r="S9" i="2" s="1"/>
  <c r="S8" i="2" s="1"/>
  <c r="S84" i="2" s="1"/>
  <c r="Z47" i="2"/>
  <c r="E43" i="2"/>
  <c r="M43" i="2"/>
  <c r="AC50" i="2"/>
  <c r="AD50" i="2" s="1"/>
  <c r="AC60" i="2"/>
  <c r="AD60" i="2" s="1"/>
  <c r="G57" i="2"/>
  <c r="AB67" i="2"/>
  <c r="AC94" i="2"/>
  <c r="AC99" i="2"/>
  <c r="T24" i="2"/>
  <c r="C43" i="2"/>
  <c r="G43" i="2"/>
  <c r="P43" i="2"/>
  <c r="X43" i="2"/>
  <c r="C93" i="2"/>
  <c r="C90" i="2" s="1"/>
  <c r="C86" i="2" s="1"/>
  <c r="H9" i="2"/>
  <c r="Q24" i="2"/>
  <c r="W24" i="2"/>
  <c r="AC42" i="2"/>
  <c r="AD42" i="2" s="1"/>
  <c r="W43" i="2"/>
  <c r="W9" i="2" s="1"/>
  <c r="W8" i="2" s="1"/>
  <c r="W84" i="2" s="1"/>
  <c r="AC55" i="2"/>
  <c r="AD55" i="2" s="1"/>
  <c r="H57" i="2"/>
  <c r="H56" i="2" s="1"/>
  <c r="AC75" i="2"/>
  <c r="AD75" i="2" s="1"/>
  <c r="AC80" i="2"/>
  <c r="AC83" i="2"/>
  <c r="T93" i="2"/>
  <c r="T90" i="2" s="1"/>
  <c r="T86" i="2" s="1"/>
  <c r="Z93" i="2"/>
  <c r="Z90" i="2" s="1"/>
  <c r="Z86" i="2" s="1"/>
  <c r="AC97" i="2"/>
  <c r="AD97" i="2" s="1"/>
  <c r="E93" i="2"/>
  <c r="K93" i="2"/>
  <c r="K90" i="2" s="1"/>
  <c r="K86" i="2" s="1"/>
  <c r="AC107" i="2"/>
  <c r="AD107" i="2" s="1"/>
  <c r="I9" i="2"/>
  <c r="I8" i="2" s="1"/>
  <c r="I84" i="2" s="1"/>
  <c r="K24" i="2"/>
  <c r="K9" i="2" s="1"/>
  <c r="K8" i="2" s="1"/>
  <c r="K84" i="2" s="1"/>
  <c r="R24" i="2"/>
  <c r="X24" i="2"/>
  <c r="AA93" i="2"/>
  <c r="AA90" i="2" s="1"/>
  <c r="AA86" i="2" s="1"/>
  <c r="S93" i="2"/>
  <c r="S90" i="2" s="1"/>
  <c r="S86" i="2" s="1"/>
  <c r="Y93" i="2"/>
  <c r="Y90" i="2" s="1"/>
  <c r="Y86" i="2" s="1"/>
  <c r="C9" i="2"/>
  <c r="C8" i="2" s="1"/>
  <c r="AB16" i="2"/>
  <c r="AB15" i="2" s="1"/>
  <c r="AC15" i="2" s="1"/>
  <c r="AD15" i="2" s="1"/>
  <c r="F24" i="2"/>
  <c r="F9" i="2" s="1"/>
  <c r="F8" i="2" s="1"/>
  <c r="F84" i="2" s="1"/>
  <c r="L24" i="2"/>
  <c r="L9" i="2" s="1"/>
  <c r="L8" i="2" s="1"/>
  <c r="L84" i="2" s="1"/>
  <c r="S24" i="2"/>
  <c r="Y24" i="2"/>
  <c r="Y9" i="2" s="1"/>
  <c r="Y8" i="2" s="1"/>
  <c r="Y84" i="2" s="1"/>
  <c r="AC27" i="2"/>
  <c r="AD27" i="2" s="1"/>
  <c r="O28" i="2"/>
  <c r="AC51" i="2"/>
  <c r="AD51" i="2" s="1"/>
  <c r="AB58" i="2"/>
  <c r="G56" i="2"/>
  <c r="AC85" i="2"/>
  <c r="AD85" i="2" s="1"/>
  <c r="AC88" i="2"/>
  <c r="AD88" i="2" s="1"/>
  <c r="G93" i="2"/>
  <c r="G90" i="2" s="1"/>
  <c r="G86" i="2" s="1"/>
  <c r="M93" i="2"/>
  <c r="M90" i="2" s="1"/>
  <c r="M86" i="2" s="1"/>
  <c r="M105" i="2" s="1"/>
  <c r="M112" i="2" s="1"/>
  <c r="AC110" i="2"/>
  <c r="AD110" i="2" s="1"/>
  <c r="E24" i="2"/>
  <c r="J9" i="2"/>
  <c r="J8" i="2" s="1"/>
  <c r="J84" i="2" s="1"/>
  <c r="J105" i="2" s="1"/>
  <c r="AC23" i="2"/>
  <c r="AD23" i="2" s="1"/>
  <c r="G24" i="2"/>
  <c r="M24" i="2"/>
  <c r="M9" i="2" s="1"/>
  <c r="M8" i="2" s="1"/>
  <c r="M84" i="2" s="1"/>
  <c r="P24" i="2"/>
  <c r="P9" i="2" s="1"/>
  <c r="P8" i="2" s="1"/>
  <c r="P84" i="2" s="1"/>
  <c r="V24" i="2"/>
  <c r="V9" i="2" s="1"/>
  <c r="V8" i="2" s="1"/>
  <c r="V84" i="2" s="1"/>
  <c r="AC41" i="2"/>
  <c r="AD41" i="2" s="1"/>
  <c r="AC46" i="2"/>
  <c r="AD46" i="2" s="1"/>
  <c r="D57" i="2"/>
  <c r="D56" i="2" s="1"/>
  <c r="J57" i="2"/>
  <c r="J56" i="2" s="1"/>
  <c r="W57" i="2"/>
  <c r="W56" i="2" s="1"/>
  <c r="AC21" i="2"/>
  <c r="AD21" i="2" s="1"/>
  <c r="AA24" i="2"/>
  <c r="AA9" i="2" s="1"/>
  <c r="AA8" i="2" s="1"/>
  <c r="AA84" i="2" s="1"/>
  <c r="D24" i="2"/>
  <c r="D9" i="2" s="1"/>
  <c r="J24" i="2"/>
  <c r="AC33" i="2"/>
  <c r="AD33" i="2" s="1"/>
  <c r="O36" i="2"/>
  <c r="AC36" i="2" s="1"/>
  <c r="AD36" i="2" s="1"/>
  <c r="H43" i="2"/>
  <c r="N43" i="2"/>
  <c r="N9" i="2" s="1"/>
  <c r="N8" i="2" s="1"/>
  <c r="N84" i="2" s="1"/>
  <c r="AC49" i="2"/>
  <c r="AD49" i="2" s="1"/>
  <c r="AC54" i="2"/>
  <c r="AD54" i="2" s="1"/>
  <c r="AC59" i="2"/>
  <c r="AD59" i="2" s="1"/>
  <c r="AC89" i="2"/>
  <c r="E90" i="2"/>
  <c r="E86" i="2" s="1"/>
  <c r="Q90" i="2"/>
  <c r="Q86" i="2" s="1"/>
  <c r="W90" i="2"/>
  <c r="W86" i="2" s="1"/>
  <c r="AC92" i="2"/>
  <c r="AC91" i="2" s="1"/>
  <c r="AD91" i="2" s="1"/>
  <c r="F93" i="2"/>
  <c r="F90" i="2" s="1"/>
  <c r="F86" i="2" s="1"/>
  <c r="L93" i="2"/>
  <c r="R93" i="2"/>
  <c r="X93" i="2"/>
  <c r="AC96" i="2"/>
  <c r="AD96" i="2" s="1"/>
  <c r="O98" i="2"/>
  <c r="O93" i="2" s="1"/>
  <c r="O90" i="2" s="1"/>
  <c r="O86" i="2" s="1"/>
  <c r="X9" i="2"/>
  <c r="X8" i="2" s="1"/>
  <c r="E9" i="2"/>
  <c r="E8" i="2" s="1"/>
  <c r="E84" i="2" s="1"/>
  <c r="R9" i="2"/>
  <c r="R8" i="2" s="1"/>
  <c r="R84" i="2" s="1"/>
  <c r="AC28" i="2"/>
  <c r="AD28" i="2" s="1"/>
  <c r="AC10" i="2"/>
  <c r="AD10" i="2" s="1"/>
  <c r="O24" i="2"/>
  <c r="Q9" i="2"/>
  <c r="Q8" i="2" s="1"/>
  <c r="Q84" i="2" s="1"/>
  <c r="AC12" i="2"/>
  <c r="AD12" i="2" s="1"/>
  <c r="AC26" i="2"/>
  <c r="AD26" i="2" s="1"/>
  <c r="AB25" i="2"/>
  <c r="O44" i="2"/>
  <c r="AC79" i="2"/>
  <c r="AC82" i="2"/>
  <c r="H93" i="2"/>
  <c r="H90" i="2" s="1"/>
  <c r="H86" i="2" s="1"/>
  <c r="N93" i="2"/>
  <c r="N90" i="2" s="1"/>
  <c r="AB100" i="2"/>
  <c r="AC100" i="2" s="1"/>
  <c r="AD100" i="2" s="1"/>
  <c r="AC101" i="2"/>
  <c r="AD101" i="2" s="1"/>
  <c r="AB103" i="2"/>
  <c r="AC104" i="2"/>
  <c r="AD104" i="2" s="1"/>
  <c r="AC29" i="2"/>
  <c r="AD29" i="2" s="1"/>
  <c r="T43" i="2"/>
  <c r="T9" i="2" s="1"/>
  <c r="T8" i="2" s="1"/>
  <c r="T84" i="2" s="1"/>
  <c r="Z43" i="2"/>
  <c r="Z9" i="2" s="1"/>
  <c r="Z8" i="2" s="1"/>
  <c r="Z84" i="2" s="1"/>
  <c r="AC45" i="2"/>
  <c r="AD45" i="2" s="1"/>
  <c r="O48" i="2"/>
  <c r="I93" i="2"/>
  <c r="I90" i="2" s="1"/>
  <c r="I86" i="2" s="1"/>
  <c r="U93" i="2"/>
  <c r="U90" i="2" s="1"/>
  <c r="AB47" i="2"/>
  <c r="AC47" i="2" s="1"/>
  <c r="AB48" i="2"/>
  <c r="AC48" i="2" s="1"/>
  <c r="AD48" i="2" s="1"/>
  <c r="O58" i="2"/>
  <c r="AC67" i="2"/>
  <c r="AD67" i="2" s="1"/>
  <c r="X84" i="2"/>
  <c r="N86" i="2"/>
  <c r="Y81" i="2"/>
  <c r="X81" i="2"/>
  <c r="U86" i="2"/>
  <c r="U105" i="2" s="1"/>
  <c r="AC13" i="2"/>
  <c r="AD13" i="2" s="1"/>
  <c r="AC37" i="2"/>
  <c r="AD37" i="2" s="1"/>
  <c r="AC44" i="2"/>
  <c r="AD44" i="2" s="1"/>
  <c r="AC111" i="2"/>
  <c r="AD111" i="2" s="1"/>
  <c r="AC64" i="2"/>
  <c r="AD64" i="2" s="1"/>
  <c r="AB63" i="2"/>
  <c r="O66" i="2"/>
  <c r="O63" i="2" s="1"/>
  <c r="AC68" i="2"/>
  <c r="AD68" i="2" s="1"/>
  <c r="AB73" i="2"/>
  <c r="AC74" i="2"/>
  <c r="C84" i="2"/>
  <c r="U84" i="2"/>
  <c r="AC53" i="2"/>
  <c r="AD53" i="2" s="1"/>
  <c r="O73" i="2"/>
  <c r="O72" i="2" s="1"/>
  <c r="AC76" i="2"/>
  <c r="AD76" i="2" s="1"/>
  <c r="AC87" i="2"/>
  <c r="AD87" i="2" s="1"/>
  <c r="L90" i="2"/>
  <c r="L86" i="2" s="1"/>
  <c r="R90" i="2"/>
  <c r="R86" i="2" s="1"/>
  <c r="X90" i="2"/>
  <c r="X86" i="2" s="1"/>
  <c r="AD92" i="2"/>
  <c r="AC95" i="2"/>
  <c r="AD95" i="2" s="1"/>
  <c r="AB98" i="2"/>
  <c r="AB81" i="2" l="1"/>
  <c r="AC81" i="2" s="1"/>
  <c r="E105" i="2"/>
  <c r="E112" i="2" s="1"/>
  <c r="D8" i="2"/>
  <c r="D84" i="2" s="1"/>
  <c r="G9" i="2"/>
  <c r="G8" i="2" s="1"/>
  <c r="G84" i="2" s="1"/>
  <c r="G105" i="2" s="1"/>
  <c r="AC66" i="2"/>
  <c r="AD66" i="2" s="1"/>
  <c r="AC16" i="2"/>
  <c r="AD16" i="2" s="1"/>
  <c r="I105" i="2"/>
  <c r="P105" i="2"/>
  <c r="V105" i="2"/>
  <c r="AA105" i="2"/>
  <c r="D105" i="2"/>
  <c r="X105" i="2"/>
  <c r="N105" i="2"/>
  <c r="N112" i="2" s="1"/>
  <c r="R105" i="2"/>
  <c r="AC58" i="2"/>
  <c r="AD58" i="2" s="1"/>
  <c r="L105" i="2"/>
  <c r="H8" i="2"/>
  <c r="H84" i="2" s="1"/>
  <c r="H105" i="2" s="1"/>
  <c r="H112" i="2" s="1"/>
  <c r="F105" i="2"/>
  <c r="Z105" i="2"/>
  <c r="T105" i="2"/>
  <c r="S105" i="2"/>
  <c r="U112" i="2"/>
  <c r="G112" i="2"/>
  <c r="W105" i="2"/>
  <c r="Q105" i="2"/>
  <c r="V112" i="2"/>
  <c r="AC98" i="2"/>
  <c r="AD98" i="2" s="1"/>
  <c r="AB93" i="2"/>
  <c r="L112" i="2"/>
  <c r="AC63" i="2"/>
  <c r="AD63" i="2" s="1"/>
  <c r="J112" i="2"/>
  <c r="AB57" i="2"/>
  <c r="P112" i="2"/>
  <c r="O57" i="2"/>
  <c r="O56" i="2" s="1"/>
  <c r="I112" i="2"/>
  <c r="AB72" i="2"/>
  <c r="AC73" i="2"/>
  <c r="AD73" i="2" s="1"/>
  <c r="O43" i="2"/>
  <c r="O9" i="2" s="1"/>
  <c r="O8" i="2" s="1"/>
  <c r="O84" i="2" s="1"/>
  <c r="AB43" i="2"/>
  <c r="F112" i="2"/>
  <c r="AC103" i="2"/>
  <c r="AD103" i="2" s="1"/>
  <c r="AA112" i="2"/>
  <c r="C105" i="2"/>
  <c r="K105" i="2"/>
  <c r="Y105" i="2"/>
  <c r="X112" i="2"/>
  <c r="R112" i="2"/>
  <c r="AB24" i="2"/>
  <c r="AC25" i="2"/>
  <c r="AD25" i="2" s="1"/>
  <c r="D112" i="2" l="1"/>
  <c r="O105" i="2"/>
  <c r="T112" i="2"/>
  <c r="AC43" i="2"/>
  <c r="AD43" i="2" s="1"/>
  <c r="AC72" i="2"/>
  <c r="AD72" i="2" s="1"/>
  <c r="W112" i="2"/>
  <c r="Y112" i="2"/>
  <c r="C112" i="2"/>
  <c r="AB56" i="2"/>
  <c r="AC57" i="2"/>
  <c r="AD57" i="2" s="1"/>
  <c r="Z112" i="2"/>
  <c r="AC24" i="2"/>
  <c r="AD24" i="2" s="1"/>
  <c r="AB9" i="2"/>
  <c r="K112" i="2"/>
  <c r="AC93" i="2"/>
  <c r="AD93" i="2" s="1"/>
  <c r="AB90" i="2"/>
  <c r="Q112" i="2"/>
  <c r="S112" i="2"/>
  <c r="AC90" i="2" l="1"/>
  <c r="AD90" i="2" s="1"/>
  <c r="AB86" i="2"/>
  <c r="AB8" i="2"/>
  <c r="AC9" i="2"/>
  <c r="AD9" i="2" s="1"/>
  <c r="AC56" i="2"/>
  <c r="AD56" i="2" s="1"/>
  <c r="O112" i="2"/>
  <c r="AC8" i="2" l="1"/>
  <c r="AD8" i="2" s="1"/>
  <c r="AB84" i="2"/>
  <c r="AC86" i="2"/>
  <c r="AD86" i="2" s="1"/>
  <c r="AB105" i="2"/>
  <c r="AC105" i="2" l="1"/>
  <c r="AD105" i="2" s="1"/>
  <c r="AB112" i="2"/>
  <c r="AC84" i="2"/>
  <c r="AD84" i="2" s="1"/>
  <c r="AC112" i="2" l="1"/>
  <c r="AD112" i="2" s="1"/>
</calcChain>
</file>

<file path=xl/sharedStrings.xml><?xml version="1.0" encoding="utf-8"?>
<sst xmlns="http://schemas.openxmlformats.org/spreadsheetml/2006/main" count="145" uniqueCount="124">
  <si>
    <t>CUADRO No.1</t>
  </si>
  <si>
    <t>INGRESOS FISCALES COMPARADOS, SEGÚN PRINCIPALES PARTIDAS</t>
  </si>
  <si>
    <t>ENERO-DICIEMBRE 2018/2017</t>
  </si>
  <si>
    <r>
      <t>(En millones RD$)</t>
    </r>
    <r>
      <rPr>
        <i/>
        <vertAlign val="superscript"/>
        <sz val="10"/>
        <color indexed="8"/>
        <rFont val="Segoe UI"/>
        <family val="2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</si>
  <si>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</si>
  <si>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</si>
  <si>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</si>
  <si>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</si>
  <si>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</si>
  <si>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</si>
  <si>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</si>
  <si>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</si>
  <si>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</si>
  <si>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</si>
  <si>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</si>
  <si>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</si>
  <si>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</si>
  <si>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</si>
  <si>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</si>
  <si>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</si>
  <si>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</si>
  <si>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</si>
  <si>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</si>
  <si>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</si>
  <si>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</si>
  <si>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</si>
  <si>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</si>
  <si>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</si>
  <si>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</si>
  <si>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</si>
  <si>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</si>
  <si>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</si>
  <si>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</si>
  <si>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</si>
  <si>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</si>
  <si>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</si>
  <si>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</si>
  <si>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</si>
  <si>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</si>
  <si>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</si>
  <si>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</si>
  <si>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</si>
  <si>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</si>
  <si>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</si>
  <si>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</si>
  <si>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</si>
  <si>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</si>
  <si>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</si>
  <si>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</si>
  <si>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</si>
  <si>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</si>
  <si>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</si>
  <si>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</si>
  <si>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</si>
  <si>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</si>
  <si>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</si>
  <si>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</si>
  <si>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Sobre las Exportaciones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</si>
  <si>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</si>
  <si>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</si>
  <si>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</si>
  <si>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</si>
  <si>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</si>
  <si>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</si>
  <si>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>III) TRANSFERENCIAS CORRIENTES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</si>
  <si>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</si>
  <si>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</si>
  <si>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</si>
  <si>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</si>
  <si>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</si>
  <si>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</si>
  <si>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</si>
  <si>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</si>
  <si>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</si>
  <si>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</si>
  <si>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</si>
  <si>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</si>
  <si>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</si>
  <si>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</si>
  <si>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</si>
  <si>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</si>
  <si>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</si>
  <si>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</si>
  <si>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</si>
  <si>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Multas y Sanciones</t>
  </si>
  <si>
    <t>- Ingresos Diversos</t>
  </si>
  <si>
    <t>-Ingresos por diferencial del gas licuado de petróleo</t>
  </si>
  <si>
    <t>VI) INGRESOS A ESPECIFICAR</t>
  </si>
  <si>
    <t>B)  INGRESOS DE CAPITAL</t>
  </si>
  <si>
    <t>- Ventas de Activos No Financieros</t>
  </si>
  <si>
    <t>TOTAL</t>
  </si>
  <si>
    <t>DONACIONES</t>
  </si>
  <si>
    <t>FUENTES FINANCIERAS</t>
  </si>
  <si>
    <t>Disminución de Activos Financieros</t>
  </si>
  <si>
    <t>- Recuperación de Prestamos Internos</t>
  </si>
  <si>
    <t>- Disminución de otros activos financieros externos de largo plazo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</si>
  <si>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</si>
  <si>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</si>
  <si>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</si>
  <si>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</si>
  <si>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</si>
  <si>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</si>
  <si>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</si>
  <si>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</si>
  <si>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</si>
  <si>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</si>
  <si>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</si>
  <si>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</si>
  <si>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</si>
  <si>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APLICACIONES FINANCIERAS</t>
  </si>
  <si>
    <t>- Incremento de disponibilidades (Reintegros de cheques de periodos anteriores)</t>
  </si>
  <si>
    <t>Otros Ingresos:</t>
  </si>
  <si>
    <t>Depósitos a Cargo del Estado y Fondos Especiales y de Terceros</t>
  </si>
  <si>
    <t>Devolución de Recursos a empleados por Retenciones Excesivas por TSS.</t>
  </si>
  <si>
    <t>Devolución impuesto selectivo al consumo de combustibles</t>
  </si>
  <si>
    <t xml:space="preserve">Fondo para Registro y Devolución de los Depósitos en excesos en la Cuenta Única del Tesoro </t>
  </si>
  <si>
    <t>Ingresos de las Inst. Centralizadas en la CUT No Presupuestaria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</si>
  <si>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</si>
  <si>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</si>
  <si>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</si>
  <si>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</si>
  <si>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</si>
  <si>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combustibles, los depósitos en exceso de las recaudadoras y TSS.  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</si>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</sst>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_);\(#,##0.0\)"/>
    <numFmt numFmtId="167" formatCode="_(* #,##0.0_);_(* \(#,##0.0\);_(* &quot;-&quot;??_);_(@_)"/>
    <numFmt numFmtId="168" formatCode="0.0"/>
    <numFmt numFmtId="169" formatCode="#,##0.0"/>
    <numFmt numFmtId="170" formatCode="* _(#,##0.0_)\ _P_-;* \(#,##0.0\)\ _P_-;_-* &quot;-&quot;??\ _P_-;_-@_-"/>
    <numFmt numFmtId="171" formatCode="_ * #,##0.00_ ;_ * \-#,##0.00_ ;_ * &quot;-&quot;??_ ;_ @_ "/>
    <numFmt numFmtId="172" formatCode="_-* #,##0.00\ _€_-;\-* #,##0.00\ _€_-;_-* &quot;-&quot;??\ _€_-;_-@_-"/>
    <numFmt numFmtId="173" formatCode="_-* #,##0.00\ &quot;€&quot;_-;\-* #,##0.00\ &quot;€&quot;_-;_-* &quot;-&quot;??\ &quot;€&quot;_-;_-@_-"/>
    <numFmt numFmtId="174" formatCode="_([$€-2]* #,##0.00_);_([$€-2]* \(#,##0.00\);_([$€-2]* &quot;-&quot;??_)"/>
    <numFmt numFmtId="175" formatCode="_([$€]* #,##0.00_);_([$€]* \(#,##0.00\);_([$€]* &quot;-&quot;??_);_(@_)"/>
    <numFmt numFmtId="176" formatCode="_(&quot;RD$&quot;* #,##0.00_);_(&quot;RD$&quot;* \(#,##0.00\);_(&quot;RD$&quot;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i/>
      <sz val="10"/>
      <color indexed="8"/>
      <name val="Segoe UI"/>
      <family val="2"/>
    </font>
    <font>
      <sz val="10"/>
      <name val="Segoe UI"/>
      <family val="2"/>
    </font>
    <font>
      <sz val="10"/>
      <name val="Arial"/>
      <family val="2"/>
    </font>
    <font>
      <b/>
      <i/>
      <sz val="9"/>
      <color indexed="8"/>
      <name val="Segoe UI"/>
      <family val="2"/>
    </font>
    <font>
      <b/>
      <sz val="11"/>
      <color indexed="8"/>
      <name val="Segoe UI"/>
      <family val="2"/>
    </font>
    <font>
      <i/>
      <sz val="10"/>
      <color indexed="8"/>
      <name val="Segoe UI"/>
      <family val="2"/>
    </font>
    <font>
      <i/>
      <vertAlign val="superscript"/>
      <sz val="10"/>
      <color indexed="8"/>
      <name val="Segoe UI"/>
      <family val="2"/>
    </font>
    <font>
      <b/>
      <sz val="9"/>
      <color theme="0"/>
      <name val="Segoe UI"/>
      <family val="2"/>
    </font>
    <font>
      <sz val="10"/>
      <color indexed="8"/>
      <name val="Segoe U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10"/>
      <color indexed="8"/>
      <name val="Arial"/>
      <family val="2"/>
    </font>
    <font>
      <b/>
      <u/>
      <sz val="9"/>
      <color indexed="8"/>
      <name val="Segoe UI"/>
      <family val="2"/>
    </font>
    <font>
      <u/>
      <sz val="9"/>
      <color indexed="8"/>
      <name val="Segoe UI"/>
      <family val="2"/>
    </font>
    <font>
      <b/>
      <sz val="9"/>
      <name val="Segoe UI"/>
      <family val="2"/>
    </font>
    <font>
      <sz val="8"/>
      <name val="Segoe UI"/>
      <family val="2"/>
    </font>
    <font>
      <sz val="8"/>
      <color indexed="8"/>
      <name val="Segoe UI"/>
      <family val="2"/>
    </font>
    <font>
      <sz val="11"/>
      <name val="Segoe UI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5">
    <xf numFmtId="0" fontId="0" fillId="0" borderId="0"/>
    <xf numFmtId="0" fontId="2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0" borderId="12">
      <protection hidden="1"/>
    </xf>
    <xf numFmtId="0" fontId="27" fillId="18" borderId="12" applyNumberFormat="0" applyFont="0" applyBorder="0" applyAlignment="0" applyProtection="0">
      <protection hidden="1"/>
    </xf>
    <xf numFmtId="0" fontId="26" fillId="0" borderId="12">
      <protection hidden="1"/>
    </xf>
    <xf numFmtId="170" fontId="28" fillId="0" borderId="19" applyBorder="0">
      <alignment horizontal="center" vertical="center"/>
    </xf>
    <xf numFmtId="0" fontId="29" fillId="6" borderId="0" applyNumberFormat="0" applyBorder="0" applyAlignment="0" applyProtection="0"/>
    <xf numFmtId="0" fontId="30" fillId="18" borderId="20" applyNumberFormat="0" applyAlignment="0" applyProtection="0"/>
    <xf numFmtId="0" fontId="31" fillId="19" borderId="21" applyNumberFormat="0" applyAlignment="0" applyProtection="0"/>
    <xf numFmtId="0" fontId="32" fillId="0" borderId="22" applyNumberFormat="0" applyFill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3" borderId="0" applyNumberFormat="0" applyBorder="0" applyAlignment="0" applyProtection="0"/>
    <xf numFmtId="0" fontId="34" fillId="9" borderId="20" applyNumberFormat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5" borderId="0" applyNumberFormat="0" applyBorder="0" applyAlignment="0" applyProtection="0"/>
    <xf numFmtId="0" fontId="37" fillId="0" borderId="12">
      <alignment horizontal="left"/>
      <protection locked="0"/>
    </xf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2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8" fillId="24" borderId="0" applyNumberFormat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14" fillId="0" borderId="0">
      <alignment vertical="top"/>
    </xf>
    <xf numFmtId="0" fontId="5" fillId="0" borderId="0"/>
    <xf numFmtId="0" fontId="24" fillId="0" borderId="0"/>
    <xf numFmtId="0" fontId="5" fillId="0" borderId="0"/>
    <xf numFmtId="0" fontId="5" fillId="0" borderId="0"/>
    <xf numFmtId="39" fontId="39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25" borderId="23" applyNumberFormat="0" applyFont="0" applyAlignment="0" applyProtection="0"/>
    <xf numFmtId="0" fontId="5" fillId="25" borderId="23" applyNumberFormat="0" applyFont="0" applyAlignment="0" applyProtection="0"/>
    <xf numFmtId="0" fontId="5" fillId="25" borderId="23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12" applyNumberFormat="0" applyFill="0" applyBorder="0" applyAlignment="0" applyProtection="0">
      <protection hidden="1"/>
    </xf>
    <xf numFmtId="0" fontId="41" fillId="18" borderId="24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5" applyNumberFormat="0" applyFill="0" applyAlignment="0" applyProtection="0"/>
    <xf numFmtId="0" fontId="45" fillId="0" borderId="26" applyNumberFormat="0" applyFill="0" applyAlignment="0" applyProtection="0"/>
    <xf numFmtId="0" fontId="33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47" fillId="18" borderId="12"/>
    <xf numFmtId="0" fontId="48" fillId="0" borderId="28" applyNumberFormat="0" applyFill="0" applyAlignment="0" applyProtection="0"/>
  </cellStyleXfs>
  <cellXfs count="145">
    <xf numFmtId="0" fontId="0" fillId="0" borderId="0" xfId="0"/>
    <xf numFmtId="0" fontId="5" fillId="0" borderId="0" xfId="1" applyFont="1"/>
    <xf numFmtId="0" fontId="2" fillId="0" borderId="0" xfId="1"/>
    <xf numFmtId="0" fontId="6" fillId="0" borderId="0" xfId="1" applyFont="1" applyFill="1" applyAlignment="1" applyProtection="1">
      <alignment horizontal="center"/>
    </xf>
    <xf numFmtId="0" fontId="6" fillId="2" borderId="0" xfId="1" applyFont="1" applyFill="1" applyAlignment="1" applyProtection="1">
      <alignment horizontal="center"/>
    </xf>
    <xf numFmtId="0" fontId="10" fillId="3" borderId="7" xfId="1" applyFont="1" applyFill="1" applyBorder="1" applyAlignment="1" applyProtection="1">
      <alignment horizontal="center" vertical="center"/>
    </xf>
    <xf numFmtId="0" fontId="10" fillId="3" borderId="9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left" vertical="center"/>
    </xf>
    <xf numFmtId="166" fontId="12" fillId="0" borderId="11" xfId="2" applyNumberFormat="1" applyFont="1" applyFill="1" applyBorder="1"/>
    <xf numFmtId="166" fontId="12" fillId="2" borderId="11" xfId="2" applyNumberFormat="1" applyFont="1" applyFill="1" applyBorder="1"/>
    <xf numFmtId="0" fontId="12" fillId="0" borderId="12" xfId="3" applyFont="1" applyFill="1" applyBorder="1" applyAlignment="1" applyProtection="1"/>
    <xf numFmtId="49" fontId="12" fillId="0" borderId="12" xfId="2" applyNumberFormat="1" applyFont="1" applyFill="1" applyBorder="1" applyAlignment="1" applyProtection="1">
      <alignment horizontal="left"/>
    </xf>
    <xf numFmtId="166" fontId="12" fillId="0" borderId="11" xfId="2" applyNumberFormat="1" applyFont="1" applyFill="1" applyBorder="1" applyProtection="1"/>
    <xf numFmtId="166" fontId="12" fillId="2" borderId="11" xfId="2" applyNumberFormat="1" applyFont="1" applyFill="1" applyBorder="1" applyProtection="1"/>
    <xf numFmtId="49" fontId="13" fillId="0" borderId="12" xfId="2" applyNumberFormat="1" applyFont="1" applyFill="1" applyBorder="1" applyAlignment="1" applyProtection="1">
      <alignment horizontal="left" indent="1"/>
    </xf>
    <xf numFmtId="166" fontId="13" fillId="0" borderId="11" xfId="2" applyNumberFormat="1" applyFont="1" applyFill="1" applyBorder="1" applyProtection="1"/>
    <xf numFmtId="166" fontId="13" fillId="2" borderId="11" xfId="2" applyNumberFormat="1" applyFont="1" applyFill="1" applyBorder="1" applyProtection="1"/>
    <xf numFmtId="166" fontId="12" fillId="0" borderId="11" xfId="3" applyNumberFormat="1" applyFont="1" applyFill="1" applyBorder="1" applyProtection="1"/>
    <xf numFmtId="166" fontId="12" fillId="2" borderId="11" xfId="3" applyNumberFormat="1" applyFont="1" applyFill="1" applyBorder="1" applyProtection="1"/>
    <xf numFmtId="49" fontId="12" fillId="0" borderId="12" xfId="3" applyNumberFormat="1" applyFont="1" applyFill="1" applyBorder="1" applyAlignment="1" applyProtection="1">
      <alignment horizontal="left" indent="1"/>
    </xf>
    <xf numFmtId="49" fontId="13" fillId="0" borderId="12" xfId="3" applyNumberFormat="1" applyFont="1" applyFill="1" applyBorder="1" applyAlignment="1" applyProtection="1">
      <alignment horizontal="left" indent="2"/>
    </xf>
    <xf numFmtId="167" fontId="13" fillId="0" borderId="11" xfId="2" applyNumberFormat="1" applyFont="1" applyFill="1" applyBorder="1" applyProtection="1"/>
    <xf numFmtId="166" fontId="13" fillId="0" borderId="11" xfId="3" applyNumberFormat="1" applyFont="1" applyFill="1" applyBorder="1" applyProtection="1"/>
    <xf numFmtId="166" fontId="13" fillId="2" borderId="11" xfId="3" applyNumberFormat="1" applyFont="1" applyFill="1" applyBorder="1" applyProtection="1"/>
    <xf numFmtId="0" fontId="2" fillId="0" borderId="0" xfId="1" applyBorder="1"/>
    <xf numFmtId="49" fontId="13" fillId="0" borderId="12" xfId="1" applyNumberFormat="1" applyFont="1" applyFill="1" applyBorder="1" applyAlignment="1" applyProtection="1">
      <alignment horizontal="left" indent="2"/>
    </xf>
    <xf numFmtId="166" fontId="12" fillId="0" borderId="11" xfId="3" applyNumberFormat="1" applyFont="1" applyFill="1" applyBorder="1" applyAlignment="1" applyProtection="1"/>
    <xf numFmtId="166" fontId="12" fillId="2" borderId="11" xfId="3" applyNumberFormat="1" applyFont="1" applyFill="1" applyBorder="1" applyAlignment="1" applyProtection="1"/>
    <xf numFmtId="49" fontId="12" fillId="0" borderId="12" xfId="2" applyNumberFormat="1" applyFont="1" applyFill="1" applyBorder="1" applyAlignment="1" applyProtection="1">
      <alignment horizontal="left" indent="2"/>
    </xf>
    <xf numFmtId="49" fontId="13" fillId="0" borderId="12" xfId="2" applyNumberFormat="1" applyFont="1" applyFill="1" applyBorder="1" applyAlignment="1" applyProtection="1">
      <alignment horizontal="left" indent="3"/>
    </xf>
    <xf numFmtId="0" fontId="12" fillId="0" borderId="12" xfId="3" applyFont="1" applyFill="1" applyBorder="1" applyAlignment="1" applyProtection="1">
      <alignment horizontal="left" indent="2"/>
    </xf>
    <xf numFmtId="167" fontId="13" fillId="2" borderId="11" xfId="2" applyNumberFormat="1" applyFont="1" applyFill="1" applyBorder="1" applyProtection="1"/>
    <xf numFmtId="166" fontId="13" fillId="0" borderId="11" xfId="2" applyNumberFormat="1" applyFont="1" applyFill="1" applyBorder="1"/>
    <xf numFmtId="166" fontId="13" fillId="2" borderId="11" xfId="2" applyNumberFormat="1" applyFont="1" applyFill="1" applyBorder="1"/>
    <xf numFmtId="166" fontId="15" fillId="0" borderId="11" xfId="2" applyNumberFormat="1" applyFont="1" applyFill="1" applyBorder="1" applyProtection="1"/>
    <xf numFmtId="166" fontId="15" fillId="2" borderId="11" xfId="2" applyNumberFormat="1" applyFont="1" applyFill="1" applyBorder="1" applyProtection="1"/>
    <xf numFmtId="49" fontId="16" fillId="0" borderId="12" xfId="2" applyNumberFormat="1" applyFont="1" applyFill="1" applyBorder="1" applyAlignment="1" applyProtection="1">
      <alignment horizontal="left" indent="2"/>
    </xf>
    <xf numFmtId="166" fontId="16" fillId="0" borderId="11" xfId="2" applyNumberFormat="1" applyFont="1" applyFill="1" applyBorder="1" applyProtection="1"/>
    <xf numFmtId="166" fontId="16" fillId="2" borderId="11" xfId="2" applyNumberFormat="1" applyFont="1" applyFill="1" applyBorder="1" applyProtection="1"/>
    <xf numFmtId="166" fontId="16" fillId="0" borderId="11" xfId="2" applyNumberFormat="1" applyFont="1" applyFill="1" applyBorder="1"/>
    <xf numFmtId="166" fontId="16" fillId="2" borderId="11" xfId="2" applyNumberFormat="1" applyFont="1" applyFill="1" applyBorder="1"/>
    <xf numFmtId="165" fontId="13" fillId="0" borderId="11" xfId="4" applyFont="1" applyFill="1" applyBorder="1" applyProtection="1"/>
    <xf numFmtId="49" fontId="12" fillId="0" borderId="12" xfId="2" applyNumberFormat="1" applyFont="1" applyFill="1" applyBorder="1"/>
    <xf numFmtId="49" fontId="12" fillId="0" borderId="12" xfId="2" applyNumberFormat="1" applyFont="1" applyFill="1" applyBorder="1" applyAlignment="1" applyProtection="1">
      <alignment horizontal="left" indent="1"/>
    </xf>
    <xf numFmtId="166" fontId="13" fillId="0" borderId="11" xfId="3" applyNumberFormat="1" applyFont="1" applyFill="1" applyBorder="1" applyAlignment="1" applyProtection="1"/>
    <xf numFmtId="166" fontId="13" fillId="2" borderId="11" xfId="3" applyNumberFormat="1" applyFont="1" applyFill="1" applyBorder="1" applyAlignment="1" applyProtection="1"/>
    <xf numFmtId="166" fontId="13" fillId="0" borderId="11" xfId="3" applyNumberFormat="1" applyFont="1" applyFill="1" applyBorder="1"/>
    <xf numFmtId="166" fontId="13" fillId="2" borderId="11" xfId="3" applyNumberFormat="1" applyFont="1" applyFill="1" applyBorder="1"/>
    <xf numFmtId="49" fontId="13" fillId="0" borderId="12" xfId="3" applyNumberFormat="1" applyFont="1" applyFill="1" applyBorder="1" applyAlignment="1" applyProtection="1">
      <alignment horizontal="left" indent="3"/>
    </xf>
    <xf numFmtId="166" fontId="13" fillId="0" borderId="12" xfId="1" applyNumberFormat="1" applyFont="1" applyFill="1" applyBorder="1" applyAlignment="1" applyProtection="1">
      <alignment vertical="center"/>
    </xf>
    <xf numFmtId="167" fontId="13" fillId="0" borderId="11" xfId="4" applyNumberFormat="1" applyFont="1" applyFill="1" applyBorder="1"/>
    <xf numFmtId="49" fontId="12" fillId="0" borderId="12" xfId="2" applyNumberFormat="1" applyFont="1" applyFill="1" applyBorder="1" applyAlignment="1">
      <alignment horizontal="left" indent="1"/>
    </xf>
    <xf numFmtId="49" fontId="13" fillId="0" borderId="12" xfId="2" applyNumberFormat="1" applyFont="1" applyFill="1" applyBorder="1" applyAlignment="1" applyProtection="1">
      <alignment horizontal="left" indent="2"/>
    </xf>
    <xf numFmtId="49" fontId="12" fillId="0" borderId="12" xfId="2" applyNumberFormat="1" applyFont="1" applyFill="1" applyBorder="1" applyAlignment="1" applyProtection="1"/>
    <xf numFmtId="165" fontId="12" fillId="0" borderId="11" xfId="4" applyFont="1" applyFill="1" applyBorder="1" applyProtection="1"/>
    <xf numFmtId="49" fontId="10" fillId="3" borderId="7" xfId="2" applyNumberFormat="1" applyFont="1" applyFill="1" applyBorder="1" applyAlignment="1" applyProtection="1">
      <alignment horizontal="left" vertical="center"/>
    </xf>
    <xf numFmtId="166" fontId="10" fillId="3" borderId="9" xfId="2" applyNumberFormat="1" applyFont="1" applyFill="1" applyBorder="1" applyAlignment="1" applyProtection="1">
      <alignment vertical="center"/>
    </xf>
    <xf numFmtId="49" fontId="12" fillId="0" borderId="12" xfId="1" applyNumberFormat="1" applyFont="1" applyFill="1" applyBorder="1" applyAlignment="1" applyProtection="1"/>
    <xf numFmtId="166" fontId="12" fillId="0" borderId="11" xfId="1" applyNumberFormat="1" applyFont="1" applyFill="1" applyBorder="1" applyProtection="1"/>
    <xf numFmtId="166" fontId="12" fillId="2" borderId="11" xfId="1" applyNumberFormat="1" applyFont="1" applyFill="1" applyBorder="1" applyProtection="1"/>
    <xf numFmtId="49" fontId="15" fillId="0" borderId="12" xfId="1" applyNumberFormat="1" applyFont="1" applyFill="1" applyBorder="1" applyAlignment="1" applyProtection="1">
      <alignment horizontal="left"/>
    </xf>
    <xf numFmtId="166" fontId="15" fillId="0" borderId="12" xfId="1" applyNumberFormat="1" applyFont="1" applyFill="1" applyBorder="1" applyProtection="1"/>
    <xf numFmtId="166" fontId="15" fillId="2" borderId="12" xfId="1" applyNumberFormat="1" applyFont="1" applyFill="1" applyBorder="1" applyProtection="1"/>
    <xf numFmtId="166" fontId="15" fillId="0" borderId="11" xfId="1" applyNumberFormat="1" applyFont="1" applyFill="1" applyBorder="1" applyProtection="1"/>
    <xf numFmtId="49" fontId="13" fillId="0" borderId="12" xfId="1" applyNumberFormat="1" applyFont="1" applyFill="1" applyBorder="1" applyAlignment="1" applyProtection="1">
      <alignment horizontal="left" indent="1"/>
    </xf>
    <xf numFmtId="166" fontId="13" fillId="0" borderId="11" xfId="1" applyNumberFormat="1" applyFont="1" applyFill="1" applyBorder="1" applyProtection="1"/>
    <xf numFmtId="166" fontId="13" fillId="0" borderId="12" xfId="1" applyNumberFormat="1" applyFont="1" applyFill="1" applyBorder="1" applyProtection="1"/>
    <xf numFmtId="166" fontId="13" fillId="2" borderId="12" xfId="1" applyNumberFormat="1" applyFont="1" applyFill="1" applyBorder="1" applyProtection="1"/>
    <xf numFmtId="49" fontId="16" fillId="0" borderId="12" xfId="1" applyNumberFormat="1" applyFont="1" applyFill="1" applyBorder="1" applyAlignment="1" applyProtection="1">
      <alignment horizontal="left" indent="1"/>
    </xf>
    <xf numFmtId="166" fontId="16" fillId="0" borderId="11" xfId="1" applyNumberFormat="1" applyFont="1" applyFill="1" applyBorder="1" applyProtection="1"/>
    <xf numFmtId="166" fontId="16" fillId="2" borderId="11" xfId="1" applyNumberFormat="1" applyFont="1" applyFill="1" applyBorder="1" applyProtection="1"/>
    <xf numFmtId="166" fontId="16" fillId="0" borderId="12" xfId="1" applyNumberFormat="1" applyFont="1" applyFill="1" applyBorder="1" applyProtection="1"/>
    <xf numFmtId="166" fontId="16" fillId="2" borderId="12" xfId="1" applyNumberFormat="1" applyFont="1" applyFill="1" applyBorder="1" applyProtection="1"/>
    <xf numFmtId="166" fontId="16" fillId="0" borderId="12" xfId="3" applyNumberFormat="1" applyFont="1" applyFill="1" applyBorder="1" applyProtection="1"/>
    <xf numFmtId="166" fontId="16" fillId="0" borderId="11" xfId="3" applyNumberFormat="1" applyFont="1" applyFill="1" applyBorder="1" applyProtection="1"/>
    <xf numFmtId="49" fontId="12" fillId="0" borderId="12" xfId="1" applyNumberFormat="1" applyFont="1" applyFill="1" applyBorder="1" applyAlignment="1" applyProtection="1">
      <alignment horizontal="left" indent="2"/>
      <protection locked="0"/>
    </xf>
    <xf numFmtId="166" fontId="12" fillId="0" borderId="12" xfId="1" applyNumberFormat="1" applyFont="1" applyFill="1" applyBorder="1" applyProtection="1"/>
    <xf numFmtId="166" fontId="12" fillId="2" borderId="12" xfId="1" applyNumberFormat="1" applyFont="1" applyFill="1" applyBorder="1" applyProtection="1"/>
    <xf numFmtId="166" fontId="12" fillId="0" borderId="12" xfId="3" applyNumberFormat="1" applyFont="1" applyFill="1" applyBorder="1" applyProtection="1"/>
    <xf numFmtId="166" fontId="12" fillId="0" borderId="11" xfId="3" applyNumberFormat="1" applyFont="1" applyFill="1" applyBorder="1" applyAlignment="1" applyProtection="1">
      <alignment horizontal="left" indent="4"/>
    </xf>
    <xf numFmtId="49" fontId="13" fillId="0" borderId="12" xfId="1" applyNumberFormat="1" applyFont="1" applyFill="1" applyBorder="1" applyAlignment="1" applyProtection="1">
      <alignment horizontal="left" indent="2"/>
      <protection locked="0"/>
    </xf>
    <xf numFmtId="166" fontId="13" fillId="0" borderId="12" xfId="3" applyNumberFormat="1" applyFont="1" applyFill="1" applyBorder="1" applyProtection="1"/>
    <xf numFmtId="49" fontId="13" fillId="0" borderId="12" xfId="1" applyNumberFormat="1" applyFont="1" applyFill="1" applyBorder="1" applyAlignment="1" applyProtection="1">
      <alignment horizontal="left" indent="3"/>
      <protection locked="0"/>
    </xf>
    <xf numFmtId="166" fontId="13" fillId="2" borderId="11" xfId="1" applyNumberFormat="1" applyFont="1" applyFill="1" applyBorder="1" applyProtection="1"/>
    <xf numFmtId="49" fontId="10" fillId="3" borderId="7" xfId="1" applyNumberFormat="1" applyFont="1" applyFill="1" applyBorder="1" applyAlignment="1" applyProtection="1">
      <alignment horizontal="left" vertical="center"/>
    </xf>
    <xf numFmtId="166" fontId="10" fillId="3" borderId="9" xfId="1" applyNumberFormat="1" applyFont="1" applyFill="1" applyBorder="1" applyAlignment="1" applyProtection="1">
      <alignment vertical="center"/>
    </xf>
    <xf numFmtId="49" fontId="12" fillId="0" borderId="10" xfId="1" applyNumberFormat="1" applyFont="1" applyFill="1" applyBorder="1" applyAlignment="1" applyProtection="1">
      <alignment horizontal="left"/>
    </xf>
    <xf numFmtId="166" fontId="12" fillId="0" borderId="13" xfId="1" applyNumberFormat="1" applyFont="1" applyFill="1" applyBorder="1" applyProtection="1"/>
    <xf numFmtId="166" fontId="12" fillId="2" borderId="13" xfId="1" applyNumberFormat="1" applyFont="1" applyFill="1" applyBorder="1" applyProtection="1"/>
    <xf numFmtId="49" fontId="13" fillId="0" borderId="12" xfId="1" applyNumberFormat="1" applyFont="1" applyFill="1" applyBorder="1" applyAlignment="1" applyProtection="1">
      <alignment horizontal="left"/>
    </xf>
    <xf numFmtId="166" fontId="13" fillId="0" borderId="11" xfId="1" applyNumberFormat="1" applyFont="1" applyFill="1" applyBorder="1" applyAlignment="1" applyProtection="1">
      <alignment vertical="center"/>
    </xf>
    <xf numFmtId="166" fontId="13" fillId="2" borderId="11" xfId="1" applyNumberFormat="1" applyFont="1" applyFill="1" applyBorder="1" applyAlignment="1" applyProtection="1">
      <alignment vertical="center"/>
    </xf>
    <xf numFmtId="167" fontId="13" fillId="0" borderId="11" xfId="4" applyNumberFormat="1" applyFont="1" applyFill="1" applyBorder="1" applyAlignment="1" applyProtection="1">
      <alignment vertical="center"/>
    </xf>
    <xf numFmtId="167" fontId="13" fillId="2" borderId="11" xfId="4" applyNumberFormat="1" applyFont="1" applyFill="1" applyBorder="1" applyAlignment="1" applyProtection="1">
      <alignment vertical="center"/>
    </xf>
    <xf numFmtId="165" fontId="13" fillId="0" borderId="11" xfId="4" applyFont="1" applyFill="1" applyBorder="1" applyAlignment="1" applyProtection="1">
      <alignment vertical="center"/>
    </xf>
    <xf numFmtId="49" fontId="13" fillId="0" borderId="14" xfId="1" applyNumberFormat="1" applyFont="1" applyFill="1" applyBorder="1" applyAlignment="1" applyProtection="1">
      <alignment horizontal="left"/>
    </xf>
    <xf numFmtId="49" fontId="13" fillId="0" borderId="6" xfId="1" applyNumberFormat="1" applyFont="1" applyFill="1" applyBorder="1" applyAlignment="1" applyProtection="1">
      <alignment horizontal="left"/>
    </xf>
    <xf numFmtId="167" fontId="13" fillId="0" borderId="8" xfId="1" applyNumberFormat="1" applyFont="1" applyFill="1" applyBorder="1" applyAlignment="1" applyProtection="1">
      <alignment vertical="center"/>
    </xf>
    <xf numFmtId="167" fontId="13" fillId="0" borderId="15" xfId="1" applyNumberFormat="1" applyFont="1" applyFill="1" applyBorder="1" applyAlignment="1" applyProtection="1">
      <alignment vertical="center"/>
    </xf>
    <xf numFmtId="167" fontId="13" fillId="2" borderId="15" xfId="1" applyNumberFormat="1" applyFont="1" applyFill="1" applyBorder="1" applyAlignment="1" applyProtection="1">
      <alignment vertical="center"/>
    </xf>
    <xf numFmtId="166" fontId="13" fillId="0" borderId="15" xfId="1" applyNumberFormat="1" applyFont="1" applyFill="1" applyBorder="1" applyAlignment="1" applyProtection="1">
      <alignment vertical="center"/>
    </xf>
    <xf numFmtId="49" fontId="10" fillId="3" borderId="16" xfId="1" applyNumberFormat="1" applyFont="1" applyFill="1" applyBorder="1" applyAlignment="1" applyProtection="1">
      <alignment horizontal="left" vertical="center"/>
    </xf>
    <xf numFmtId="167" fontId="10" fillId="3" borderId="17" xfId="1" applyNumberFormat="1" applyFont="1" applyFill="1" applyBorder="1" applyAlignment="1" applyProtection="1">
      <alignment vertical="center"/>
    </xf>
    <xf numFmtId="167" fontId="10" fillId="3" borderId="18" xfId="1" applyNumberFormat="1" applyFont="1" applyFill="1" applyBorder="1" applyAlignment="1" applyProtection="1">
      <alignment vertical="center"/>
    </xf>
    <xf numFmtId="166" fontId="10" fillId="3" borderId="18" xfId="1" applyNumberFormat="1" applyFont="1" applyFill="1" applyBorder="1" applyAlignment="1" applyProtection="1">
      <alignment vertical="center"/>
    </xf>
    <xf numFmtId="166" fontId="17" fillId="0" borderId="0" xfId="1" applyNumberFormat="1" applyFont="1"/>
    <xf numFmtId="166" fontId="11" fillId="0" borderId="0" xfId="1" applyNumberFormat="1" applyFont="1" applyFill="1" applyBorder="1" applyAlignment="1" applyProtection="1">
      <alignment vertical="center"/>
    </xf>
    <xf numFmtId="166" fontId="11" fillId="2" borderId="0" xfId="1" applyNumberFormat="1" applyFont="1" applyFill="1" applyBorder="1" applyAlignment="1" applyProtection="1">
      <alignment vertical="center"/>
    </xf>
    <xf numFmtId="49" fontId="12" fillId="0" borderId="0" xfId="1" applyNumberFormat="1" applyFont="1" applyFill="1" applyBorder="1" applyAlignment="1" applyProtection="1"/>
    <xf numFmtId="166" fontId="18" fillId="0" borderId="0" xfId="1" applyNumberFormat="1" applyFont="1" applyFill="1" applyBorder="1"/>
    <xf numFmtId="166" fontId="18" fillId="2" borderId="0" xfId="1" applyNumberFormat="1" applyFont="1" applyFill="1" applyBorder="1"/>
    <xf numFmtId="166" fontId="4" fillId="0" borderId="0" xfId="1" applyNumberFormat="1" applyFont="1"/>
    <xf numFmtId="0" fontId="19" fillId="0" borderId="0" xfId="1" applyFont="1" applyFill="1" applyAlignment="1" applyProtection="1"/>
    <xf numFmtId="168" fontId="4" fillId="0" borderId="0" xfId="1" applyNumberFormat="1" applyFont="1"/>
    <xf numFmtId="166" fontId="20" fillId="0" borderId="0" xfId="1" applyNumberFormat="1" applyFont="1"/>
    <xf numFmtId="0" fontId="21" fillId="0" borderId="0" xfId="1" applyFont="1"/>
    <xf numFmtId="0" fontId="20" fillId="0" borderId="0" xfId="1" applyFont="1"/>
    <xf numFmtId="0" fontId="20" fillId="2" borderId="0" xfId="1" applyFont="1" applyFill="1"/>
    <xf numFmtId="0" fontId="19" fillId="0" borderId="0" xfId="1" applyFont="1" applyFill="1" applyAlignment="1" applyProtection="1">
      <alignment horizontal="left" indent="1"/>
    </xf>
    <xf numFmtId="0" fontId="13" fillId="0" borderId="0" xfId="1" applyFont="1" applyFill="1" applyAlignment="1" applyProtection="1"/>
    <xf numFmtId="0" fontId="18" fillId="0" borderId="0" xfId="1" applyFont="1" applyFill="1" applyBorder="1"/>
    <xf numFmtId="0" fontId="4" fillId="0" borderId="0" xfId="1" applyFont="1"/>
    <xf numFmtId="49" fontId="18" fillId="0" borderId="0" xfId="1" applyNumberFormat="1" applyFont="1" applyFill="1" applyBorder="1"/>
    <xf numFmtId="4" fontId="18" fillId="0" borderId="0" xfId="1" applyNumberFormat="1" applyFont="1" applyFill="1" applyBorder="1"/>
    <xf numFmtId="169" fontId="18" fillId="0" borderId="0" xfId="1" applyNumberFormat="1" applyFont="1" applyFill="1" applyBorder="1"/>
    <xf numFmtId="168" fontId="18" fillId="0" borderId="0" xfId="1" applyNumberFormat="1" applyFont="1" applyFill="1" applyBorder="1"/>
    <xf numFmtId="49" fontId="19" fillId="0" borderId="0" xfId="1" applyNumberFormat="1" applyFont="1" applyFill="1" applyBorder="1" applyAlignment="1" applyProtection="1"/>
    <xf numFmtId="0" fontId="18" fillId="0" borderId="0" xfId="1" applyFont="1"/>
    <xf numFmtId="0" fontId="18" fillId="2" borderId="0" xfId="1" applyFont="1" applyFill="1"/>
    <xf numFmtId="0" fontId="22" fillId="0" borderId="0" xfId="1" applyFont="1"/>
    <xf numFmtId="0" fontId="22" fillId="2" borderId="0" xfId="1" applyFont="1" applyFill="1"/>
    <xf numFmtId="166" fontId="22" fillId="0" borderId="0" xfId="1" applyNumberFormat="1" applyFont="1"/>
    <xf numFmtId="0" fontId="23" fillId="0" borderId="0" xfId="1" applyFont="1"/>
    <xf numFmtId="0" fontId="23" fillId="2" borderId="0" xfId="1" applyFont="1" applyFill="1"/>
    <xf numFmtId="0" fontId="2" fillId="2" borderId="0" xfId="1" applyFill="1"/>
    <xf numFmtId="0" fontId="3" fillId="0" borderId="0" xfId="1" applyFont="1" applyFill="1" applyAlignment="1" applyProtection="1">
      <alignment horizontal="center"/>
    </xf>
    <xf numFmtId="0" fontId="7" fillId="0" borderId="0" xfId="1" applyFont="1" applyFill="1" applyAlignment="1" applyProtection="1">
      <alignment horizontal="center"/>
    </xf>
    <xf numFmtId="0" fontId="8" fillId="0" borderId="0" xfId="1" applyFont="1" applyFill="1" applyAlignment="1" applyProtection="1">
      <alignment horizontal="center"/>
    </xf>
    <xf numFmtId="0" fontId="10" fillId="3" borderId="2" xfId="1" applyFont="1" applyFill="1" applyBorder="1" applyAlignment="1" applyProtection="1">
      <alignment horizontal="center" vertical="center"/>
    </xf>
    <xf numFmtId="0" fontId="10" fillId="3" borderId="6" xfId="1" applyFont="1" applyFill="1" applyBorder="1" applyAlignment="1" applyProtection="1">
      <alignment horizontal="center" vertical="center"/>
    </xf>
    <xf numFmtId="0" fontId="10" fillId="3" borderId="3" xfId="1" applyFont="1" applyFill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center" vertical="center"/>
    </xf>
    <xf numFmtId="0" fontId="10" fillId="3" borderId="4" xfId="1" applyFont="1" applyFill="1" applyBorder="1" applyAlignment="1" applyProtection="1">
      <alignment horizontal="center" vertical="center"/>
    </xf>
    <xf numFmtId="0" fontId="10" fillId="3" borderId="8" xfId="1" applyFont="1" applyFill="1" applyBorder="1" applyAlignment="1" applyProtection="1">
      <alignment horizontal="center" vertical="center"/>
    </xf>
    <xf numFmtId="0" fontId="10" fillId="3" borderId="5" xfId="1" applyFont="1" applyFill="1" applyBorder="1" applyAlignment="1" applyProtection="1">
      <alignment horizontal="center" vertical="center"/>
    </xf>
  </cellXfs>
  <cellStyles count="22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Array" xfId="23"/>
    <cellStyle name="Array Enter" xfId="24"/>
    <cellStyle name="Array_Sheet1" xfId="25"/>
    <cellStyle name="base paren" xfId="26"/>
    <cellStyle name="Buena 2" xfId="27"/>
    <cellStyle name="Cálculo 2" xfId="28"/>
    <cellStyle name="Celda de comprobación 2" xfId="29"/>
    <cellStyle name="Celda vinculada 2" xfId="30"/>
    <cellStyle name="Comma 2" xfId="31"/>
    <cellStyle name="Comma 2 2" xfId="32"/>
    <cellStyle name="Comma 2 3" xfId="33"/>
    <cellStyle name="Comma 2 3 2" xfId="34"/>
    <cellStyle name="Comma 2_Sheet1" xfId="35"/>
    <cellStyle name="Comma 3" xfId="36"/>
    <cellStyle name="Comma 3 2" xfId="37"/>
    <cellStyle name="Comma 3 3" xfId="38"/>
    <cellStyle name="Comma 4" xfId="39"/>
    <cellStyle name="Comma 4 2" xfId="40"/>
    <cellStyle name="Comma 4 3" xfId="41"/>
    <cellStyle name="Comma 5" xfId="42"/>
    <cellStyle name="Comma 6" xfId="43"/>
    <cellStyle name="Comma 7" xfId="44"/>
    <cellStyle name="Comma 8" xfId="45"/>
    <cellStyle name="Comma 9" xfId="46"/>
    <cellStyle name="Comma 9 2" xfId="47"/>
    <cellStyle name="Currency 2" xfId="48"/>
    <cellStyle name="Currency 2 2" xfId="49"/>
    <cellStyle name="Encabezado 4 2" xfId="50"/>
    <cellStyle name="Énfasis1 2" xfId="51"/>
    <cellStyle name="Énfasis2 2" xfId="52"/>
    <cellStyle name="Énfasis3 2" xfId="53"/>
    <cellStyle name="Énfasis4 2" xfId="54"/>
    <cellStyle name="Énfasis5 2" xfId="55"/>
    <cellStyle name="Énfasis6 2" xfId="56"/>
    <cellStyle name="Entrada 2" xfId="57"/>
    <cellStyle name="Euro" xfId="58"/>
    <cellStyle name="Euro 2" xfId="59"/>
    <cellStyle name="Hipervínculo 2" xfId="60"/>
    <cellStyle name="Incorrecto 2" xfId="61"/>
    <cellStyle name="MacroCode" xfId="62"/>
    <cellStyle name="Millares 10" xfId="63"/>
    <cellStyle name="Millares 10 2" xfId="64"/>
    <cellStyle name="Millares 10 2 2" xfId="65"/>
    <cellStyle name="Millares 10 3" xfId="66"/>
    <cellStyle name="Millares 10 4" xfId="67"/>
    <cellStyle name="Millares 10 5" xfId="68"/>
    <cellStyle name="Millares 10 6" xfId="69"/>
    <cellStyle name="Millares 10 7" xfId="70"/>
    <cellStyle name="Millares 10 8" xfId="71"/>
    <cellStyle name="Millares 11" xfId="72"/>
    <cellStyle name="Millares 11 2" xfId="73"/>
    <cellStyle name="Millares 12" xfId="74"/>
    <cellStyle name="Millares 12 2" xfId="75"/>
    <cellStyle name="Millares 13" xfId="76"/>
    <cellStyle name="Millares 13 2" xfId="77"/>
    <cellStyle name="Millares 14" xfId="78"/>
    <cellStyle name="Millares 14 2" xfId="79"/>
    <cellStyle name="Millares 15" xfId="80"/>
    <cellStyle name="Millares 16" xfId="81"/>
    <cellStyle name="Millares 2" xfId="4"/>
    <cellStyle name="Millares 2 2" xfId="82"/>
    <cellStyle name="Millares 2 2 2" xfId="83"/>
    <cellStyle name="Millares 2 2 3" xfId="84"/>
    <cellStyle name="Millares 2 3" xfId="85"/>
    <cellStyle name="Millares 2 3 2" xfId="86"/>
    <cellStyle name="Millares 2 4" xfId="87"/>
    <cellStyle name="Millares 2 5" xfId="88"/>
    <cellStyle name="Millares 2_DGA" xfId="89"/>
    <cellStyle name="Millares 3" xfId="90"/>
    <cellStyle name="Millares 3 2" xfId="91"/>
    <cellStyle name="Millares 3 2 2" xfId="92"/>
    <cellStyle name="Millares 3 2 2 2" xfId="93"/>
    <cellStyle name="Millares 3 2 3" xfId="94"/>
    <cellStyle name="Millares 3 3" xfId="95"/>
    <cellStyle name="Millares 3 4" xfId="96"/>
    <cellStyle name="Millares 3 5" xfId="97"/>
    <cellStyle name="Millares 3_DGA" xfId="98"/>
    <cellStyle name="Millares 4" xfId="99"/>
    <cellStyle name="Millares 4 2" xfId="100"/>
    <cellStyle name="Millares 4 3" xfId="101"/>
    <cellStyle name="Millares 4 4" xfId="102"/>
    <cellStyle name="Millares 4 5" xfId="103"/>
    <cellStyle name="Millares 4 6" xfId="104"/>
    <cellStyle name="Millares 4_DGA" xfId="105"/>
    <cellStyle name="Millares 5" xfId="106"/>
    <cellStyle name="Millares 5 2" xfId="107"/>
    <cellStyle name="Millares 5 3" xfId="108"/>
    <cellStyle name="Millares 5_DGA" xfId="109"/>
    <cellStyle name="Millares 6" xfId="110"/>
    <cellStyle name="Millares 6 2" xfId="111"/>
    <cellStyle name="Millares 6 3" xfId="112"/>
    <cellStyle name="Millares 7" xfId="113"/>
    <cellStyle name="Millares 7 2" xfId="114"/>
    <cellStyle name="Millares 8" xfId="115"/>
    <cellStyle name="Millares 8 2" xfId="116"/>
    <cellStyle name="Millares 8 3" xfId="117"/>
    <cellStyle name="Millares 8 4" xfId="118"/>
    <cellStyle name="Millares 9" xfId="119"/>
    <cellStyle name="Millares 9 2" xfId="120"/>
    <cellStyle name="Millares 9 2 2" xfId="121"/>
    <cellStyle name="Millares 9 3" xfId="122"/>
    <cellStyle name="Millares 9 4" xfId="123"/>
    <cellStyle name="Millares 9 5" xfId="124"/>
    <cellStyle name="Millares 9 6" xfId="125"/>
    <cellStyle name="Moneda 2" xfId="126"/>
    <cellStyle name="Moneda 2 2" xfId="127"/>
    <cellStyle name="Moneda 3" xfId="128"/>
    <cellStyle name="Moneda 4" xfId="129"/>
    <cellStyle name="Moneda 5" xfId="130"/>
    <cellStyle name="Moneda 5 2" xfId="131"/>
    <cellStyle name="Moneda 5 3" xfId="132"/>
    <cellStyle name="Moneda 5 3 2" xfId="133"/>
    <cellStyle name="Neutral 2" xfId="134"/>
    <cellStyle name="Normal" xfId="0" builtinId="0"/>
    <cellStyle name="Normal 10" xfId="135"/>
    <cellStyle name="Normal 10 2" xfId="136"/>
    <cellStyle name="Normal 11" xfId="137"/>
    <cellStyle name="Normal 11 2" xfId="138"/>
    <cellStyle name="Normal 12" xfId="139"/>
    <cellStyle name="Normal 12 2" xfId="140"/>
    <cellStyle name="Normal 13" xfId="141"/>
    <cellStyle name="Normal 13 2" xfId="142"/>
    <cellStyle name="Normal 14" xfId="143"/>
    <cellStyle name="Normal 14 2" xfId="144"/>
    <cellStyle name="Normal 15" xfId="145"/>
    <cellStyle name="Normal 15 2" xfId="146"/>
    <cellStyle name="Normal 16" xfId="147"/>
    <cellStyle name="Normal 2" xfId="1"/>
    <cellStyle name="Normal 2 2" xfId="148"/>
    <cellStyle name="Normal 2 2 2" xfId="2"/>
    <cellStyle name="Normal 2 2 2 2" xfId="149"/>
    <cellStyle name="Normal 2 3" xfId="150"/>
    <cellStyle name="Normal 2 3 2" xfId="151"/>
    <cellStyle name="Normal 2 4" xfId="152"/>
    <cellStyle name="Normal 2_DGA" xfId="153"/>
    <cellStyle name="Normal 3" xfId="154"/>
    <cellStyle name="Normal 3 2" xfId="155"/>
    <cellStyle name="Normal 3 3" xfId="156"/>
    <cellStyle name="Normal 3 4" xfId="157"/>
    <cellStyle name="Normal 3 5" xfId="158"/>
    <cellStyle name="Normal 3 6" xfId="159"/>
    <cellStyle name="Normal 3_Sheet1" xfId="160"/>
    <cellStyle name="Normal 4" xfId="161"/>
    <cellStyle name="Normal 4 2" xfId="162"/>
    <cellStyle name="Normal 4 3" xfId="163"/>
    <cellStyle name="Normal 5" xfId="164"/>
    <cellStyle name="Normal 5 2" xfId="165"/>
    <cellStyle name="Normal 5 3" xfId="166"/>
    <cellStyle name="Normal 5 3 2" xfId="167"/>
    <cellStyle name="Normal 5 4" xfId="168"/>
    <cellStyle name="Normal 6" xfId="169"/>
    <cellStyle name="Normal 6 2" xfId="170"/>
    <cellStyle name="Normal 6 2 2" xfId="171"/>
    <cellStyle name="Normal 6 2 3" xfId="172"/>
    <cellStyle name="Normal 6 3" xfId="173"/>
    <cellStyle name="Normal 6 4" xfId="174"/>
    <cellStyle name="Normal 7" xfId="175"/>
    <cellStyle name="Normal 7 2" xfId="176"/>
    <cellStyle name="Normal 7 2 2" xfId="177"/>
    <cellStyle name="Normal 7 3" xfId="178"/>
    <cellStyle name="Normal 7 4" xfId="179"/>
    <cellStyle name="Normal 7 5" xfId="180"/>
    <cellStyle name="Normal 8" xfId="181"/>
    <cellStyle name="Normal 8 2" xfId="182"/>
    <cellStyle name="Normal 8 3" xfId="183"/>
    <cellStyle name="Normal 9" xfId="184"/>
    <cellStyle name="Normal 9 2" xfId="185"/>
    <cellStyle name="Normal 9 3" xfId="186"/>
    <cellStyle name="Normal_COMPARACION 2002-2001" xfId="3"/>
    <cellStyle name="Notas 2" xfId="187"/>
    <cellStyle name="Notas 2 2" xfId="188"/>
    <cellStyle name="Notas 2_Sheet1" xfId="189"/>
    <cellStyle name="Percent 2" xfId="190"/>
    <cellStyle name="Percent 2 2" xfId="191"/>
    <cellStyle name="Percent 3" xfId="192"/>
    <cellStyle name="Percent 4" xfId="193"/>
    <cellStyle name="Percent 5" xfId="194"/>
    <cellStyle name="Percent 6" xfId="195"/>
    <cellStyle name="Percent 7" xfId="196"/>
    <cellStyle name="Percent 7 2" xfId="197"/>
    <cellStyle name="Porcentual 2" xfId="198"/>
    <cellStyle name="Porcentual 2 2" xfId="199"/>
    <cellStyle name="Porcentual 2 3" xfId="200"/>
    <cellStyle name="Porcentual 3" xfId="201"/>
    <cellStyle name="Porcentual 3 2" xfId="202"/>
    <cellStyle name="Porcentual 3 3" xfId="203"/>
    <cellStyle name="Porcentual 4" xfId="204"/>
    <cellStyle name="Porcentual 4 2" xfId="205"/>
    <cellStyle name="Porcentual 4 3" xfId="206"/>
    <cellStyle name="Porcentual 5" xfId="207"/>
    <cellStyle name="Porcentual 6" xfId="208"/>
    <cellStyle name="Porcentual 6 2" xfId="209"/>
    <cellStyle name="Porcentual 7" xfId="210"/>
    <cellStyle name="Porcentual 7 2" xfId="211"/>
    <cellStyle name="Porcentual 8" xfId="212"/>
    <cellStyle name="Porcentual 8 2" xfId="213"/>
    <cellStyle name="Porcentual 9" xfId="214"/>
    <cellStyle name="Red Text" xfId="215"/>
    <cellStyle name="Salida 2" xfId="216"/>
    <cellStyle name="Texto de advertencia 2" xfId="217"/>
    <cellStyle name="Texto explicativo 2" xfId="218"/>
    <cellStyle name="Título 1 2" xfId="219"/>
    <cellStyle name="Título 2 2" xfId="220"/>
    <cellStyle name="Título 3 2" xfId="221"/>
    <cellStyle name="Título 4" xfId="222"/>
    <cellStyle name="TopGrey" xfId="223"/>
    <cellStyle name="Total 2" xfId="2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8"/>
  <sheetViews>
    <sheetView showGridLines="0" tabSelected="1" zoomScaleNormal="100" workbookViewId="0">
      <selection activeCell="E42" sqref="E42"/>
    </sheetView>
  </sheetViews>
  <sheetFormatPr defaultColWidth="11.42578125" defaultRowHeight="12.75"/>
  <cols>
    <col min="1" max="1" width="1.5703125" style="2" customWidth="1"/>
    <col min="2" max="2" width="70.85546875" style="2" customWidth="1"/>
    <col min="3" max="11" width="11" style="2" customWidth="1"/>
    <col min="12" max="14" width="11" style="134" customWidth="1"/>
    <col min="15" max="15" width="10.42578125" style="2" customWidth="1"/>
    <col min="16" max="24" width="10.28515625" style="2" customWidth="1"/>
    <col min="25" max="27" width="11" style="2" customWidth="1"/>
    <col min="28" max="29" width="11.28515625" style="2" customWidth="1"/>
    <col min="30" max="30" width="9.5703125" style="2" customWidth="1"/>
    <col min="31" max="16384" width="11.42578125" style="2"/>
  </cols>
  <sheetData>
    <row r="1" spans="2:32" ht="18.75" customHeight="1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"/>
      <c r="AF1" s="1"/>
    </row>
    <row r="2" spans="2:32" ht="9.7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"/>
      <c r="AF2" s="1"/>
    </row>
    <row r="3" spans="2:32" ht="18" customHeight="1">
      <c r="B3" s="136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"/>
      <c r="AF3" s="1"/>
    </row>
    <row r="4" spans="2:32" ht="13.5" customHeight="1">
      <c r="B4" s="137" t="s">
        <v>2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"/>
      <c r="AF4" s="1"/>
    </row>
    <row r="5" spans="2:32" ht="13.5" customHeight="1">
      <c r="B5" s="137" t="s">
        <v>3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"/>
      <c r="AF5" s="1"/>
    </row>
    <row r="6" spans="2:32" ht="23.25" customHeight="1">
      <c r="B6" s="138" t="s">
        <v>4</v>
      </c>
      <c r="C6" s="140">
        <v>2017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>
        <v>2017</v>
      </c>
      <c r="P6" s="140">
        <v>2018</v>
      </c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2">
        <v>2018</v>
      </c>
      <c r="AC6" s="140" t="s">
        <v>5</v>
      </c>
      <c r="AD6" s="144"/>
      <c r="AE6" s="1"/>
      <c r="AF6" s="1"/>
    </row>
    <row r="7" spans="2:32" ht="19.5" customHeight="1" thickBot="1">
      <c r="B7" s="139"/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143"/>
      <c r="P7" s="6" t="s">
        <v>6</v>
      </c>
      <c r="Q7" s="6" t="s">
        <v>7</v>
      </c>
      <c r="R7" s="6" t="s">
        <v>8</v>
      </c>
      <c r="S7" s="6" t="s">
        <v>9</v>
      </c>
      <c r="T7" s="6" t="s">
        <v>10</v>
      </c>
      <c r="U7" s="6" t="s">
        <v>11</v>
      </c>
      <c r="V7" s="6" t="s">
        <v>12</v>
      </c>
      <c r="W7" s="6" t="s">
        <v>13</v>
      </c>
      <c r="X7" s="6" t="s">
        <v>14</v>
      </c>
      <c r="Y7" s="6" t="s">
        <v>15</v>
      </c>
      <c r="Z7" s="6" t="s">
        <v>16</v>
      </c>
      <c r="AA7" s="6" t="s">
        <v>17</v>
      </c>
      <c r="AB7" s="143"/>
      <c r="AC7" s="6" t="s">
        <v>18</v>
      </c>
      <c r="AD7" s="6" t="s">
        <v>19</v>
      </c>
      <c r="AE7" s="1"/>
      <c r="AF7" s="1"/>
    </row>
    <row r="8" spans="2:32" ht="15.95" customHeight="1" thickTop="1">
      <c r="B8" s="7" t="s">
        <v>20</v>
      </c>
      <c r="C8" s="8">
        <f t="shared" ref="C8:U8" si="0">+C9+C54+C55+C56+C72</f>
        <v>46954.099999999991</v>
      </c>
      <c r="D8" s="8">
        <f t="shared" si="0"/>
        <v>37118.1</v>
      </c>
      <c r="E8" s="8">
        <f t="shared" si="0"/>
        <v>40981.899999999994</v>
      </c>
      <c r="F8" s="9">
        <f t="shared" si="0"/>
        <v>47446.8</v>
      </c>
      <c r="G8" s="9">
        <f t="shared" si="0"/>
        <v>49832.599999999991</v>
      </c>
      <c r="H8" s="9">
        <f t="shared" si="0"/>
        <v>48715</v>
      </c>
      <c r="I8" s="9">
        <f t="shared" si="0"/>
        <v>41137.899999999994</v>
      </c>
      <c r="J8" s="9">
        <f t="shared" si="0"/>
        <v>45338.799999999988</v>
      </c>
      <c r="K8" s="9">
        <f t="shared" si="0"/>
        <v>41793.699999999997</v>
      </c>
      <c r="L8" s="9">
        <f t="shared" si="0"/>
        <v>45287.3</v>
      </c>
      <c r="M8" s="9">
        <f t="shared" si="0"/>
        <v>44197.899999999994</v>
      </c>
      <c r="N8" s="9">
        <f t="shared" si="0"/>
        <v>48368.399999999994</v>
      </c>
      <c r="O8" s="8">
        <f t="shared" si="0"/>
        <v>537172.5</v>
      </c>
      <c r="P8" s="8">
        <f t="shared" si="0"/>
        <v>61031</v>
      </c>
      <c r="Q8" s="8">
        <f t="shared" si="0"/>
        <v>42072.799999999996</v>
      </c>
      <c r="R8" s="8">
        <f t="shared" si="0"/>
        <v>45586.7</v>
      </c>
      <c r="S8" s="8">
        <f t="shared" si="0"/>
        <v>54035.5</v>
      </c>
      <c r="T8" s="8">
        <f t="shared" si="0"/>
        <v>52344.7</v>
      </c>
      <c r="U8" s="8">
        <f t="shared" si="0"/>
        <v>47598.1</v>
      </c>
      <c r="V8" s="8">
        <f>+V9+V54+V55+V56+V72</f>
        <v>51479.499999999985</v>
      </c>
      <c r="W8" s="8">
        <f>+W9+W54+W55+W56+W72</f>
        <v>48934.9</v>
      </c>
      <c r="X8" s="8">
        <f>+X9+X54+X55+X56+X72</f>
        <v>45789.700000000004</v>
      </c>
      <c r="Y8" s="8">
        <f>+Y9+Y54+Y55+Y56+Y72</f>
        <v>50639.4</v>
      </c>
      <c r="Z8" s="8">
        <f>+Z9+Z54+Z55+Z56+Z72+Z81</f>
        <v>50027.199999999997</v>
      </c>
      <c r="AA8" s="8">
        <f>+AA9+AA54+AA55+AA56+AA72</f>
        <v>52849.4</v>
      </c>
      <c r="AB8" s="8">
        <f>+AB9+AB54+AB55+AB56+AB72+AB81</f>
        <v>602388.89999999991</v>
      </c>
      <c r="AC8" s="8">
        <f t="shared" ref="AC8:AC71" si="1">+AB8-O8</f>
        <v>65216.399999999907</v>
      </c>
      <c r="AD8" s="8">
        <f t="shared" ref="AD8:AD46" si="2">+AC8/O8*100</f>
        <v>12.140681066137955</v>
      </c>
      <c r="AE8" s="1"/>
      <c r="AF8" s="1"/>
    </row>
    <row r="9" spans="2:32" ht="15.95" customHeight="1">
      <c r="B9" s="10" t="s">
        <v>21</v>
      </c>
      <c r="C9" s="8">
        <f t="shared" ref="C9:AB9" si="3">+C10+C15+C24+C43+C52+C53</f>
        <v>45102.6</v>
      </c>
      <c r="D9" s="8">
        <f t="shared" si="3"/>
        <v>35109.699999999997</v>
      </c>
      <c r="E9" s="8">
        <f t="shared" si="3"/>
        <v>38799.899999999994</v>
      </c>
      <c r="F9" s="9">
        <f t="shared" si="3"/>
        <v>45017.100000000006</v>
      </c>
      <c r="G9" s="9">
        <f t="shared" si="3"/>
        <v>46955.999999999993</v>
      </c>
      <c r="H9" s="9">
        <f t="shared" si="3"/>
        <v>41539.5</v>
      </c>
      <c r="I9" s="9">
        <f t="shared" si="3"/>
        <v>38715.1</v>
      </c>
      <c r="J9" s="9">
        <f t="shared" si="3"/>
        <v>40864.399999999994</v>
      </c>
      <c r="K9" s="9">
        <f t="shared" si="3"/>
        <v>37733.499999999993</v>
      </c>
      <c r="L9" s="9">
        <f t="shared" si="3"/>
        <v>42128.799999999996</v>
      </c>
      <c r="M9" s="9">
        <f t="shared" si="3"/>
        <v>41678.799999999996</v>
      </c>
      <c r="N9" s="9">
        <f t="shared" si="3"/>
        <v>44302.2</v>
      </c>
      <c r="O9" s="8">
        <f t="shared" si="3"/>
        <v>497947.60000000009</v>
      </c>
      <c r="P9" s="8">
        <f t="shared" si="3"/>
        <v>56505.4</v>
      </c>
      <c r="Q9" s="8">
        <f t="shared" si="3"/>
        <v>38606.799999999996</v>
      </c>
      <c r="R9" s="8">
        <f t="shared" si="3"/>
        <v>42631.9</v>
      </c>
      <c r="S9" s="8">
        <f t="shared" si="3"/>
        <v>51190.5</v>
      </c>
      <c r="T9" s="8">
        <f t="shared" si="3"/>
        <v>49519.7</v>
      </c>
      <c r="U9" s="8">
        <f t="shared" si="3"/>
        <v>42053.9</v>
      </c>
      <c r="V9" s="8">
        <f t="shared" si="3"/>
        <v>48459.399999999994</v>
      </c>
      <c r="W9" s="8">
        <f t="shared" si="3"/>
        <v>45317.2</v>
      </c>
      <c r="X9" s="8">
        <f t="shared" si="3"/>
        <v>41991.4</v>
      </c>
      <c r="Y9" s="8">
        <f t="shared" si="3"/>
        <v>46461.9</v>
      </c>
      <c r="Z9" s="8">
        <f t="shared" si="3"/>
        <v>45909.2</v>
      </c>
      <c r="AA9" s="8">
        <f t="shared" si="3"/>
        <v>46519.200000000004</v>
      </c>
      <c r="AB9" s="8">
        <f t="shared" si="3"/>
        <v>555166.5</v>
      </c>
      <c r="AC9" s="8">
        <f t="shared" si="1"/>
        <v>57218.899999999907</v>
      </c>
      <c r="AD9" s="8">
        <f t="shared" si="2"/>
        <v>11.490948043529057</v>
      </c>
      <c r="AE9" s="1"/>
      <c r="AF9" s="1"/>
    </row>
    <row r="10" spans="2:32" ht="15.95" customHeight="1">
      <c r="B10" s="11" t="s">
        <v>22</v>
      </c>
      <c r="C10" s="12">
        <f t="shared" ref="C10:P10" si="4">SUM(C11:C14)</f>
        <v>15738.499999999998</v>
      </c>
      <c r="D10" s="12">
        <f t="shared" si="4"/>
        <v>9471.4</v>
      </c>
      <c r="E10" s="12">
        <f t="shared" si="4"/>
        <v>10213</v>
      </c>
      <c r="F10" s="13">
        <f t="shared" si="4"/>
        <v>18285.599999999999</v>
      </c>
      <c r="G10" s="13">
        <f t="shared" si="4"/>
        <v>19347.7</v>
      </c>
      <c r="H10" s="13">
        <f t="shared" si="4"/>
        <v>13383.2</v>
      </c>
      <c r="I10" s="13">
        <f t="shared" ref="I10:M10" si="5">SUM(I11:I14)</f>
        <v>11307.599999999999</v>
      </c>
      <c r="J10" s="13">
        <f t="shared" si="5"/>
        <v>11460.4</v>
      </c>
      <c r="K10" s="13">
        <f t="shared" si="5"/>
        <v>10454.1</v>
      </c>
      <c r="L10" s="13">
        <f t="shared" si="5"/>
        <v>13017.899999999998</v>
      </c>
      <c r="M10" s="13">
        <f t="shared" si="5"/>
        <v>10416.6</v>
      </c>
      <c r="N10" s="13">
        <f t="shared" si="4"/>
        <v>11928.300000000001</v>
      </c>
      <c r="O10" s="12">
        <f t="shared" si="4"/>
        <v>155024.29999999999</v>
      </c>
      <c r="P10" s="12">
        <f t="shared" si="4"/>
        <v>23819.500000000004</v>
      </c>
      <c r="Q10" s="12">
        <f t="shared" ref="Q10:AB10" si="6">SUM(Q11:Q14)</f>
        <v>10960.300000000001</v>
      </c>
      <c r="R10" s="12">
        <f t="shared" si="6"/>
        <v>11304.000000000002</v>
      </c>
      <c r="S10" s="12">
        <f t="shared" si="6"/>
        <v>19385.3</v>
      </c>
      <c r="T10" s="12">
        <f t="shared" si="6"/>
        <v>16344.2</v>
      </c>
      <c r="U10" s="12">
        <f t="shared" si="6"/>
        <v>11941.000000000002</v>
      </c>
      <c r="V10" s="12">
        <f t="shared" si="6"/>
        <v>15681.999999999998</v>
      </c>
      <c r="W10" s="12">
        <f t="shared" si="6"/>
        <v>11800.5</v>
      </c>
      <c r="X10" s="12">
        <f t="shared" si="6"/>
        <v>11384.5</v>
      </c>
      <c r="Y10" s="12">
        <f t="shared" si="6"/>
        <v>12500.800000000001</v>
      </c>
      <c r="Z10" s="12">
        <f t="shared" si="6"/>
        <v>12029.5</v>
      </c>
      <c r="AA10" s="12">
        <f t="shared" si="6"/>
        <v>13409.5</v>
      </c>
      <c r="AB10" s="12">
        <f t="shared" si="6"/>
        <v>170561.09999999998</v>
      </c>
      <c r="AC10" s="12">
        <f t="shared" si="1"/>
        <v>15536.799999999988</v>
      </c>
      <c r="AD10" s="12">
        <f t="shared" si="2"/>
        <v>10.022170717751983</v>
      </c>
      <c r="AE10" s="1"/>
      <c r="AF10" s="1"/>
    </row>
    <row r="11" spans="2:32" ht="15.95" customHeight="1">
      <c r="B11" s="14" t="s">
        <v>23</v>
      </c>
      <c r="C11" s="15">
        <v>4493.2</v>
      </c>
      <c r="D11" s="15">
        <v>3591.8</v>
      </c>
      <c r="E11" s="15">
        <v>3982.6</v>
      </c>
      <c r="F11" s="16">
        <v>3270.3</v>
      </c>
      <c r="G11" s="16">
        <v>4179.7</v>
      </c>
      <c r="H11" s="16">
        <v>3494.7</v>
      </c>
      <c r="I11" s="16">
        <v>3026.9</v>
      </c>
      <c r="J11" s="16">
        <v>3698.7</v>
      </c>
      <c r="K11" s="16">
        <v>3542.2</v>
      </c>
      <c r="L11" s="16">
        <v>3183.1</v>
      </c>
      <c r="M11" s="16">
        <v>3458</v>
      </c>
      <c r="N11" s="16">
        <v>3631.9</v>
      </c>
      <c r="O11" s="15">
        <f>SUM(C11:N11)</f>
        <v>43553.100000000006</v>
      </c>
      <c r="P11" s="15">
        <v>5329.8</v>
      </c>
      <c r="Q11" s="15">
        <v>4292.2</v>
      </c>
      <c r="R11" s="15">
        <v>4423.8</v>
      </c>
      <c r="S11" s="15">
        <v>4560.8</v>
      </c>
      <c r="T11" s="15">
        <v>4709.8999999999996</v>
      </c>
      <c r="U11" s="15">
        <v>3870.2</v>
      </c>
      <c r="V11" s="15">
        <v>3778.7</v>
      </c>
      <c r="W11" s="15">
        <v>4431.8999999999996</v>
      </c>
      <c r="X11" s="15">
        <v>3908.7</v>
      </c>
      <c r="Y11" s="15">
        <v>3687.4</v>
      </c>
      <c r="Z11" s="15">
        <v>4062.7</v>
      </c>
      <c r="AA11" s="15">
        <v>4369.1000000000004</v>
      </c>
      <c r="AB11" s="15">
        <f>SUM(P11:AA11)</f>
        <v>51425.2</v>
      </c>
      <c r="AC11" s="15">
        <f t="shared" si="1"/>
        <v>7872.0999999999913</v>
      </c>
      <c r="AD11" s="15">
        <f t="shared" si="2"/>
        <v>18.074717987927357</v>
      </c>
      <c r="AE11" s="1"/>
      <c r="AF11" s="1"/>
    </row>
    <row r="12" spans="2:32" ht="15.95" customHeight="1">
      <c r="B12" s="14" t="s">
        <v>24</v>
      </c>
      <c r="C12" s="15">
        <v>8646.9</v>
      </c>
      <c r="D12" s="15">
        <v>4312.6000000000004</v>
      </c>
      <c r="E12" s="15">
        <v>4175.7</v>
      </c>
      <c r="F12" s="16">
        <v>13233.7</v>
      </c>
      <c r="G12" s="16">
        <v>12503.3</v>
      </c>
      <c r="H12" s="16">
        <v>6403.5</v>
      </c>
      <c r="I12" s="16">
        <v>5674.4</v>
      </c>
      <c r="J12" s="16">
        <v>4776.6000000000004</v>
      </c>
      <c r="K12" s="16">
        <v>4789.7</v>
      </c>
      <c r="L12" s="16">
        <v>7539.2</v>
      </c>
      <c r="M12" s="16">
        <v>4990.2</v>
      </c>
      <c r="N12" s="16">
        <v>6000.8</v>
      </c>
      <c r="O12" s="15">
        <f>SUM(C12:N12)</f>
        <v>83046.599999999991</v>
      </c>
      <c r="P12" s="15">
        <v>15498.1</v>
      </c>
      <c r="Q12" s="15">
        <v>4884.7</v>
      </c>
      <c r="R12" s="15">
        <v>5045.3</v>
      </c>
      <c r="S12" s="15">
        <v>11730.6</v>
      </c>
      <c r="T12" s="15">
        <v>8477.2000000000007</v>
      </c>
      <c r="U12" s="15">
        <v>5132.5</v>
      </c>
      <c r="V12" s="15">
        <v>9271.4</v>
      </c>
      <c r="W12" s="15">
        <v>5046.3</v>
      </c>
      <c r="X12" s="15">
        <v>5152</v>
      </c>
      <c r="Y12" s="15">
        <v>6206.3</v>
      </c>
      <c r="Z12" s="15">
        <v>5382.2</v>
      </c>
      <c r="AA12" s="15">
        <v>6252.5</v>
      </c>
      <c r="AB12" s="15">
        <f>SUM(P12:AA12)</f>
        <v>88079.1</v>
      </c>
      <c r="AC12" s="15">
        <f t="shared" si="1"/>
        <v>5032.5000000000146</v>
      </c>
      <c r="AD12" s="15">
        <f t="shared" si="2"/>
        <v>6.0598507344069654</v>
      </c>
      <c r="AE12" s="1"/>
      <c r="AF12" s="1"/>
    </row>
    <row r="13" spans="2:32" ht="15.95" customHeight="1">
      <c r="B13" s="14" t="s">
        <v>25</v>
      </c>
      <c r="C13" s="15">
        <v>2516.1</v>
      </c>
      <c r="D13" s="15">
        <v>1475.2</v>
      </c>
      <c r="E13" s="15">
        <v>1954.5</v>
      </c>
      <c r="F13" s="16">
        <v>1706.1</v>
      </c>
      <c r="G13" s="16">
        <v>2324.3000000000002</v>
      </c>
      <c r="H13" s="16">
        <v>3377.7</v>
      </c>
      <c r="I13" s="16">
        <v>2338.4</v>
      </c>
      <c r="J13" s="16">
        <v>2870.1</v>
      </c>
      <c r="K13" s="16">
        <v>2017.2</v>
      </c>
      <c r="L13" s="16">
        <v>2072.8000000000002</v>
      </c>
      <c r="M13" s="16">
        <v>1873.3</v>
      </c>
      <c r="N13" s="16">
        <v>2170.4</v>
      </c>
      <c r="O13" s="15">
        <f>SUM(C13:N13)</f>
        <v>26696.100000000002</v>
      </c>
      <c r="P13" s="15">
        <v>2899.9</v>
      </c>
      <c r="Q13" s="15">
        <v>1690.2</v>
      </c>
      <c r="R13" s="15">
        <v>1727.2</v>
      </c>
      <c r="S13" s="15">
        <v>2945.8</v>
      </c>
      <c r="T13" s="15">
        <v>2979.8</v>
      </c>
      <c r="U13" s="15">
        <v>2792.6</v>
      </c>
      <c r="V13" s="15">
        <v>2435.5</v>
      </c>
      <c r="W13" s="15">
        <v>2178.5</v>
      </c>
      <c r="X13" s="15">
        <v>2180.4</v>
      </c>
      <c r="Y13" s="15">
        <v>2402.4</v>
      </c>
      <c r="Z13" s="15">
        <v>2410.3000000000002</v>
      </c>
      <c r="AA13" s="15">
        <v>2595.6999999999998</v>
      </c>
      <c r="AB13" s="15">
        <f>SUM(P13:AA13)</f>
        <v>29238.300000000003</v>
      </c>
      <c r="AC13" s="15">
        <f t="shared" si="1"/>
        <v>2542.2000000000007</v>
      </c>
      <c r="AD13" s="15">
        <f t="shared" si="2"/>
        <v>9.5227392765235397</v>
      </c>
      <c r="AE13" s="1"/>
      <c r="AF13" s="1"/>
    </row>
    <row r="14" spans="2:32" ht="15.95" customHeight="1">
      <c r="B14" s="14" t="s">
        <v>26</v>
      </c>
      <c r="C14" s="15">
        <v>82.3</v>
      </c>
      <c r="D14" s="15">
        <v>91.8</v>
      </c>
      <c r="E14" s="15">
        <v>100.2</v>
      </c>
      <c r="F14" s="16">
        <v>75.5</v>
      </c>
      <c r="G14" s="16">
        <v>340.4</v>
      </c>
      <c r="H14" s="16">
        <v>107.3</v>
      </c>
      <c r="I14" s="16">
        <v>267.89999999999998</v>
      </c>
      <c r="J14" s="16">
        <v>115</v>
      </c>
      <c r="K14" s="16">
        <v>105</v>
      </c>
      <c r="L14" s="16">
        <v>222.8</v>
      </c>
      <c r="M14" s="16">
        <v>95.1</v>
      </c>
      <c r="N14" s="16">
        <v>125.2</v>
      </c>
      <c r="O14" s="15">
        <f>SUM(C14:N14)</f>
        <v>1728.5</v>
      </c>
      <c r="P14" s="15">
        <v>91.7</v>
      </c>
      <c r="Q14" s="15">
        <v>93.2</v>
      </c>
      <c r="R14" s="15">
        <v>107.7</v>
      </c>
      <c r="S14" s="15">
        <v>148.1</v>
      </c>
      <c r="T14" s="15">
        <v>177.3</v>
      </c>
      <c r="U14" s="15">
        <v>145.69999999999999</v>
      </c>
      <c r="V14" s="15">
        <v>196.4</v>
      </c>
      <c r="W14" s="15">
        <v>143.80000000000001</v>
      </c>
      <c r="X14" s="15">
        <v>143.4</v>
      </c>
      <c r="Y14" s="15">
        <v>204.7</v>
      </c>
      <c r="Z14" s="15">
        <v>174.3</v>
      </c>
      <c r="AA14" s="15">
        <v>192.2</v>
      </c>
      <c r="AB14" s="15">
        <f>SUM(P14:AA14)</f>
        <v>1818.5000000000002</v>
      </c>
      <c r="AC14" s="15">
        <f t="shared" si="1"/>
        <v>90.000000000000227</v>
      </c>
      <c r="AD14" s="15">
        <f t="shared" si="2"/>
        <v>5.2068267283772185</v>
      </c>
      <c r="AE14" s="1"/>
      <c r="AF14" s="1"/>
    </row>
    <row r="15" spans="2:32" ht="15.95" customHeight="1">
      <c r="B15" s="10" t="s">
        <v>27</v>
      </c>
      <c r="C15" s="17">
        <f t="shared" ref="C15:W15" si="7">+C16+C23</f>
        <v>1272.5</v>
      </c>
      <c r="D15" s="17">
        <f t="shared" si="7"/>
        <v>1449.2</v>
      </c>
      <c r="E15" s="17">
        <f t="shared" si="7"/>
        <v>2366.3000000000002</v>
      </c>
      <c r="F15" s="18">
        <f t="shared" si="7"/>
        <v>2121.5</v>
      </c>
      <c r="G15" s="18">
        <f t="shared" si="7"/>
        <v>2164.2000000000003</v>
      </c>
      <c r="H15" s="18">
        <f t="shared" si="7"/>
        <v>1719.1999999999998</v>
      </c>
      <c r="I15" s="18">
        <f t="shared" si="7"/>
        <v>1561.5999999999997</v>
      </c>
      <c r="J15" s="18">
        <f t="shared" si="7"/>
        <v>1526.3</v>
      </c>
      <c r="K15" s="18">
        <f t="shared" si="7"/>
        <v>2129.6</v>
      </c>
      <c r="L15" s="18">
        <f t="shared" si="7"/>
        <v>2889.7</v>
      </c>
      <c r="M15" s="18">
        <f t="shared" si="7"/>
        <v>1629.4</v>
      </c>
      <c r="N15" s="18">
        <f t="shared" si="7"/>
        <v>2112.9</v>
      </c>
      <c r="O15" s="17">
        <f t="shared" si="7"/>
        <v>22942.399999999998</v>
      </c>
      <c r="P15" s="17">
        <f t="shared" si="7"/>
        <v>1498.8999999999999</v>
      </c>
      <c r="Q15" s="17">
        <f t="shared" si="7"/>
        <v>1566.8000000000002</v>
      </c>
      <c r="R15" s="17">
        <f t="shared" si="7"/>
        <v>2376.7999999999993</v>
      </c>
      <c r="S15" s="17">
        <f t="shared" si="7"/>
        <v>2753.6000000000004</v>
      </c>
      <c r="T15" s="17">
        <f t="shared" si="7"/>
        <v>2562.1999999999998</v>
      </c>
      <c r="U15" s="17">
        <f t="shared" si="7"/>
        <v>1891.4999999999998</v>
      </c>
      <c r="V15" s="17">
        <f t="shared" si="7"/>
        <v>1926.3</v>
      </c>
      <c r="W15" s="17">
        <f t="shared" si="7"/>
        <v>1989.2999999999997</v>
      </c>
      <c r="X15" s="17">
        <f>+X16+X23</f>
        <v>2386.5999999999995</v>
      </c>
      <c r="Y15" s="17">
        <f>+Y16+Y23</f>
        <v>3218.7000000000003</v>
      </c>
      <c r="Z15" s="17">
        <f>+Z16+Z23</f>
        <v>1775.2</v>
      </c>
      <c r="AA15" s="17">
        <f>+AA16+AA23</f>
        <v>1770.3000000000002</v>
      </c>
      <c r="AB15" s="17">
        <f>+AB16+AB23</f>
        <v>25716.200000000004</v>
      </c>
      <c r="AC15" s="17">
        <f t="shared" si="1"/>
        <v>2773.8000000000065</v>
      </c>
      <c r="AD15" s="17">
        <f t="shared" si="2"/>
        <v>12.090278262082462</v>
      </c>
      <c r="AE15" s="1"/>
      <c r="AF15" s="1"/>
    </row>
    <row r="16" spans="2:32" ht="15.95" customHeight="1">
      <c r="B16" s="19" t="s">
        <v>28</v>
      </c>
      <c r="C16" s="17">
        <f t="shared" ref="C16:AB16" si="8">SUM(C17:C22)</f>
        <v>1189.5999999999999</v>
      </c>
      <c r="D16" s="17">
        <f t="shared" si="8"/>
        <v>1341.9</v>
      </c>
      <c r="E16" s="17">
        <f t="shared" si="8"/>
        <v>2226</v>
      </c>
      <c r="F16" s="18">
        <f t="shared" si="8"/>
        <v>2018.6999999999998</v>
      </c>
      <c r="G16" s="18">
        <f t="shared" si="8"/>
        <v>2049.8000000000002</v>
      </c>
      <c r="H16" s="18">
        <f t="shared" si="8"/>
        <v>1596.1999999999998</v>
      </c>
      <c r="I16" s="18">
        <f t="shared" si="8"/>
        <v>1458.4999999999998</v>
      </c>
      <c r="J16" s="18">
        <f t="shared" si="8"/>
        <v>1425.8999999999999</v>
      </c>
      <c r="K16" s="18">
        <f t="shared" si="8"/>
        <v>2015.4</v>
      </c>
      <c r="L16" s="18">
        <f t="shared" si="8"/>
        <v>2771.2</v>
      </c>
      <c r="M16" s="18">
        <f t="shared" si="8"/>
        <v>1504.9</v>
      </c>
      <c r="N16" s="18">
        <f t="shared" si="8"/>
        <v>1903.7</v>
      </c>
      <c r="O16" s="17">
        <f t="shared" si="8"/>
        <v>21501.8</v>
      </c>
      <c r="P16" s="17">
        <f t="shared" si="8"/>
        <v>1401.6</v>
      </c>
      <c r="Q16" s="17">
        <f t="shared" si="8"/>
        <v>1458.9</v>
      </c>
      <c r="R16" s="17">
        <f t="shared" si="8"/>
        <v>2233.0999999999995</v>
      </c>
      <c r="S16" s="17">
        <f t="shared" si="8"/>
        <v>2604.6000000000004</v>
      </c>
      <c r="T16" s="17">
        <f t="shared" si="8"/>
        <v>2402.7999999999997</v>
      </c>
      <c r="U16" s="17">
        <f t="shared" si="8"/>
        <v>1732.1999999999998</v>
      </c>
      <c r="V16" s="17">
        <f t="shared" si="8"/>
        <v>1787.1</v>
      </c>
      <c r="W16" s="17">
        <f t="shared" si="8"/>
        <v>1840.1999999999998</v>
      </c>
      <c r="X16" s="17">
        <f t="shared" si="8"/>
        <v>2195.3999999999996</v>
      </c>
      <c r="Y16" s="17">
        <f t="shared" si="8"/>
        <v>3057.7000000000003</v>
      </c>
      <c r="Z16" s="17">
        <f t="shared" si="8"/>
        <v>1640.8</v>
      </c>
      <c r="AA16" s="17">
        <f t="shared" si="8"/>
        <v>1600.9</v>
      </c>
      <c r="AB16" s="17">
        <f t="shared" si="8"/>
        <v>23955.300000000003</v>
      </c>
      <c r="AC16" s="17">
        <f t="shared" si="1"/>
        <v>2453.5000000000036</v>
      </c>
      <c r="AD16" s="17">
        <f t="shared" si="2"/>
        <v>11.410672594852542</v>
      </c>
      <c r="AE16" s="1"/>
      <c r="AF16" s="1"/>
    </row>
    <row r="17" spans="1:71" ht="15.95" customHeight="1">
      <c r="B17" s="20" t="s">
        <v>29</v>
      </c>
      <c r="C17" s="21">
        <v>62.5</v>
      </c>
      <c r="D17" s="22">
        <v>142.4</v>
      </c>
      <c r="E17" s="22">
        <v>703.9</v>
      </c>
      <c r="F17" s="23">
        <v>90.5</v>
      </c>
      <c r="G17" s="23">
        <v>85.1</v>
      </c>
      <c r="H17" s="23">
        <v>75</v>
      </c>
      <c r="I17" s="23">
        <v>69</v>
      </c>
      <c r="J17" s="23">
        <v>122.8</v>
      </c>
      <c r="K17" s="23">
        <v>599</v>
      </c>
      <c r="L17" s="23">
        <v>96.7</v>
      </c>
      <c r="M17" s="23">
        <v>65.099999999999994</v>
      </c>
      <c r="N17" s="23">
        <v>54.3</v>
      </c>
      <c r="O17" s="15">
        <f t="shared" ref="O17:O23" si="9">SUM(C17:N17)</f>
        <v>2166.3000000000002</v>
      </c>
      <c r="P17" s="21">
        <v>57.4</v>
      </c>
      <c r="Q17" s="22">
        <v>174.3</v>
      </c>
      <c r="R17" s="22">
        <v>821.6</v>
      </c>
      <c r="S17" s="22">
        <v>115.9</v>
      </c>
      <c r="T17" s="22">
        <v>102.9</v>
      </c>
      <c r="U17" s="22">
        <v>80.400000000000006</v>
      </c>
      <c r="V17" s="22">
        <v>80.3</v>
      </c>
      <c r="W17" s="22">
        <v>179.1</v>
      </c>
      <c r="X17" s="15">
        <v>707</v>
      </c>
      <c r="Y17" s="15">
        <v>95</v>
      </c>
      <c r="Z17" s="15">
        <v>57</v>
      </c>
      <c r="AA17" s="15">
        <v>55.9</v>
      </c>
      <c r="AB17" s="15">
        <f t="shared" ref="AB17:AB23" si="10">SUM(P17:AA17)</f>
        <v>2526.8000000000002</v>
      </c>
      <c r="AC17" s="15">
        <f t="shared" si="1"/>
        <v>360.5</v>
      </c>
      <c r="AD17" s="15">
        <f t="shared" si="2"/>
        <v>16.641277754696947</v>
      </c>
      <c r="AE17" s="1"/>
      <c r="AF17" s="1"/>
    </row>
    <row r="18" spans="1:71" ht="15.95" customHeight="1">
      <c r="B18" s="20" t="s">
        <v>30</v>
      </c>
      <c r="C18" s="21">
        <v>137.6</v>
      </c>
      <c r="D18" s="22">
        <v>80.7</v>
      </c>
      <c r="E18" s="22">
        <v>115</v>
      </c>
      <c r="F18" s="23">
        <v>871.3</v>
      </c>
      <c r="G18" s="23">
        <v>774.3</v>
      </c>
      <c r="H18" s="23">
        <v>147.30000000000001</v>
      </c>
      <c r="I18" s="23">
        <v>143.1</v>
      </c>
      <c r="J18" s="23">
        <v>85.7</v>
      </c>
      <c r="K18" s="23">
        <v>107.2</v>
      </c>
      <c r="L18" s="23">
        <v>1328.1</v>
      </c>
      <c r="M18" s="23">
        <v>192.8</v>
      </c>
      <c r="N18" s="23">
        <v>129.4</v>
      </c>
      <c r="O18" s="15">
        <f t="shared" si="9"/>
        <v>4112.4999999999991</v>
      </c>
      <c r="P18" s="21">
        <v>171.2</v>
      </c>
      <c r="Q18" s="22">
        <v>81.900000000000006</v>
      </c>
      <c r="R18" s="22">
        <v>96.9</v>
      </c>
      <c r="S18" s="22">
        <v>975.5</v>
      </c>
      <c r="T18" s="22">
        <v>868.2</v>
      </c>
      <c r="U18" s="22">
        <v>153.19999999999999</v>
      </c>
      <c r="V18" s="22">
        <v>208.8</v>
      </c>
      <c r="W18" s="22">
        <v>126.9</v>
      </c>
      <c r="X18" s="15">
        <v>156.5</v>
      </c>
      <c r="Y18" s="15">
        <v>1537.5</v>
      </c>
      <c r="Z18" s="15">
        <v>133.69999999999999</v>
      </c>
      <c r="AA18" s="15">
        <v>98.2</v>
      </c>
      <c r="AB18" s="15">
        <f t="shared" si="10"/>
        <v>4608.5</v>
      </c>
      <c r="AC18" s="15">
        <f t="shared" si="1"/>
        <v>496.00000000000091</v>
      </c>
      <c r="AD18" s="15">
        <f t="shared" si="2"/>
        <v>12.060790273556256</v>
      </c>
      <c r="AE18" s="1"/>
      <c r="AF18" s="1"/>
    </row>
    <row r="19" spans="1:71" ht="15.95" customHeight="1">
      <c r="B19" s="20" t="s">
        <v>31</v>
      </c>
      <c r="C19" s="21">
        <v>363.9</v>
      </c>
      <c r="D19" s="22">
        <v>439.2</v>
      </c>
      <c r="E19" s="22">
        <v>519.20000000000005</v>
      </c>
      <c r="F19" s="23">
        <v>368.9</v>
      </c>
      <c r="G19" s="23">
        <v>477.3</v>
      </c>
      <c r="H19" s="23">
        <v>521.70000000000005</v>
      </c>
      <c r="I19" s="23">
        <v>543.9</v>
      </c>
      <c r="J19" s="23">
        <v>506</v>
      </c>
      <c r="K19" s="23">
        <v>461.3</v>
      </c>
      <c r="L19" s="23">
        <v>501.5</v>
      </c>
      <c r="M19" s="23">
        <v>537.1</v>
      </c>
      <c r="N19" s="23">
        <v>561.70000000000005</v>
      </c>
      <c r="O19" s="15">
        <f t="shared" si="9"/>
        <v>5801.7</v>
      </c>
      <c r="P19" s="21">
        <v>401.2</v>
      </c>
      <c r="Q19" s="22">
        <v>445.9</v>
      </c>
      <c r="R19" s="22">
        <v>513.6</v>
      </c>
      <c r="S19" s="22">
        <v>499.5</v>
      </c>
      <c r="T19" s="22">
        <v>587.29999999999995</v>
      </c>
      <c r="U19" s="22">
        <v>561.79999999999995</v>
      </c>
      <c r="V19" s="22">
        <v>657.3</v>
      </c>
      <c r="W19" s="22">
        <v>592.9</v>
      </c>
      <c r="X19" s="15">
        <v>535.5</v>
      </c>
      <c r="Y19" s="15">
        <v>558.29999999999995</v>
      </c>
      <c r="Z19" s="15">
        <v>481.6</v>
      </c>
      <c r="AA19" s="15">
        <v>485.5</v>
      </c>
      <c r="AB19" s="15">
        <f t="shared" si="10"/>
        <v>6320.4000000000005</v>
      </c>
      <c r="AC19" s="15">
        <f t="shared" si="1"/>
        <v>518.70000000000073</v>
      </c>
      <c r="AD19" s="15">
        <f t="shared" si="2"/>
        <v>8.9404829618904937</v>
      </c>
      <c r="AE19" s="1"/>
      <c r="AF19" s="1"/>
    </row>
    <row r="20" spans="1:71" ht="15.95" customHeight="1">
      <c r="A20" s="24"/>
      <c r="B20" s="25" t="s">
        <v>32</v>
      </c>
      <c r="C20" s="15">
        <v>82.9</v>
      </c>
      <c r="D20" s="22">
        <v>81.7</v>
      </c>
      <c r="E20" s="22">
        <v>98.7</v>
      </c>
      <c r="F20" s="23">
        <v>77.900000000000006</v>
      </c>
      <c r="G20" s="23">
        <v>96.9</v>
      </c>
      <c r="H20" s="23">
        <v>95</v>
      </c>
      <c r="I20" s="23">
        <v>89.3</v>
      </c>
      <c r="J20" s="23">
        <v>95.9</v>
      </c>
      <c r="K20" s="23">
        <v>75.7</v>
      </c>
      <c r="L20" s="23">
        <v>92.1</v>
      </c>
      <c r="M20" s="23">
        <v>92.6</v>
      </c>
      <c r="N20" s="23">
        <v>97.7</v>
      </c>
      <c r="O20" s="15">
        <f t="shared" si="9"/>
        <v>1076.4000000000001</v>
      </c>
      <c r="P20" s="15">
        <v>113.4</v>
      </c>
      <c r="Q20" s="22">
        <v>97.3</v>
      </c>
      <c r="R20" s="22">
        <v>107.1</v>
      </c>
      <c r="S20" s="22">
        <v>102.5</v>
      </c>
      <c r="T20" s="22">
        <v>105.3</v>
      </c>
      <c r="U20" s="22">
        <v>94.8</v>
      </c>
      <c r="V20" s="22">
        <v>93.4</v>
      </c>
      <c r="W20" s="22">
        <v>101.4</v>
      </c>
      <c r="X20" s="15">
        <v>88</v>
      </c>
      <c r="Y20" s="15">
        <v>110</v>
      </c>
      <c r="Z20" s="15">
        <v>103.4</v>
      </c>
      <c r="AA20" s="15">
        <v>98.4</v>
      </c>
      <c r="AB20" s="15">
        <f t="shared" si="10"/>
        <v>1215</v>
      </c>
      <c r="AC20" s="15">
        <f t="shared" si="1"/>
        <v>138.59999999999991</v>
      </c>
      <c r="AD20" s="15">
        <f t="shared" si="2"/>
        <v>12.876254180601999</v>
      </c>
      <c r="AE20" s="1"/>
      <c r="AF20" s="1"/>
    </row>
    <row r="21" spans="1:71" ht="15.95" customHeight="1">
      <c r="B21" s="20" t="s">
        <v>33</v>
      </c>
      <c r="C21" s="15">
        <v>466.2</v>
      </c>
      <c r="D21" s="22">
        <v>515.5</v>
      </c>
      <c r="E21" s="22">
        <v>667.8</v>
      </c>
      <c r="F21" s="23">
        <v>498</v>
      </c>
      <c r="G21" s="23">
        <v>532.9</v>
      </c>
      <c r="H21" s="23">
        <v>673.6</v>
      </c>
      <c r="I21" s="23">
        <v>534.9</v>
      </c>
      <c r="J21" s="23">
        <v>525.20000000000005</v>
      </c>
      <c r="K21" s="23">
        <v>689.7</v>
      </c>
      <c r="L21" s="23">
        <v>603.5</v>
      </c>
      <c r="M21" s="23">
        <v>531.1</v>
      </c>
      <c r="N21" s="23">
        <v>878.5</v>
      </c>
      <c r="O21" s="15">
        <f t="shared" si="9"/>
        <v>7116.9000000000005</v>
      </c>
      <c r="P21" s="15">
        <v>591.29999999999995</v>
      </c>
      <c r="Q21" s="22">
        <v>589</v>
      </c>
      <c r="R21" s="22">
        <v>601.20000000000005</v>
      </c>
      <c r="S21" s="22">
        <v>795.9</v>
      </c>
      <c r="T21" s="22">
        <v>634.4</v>
      </c>
      <c r="U21" s="22">
        <v>768</v>
      </c>
      <c r="V21" s="22">
        <v>637.79999999999995</v>
      </c>
      <c r="W21" s="22">
        <v>769.3</v>
      </c>
      <c r="X21" s="15">
        <v>601.70000000000005</v>
      </c>
      <c r="Y21" s="15">
        <v>631</v>
      </c>
      <c r="Z21" s="15">
        <v>783.1</v>
      </c>
      <c r="AA21" s="15">
        <v>736.7</v>
      </c>
      <c r="AB21" s="15">
        <f t="shared" si="10"/>
        <v>8139.4000000000005</v>
      </c>
      <c r="AC21" s="15">
        <f t="shared" si="1"/>
        <v>1022.5</v>
      </c>
      <c r="AD21" s="15">
        <f t="shared" si="2"/>
        <v>14.367210442748949</v>
      </c>
      <c r="AE21" s="1"/>
      <c r="AF21" s="1"/>
    </row>
    <row r="22" spans="1:71" ht="15.95" customHeight="1">
      <c r="B22" s="25" t="s">
        <v>34</v>
      </c>
      <c r="C22" s="15">
        <v>76.5</v>
      </c>
      <c r="D22" s="22">
        <v>82.4</v>
      </c>
      <c r="E22" s="22">
        <v>121.4</v>
      </c>
      <c r="F22" s="23">
        <v>112.1</v>
      </c>
      <c r="G22" s="23">
        <v>83.3</v>
      </c>
      <c r="H22" s="23">
        <v>83.6</v>
      </c>
      <c r="I22" s="23">
        <v>78.3</v>
      </c>
      <c r="J22" s="23">
        <v>90.3</v>
      </c>
      <c r="K22" s="23">
        <v>82.5</v>
      </c>
      <c r="L22" s="23">
        <v>149.30000000000001</v>
      </c>
      <c r="M22" s="23">
        <v>86.2</v>
      </c>
      <c r="N22" s="23">
        <v>182.1</v>
      </c>
      <c r="O22" s="15">
        <f t="shared" si="9"/>
        <v>1227.9999999999998</v>
      </c>
      <c r="P22" s="15">
        <v>67.099999999999994</v>
      </c>
      <c r="Q22" s="22">
        <v>70.5</v>
      </c>
      <c r="R22" s="22">
        <v>92.7</v>
      </c>
      <c r="S22" s="22">
        <v>115.3</v>
      </c>
      <c r="T22" s="22">
        <v>104.7</v>
      </c>
      <c r="U22" s="22">
        <v>74</v>
      </c>
      <c r="V22" s="22">
        <v>109.5</v>
      </c>
      <c r="W22" s="22">
        <v>70.599999999999994</v>
      </c>
      <c r="X22" s="15">
        <v>106.7</v>
      </c>
      <c r="Y22" s="15">
        <v>125.9</v>
      </c>
      <c r="Z22" s="15">
        <v>82</v>
      </c>
      <c r="AA22" s="15">
        <v>126.2</v>
      </c>
      <c r="AB22" s="15">
        <f t="shared" si="10"/>
        <v>1145.2</v>
      </c>
      <c r="AC22" s="15">
        <f t="shared" si="1"/>
        <v>-82.799999999999727</v>
      </c>
      <c r="AD22" s="15">
        <f t="shared" si="2"/>
        <v>-6.7426710097719669</v>
      </c>
      <c r="AE22" s="1"/>
      <c r="AF22" s="1"/>
    </row>
    <row r="23" spans="1:71" ht="15.95" customHeight="1">
      <c r="B23" s="19" t="s">
        <v>35</v>
      </c>
      <c r="C23" s="12">
        <v>82.9</v>
      </c>
      <c r="D23" s="26">
        <v>107.3</v>
      </c>
      <c r="E23" s="26">
        <v>140.30000000000001</v>
      </c>
      <c r="F23" s="27">
        <v>102.8</v>
      </c>
      <c r="G23" s="27">
        <v>114.4</v>
      </c>
      <c r="H23" s="27">
        <v>123</v>
      </c>
      <c r="I23" s="27">
        <v>103.1</v>
      </c>
      <c r="J23" s="27">
        <v>100.4</v>
      </c>
      <c r="K23" s="27">
        <v>114.2</v>
      </c>
      <c r="L23" s="27">
        <v>118.5</v>
      </c>
      <c r="M23" s="27">
        <v>124.5</v>
      </c>
      <c r="N23" s="27">
        <v>209.2</v>
      </c>
      <c r="O23" s="12">
        <f t="shared" si="9"/>
        <v>1440.6000000000001</v>
      </c>
      <c r="P23" s="12">
        <v>97.3</v>
      </c>
      <c r="Q23" s="26">
        <v>107.9</v>
      </c>
      <c r="R23" s="26">
        <v>143.69999999999999</v>
      </c>
      <c r="S23" s="26">
        <v>149</v>
      </c>
      <c r="T23" s="26">
        <v>159.4</v>
      </c>
      <c r="U23" s="26">
        <v>159.30000000000001</v>
      </c>
      <c r="V23" s="26">
        <v>139.19999999999999</v>
      </c>
      <c r="W23" s="26">
        <v>149.1</v>
      </c>
      <c r="X23" s="12">
        <v>191.2</v>
      </c>
      <c r="Y23" s="12">
        <v>161</v>
      </c>
      <c r="Z23" s="12">
        <v>134.4</v>
      </c>
      <c r="AA23" s="12">
        <v>169.4</v>
      </c>
      <c r="AB23" s="12">
        <f t="shared" si="10"/>
        <v>1760.9</v>
      </c>
      <c r="AC23" s="12">
        <f t="shared" si="1"/>
        <v>320.29999999999995</v>
      </c>
      <c r="AD23" s="12">
        <f t="shared" si="2"/>
        <v>22.233791475773977</v>
      </c>
      <c r="AE23" s="1"/>
      <c r="AF23" s="1"/>
    </row>
    <row r="24" spans="1:71" ht="15.95" customHeight="1">
      <c r="B24" s="11" t="s">
        <v>36</v>
      </c>
      <c r="C24" s="12">
        <f t="shared" ref="C24:AB24" si="11">+C25+C28+C36+C42</f>
        <v>25528</v>
      </c>
      <c r="D24" s="12">
        <f t="shared" si="11"/>
        <v>21661.100000000002</v>
      </c>
      <c r="E24" s="12">
        <f t="shared" si="11"/>
        <v>23117.599999999999</v>
      </c>
      <c r="F24" s="13">
        <f t="shared" si="11"/>
        <v>21882.400000000001</v>
      </c>
      <c r="G24" s="13">
        <f t="shared" si="11"/>
        <v>22390.499999999996</v>
      </c>
      <c r="H24" s="13">
        <f t="shared" si="11"/>
        <v>23044.3</v>
      </c>
      <c r="I24" s="13">
        <f t="shared" si="11"/>
        <v>23014.7</v>
      </c>
      <c r="J24" s="13">
        <f t="shared" si="11"/>
        <v>24853.399999999998</v>
      </c>
      <c r="K24" s="13">
        <f t="shared" si="11"/>
        <v>22554.999999999996</v>
      </c>
      <c r="L24" s="13">
        <f t="shared" si="11"/>
        <v>23086.6</v>
      </c>
      <c r="M24" s="13">
        <f t="shared" si="11"/>
        <v>25821.200000000001</v>
      </c>
      <c r="N24" s="13">
        <f t="shared" si="11"/>
        <v>27015.800000000003</v>
      </c>
      <c r="O24" s="12">
        <f t="shared" si="11"/>
        <v>283970.60000000009</v>
      </c>
      <c r="P24" s="12">
        <f t="shared" si="11"/>
        <v>28214.699999999993</v>
      </c>
      <c r="Q24" s="12">
        <f t="shared" si="11"/>
        <v>23280.699999999997</v>
      </c>
      <c r="R24" s="12">
        <f t="shared" si="11"/>
        <v>25778</v>
      </c>
      <c r="S24" s="12">
        <f t="shared" si="11"/>
        <v>25997.899999999998</v>
      </c>
      <c r="T24" s="12">
        <f t="shared" si="11"/>
        <v>27201.099999999995</v>
      </c>
      <c r="U24" s="12">
        <f t="shared" si="11"/>
        <v>25084.799999999999</v>
      </c>
      <c r="V24" s="12">
        <f t="shared" si="11"/>
        <v>26697.499999999996</v>
      </c>
      <c r="W24" s="12">
        <f t="shared" si="11"/>
        <v>27962.400000000001</v>
      </c>
      <c r="X24" s="12">
        <f t="shared" si="11"/>
        <v>25251.200000000001</v>
      </c>
      <c r="Y24" s="12">
        <f t="shared" si="11"/>
        <v>27000</v>
      </c>
      <c r="Z24" s="12">
        <f t="shared" si="11"/>
        <v>28200.699999999997</v>
      </c>
      <c r="AA24" s="12">
        <f t="shared" si="11"/>
        <v>28045</v>
      </c>
      <c r="AB24" s="12">
        <f t="shared" si="11"/>
        <v>318714</v>
      </c>
      <c r="AC24" s="12">
        <f t="shared" si="1"/>
        <v>34743.399999999907</v>
      </c>
      <c r="AD24" s="12">
        <f t="shared" si="2"/>
        <v>12.234858115593619</v>
      </c>
      <c r="AE24" s="1"/>
      <c r="AF24" s="1"/>
    </row>
    <row r="25" spans="1:71" ht="15.95" customHeight="1">
      <c r="B25" s="28" t="s">
        <v>37</v>
      </c>
      <c r="C25" s="12">
        <f t="shared" ref="C25:AB25" si="12">+C26+C27</f>
        <v>14841.7</v>
      </c>
      <c r="D25" s="12">
        <f t="shared" si="12"/>
        <v>12763</v>
      </c>
      <c r="E25" s="12">
        <f t="shared" si="12"/>
        <v>13537.4</v>
      </c>
      <c r="F25" s="13">
        <f t="shared" si="12"/>
        <v>13666</v>
      </c>
      <c r="G25" s="13">
        <f t="shared" si="12"/>
        <v>13958</v>
      </c>
      <c r="H25" s="13">
        <f t="shared" si="12"/>
        <v>13915.8</v>
      </c>
      <c r="I25" s="13">
        <f t="shared" si="12"/>
        <v>13933.6</v>
      </c>
      <c r="J25" s="13">
        <f t="shared" si="12"/>
        <v>14809.2</v>
      </c>
      <c r="K25" s="13">
        <f t="shared" si="12"/>
        <v>13600.8</v>
      </c>
      <c r="L25" s="13">
        <f t="shared" si="12"/>
        <v>13881.900000000001</v>
      </c>
      <c r="M25" s="13">
        <f t="shared" si="12"/>
        <v>15015.599999999999</v>
      </c>
      <c r="N25" s="13">
        <f t="shared" si="12"/>
        <v>15705.8</v>
      </c>
      <c r="O25" s="12">
        <f t="shared" si="12"/>
        <v>169628.80000000005</v>
      </c>
      <c r="P25" s="12">
        <f t="shared" si="12"/>
        <v>17249.699999999997</v>
      </c>
      <c r="Q25" s="12">
        <f t="shared" si="12"/>
        <v>14376.7</v>
      </c>
      <c r="R25" s="12">
        <f t="shared" si="12"/>
        <v>15077.8</v>
      </c>
      <c r="S25" s="12">
        <f t="shared" si="12"/>
        <v>16204.099999999999</v>
      </c>
      <c r="T25" s="12">
        <f t="shared" si="12"/>
        <v>16667.599999999999</v>
      </c>
      <c r="U25" s="12">
        <f t="shared" si="12"/>
        <v>15785.8</v>
      </c>
      <c r="V25" s="12">
        <f t="shared" si="12"/>
        <v>16797.099999999999</v>
      </c>
      <c r="W25" s="12">
        <f t="shared" si="12"/>
        <v>16747.599999999999</v>
      </c>
      <c r="X25" s="12">
        <f t="shared" si="12"/>
        <v>15506.6</v>
      </c>
      <c r="Y25" s="12">
        <f t="shared" si="12"/>
        <v>16694.099999999999</v>
      </c>
      <c r="Z25" s="12">
        <f t="shared" si="12"/>
        <v>16694.699999999997</v>
      </c>
      <c r="AA25" s="12">
        <f t="shared" si="12"/>
        <v>16923.2</v>
      </c>
      <c r="AB25" s="12">
        <f t="shared" si="12"/>
        <v>194725</v>
      </c>
      <c r="AC25" s="12">
        <f t="shared" si="1"/>
        <v>25096.199999999953</v>
      </c>
      <c r="AD25" s="12">
        <f t="shared" si="2"/>
        <v>14.794775415495451</v>
      </c>
      <c r="AE25" s="1"/>
      <c r="AF25" s="1"/>
    </row>
    <row r="26" spans="1:71" ht="15.95" customHeight="1">
      <c r="B26" s="29" t="s">
        <v>38</v>
      </c>
      <c r="C26" s="15">
        <v>9444.9</v>
      </c>
      <c r="D26" s="15">
        <v>7398.1</v>
      </c>
      <c r="E26" s="15">
        <v>7340.4</v>
      </c>
      <c r="F26" s="16">
        <v>8006</v>
      </c>
      <c r="G26" s="16">
        <v>7436.8</v>
      </c>
      <c r="H26" s="16">
        <v>7784.8</v>
      </c>
      <c r="I26" s="16">
        <v>7732.3</v>
      </c>
      <c r="J26" s="16">
        <v>8133.9</v>
      </c>
      <c r="K26" s="16">
        <v>8043.5</v>
      </c>
      <c r="L26" s="16">
        <v>6822.6</v>
      </c>
      <c r="M26" s="16">
        <v>7721.4</v>
      </c>
      <c r="N26" s="16">
        <v>8906</v>
      </c>
      <c r="O26" s="15">
        <f>SUM(C26:N26)</f>
        <v>94770.700000000012</v>
      </c>
      <c r="P26" s="15">
        <v>10810.3</v>
      </c>
      <c r="Q26" s="15">
        <v>8324.9</v>
      </c>
      <c r="R26" s="15">
        <v>8178.3</v>
      </c>
      <c r="S26" s="15">
        <v>9442.2999999999993</v>
      </c>
      <c r="T26" s="15">
        <v>8748.7000000000007</v>
      </c>
      <c r="U26" s="15">
        <v>8559.1</v>
      </c>
      <c r="V26" s="15">
        <v>9103.6</v>
      </c>
      <c r="W26" s="15">
        <v>8857</v>
      </c>
      <c r="X26" s="15">
        <v>8857.2000000000007</v>
      </c>
      <c r="Y26" s="15">
        <v>8001.3</v>
      </c>
      <c r="Z26" s="15">
        <v>8380.9</v>
      </c>
      <c r="AA26" s="15">
        <v>9398.4</v>
      </c>
      <c r="AB26" s="15">
        <f>SUM(P26:AA26)</f>
        <v>106661.99999999999</v>
      </c>
      <c r="AC26" s="15">
        <f t="shared" si="1"/>
        <v>11891.299999999974</v>
      </c>
      <c r="AD26" s="15">
        <f t="shared" si="2"/>
        <v>12.547443460900862</v>
      </c>
      <c r="AE26" s="1"/>
      <c r="AF26" s="1"/>
    </row>
    <row r="27" spans="1:71" ht="15.95" customHeight="1">
      <c r="B27" s="29" t="s">
        <v>39</v>
      </c>
      <c r="C27" s="15">
        <v>5396.8</v>
      </c>
      <c r="D27" s="15">
        <v>5364.9</v>
      </c>
      <c r="E27" s="15">
        <v>6197</v>
      </c>
      <c r="F27" s="16">
        <v>5660</v>
      </c>
      <c r="G27" s="16">
        <v>6521.2</v>
      </c>
      <c r="H27" s="16">
        <v>6131</v>
      </c>
      <c r="I27" s="16">
        <v>6201.3</v>
      </c>
      <c r="J27" s="16">
        <v>6675.3</v>
      </c>
      <c r="K27" s="16">
        <v>5557.3</v>
      </c>
      <c r="L27" s="16">
        <v>7059.3</v>
      </c>
      <c r="M27" s="16">
        <v>7294.2</v>
      </c>
      <c r="N27" s="16">
        <v>6799.8</v>
      </c>
      <c r="O27" s="15">
        <f>SUM(C27:N27)</f>
        <v>74858.10000000002</v>
      </c>
      <c r="P27" s="15">
        <v>6439.4</v>
      </c>
      <c r="Q27" s="15">
        <v>6051.8</v>
      </c>
      <c r="R27" s="15">
        <v>6899.5</v>
      </c>
      <c r="S27" s="15">
        <v>6761.8</v>
      </c>
      <c r="T27" s="15">
        <v>7918.9</v>
      </c>
      <c r="U27" s="15">
        <v>7226.7</v>
      </c>
      <c r="V27" s="15">
        <v>7693.5</v>
      </c>
      <c r="W27" s="15">
        <v>7890.6</v>
      </c>
      <c r="X27" s="15">
        <v>6649.4</v>
      </c>
      <c r="Y27" s="15">
        <v>8692.7999999999993</v>
      </c>
      <c r="Z27" s="15">
        <v>8313.7999999999993</v>
      </c>
      <c r="AA27" s="15">
        <v>7524.8</v>
      </c>
      <c r="AB27" s="15">
        <f>SUM(P27:AA27)</f>
        <v>88063</v>
      </c>
      <c r="AC27" s="15">
        <f t="shared" si="1"/>
        <v>13204.89999999998</v>
      </c>
      <c r="AD27" s="15">
        <f t="shared" si="2"/>
        <v>17.639908039343741</v>
      </c>
      <c r="AE27" s="1"/>
      <c r="AF27" s="1"/>
    </row>
    <row r="28" spans="1:71" ht="15.95" customHeight="1">
      <c r="B28" s="30" t="s">
        <v>40</v>
      </c>
      <c r="C28" s="12">
        <f t="shared" ref="C28:AB28" si="13">SUM(C29:C35)</f>
        <v>8826.2999999999993</v>
      </c>
      <c r="D28" s="12">
        <f t="shared" si="13"/>
        <v>7844.4000000000005</v>
      </c>
      <c r="E28" s="12">
        <f t="shared" si="13"/>
        <v>8506.2000000000007</v>
      </c>
      <c r="F28" s="13">
        <f t="shared" si="13"/>
        <v>7363</v>
      </c>
      <c r="G28" s="13">
        <f t="shared" si="13"/>
        <v>7429.5999999999995</v>
      </c>
      <c r="H28" s="13">
        <f t="shared" si="13"/>
        <v>8155.3000000000011</v>
      </c>
      <c r="I28" s="13">
        <f t="shared" si="13"/>
        <v>8101.7</v>
      </c>
      <c r="J28" s="13">
        <f t="shared" si="13"/>
        <v>9087.9</v>
      </c>
      <c r="K28" s="13">
        <f t="shared" si="13"/>
        <v>8108</v>
      </c>
      <c r="L28" s="13">
        <f t="shared" si="13"/>
        <v>7975.5999999999995</v>
      </c>
      <c r="M28" s="13">
        <f t="shared" si="13"/>
        <v>9579.7000000000007</v>
      </c>
      <c r="N28" s="13">
        <f t="shared" si="13"/>
        <v>9495.5000000000018</v>
      </c>
      <c r="O28" s="12">
        <f t="shared" si="13"/>
        <v>100473.2</v>
      </c>
      <c r="P28" s="12">
        <f t="shared" si="13"/>
        <v>9139.6999999999989</v>
      </c>
      <c r="Q28" s="12">
        <f t="shared" si="13"/>
        <v>7678.0999999999995</v>
      </c>
      <c r="R28" s="12">
        <f t="shared" si="13"/>
        <v>9596.2000000000007</v>
      </c>
      <c r="S28" s="12">
        <f t="shared" si="13"/>
        <v>8792.5999999999985</v>
      </c>
      <c r="T28" s="12">
        <f t="shared" si="13"/>
        <v>9380.1999999999989</v>
      </c>
      <c r="U28" s="12">
        <f t="shared" si="13"/>
        <v>8166.6</v>
      </c>
      <c r="V28" s="12">
        <f t="shared" si="13"/>
        <v>8836.2999999999993</v>
      </c>
      <c r="W28" s="12">
        <f t="shared" si="13"/>
        <v>10169.900000000001</v>
      </c>
      <c r="X28" s="12">
        <f t="shared" si="13"/>
        <v>8823.6</v>
      </c>
      <c r="Y28" s="12">
        <f t="shared" si="13"/>
        <v>8949.9000000000015</v>
      </c>
      <c r="Z28" s="12">
        <f t="shared" si="13"/>
        <v>10027.9</v>
      </c>
      <c r="AA28" s="12">
        <f>SUM(AA29:AA35)</f>
        <v>9472.1999999999989</v>
      </c>
      <c r="AB28" s="12">
        <f t="shared" si="13"/>
        <v>109033.2</v>
      </c>
      <c r="AC28" s="12">
        <f t="shared" si="1"/>
        <v>8560</v>
      </c>
      <c r="AD28" s="12">
        <f t="shared" si="2"/>
        <v>8.5196848512837242</v>
      </c>
      <c r="AE28" s="1"/>
      <c r="AF28" s="1"/>
    </row>
    <row r="29" spans="1:71" ht="15.95" customHeight="1">
      <c r="B29" s="29" t="s">
        <v>41</v>
      </c>
      <c r="C29" s="21">
        <v>2609.5</v>
      </c>
      <c r="D29" s="21">
        <v>3057.4</v>
      </c>
      <c r="E29" s="21">
        <v>3560.7</v>
      </c>
      <c r="F29" s="31">
        <v>2602.9</v>
      </c>
      <c r="G29" s="31">
        <v>2664.9</v>
      </c>
      <c r="H29" s="31">
        <v>3176.7</v>
      </c>
      <c r="I29" s="31">
        <v>2962.9</v>
      </c>
      <c r="J29" s="31">
        <v>3407.8</v>
      </c>
      <c r="K29" s="31">
        <v>2648.4</v>
      </c>
      <c r="L29" s="31">
        <v>2756.1</v>
      </c>
      <c r="M29" s="31">
        <v>3400.9</v>
      </c>
      <c r="N29" s="31">
        <v>3299.8</v>
      </c>
      <c r="O29" s="15">
        <f t="shared" ref="O29:O35" si="14">SUM(C29:N29)</f>
        <v>36148</v>
      </c>
      <c r="P29" s="21">
        <v>2699.4</v>
      </c>
      <c r="Q29" s="21">
        <v>2584.1</v>
      </c>
      <c r="R29" s="21">
        <v>3895.1</v>
      </c>
      <c r="S29" s="21">
        <v>2814.7</v>
      </c>
      <c r="T29" s="21">
        <v>3467.7</v>
      </c>
      <c r="U29" s="21">
        <v>2519.5</v>
      </c>
      <c r="V29" s="21">
        <v>2814.5</v>
      </c>
      <c r="W29" s="21">
        <v>3682</v>
      </c>
      <c r="X29" s="15">
        <v>2725.6</v>
      </c>
      <c r="Y29" s="15">
        <v>2887.2</v>
      </c>
      <c r="Z29" s="15">
        <v>3293.2</v>
      </c>
      <c r="AA29" s="15">
        <v>3050.6</v>
      </c>
      <c r="AB29" s="15">
        <f t="shared" ref="AB29:AB35" si="15">SUM(P29:AA29)</f>
        <v>36433.599999999999</v>
      </c>
      <c r="AC29" s="15">
        <f t="shared" si="1"/>
        <v>285.59999999999854</v>
      </c>
      <c r="AD29" s="15">
        <f t="shared" si="2"/>
        <v>0.79008520526723069</v>
      </c>
      <c r="AE29" s="1"/>
      <c r="AF29" s="1"/>
    </row>
    <row r="30" spans="1:71" ht="15.95" customHeight="1">
      <c r="B30" s="29" t="s">
        <v>42</v>
      </c>
      <c r="C30" s="21">
        <v>1227</v>
      </c>
      <c r="D30" s="21">
        <v>1386.2</v>
      </c>
      <c r="E30" s="21">
        <v>1775.4</v>
      </c>
      <c r="F30" s="31">
        <v>1185.8</v>
      </c>
      <c r="G30" s="31">
        <v>1168.5999999999999</v>
      </c>
      <c r="H30" s="31">
        <v>1393.8</v>
      </c>
      <c r="I30" s="31">
        <v>1191.4000000000001</v>
      </c>
      <c r="J30" s="31">
        <v>1498.9</v>
      </c>
      <c r="K30" s="31">
        <v>1293.2</v>
      </c>
      <c r="L30" s="31">
        <v>1319.4</v>
      </c>
      <c r="M30" s="31">
        <v>1785.2</v>
      </c>
      <c r="N30" s="31">
        <v>1701.7</v>
      </c>
      <c r="O30" s="15">
        <f t="shared" si="14"/>
        <v>16926.600000000002</v>
      </c>
      <c r="P30" s="21">
        <v>1385.6</v>
      </c>
      <c r="Q30" s="21">
        <v>1457.1</v>
      </c>
      <c r="R30" s="21">
        <v>2042</v>
      </c>
      <c r="S30" s="21">
        <v>1572.3</v>
      </c>
      <c r="T30" s="21">
        <v>1984.5</v>
      </c>
      <c r="U30" s="21">
        <v>1529.6</v>
      </c>
      <c r="V30" s="21">
        <v>1640.9</v>
      </c>
      <c r="W30" s="21">
        <v>2127.5</v>
      </c>
      <c r="X30" s="15">
        <v>1655.9</v>
      </c>
      <c r="Y30" s="15">
        <v>1697.2</v>
      </c>
      <c r="Z30" s="15">
        <v>1980.2</v>
      </c>
      <c r="AA30" s="15">
        <v>1546.4</v>
      </c>
      <c r="AB30" s="15">
        <f t="shared" si="15"/>
        <v>20619.2</v>
      </c>
      <c r="AC30" s="15">
        <f t="shared" si="1"/>
        <v>3692.5999999999985</v>
      </c>
      <c r="AD30" s="15">
        <f t="shared" si="2"/>
        <v>21.815367528032787</v>
      </c>
      <c r="AE30" s="1"/>
      <c r="AF30" s="1"/>
    </row>
    <row r="31" spans="1:71" ht="15.95" customHeight="1">
      <c r="B31" s="29" t="s">
        <v>43</v>
      </c>
      <c r="C31" s="15">
        <v>3071.6</v>
      </c>
      <c r="D31" s="32">
        <v>1938.2</v>
      </c>
      <c r="E31" s="32">
        <v>1627.1</v>
      </c>
      <c r="F31" s="33">
        <v>1869.8</v>
      </c>
      <c r="G31" s="33">
        <v>1970.5</v>
      </c>
      <c r="H31" s="33">
        <v>1816.5</v>
      </c>
      <c r="I31" s="33">
        <v>2171</v>
      </c>
      <c r="J31" s="33">
        <v>2126.6999999999998</v>
      </c>
      <c r="K31" s="33">
        <v>2486.9</v>
      </c>
      <c r="L31" s="33">
        <v>1943.9</v>
      </c>
      <c r="M31" s="33">
        <v>2144</v>
      </c>
      <c r="N31" s="33">
        <v>2527.8000000000002</v>
      </c>
      <c r="O31" s="15">
        <f t="shared" si="14"/>
        <v>25694</v>
      </c>
      <c r="P31" s="15">
        <v>3179.4</v>
      </c>
      <c r="Q31" s="32">
        <v>2058</v>
      </c>
      <c r="R31" s="32">
        <v>1753.7</v>
      </c>
      <c r="S31" s="32">
        <v>2662.3</v>
      </c>
      <c r="T31" s="32">
        <v>1911</v>
      </c>
      <c r="U31" s="32">
        <v>2183.6</v>
      </c>
      <c r="V31" s="32">
        <v>2356.4</v>
      </c>
      <c r="W31" s="32">
        <v>2408.6999999999998</v>
      </c>
      <c r="X31" s="15">
        <v>2473.1</v>
      </c>
      <c r="Y31" s="15">
        <v>2435.6999999999998</v>
      </c>
      <c r="Z31" s="15">
        <v>2637.5</v>
      </c>
      <c r="AA31" s="15">
        <v>2822.7</v>
      </c>
      <c r="AB31" s="15">
        <f t="shared" si="15"/>
        <v>28882.1</v>
      </c>
      <c r="AC31" s="15">
        <f t="shared" si="1"/>
        <v>3188.0999999999985</v>
      </c>
      <c r="AD31" s="15">
        <f t="shared" si="2"/>
        <v>12.407955164629868</v>
      </c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15.95" customHeight="1">
      <c r="B32" s="29" t="s">
        <v>44</v>
      </c>
      <c r="C32" s="15">
        <v>647.5</v>
      </c>
      <c r="D32" s="15">
        <v>196.8</v>
      </c>
      <c r="E32" s="15">
        <v>291.8</v>
      </c>
      <c r="F32" s="16">
        <v>361.4</v>
      </c>
      <c r="G32" s="16">
        <v>345.9</v>
      </c>
      <c r="H32" s="16">
        <v>361.3</v>
      </c>
      <c r="I32" s="16">
        <v>442.7</v>
      </c>
      <c r="J32" s="16">
        <v>695.4</v>
      </c>
      <c r="K32" s="16">
        <v>379.3</v>
      </c>
      <c r="L32" s="16">
        <v>423.7</v>
      </c>
      <c r="M32" s="16">
        <v>706.3</v>
      </c>
      <c r="N32" s="16">
        <v>268.10000000000002</v>
      </c>
      <c r="O32" s="15">
        <f t="shared" si="14"/>
        <v>5120.2000000000007</v>
      </c>
      <c r="P32" s="15">
        <v>534.1</v>
      </c>
      <c r="Q32" s="15">
        <v>97.9</v>
      </c>
      <c r="R32" s="15">
        <v>374.7</v>
      </c>
      <c r="S32" s="15">
        <v>196</v>
      </c>
      <c r="T32" s="15">
        <v>396.2</v>
      </c>
      <c r="U32" s="15">
        <v>328</v>
      </c>
      <c r="V32" s="15">
        <v>429.2</v>
      </c>
      <c r="W32" s="15">
        <v>348.4</v>
      </c>
      <c r="X32" s="15">
        <v>297.2</v>
      </c>
      <c r="Y32" s="15">
        <v>380.1</v>
      </c>
      <c r="Z32" s="15">
        <v>474.3</v>
      </c>
      <c r="AA32" s="15">
        <v>498.9</v>
      </c>
      <c r="AB32" s="15">
        <f t="shared" si="15"/>
        <v>4355</v>
      </c>
      <c r="AC32" s="15">
        <f t="shared" si="1"/>
        <v>-765.20000000000073</v>
      </c>
      <c r="AD32" s="15">
        <f t="shared" si="2"/>
        <v>-14.944728721534329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2:71" ht="15.95" customHeight="1">
      <c r="B33" s="29" t="s">
        <v>45</v>
      </c>
      <c r="C33" s="15">
        <v>584.79999999999995</v>
      </c>
      <c r="D33" s="21">
        <v>551.9</v>
      </c>
      <c r="E33" s="21">
        <v>554</v>
      </c>
      <c r="F33" s="31">
        <v>557.29999999999995</v>
      </c>
      <c r="G33" s="31">
        <v>549.20000000000005</v>
      </c>
      <c r="H33" s="31">
        <v>570.29999999999995</v>
      </c>
      <c r="I33" s="31">
        <v>559</v>
      </c>
      <c r="J33" s="31">
        <v>572.6</v>
      </c>
      <c r="K33" s="31">
        <v>586.1</v>
      </c>
      <c r="L33" s="31">
        <v>559.5</v>
      </c>
      <c r="M33" s="31">
        <v>570.70000000000005</v>
      </c>
      <c r="N33" s="31">
        <v>566</v>
      </c>
      <c r="O33" s="15">
        <f t="shared" si="14"/>
        <v>6781.4000000000005</v>
      </c>
      <c r="P33" s="15">
        <v>597.29999999999995</v>
      </c>
      <c r="Q33" s="21">
        <v>564.4</v>
      </c>
      <c r="R33" s="21">
        <v>564.1</v>
      </c>
      <c r="S33" s="21">
        <v>605.5</v>
      </c>
      <c r="T33" s="21">
        <v>583.9</v>
      </c>
      <c r="U33" s="21">
        <v>594.70000000000005</v>
      </c>
      <c r="V33" s="21">
        <v>578</v>
      </c>
      <c r="W33" s="21">
        <v>608.9</v>
      </c>
      <c r="X33" s="15">
        <v>679.5</v>
      </c>
      <c r="Y33" s="15">
        <v>585.79999999999995</v>
      </c>
      <c r="Z33" s="15">
        <v>590.70000000000005</v>
      </c>
      <c r="AA33" s="15">
        <v>592.70000000000005</v>
      </c>
      <c r="AB33" s="15">
        <f t="shared" si="15"/>
        <v>7145.4999999999991</v>
      </c>
      <c r="AC33" s="15">
        <f t="shared" si="1"/>
        <v>364.09999999999854</v>
      </c>
      <c r="AD33" s="15">
        <f t="shared" si="2"/>
        <v>5.3690978264075051</v>
      </c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2:71" ht="15.95" customHeight="1">
      <c r="B34" s="29" t="s">
        <v>46</v>
      </c>
      <c r="C34" s="15">
        <v>481.1</v>
      </c>
      <c r="D34" s="21">
        <v>406.3</v>
      </c>
      <c r="E34" s="21">
        <v>379.9</v>
      </c>
      <c r="F34" s="31">
        <v>510.5</v>
      </c>
      <c r="G34" s="31">
        <v>403.8</v>
      </c>
      <c r="H34" s="31">
        <v>480.6</v>
      </c>
      <c r="I34" s="31">
        <v>443.3</v>
      </c>
      <c r="J34" s="31">
        <v>439.6</v>
      </c>
      <c r="K34" s="31">
        <v>437.7</v>
      </c>
      <c r="L34" s="31">
        <v>440.2</v>
      </c>
      <c r="M34" s="31">
        <v>395</v>
      </c>
      <c r="N34" s="31">
        <v>418.4</v>
      </c>
      <c r="O34" s="15">
        <f t="shared" si="14"/>
        <v>5236.3999999999996</v>
      </c>
      <c r="P34" s="15">
        <v>510.6</v>
      </c>
      <c r="Q34" s="21">
        <v>472.5</v>
      </c>
      <c r="R34" s="21">
        <v>436</v>
      </c>
      <c r="S34" s="21">
        <v>553.5</v>
      </c>
      <c r="T34" s="21">
        <v>504.3</v>
      </c>
      <c r="U34" s="21">
        <v>518.1</v>
      </c>
      <c r="V34" s="21">
        <v>512.79999999999995</v>
      </c>
      <c r="W34" s="21">
        <v>511.2</v>
      </c>
      <c r="X34" s="15">
        <v>503.7</v>
      </c>
      <c r="Y34" s="15">
        <v>442.7</v>
      </c>
      <c r="Z34" s="15">
        <v>541.5</v>
      </c>
      <c r="AA34" s="15">
        <v>468.6</v>
      </c>
      <c r="AB34" s="15">
        <f t="shared" si="15"/>
        <v>5975.5</v>
      </c>
      <c r="AC34" s="15">
        <f t="shared" si="1"/>
        <v>739.10000000000036</v>
      </c>
      <c r="AD34" s="15">
        <f t="shared" si="2"/>
        <v>14.11465892597969</v>
      </c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2:71" ht="15.95" customHeight="1">
      <c r="B35" s="29" t="s">
        <v>34</v>
      </c>
      <c r="C35" s="15">
        <v>204.8</v>
      </c>
      <c r="D35" s="21">
        <v>307.60000000000002</v>
      </c>
      <c r="E35" s="21">
        <v>317.3</v>
      </c>
      <c r="F35" s="31">
        <v>275.3</v>
      </c>
      <c r="G35" s="31">
        <v>326.7</v>
      </c>
      <c r="H35" s="31">
        <v>356.1</v>
      </c>
      <c r="I35" s="31">
        <v>331.4</v>
      </c>
      <c r="J35" s="31">
        <v>346.9</v>
      </c>
      <c r="K35" s="31">
        <v>276.39999999999998</v>
      </c>
      <c r="L35" s="31">
        <v>532.79999999999995</v>
      </c>
      <c r="M35" s="31">
        <v>577.6</v>
      </c>
      <c r="N35" s="31">
        <v>713.7</v>
      </c>
      <c r="O35" s="15">
        <f t="shared" si="14"/>
        <v>4566.6000000000004</v>
      </c>
      <c r="P35" s="15">
        <v>233.3</v>
      </c>
      <c r="Q35" s="21">
        <v>444.1</v>
      </c>
      <c r="R35" s="21">
        <v>530.6</v>
      </c>
      <c r="S35" s="21">
        <v>388.3</v>
      </c>
      <c r="T35" s="21">
        <v>532.6</v>
      </c>
      <c r="U35" s="21">
        <v>493.1</v>
      </c>
      <c r="V35" s="21">
        <v>504.5</v>
      </c>
      <c r="W35" s="21">
        <v>483.2</v>
      </c>
      <c r="X35" s="15">
        <v>488.6</v>
      </c>
      <c r="Y35" s="15">
        <v>521.20000000000005</v>
      </c>
      <c r="Z35" s="15">
        <v>510.5</v>
      </c>
      <c r="AA35" s="15">
        <v>492.3</v>
      </c>
      <c r="AB35" s="15">
        <f t="shared" si="15"/>
        <v>5622.3</v>
      </c>
      <c r="AC35" s="15">
        <f t="shared" si="1"/>
        <v>1055.6999999999998</v>
      </c>
      <c r="AD35" s="15">
        <f t="shared" si="2"/>
        <v>23.117855735120216</v>
      </c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2:71" ht="15.95" customHeight="1">
      <c r="B36" s="28" t="s">
        <v>47</v>
      </c>
      <c r="C36" s="12">
        <f t="shared" ref="C36:U36" si="16">SUM(C37:C41)</f>
        <v>1725.3</v>
      </c>
      <c r="D36" s="12">
        <f t="shared" si="16"/>
        <v>954.5</v>
      </c>
      <c r="E36" s="12">
        <f t="shared" si="16"/>
        <v>980.3</v>
      </c>
      <c r="F36" s="13">
        <f t="shared" si="16"/>
        <v>778.2</v>
      </c>
      <c r="G36" s="13">
        <f t="shared" si="16"/>
        <v>919.1</v>
      </c>
      <c r="H36" s="13">
        <f t="shared" si="16"/>
        <v>880.50000000000011</v>
      </c>
      <c r="I36" s="13">
        <f t="shared" ref="I36:M36" si="17">SUM(I37:I41)</f>
        <v>874.90000000000009</v>
      </c>
      <c r="J36" s="13">
        <f t="shared" si="17"/>
        <v>871.09999999999991</v>
      </c>
      <c r="K36" s="13">
        <f t="shared" si="17"/>
        <v>745.1</v>
      </c>
      <c r="L36" s="13">
        <f t="shared" si="17"/>
        <v>1113.5000000000002</v>
      </c>
      <c r="M36" s="13">
        <f t="shared" si="17"/>
        <v>1116.5</v>
      </c>
      <c r="N36" s="13">
        <f t="shared" si="16"/>
        <v>1620.2</v>
      </c>
      <c r="O36" s="12">
        <f t="shared" si="16"/>
        <v>12579.2</v>
      </c>
      <c r="P36" s="12">
        <f t="shared" si="16"/>
        <v>1731.5000000000002</v>
      </c>
      <c r="Q36" s="12">
        <f t="shared" si="16"/>
        <v>1136.3</v>
      </c>
      <c r="R36" s="12">
        <f t="shared" si="16"/>
        <v>1002.9</v>
      </c>
      <c r="S36" s="12">
        <f t="shared" si="16"/>
        <v>870.90000000000009</v>
      </c>
      <c r="T36" s="12">
        <f t="shared" si="16"/>
        <v>1007.6</v>
      </c>
      <c r="U36" s="12">
        <f t="shared" si="16"/>
        <v>1009.8000000000001</v>
      </c>
      <c r="V36" s="12">
        <f t="shared" ref="V36:AB36" si="18">SUM(V37:V41)</f>
        <v>919.80000000000007</v>
      </c>
      <c r="W36" s="12">
        <f t="shared" si="18"/>
        <v>914.5</v>
      </c>
      <c r="X36" s="12">
        <f t="shared" si="18"/>
        <v>745.20000000000016</v>
      </c>
      <c r="Y36" s="12">
        <f t="shared" si="18"/>
        <v>1214.9000000000001</v>
      </c>
      <c r="Z36" s="12">
        <f t="shared" si="18"/>
        <v>1353.3000000000004</v>
      </c>
      <c r="AA36" s="12">
        <f t="shared" si="18"/>
        <v>1523.5</v>
      </c>
      <c r="AB36" s="12">
        <f t="shared" si="18"/>
        <v>13430.2</v>
      </c>
      <c r="AC36" s="12">
        <f t="shared" si="1"/>
        <v>851</v>
      </c>
      <c r="AD36" s="12">
        <f t="shared" si="2"/>
        <v>6.7651360976850663</v>
      </c>
      <c r="AE36" s="1"/>
      <c r="AF36" s="1"/>
    </row>
    <row r="37" spans="2:71" ht="15.95" customHeight="1">
      <c r="B37" s="29" t="s">
        <v>48</v>
      </c>
      <c r="C37" s="15">
        <v>894.9</v>
      </c>
      <c r="D37" s="15">
        <v>777.5</v>
      </c>
      <c r="E37" s="15">
        <v>819.3</v>
      </c>
      <c r="F37" s="16">
        <v>633.9</v>
      </c>
      <c r="G37" s="16">
        <v>771.3</v>
      </c>
      <c r="H37" s="16">
        <v>729.1</v>
      </c>
      <c r="I37" s="16">
        <v>723.1</v>
      </c>
      <c r="J37" s="16">
        <v>727.7</v>
      </c>
      <c r="K37" s="16">
        <v>588.9</v>
      </c>
      <c r="L37" s="16">
        <v>813.2</v>
      </c>
      <c r="M37" s="16">
        <v>706.9</v>
      </c>
      <c r="N37" s="16">
        <v>885.9</v>
      </c>
      <c r="O37" s="15">
        <f t="shared" ref="O37:O42" si="19">SUM(C37:N37)</f>
        <v>9071.6999999999989</v>
      </c>
      <c r="P37" s="15">
        <v>921.6</v>
      </c>
      <c r="Q37" s="15">
        <v>765.4</v>
      </c>
      <c r="R37" s="15">
        <v>836.3</v>
      </c>
      <c r="S37" s="15">
        <v>725.2</v>
      </c>
      <c r="T37" s="15">
        <v>846.4</v>
      </c>
      <c r="U37" s="15">
        <v>856.2</v>
      </c>
      <c r="V37" s="15">
        <v>763.5</v>
      </c>
      <c r="W37" s="15">
        <v>757.5</v>
      </c>
      <c r="X37" s="15">
        <v>604.70000000000005</v>
      </c>
      <c r="Y37" s="15">
        <v>904.3</v>
      </c>
      <c r="Z37" s="15">
        <v>871.7</v>
      </c>
      <c r="AA37" s="15">
        <v>814.4</v>
      </c>
      <c r="AB37" s="15">
        <f t="shared" ref="AB37:AB42" si="20">SUM(P37:AA37)</f>
        <v>9667.2000000000007</v>
      </c>
      <c r="AC37" s="15">
        <f t="shared" si="1"/>
        <v>595.50000000000182</v>
      </c>
      <c r="AD37" s="15">
        <f t="shared" si="2"/>
        <v>6.5643705148980009</v>
      </c>
      <c r="AE37" s="1"/>
      <c r="AF37" s="1"/>
    </row>
    <row r="38" spans="2:71" ht="15.95" customHeight="1">
      <c r="B38" s="29" t="s">
        <v>49</v>
      </c>
      <c r="C38" s="15">
        <v>705.4</v>
      </c>
      <c r="D38" s="15">
        <v>56.4</v>
      </c>
      <c r="E38" s="15">
        <v>41.4</v>
      </c>
      <c r="F38" s="16">
        <v>30.6</v>
      </c>
      <c r="G38" s="16">
        <v>34</v>
      </c>
      <c r="H38" s="16">
        <v>32.700000000000003</v>
      </c>
      <c r="I38" s="16">
        <v>32.5</v>
      </c>
      <c r="J38" s="16">
        <v>32.4</v>
      </c>
      <c r="K38" s="16">
        <v>24.4</v>
      </c>
      <c r="L38" s="16">
        <v>172.2</v>
      </c>
      <c r="M38" s="16">
        <v>292.89999999999998</v>
      </c>
      <c r="N38" s="16">
        <v>626.4</v>
      </c>
      <c r="O38" s="15">
        <f t="shared" si="19"/>
        <v>2081.3000000000002</v>
      </c>
      <c r="P38" s="15">
        <v>694.6</v>
      </c>
      <c r="Q38" s="15">
        <v>254</v>
      </c>
      <c r="R38" s="15">
        <v>47.2</v>
      </c>
      <c r="S38" s="15">
        <v>36</v>
      </c>
      <c r="T38" s="15">
        <v>39.5</v>
      </c>
      <c r="U38" s="15">
        <v>37.200000000000003</v>
      </c>
      <c r="V38" s="15">
        <v>35.799999999999997</v>
      </c>
      <c r="W38" s="15">
        <v>34.5</v>
      </c>
      <c r="X38" s="15">
        <v>26.2</v>
      </c>
      <c r="Y38" s="15">
        <v>183.8</v>
      </c>
      <c r="Z38" s="15">
        <v>335.1</v>
      </c>
      <c r="AA38" s="15">
        <v>585.6</v>
      </c>
      <c r="AB38" s="15">
        <f t="shared" si="20"/>
        <v>2309.5</v>
      </c>
      <c r="AC38" s="15">
        <f t="shared" si="1"/>
        <v>228.19999999999982</v>
      </c>
      <c r="AD38" s="15">
        <f t="shared" si="2"/>
        <v>10.96430115793013</v>
      </c>
      <c r="AE38" s="1"/>
      <c r="AF38" s="1"/>
    </row>
    <row r="39" spans="2:71" ht="15.95" customHeight="1">
      <c r="B39" s="29" t="s">
        <v>50</v>
      </c>
      <c r="C39" s="15">
        <v>16.5</v>
      </c>
      <c r="D39" s="15">
        <v>12</v>
      </c>
      <c r="E39" s="15">
        <v>14.3</v>
      </c>
      <c r="F39" s="16">
        <v>11.1</v>
      </c>
      <c r="G39" s="16">
        <v>13.1</v>
      </c>
      <c r="H39" s="16">
        <v>11.6</v>
      </c>
      <c r="I39" s="16">
        <v>14.2</v>
      </c>
      <c r="J39" s="16">
        <v>7.3</v>
      </c>
      <c r="K39" s="16">
        <v>29.2</v>
      </c>
      <c r="L39" s="16">
        <v>23.3</v>
      </c>
      <c r="M39" s="16">
        <v>16.5</v>
      </c>
      <c r="N39" s="16">
        <v>6.8</v>
      </c>
      <c r="O39" s="15">
        <f t="shared" si="19"/>
        <v>175.9</v>
      </c>
      <c r="P39" s="15">
        <v>12.2</v>
      </c>
      <c r="Q39" s="15">
        <v>11.9</v>
      </c>
      <c r="R39" s="15">
        <v>12.7</v>
      </c>
      <c r="S39" s="15">
        <v>10.1</v>
      </c>
      <c r="T39" s="15">
        <v>13.2</v>
      </c>
      <c r="U39" s="15">
        <v>11.8</v>
      </c>
      <c r="V39" s="15">
        <v>15.6</v>
      </c>
      <c r="W39" s="15">
        <v>12.8</v>
      </c>
      <c r="X39" s="15">
        <v>9.6</v>
      </c>
      <c r="Y39" s="15">
        <v>18.2</v>
      </c>
      <c r="Z39" s="15">
        <v>44.2</v>
      </c>
      <c r="AA39" s="15">
        <v>19.2</v>
      </c>
      <c r="AB39" s="15">
        <f t="shared" si="20"/>
        <v>191.49999999999994</v>
      </c>
      <c r="AC39" s="15">
        <f t="shared" si="1"/>
        <v>15.599999999999937</v>
      </c>
      <c r="AD39" s="15">
        <f t="shared" si="2"/>
        <v>8.8686753837407259</v>
      </c>
      <c r="AE39" s="1"/>
      <c r="AF39" s="1"/>
    </row>
    <row r="40" spans="2:71" ht="15.95" customHeight="1">
      <c r="B40" s="29" t="s">
        <v>51</v>
      </c>
      <c r="C40" s="15">
        <v>85</v>
      </c>
      <c r="D40" s="15">
        <v>86.6</v>
      </c>
      <c r="E40" s="15">
        <v>83.7</v>
      </c>
      <c r="F40" s="16">
        <v>79.099999999999994</v>
      </c>
      <c r="G40" s="16">
        <v>79</v>
      </c>
      <c r="H40" s="16">
        <v>85.5</v>
      </c>
      <c r="I40" s="16">
        <v>83.7</v>
      </c>
      <c r="J40" s="16">
        <v>81.400000000000006</v>
      </c>
      <c r="K40" s="16">
        <v>80.7</v>
      </c>
      <c r="L40" s="16">
        <v>82.9</v>
      </c>
      <c r="M40" s="16">
        <v>77.7</v>
      </c>
      <c r="N40" s="16">
        <v>79.400000000000006</v>
      </c>
      <c r="O40" s="15">
        <f t="shared" si="19"/>
        <v>984.7</v>
      </c>
      <c r="P40" s="15">
        <v>80.7</v>
      </c>
      <c r="Q40" s="15">
        <v>82.6</v>
      </c>
      <c r="R40" s="15">
        <v>83.3</v>
      </c>
      <c r="S40" s="15">
        <v>77.5</v>
      </c>
      <c r="T40" s="15">
        <v>85.1</v>
      </c>
      <c r="U40" s="15">
        <v>82.2</v>
      </c>
      <c r="V40" s="15">
        <v>82.2</v>
      </c>
      <c r="W40" s="15">
        <v>87.2</v>
      </c>
      <c r="X40" s="15">
        <v>81</v>
      </c>
      <c r="Y40" s="15">
        <v>85.9</v>
      </c>
      <c r="Z40" s="15">
        <v>79.400000000000006</v>
      </c>
      <c r="AA40" s="15">
        <v>81.2</v>
      </c>
      <c r="AB40" s="15">
        <f t="shared" si="20"/>
        <v>988.30000000000007</v>
      </c>
      <c r="AC40" s="15">
        <f t="shared" si="1"/>
        <v>3.6000000000000227</v>
      </c>
      <c r="AD40" s="15">
        <f t="shared" si="2"/>
        <v>0.3655935818015662</v>
      </c>
      <c r="AE40" s="1"/>
      <c r="AF40" s="1"/>
    </row>
    <row r="41" spans="2:71" ht="15.95" customHeight="1">
      <c r="B41" s="29" t="s">
        <v>52</v>
      </c>
      <c r="C41" s="15">
        <v>23.5</v>
      </c>
      <c r="D41" s="15">
        <v>22</v>
      </c>
      <c r="E41" s="15">
        <v>21.6</v>
      </c>
      <c r="F41" s="16">
        <v>23.5</v>
      </c>
      <c r="G41" s="16">
        <v>21.7</v>
      </c>
      <c r="H41" s="16">
        <v>21.6</v>
      </c>
      <c r="I41" s="16">
        <v>21.4</v>
      </c>
      <c r="J41" s="16">
        <v>22.3</v>
      </c>
      <c r="K41" s="16">
        <v>21.9</v>
      </c>
      <c r="L41" s="16">
        <v>21.9</v>
      </c>
      <c r="M41" s="16">
        <v>22.5</v>
      </c>
      <c r="N41" s="16">
        <v>21.7</v>
      </c>
      <c r="O41" s="15">
        <f t="shared" si="19"/>
        <v>265.60000000000002</v>
      </c>
      <c r="P41" s="15">
        <v>22.4</v>
      </c>
      <c r="Q41" s="15">
        <v>22.4</v>
      </c>
      <c r="R41" s="15">
        <v>23.4</v>
      </c>
      <c r="S41" s="15">
        <v>22.1</v>
      </c>
      <c r="T41" s="15">
        <v>23.4</v>
      </c>
      <c r="U41" s="15">
        <v>22.4</v>
      </c>
      <c r="V41" s="15">
        <v>22.7</v>
      </c>
      <c r="W41" s="15">
        <v>22.5</v>
      </c>
      <c r="X41" s="15">
        <v>23.7</v>
      </c>
      <c r="Y41" s="15">
        <v>22.7</v>
      </c>
      <c r="Z41" s="15">
        <v>22.9</v>
      </c>
      <c r="AA41" s="15">
        <v>23.1</v>
      </c>
      <c r="AB41" s="15">
        <f t="shared" si="20"/>
        <v>273.7</v>
      </c>
      <c r="AC41" s="15">
        <f t="shared" si="1"/>
        <v>8.0999999999999659</v>
      </c>
      <c r="AD41" s="15">
        <f t="shared" si="2"/>
        <v>3.04969879518071</v>
      </c>
      <c r="AE41" s="1"/>
      <c r="AF41" s="1"/>
    </row>
    <row r="42" spans="2:71" ht="15.95" customHeight="1">
      <c r="B42" s="28" t="s">
        <v>53</v>
      </c>
      <c r="C42" s="12">
        <v>134.69999999999999</v>
      </c>
      <c r="D42" s="12">
        <v>99.2</v>
      </c>
      <c r="E42" s="12">
        <v>93.7</v>
      </c>
      <c r="F42" s="13">
        <v>75.2</v>
      </c>
      <c r="G42" s="13">
        <v>83.8</v>
      </c>
      <c r="H42" s="13">
        <v>92.7</v>
      </c>
      <c r="I42" s="13">
        <v>104.5</v>
      </c>
      <c r="J42" s="13">
        <v>85.2</v>
      </c>
      <c r="K42" s="13">
        <v>101.1</v>
      </c>
      <c r="L42" s="13">
        <v>115.6</v>
      </c>
      <c r="M42" s="13">
        <v>109.4</v>
      </c>
      <c r="N42" s="13">
        <v>194.3</v>
      </c>
      <c r="O42" s="12">
        <f t="shared" si="19"/>
        <v>1289.4000000000001</v>
      </c>
      <c r="P42" s="12">
        <v>93.8</v>
      </c>
      <c r="Q42" s="12">
        <v>89.6</v>
      </c>
      <c r="R42" s="12">
        <v>101.1</v>
      </c>
      <c r="S42" s="12">
        <v>130.30000000000001</v>
      </c>
      <c r="T42" s="12">
        <v>145.69999999999999</v>
      </c>
      <c r="U42" s="12">
        <v>122.6</v>
      </c>
      <c r="V42" s="12">
        <v>144.30000000000001</v>
      </c>
      <c r="W42" s="12">
        <v>130.4</v>
      </c>
      <c r="X42" s="12">
        <v>175.8</v>
      </c>
      <c r="Y42" s="12">
        <v>141.1</v>
      </c>
      <c r="Z42" s="12">
        <v>124.8</v>
      </c>
      <c r="AA42" s="12">
        <v>126.1</v>
      </c>
      <c r="AB42" s="12">
        <f t="shared" si="20"/>
        <v>1525.6</v>
      </c>
      <c r="AC42" s="12">
        <f t="shared" si="1"/>
        <v>236.19999999999982</v>
      </c>
      <c r="AD42" s="12">
        <f t="shared" si="2"/>
        <v>18.318597797425141</v>
      </c>
      <c r="AE42" s="1"/>
      <c r="AF42" s="1"/>
    </row>
    <row r="43" spans="2:71" ht="15.95" customHeight="1">
      <c r="B43" s="11" t="s">
        <v>54</v>
      </c>
      <c r="C43" s="34">
        <f t="shared" ref="C43:AB43" si="21">+C44+C47+C48</f>
        <v>2499.2999999999997</v>
      </c>
      <c r="D43" s="34">
        <f t="shared" si="21"/>
        <v>2470.6999999999998</v>
      </c>
      <c r="E43" s="34">
        <f t="shared" si="21"/>
        <v>3042.2999999999997</v>
      </c>
      <c r="F43" s="35">
        <f t="shared" si="21"/>
        <v>2677.8</v>
      </c>
      <c r="G43" s="35">
        <f t="shared" si="21"/>
        <v>2995.1000000000004</v>
      </c>
      <c r="H43" s="35">
        <f t="shared" si="21"/>
        <v>3339.3</v>
      </c>
      <c r="I43" s="35">
        <f t="shared" si="21"/>
        <v>2774.6</v>
      </c>
      <c r="J43" s="35">
        <f t="shared" si="21"/>
        <v>2968</v>
      </c>
      <c r="K43" s="35">
        <f t="shared" si="21"/>
        <v>2555.6</v>
      </c>
      <c r="L43" s="35">
        <f t="shared" si="21"/>
        <v>3076.2</v>
      </c>
      <c r="M43" s="35">
        <f t="shared" si="21"/>
        <v>3758</v>
      </c>
      <c r="N43" s="35">
        <f t="shared" si="21"/>
        <v>3177.5</v>
      </c>
      <c r="O43" s="34">
        <f t="shared" si="21"/>
        <v>35334.399999999994</v>
      </c>
      <c r="P43" s="34">
        <f t="shared" si="21"/>
        <v>2903.5</v>
      </c>
      <c r="Q43" s="34">
        <f t="shared" si="21"/>
        <v>2743.7000000000003</v>
      </c>
      <c r="R43" s="34">
        <f t="shared" si="21"/>
        <v>3111.2000000000003</v>
      </c>
      <c r="S43" s="34">
        <f t="shared" si="21"/>
        <v>2999.1</v>
      </c>
      <c r="T43" s="34">
        <f t="shared" si="21"/>
        <v>3351.4</v>
      </c>
      <c r="U43" s="34">
        <f t="shared" si="21"/>
        <v>3075</v>
      </c>
      <c r="V43" s="34">
        <f t="shared" si="21"/>
        <v>4095.1</v>
      </c>
      <c r="W43" s="34">
        <f t="shared" si="21"/>
        <v>3508</v>
      </c>
      <c r="X43" s="34">
        <f t="shared" si="21"/>
        <v>2922.9</v>
      </c>
      <c r="Y43" s="34">
        <f t="shared" si="21"/>
        <v>3678.1</v>
      </c>
      <c r="Z43" s="34">
        <f t="shared" si="21"/>
        <v>3837.9</v>
      </c>
      <c r="AA43" s="34">
        <f t="shared" si="21"/>
        <v>3237.3</v>
      </c>
      <c r="AB43" s="34">
        <f t="shared" si="21"/>
        <v>39463.200000000004</v>
      </c>
      <c r="AC43" s="34">
        <f t="shared" si="1"/>
        <v>4128.8000000000102</v>
      </c>
      <c r="AD43" s="34">
        <f t="shared" si="2"/>
        <v>11.684930266256144</v>
      </c>
      <c r="AE43" s="1"/>
      <c r="AF43" s="1"/>
    </row>
    <row r="44" spans="2:71" ht="15.95" customHeight="1">
      <c r="B44" s="36" t="s">
        <v>55</v>
      </c>
      <c r="C44" s="37">
        <f t="shared" ref="C44:P44" si="22">SUM(C45:C46)</f>
        <v>1875.1</v>
      </c>
      <c r="D44" s="37">
        <f t="shared" si="22"/>
        <v>1882.9</v>
      </c>
      <c r="E44" s="37">
        <f t="shared" si="22"/>
        <v>2440.1</v>
      </c>
      <c r="F44" s="38">
        <f t="shared" si="22"/>
        <v>2039.7</v>
      </c>
      <c r="G44" s="38">
        <f t="shared" si="22"/>
        <v>2452.3000000000002</v>
      </c>
      <c r="H44" s="38">
        <f t="shared" si="22"/>
        <v>2803.8</v>
      </c>
      <c r="I44" s="38">
        <f t="shared" ref="I44:M44" si="23">SUM(I45:I46)</f>
        <v>2185.1999999999998</v>
      </c>
      <c r="J44" s="38">
        <f t="shared" si="23"/>
        <v>2323.5</v>
      </c>
      <c r="K44" s="38">
        <f t="shared" si="23"/>
        <v>2043.3</v>
      </c>
      <c r="L44" s="38">
        <f t="shared" si="23"/>
        <v>2669.2999999999997</v>
      </c>
      <c r="M44" s="38">
        <f t="shared" si="23"/>
        <v>3295.9</v>
      </c>
      <c r="N44" s="38">
        <f t="shared" si="22"/>
        <v>2691.6</v>
      </c>
      <c r="O44" s="37">
        <f t="shared" si="22"/>
        <v>28702.699999999993</v>
      </c>
      <c r="P44" s="37">
        <f t="shared" si="22"/>
        <v>2254.3000000000002</v>
      </c>
      <c r="Q44" s="37">
        <f t="shared" ref="Q44:AB44" si="24">SUM(Q45:Q46)</f>
        <v>2124.7000000000003</v>
      </c>
      <c r="R44" s="37">
        <f t="shared" si="24"/>
        <v>2476.3000000000002</v>
      </c>
      <c r="S44" s="37">
        <f t="shared" si="24"/>
        <v>2288.1</v>
      </c>
      <c r="T44" s="37">
        <f t="shared" si="24"/>
        <v>2747.5</v>
      </c>
      <c r="U44" s="37">
        <f t="shared" si="24"/>
        <v>2480.6999999999998</v>
      </c>
      <c r="V44" s="37">
        <f t="shared" si="24"/>
        <v>3430.2</v>
      </c>
      <c r="W44" s="37">
        <f t="shared" si="24"/>
        <v>2775.1</v>
      </c>
      <c r="X44" s="37">
        <f t="shared" si="24"/>
        <v>2314.6</v>
      </c>
      <c r="Y44" s="37">
        <f t="shared" si="24"/>
        <v>3194.1</v>
      </c>
      <c r="Z44" s="37">
        <f t="shared" si="24"/>
        <v>3312.9</v>
      </c>
      <c r="AA44" s="37">
        <f t="shared" si="24"/>
        <v>2697.3</v>
      </c>
      <c r="AB44" s="37">
        <f t="shared" si="24"/>
        <v>32095.800000000003</v>
      </c>
      <c r="AC44" s="37">
        <f t="shared" si="1"/>
        <v>3393.1000000000095</v>
      </c>
      <c r="AD44" s="37">
        <f t="shared" si="2"/>
        <v>11.821535953063684</v>
      </c>
      <c r="AE44" s="1"/>
      <c r="AF44" s="1"/>
    </row>
    <row r="45" spans="2:71" ht="15.95" customHeight="1">
      <c r="B45" s="29" t="s">
        <v>56</v>
      </c>
      <c r="C45" s="15">
        <v>1875.1</v>
      </c>
      <c r="D45" s="32">
        <v>1882.9</v>
      </c>
      <c r="E45" s="32">
        <v>2276.4</v>
      </c>
      <c r="F45" s="33">
        <v>2039.7</v>
      </c>
      <c r="G45" s="33">
        <v>2452.3000000000002</v>
      </c>
      <c r="H45" s="33">
        <v>2195</v>
      </c>
      <c r="I45" s="33">
        <v>2185.1999999999998</v>
      </c>
      <c r="J45" s="33">
        <v>2323.5</v>
      </c>
      <c r="K45" s="33">
        <v>2043.3</v>
      </c>
      <c r="L45" s="33">
        <v>2594.1</v>
      </c>
      <c r="M45" s="33">
        <v>2717.3</v>
      </c>
      <c r="N45" s="33">
        <v>2691.6</v>
      </c>
      <c r="O45" s="15">
        <f>SUM(C45:N45)</f>
        <v>27276.399999999994</v>
      </c>
      <c r="P45" s="15">
        <v>2208.8000000000002</v>
      </c>
      <c r="Q45" s="32">
        <v>2079.3000000000002</v>
      </c>
      <c r="R45" s="32">
        <v>2387</v>
      </c>
      <c r="S45" s="32">
        <v>2288.1</v>
      </c>
      <c r="T45" s="32">
        <v>2747.5</v>
      </c>
      <c r="U45" s="32">
        <v>2480.6999999999998</v>
      </c>
      <c r="V45" s="32">
        <v>2643.4</v>
      </c>
      <c r="W45" s="32">
        <v>2775.1</v>
      </c>
      <c r="X45" s="15">
        <v>2292</v>
      </c>
      <c r="Y45" s="15">
        <v>3167.2</v>
      </c>
      <c r="Z45" s="15">
        <v>3164.9</v>
      </c>
      <c r="AA45" s="15">
        <v>2697.3</v>
      </c>
      <c r="AB45" s="15">
        <f>SUM(P45:AA45)</f>
        <v>30931.300000000003</v>
      </c>
      <c r="AC45" s="15">
        <f t="shared" si="1"/>
        <v>3654.9000000000087</v>
      </c>
      <c r="AD45" s="15">
        <f t="shared" si="2"/>
        <v>13.399495534601375</v>
      </c>
      <c r="AE45" s="1"/>
      <c r="AF45" s="1"/>
    </row>
    <row r="46" spans="2:71" ht="15.95" customHeight="1">
      <c r="B46" s="29" t="s">
        <v>34</v>
      </c>
      <c r="C46" s="15">
        <v>0</v>
      </c>
      <c r="D46" s="32">
        <v>0</v>
      </c>
      <c r="E46" s="32">
        <v>163.69999999999999</v>
      </c>
      <c r="F46" s="33">
        <v>0</v>
      </c>
      <c r="G46" s="33">
        <v>0</v>
      </c>
      <c r="H46" s="33">
        <v>608.79999999999995</v>
      </c>
      <c r="I46" s="33">
        <v>0</v>
      </c>
      <c r="J46" s="33">
        <v>0</v>
      </c>
      <c r="K46" s="33">
        <v>0</v>
      </c>
      <c r="L46" s="33">
        <v>75.2</v>
      </c>
      <c r="M46" s="33">
        <v>578.6</v>
      </c>
      <c r="N46" s="33">
        <v>0</v>
      </c>
      <c r="O46" s="15">
        <f>SUM(C46:N46)</f>
        <v>1426.3000000000002</v>
      </c>
      <c r="P46" s="15">
        <v>45.5</v>
      </c>
      <c r="Q46" s="32">
        <v>45.4</v>
      </c>
      <c r="R46" s="32">
        <v>89.3</v>
      </c>
      <c r="S46" s="32">
        <v>0</v>
      </c>
      <c r="T46" s="32">
        <v>0</v>
      </c>
      <c r="U46" s="32">
        <v>0</v>
      </c>
      <c r="V46" s="32">
        <v>786.8</v>
      </c>
      <c r="W46" s="32">
        <v>0</v>
      </c>
      <c r="X46" s="15">
        <v>22.6</v>
      </c>
      <c r="Y46" s="15">
        <v>26.9</v>
      </c>
      <c r="Z46" s="15">
        <v>148</v>
      </c>
      <c r="AA46" s="15">
        <v>0</v>
      </c>
      <c r="AB46" s="15">
        <f>SUM(P46:AA46)</f>
        <v>1164.5</v>
      </c>
      <c r="AC46" s="15">
        <f t="shared" si="1"/>
        <v>-261.80000000000018</v>
      </c>
      <c r="AD46" s="15">
        <f t="shared" si="2"/>
        <v>-18.355184743742562</v>
      </c>
      <c r="AE46" s="1"/>
      <c r="AF46" s="1"/>
    </row>
    <row r="47" spans="2:71" ht="15.95" customHeight="1">
      <c r="B47" s="36" t="s">
        <v>57</v>
      </c>
      <c r="C47" s="37">
        <v>0</v>
      </c>
      <c r="D47" s="39">
        <v>0</v>
      </c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37">
        <f>SUM(C47:N47)</f>
        <v>0</v>
      </c>
      <c r="P47" s="37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7">
        <f>SUM(O47:V47)</f>
        <v>0</v>
      </c>
      <c r="Y47" s="37">
        <f>SUM(O47:V47)</f>
        <v>0</v>
      </c>
      <c r="Z47" s="37">
        <f>SUM(O47:V47)</f>
        <v>0</v>
      </c>
      <c r="AA47" s="37">
        <f>SUM(P47:W47)</f>
        <v>0</v>
      </c>
      <c r="AB47" s="37">
        <f>SUM(P47:AA47)</f>
        <v>0</v>
      </c>
      <c r="AC47" s="37">
        <f t="shared" si="1"/>
        <v>0</v>
      </c>
      <c r="AD47" s="41">
        <v>0</v>
      </c>
      <c r="AE47" s="1"/>
      <c r="AF47" s="1"/>
    </row>
    <row r="48" spans="2:71" ht="15.95" customHeight="1">
      <c r="B48" s="36" t="s">
        <v>58</v>
      </c>
      <c r="C48" s="37">
        <f t="shared" ref="C48:AB48" si="25">SUM(C49:C51)</f>
        <v>624.19999999999993</v>
      </c>
      <c r="D48" s="37">
        <f t="shared" si="25"/>
        <v>587.79999999999995</v>
      </c>
      <c r="E48" s="37">
        <f t="shared" si="25"/>
        <v>602.19999999999993</v>
      </c>
      <c r="F48" s="38">
        <f t="shared" si="25"/>
        <v>638.1</v>
      </c>
      <c r="G48" s="38">
        <f t="shared" si="25"/>
        <v>542.80000000000007</v>
      </c>
      <c r="H48" s="38">
        <f t="shared" si="25"/>
        <v>535.5</v>
      </c>
      <c r="I48" s="38">
        <f t="shared" si="25"/>
        <v>589.4</v>
      </c>
      <c r="J48" s="38">
        <f t="shared" si="25"/>
        <v>644.5</v>
      </c>
      <c r="K48" s="38">
        <f t="shared" si="25"/>
        <v>512.29999999999995</v>
      </c>
      <c r="L48" s="38">
        <f t="shared" si="25"/>
        <v>406.9</v>
      </c>
      <c r="M48" s="38">
        <f t="shared" si="25"/>
        <v>462.09999999999997</v>
      </c>
      <c r="N48" s="38">
        <f t="shared" si="25"/>
        <v>485.9</v>
      </c>
      <c r="O48" s="37">
        <f t="shared" si="25"/>
        <v>6631.6999999999989</v>
      </c>
      <c r="P48" s="37">
        <f t="shared" si="25"/>
        <v>649.20000000000005</v>
      </c>
      <c r="Q48" s="37">
        <f t="shared" si="25"/>
        <v>619</v>
      </c>
      <c r="R48" s="37">
        <f t="shared" si="25"/>
        <v>634.9</v>
      </c>
      <c r="S48" s="37">
        <f t="shared" si="25"/>
        <v>711</v>
      </c>
      <c r="T48" s="37">
        <f t="shared" si="25"/>
        <v>603.9</v>
      </c>
      <c r="U48" s="37">
        <f t="shared" si="25"/>
        <v>594.29999999999995</v>
      </c>
      <c r="V48" s="37">
        <f t="shared" si="25"/>
        <v>664.90000000000009</v>
      </c>
      <c r="W48" s="37">
        <f t="shared" si="25"/>
        <v>732.9</v>
      </c>
      <c r="X48" s="37">
        <f t="shared" si="25"/>
        <v>608.30000000000007</v>
      </c>
      <c r="Y48" s="37">
        <f t="shared" si="25"/>
        <v>484</v>
      </c>
      <c r="Z48" s="37">
        <f t="shared" si="25"/>
        <v>525</v>
      </c>
      <c r="AA48" s="37">
        <f t="shared" si="25"/>
        <v>540</v>
      </c>
      <c r="AB48" s="37">
        <f t="shared" si="25"/>
        <v>7367.4</v>
      </c>
      <c r="AC48" s="37">
        <f t="shared" si="1"/>
        <v>735.70000000000073</v>
      </c>
      <c r="AD48" s="37">
        <f t="shared" ref="AD48:AD73" si="26">+AC48/O48*100</f>
        <v>11.093686385089809</v>
      </c>
      <c r="AE48" s="1"/>
      <c r="AF48" s="1"/>
    </row>
    <row r="49" spans="2:32" ht="15.95" customHeight="1">
      <c r="B49" s="29" t="s">
        <v>59</v>
      </c>
      <c r="C49" s="15">
        <v>593.29999999999995</v>
      </c>
      <c r="D49" s="32">
        <v>561</v>
      </c>
      <c r="E49" s="32">
        <v>567.4</v>
      </c>
      <c r="F49" s="33">
        <v>609.1</v>
      </c>
      <c r="G49" s="33">
        <v>513.20000000000005</v>
      </c>
      <c r="H49" s="33">
        <v>502.6</v>
      </c>
      <c r="I49" s="33">
        <v>557</v>
      </c>
      <c r="J49" s="33">
        <v>612.4</v>
      </c>
      <c r="K49" s="33">
        <v>481</v>
      </c>
      <c r="L49" s="33">
        <v>372.7</v>
      </c>
      <c r="M49" s="33">
        <v>429.7</v>
      </c>
      <c r="N49" s="33">
        <v>452.2</v>
      </c>
      <c r="O49" s="15">
        <f t="shared" ref="O49:O55" si="27">SUM(C49:N49)</f>
        <v>6251.5999999999995</v>
      </c>
      <c r="P49" s="15">
        <v>615.6</v>
      </c>
      <c r="Q49" s="32">
        <v>586</v>
      </c>
      <c r="R49" s="32">
        <v>601</v>
      </c>
      <c r="S49" s="32">
        <v>678.6</v>
      </c>
      <c r="T49" s="32">
        <v>568.29999999999995</v>
      </c>
      <c r="U49" s="32">
        <v>560.79999999999995</v>
      </c>
      <c r="V49" s="32">
        <v>626.20000000000005</v>
      </c>
      <c r="W49" s="32">
        <v>694</v>
      </c>
      <c r="X49" s="15">
        <v>573.1</v>
      </c>
      <c r="Y49" s="15">
        <v>441.2</v>
      </c>
      <c r="Z49" s="15">
        <v>489</v>
      </c>
      <c r="AA49" s="15">
        <v>499</v>
      </c>
      <c r="AB49" s="15">
        <f t="shared" ref="AB49:AB55" si="28">SUM(P49:AA49)</f>
        <v>6932.8</v>
      </c>
      <c r="AC49" s="15">
        <f t="shared" si="1"/>
        <v>681.20000000000073</v>
      </c>
      <c r="AD49" s="15">
        <f t="shared" si="26"/>
        <v>10.896410518907173</v>
      </c>
      <c r="AE49" s="1"/>
      <c r="AF49" s="1"/>
    </row>
    <row r="50" spans="2:32" ht="15.95" customHeight="1">
      <c r="B50" s="29" t="s">
        <v>60</v>
      </c>
      <c r="C50" s="15">
        <v>12.8</v>
      </c>
      <c r="D50" s="32">
        <v>11.8</v>
      </c>
      <c r="E50" s="32">
        <v>14.4</v>
      </c>
      <c r="F50" s="33">
        <v>10.7</v>
      </c>
      <c r="G50" s="33">
        <v>13.1</v>
      </c>
      <c r="H50" s="33">
        <v>14</v>
      </c>
      <c r="I50" s="33">
        <v>14.8</v>
      </c>
      <c r="J50" s="33">
        <v>14.2</v>
      </c>
      <c r="K50" s="33">
        <v>11.7</v>
      </c>
      <c r="L50" s="33">
        <v>13</v>
      </c>
      <c r="M50" s="33">
        <v>12.4</v>
      </c>
      <c r="N50" s="33">
        <v>10</v>
      </c>
      <c r="O50" s="15">
        <f t="shared" si="27"/>
        <v>152.9</v>
      </c>
      <c r="P50" s="15">
        <v>13</v>
      </c>
      <c r="Q50" s="32">
        <v>11</v>
      </c>
      <c r="R50" s="32">
        <v>12.5</v>
      </c>
      <c r="S50" s="32">
        <v>12.3</v>
      </c>
      <c r="T50" s="32">
        <v>13.2</v>
      </c>
      <c r="U50" s="32">
        <v>13.6</v>
      </c>
      <c r="V50" s="32">
        <v>15.2</v>
      </c>
      <c r="W50" s="32">
        <v>14.5</v>
      </c>
      <c r="X50" s="15">
        <v>12.5</v>
      </c>
      <c r="Y50" s="15">
        <v>13.5</v>
      </c>
      <c r="Z50" s="15">
        <v>11.6</v>
      </c>
      <c r="AA50" s="15">
        <v>10.3</v>
      </c>
      <c r="AB50" s="15">
        <f t="shared" si="28"/>
        <v>153.20000000000002</v>
      </c>
      <c r="AC50" s="15">
        <f t="shared" si="1"/>
        <v>0.30000000000001137</v>
      </c>
      <c r="AD50" s="15">
        <f t="shared" si="26"/>
        <v>0.19620667102682232</v>
      </c>
      <c r="AE50" s="1"/>
      <c r="AF50" s="1"/>
    </row>
    <row r="51" spans="2:32" ht="15.95" customHeight="1">
      <c r="B51" s="29" t="s">
        <v>34</v>
      </c>
      <c r="C51" s="16">
        <v>18.100000000000001</v>
      </c>
      <c r="D51" s="32">
        <v>15</v>
      </c>
      <c r="E51" s="32">
        <v>20.399999999999999</v>
      </c>
      <c r="F51" s="33">
        <v>18.3</v>
      </c>
      <c r="G51" s="33">
        <v>16.5</v>
      </c>
      <c r="H51" s="33">
        <v>18.899999999999999</v>
      </c>
      <c r="I51" s="33">
        <v>17.600000000000001</v>
      </c>
      <c r="J51" s="33">
        <v>17.899999999999999</v>
      </c>
      <c r="K51" s="33">
        <v>19.600000000000001</v>
      </c>
      <c r="L51" s="33">
        <v>21.2</v>
      </c>
      <c r="M51" s="33">
        <v>20</v>
      </c>
      <c r="N51" s="33">
        <v>23.7</v>
      </c>
      <c r="O51" s="15">
        <f t="shared" si="27"/>
        <v>227.19999999999996</v>
      </c>
      <c r="P51" s="15">
        <v>20.6</v>
      </c>
      <c r="Q51" s="32">
        <v>22</v>
      </c>
      <c r="R51" s="32">
        <v>21.4</v>
      </c>
      <c r="S51" s="32">
        <v>20.100000000000001</v>
      </c>
      <c r="T51" s="32">
        <v>22.4</v>
      </c>
      <c r="U51" s="32">
        <v>19.899999999999999</v>
      </c>
      <c r="V51" s="32">
        <v>23.5</v>
      </c>
      <c r="W51" s="32">
        <v>24.4</v>
      </c>
      <c r="X51" s="15">
        <v>22.7</v>
      </c>
      <c r="Y51" s="15">
        <v>29.3</v>
      </c>
      <c r="Z51" s="15">
        <v>24.4</v>
      </c>
      <c r="AA51" s="15">
        <v>30.7</v>
      </c>
      <c r="AB51" s="15">
        <f t="shared" si="28"/>
        <v>281.40000000000003</v>
      </c>
      <c r="AC51" s="15">
        <f t="shared" si="1"/>
        <v>54.200000000000074</v>
      </c>
      <c r="AD51" s="15">
        <f t="shared" si="26"/>
        <v>23.855633802816939</v>
      </c>
      <c r="AE51" s="1"/>
      <c r="AF51" s="1"/>
    </row>
    <row r="52" spans="2:32" ht="15.95" customHeight="1">
      <c r="B52" s="11" t="s">
        <v>61</v>
      </c>
      <c r="C52" s="12">
        <v>64.2</v>
      </c>
      <c r="D52" s="8">
        <v>57.2</v>
      </c>
      <c r="E52" s="8">
        <v>60.7</v>
      </c>
      <c r="F52" s="9">
        <v>49.8</v>
      </c>
      <c r="G52" s="9">
        <v>58.4</v>
      </c>
      <c r="H52" s="9">
        <v>53.3</v>
      </c>
      <c r="I52" s="9">
        <v>56.6</v>
      </c>
      <c r="J52" s="9">
        <v>56.1</v>
      </c>
      <c r="K52" s="9">
        <v>39.200000000000003</v>
      </c>
      <c r="L52" s="9">
        <v>58.3</v>
      </c>
      <c r="M52" s="9">
        <v>53.5</v>
      </c>
      <c r="N52" s="9">
        <v>67.7</v>
      </c>
      <c r="O52" s="12">
        <f t="shared" si="27"/>
        <v>675.00000000000011</v>
      </c>
      <c r="P52" s="12">
        <v>68.8</v>
      </c>
      <c r="Q52" s="8">
        <v>55.2</v>
      </c>
      <c r="R52" s="8">
        <v>61.8</v>
      </c>
      <c r="S52" s="8">
        <v>54.6</v>
      </c>
      <c r="T52" s="8">
        <v>60.7</v>
      </c>
      <c r="U52" s="8">
        <v>61.5</v>
      </c>
      <c r="V52" s="8">
        <v>58.4</v>
      </c>
      <c r="W52" s="8">
        <v>56.9</v>
      </c>
      <c r="X52" s="12">
        <v>46</v>
      </c>
      <c r="Y52" s="12">
        <v>64</v>
      </c>
      <c r="Z52" s="12">
        <v>65.900000000000006</v>
      </c>
      <c r="AA52" s="12">
        <v>57</v>
      </c>
      <c r="AB52" s="12">
        <f t="shared" si="28"/>
        <v>710.8</v>
      </c>
      <c r="AC52" s="12">
        <f t="shared" si="1"/>
        <v>35.799999999999841</v>
      </c>
      <c r="AD52" s="12">
        <f t="shared" si="26"/>
        <v>5.3037037037036789</v>
      </c>
      <c r="AE52" s="1"/>
      <c r="AF52" s="1"/>
    </row>
    <row r="53" spans="2:32" ht="15.95" customHeight="1">
      <c r="B53" s="11" t="s">
        <v>62</v>
      </c>
      <c r="C53" s="12">
        <v>0.1</v>
      </c>
      <c r="D53" s="8">
        <v>0.1</v>
      </c>
      <c r="E53" s="8">
        <v>0</v>
      </c>
      <c r="F53" s="9">
        <v>0</v>
      </c>
      <c r="G53" s="9">
        <v>0.1</v>
      </c>
      <c r="H53" s="9">
        <v>0.2</v>
      </c>
      <c r="I53" s="9">
        <v>0</v>
      </c>
      <c r="J53" s="9">
        <v>0.2</v>
      </c>
      <c r="K53" s="9">
        <v>0</v>
      </c>
      <c r="L53" s="9">
        <v>0.1</v>
      </c>
      <c r="M53" s="9">
        <v>0.1</v>
      </c>
      <c r="N53" s="9">
        <v>0</v>
      </c>
      <c r="O53" s="12">
        <f t="shared" si="27"/>
        <v>0.89999999999999991</v>
      </c>
      <c r="P53" s="12">
        <v>0</v>
      </c>
      <c r="Q53" s="8">
        <v>0.1</v>
      </c>
      <c r="R53" s="8">
        <v>0.1</v>
      </c>
      <c r="S53" s="8">
        <v>0</v>
      </c>
      <c r="T53" s="8">
        <v>0.1</v>
      </c>
      <c r="U53" s="8">
        <v>0.1</v>
      </c>
      <c r="V53" s="8">
        <v>0.1</v>
      </c>
      <c r="W53" s="8">
        <v>0.1</v>
      </c>
      <c r="X53" s="12">
        <v>0.2</v>
      </c>
      <c r="Y53" s="12">
        <v>0.3</v>
      </c>
      <c r="Z53" s="12">
        <v>0</v>
      </c>
      <c r="AA53" s="12">
        <v>0.1</v>
      </c>
      <c r="AB53" s="12">
        <f t="shared" si="28"/>
        <v>1.2000000000000002</v>
      </c>
      <c r="AC53" s="12">
        <f t="shared" si="1"/>
        <v>0.30000000000000027</v>
      </c>
      <c r="AD53" s="12">
        <f t="shared" si="26"/>
        <v>33.333333333333364</v>
      </c>
      <c r="AE53" s="1"/>
      <c r="AF53" s="1"/>
    </row>
    <row r="54" spans="2:32" ht="15.95" customHeight="1">
      <c r="B54" s="11" t="s">
        <v>63</v>
      </c>
      <c r="C54" s="12">
        <v>103.6</v>
      </c>
      <c r="D54" s="8">
        <v>166.2</v>
      </c>
      <c r="E54" s="8">
        <v>176.6</v>
      </c>
      <c r="F54" s="9">
        <v>172.5</v>
      </c>
      <c r="G54" s="9">
        <v>220</v>
      </c>
      <c r="H54" s="9">
        <v>176.4</v>
      </c>
      <c r="I54" s="9">
        <v>225.2</v>
      </c>
      <c r="J54" s="9">
        <v>271.5</v>
      </c>
      <c r="K54" s="9">
        <v>286</v>
      </c>
      <c r="L54" s="9">
        <v>178.4</v>
      </c>
      <c r="M54" s="9">
        <v>435.1</v>
      </c>
      <c r="N54" s="9">
        <v>223.6</v>
      </c>
      <c r="O54" s="12">
        <f t="shared" si="27"/>
        <v>2635.1</v>
      </c>
      <c r="P54" s="12">
        <v>314.39999999999998</v>
      </c>
      <c r="Q54" s="8">
        <v>179.1</v>
      </c>
      <c r="R54" s="8">
        <v>184</v>
      </c>
      <c r="S54" s="8">
        <v>179.5</v>
      </c>
      <c r="T54" s="8">
        <v>207.5</v>
      </c>
      <c r="U54" s="8">
        <v>180.7</v>
      </c>
      <c r="V54" s="8">
        <v>182.6</v>
      </c>
      <c r="W54" s="8">
        <v>314.2</v>
      </c>
      <c r="X54" s="12">
        <v>173.8</v>
      </c>
      <c r="Y54" s="12">
        <v>187.6</v>
      </c>
      <c r="Z54" s="12">
        <v>194.4</v>
      </c>
      <c r="AA54" s="12">
        <v>216.4</v>
      </c>
      <c r="AB54" s="12">
        <f t="shared" si="28"/>
        <v>2514.2000000000003</v>
      </c>
      <c r="AC54" s="12">
        <f t="shared" si="1"/>
        <v>-120.89999999999964</v>
      </c>
      <c r="AD54" s="12">
        <f t="shared" si="26"/>
        <v>-4.588061174148975</v>
      </c>
      <c r="AE54" s="1"/>
      <c r="AF54" s="1"/>
    </row>
    <row r="55" spans="2:32" ht="15.95" customHeight="1">
      <c r="B55" s="11" t="s">
        <v>64</v>
      </c>
      <c r="C55" s="12">
        <v>15.2</v>
      </c>
      <c r="D55" s="8">
        <v>0.4</v>
      </c>
      <c r="E55" s="8">
        <v>0.2</v>
      </c>
      <c r="F55" s="9">
        <v>0.4</v>
      </c>
      <c r="G55" s="9">
        <v>30.2</v>
      </c>
      <c r="H55" s="9">
        <v>25</v>
      </c>
      <c r="I55" s="9">
        <v>0.4</v>
      </c>
      <c r="J55" s="9">
        <v>25.2</v>
      </c>
      <c r="K55" s="9">
        <v>1452.8</v>
      </c>
      <c r="L55" s="9">
        <v>5.3</v>
      </c>
      <c r="M55" s="9">
        <v>25.3</v>
      </c>
      <c r="N55" s="9">
        <v>0.1</v>
      </c>
      <c r="O55" s="12">
        <f t="shared" si="27"/>
        <v>1580.4999999999998</v>
      </c>
      <c r="P55" s="12">
        <v>0</v>
      </c>
      <c r="Q55" s="8">
        <v>0.3</v>
      </c>
      <c r="R55" s="8">
        <v>0.2</v>
      </c>
      <c r="S55" s="8">
        <v>0.1</v>
      </c>
      <c r="T55" s="8">
        <v>0.3</v>
      </c>
      <c r="U55" s="8">
        <v>0.1</v>
      </c>
      <c r="V55" s="8">
        <v>0.1</v>
      </c>
      <c r="W55" s="8">
        <v>0.3</v>
      </c>
      <c r="X55" s="12">
        <v>0.1</v>
      </c>
      <c r="Y55" s="12">
        <v>999.3</v>
      </c>
      <c r="Z55" s="12">
        <v>1001.9</v>
      </c>
      <c r="AA55" s="12">
        <v>0.2</v>
      </c>
      <c r="AB55" s="12">
        <f t="shared" si="28"/>
        <v>2002.8999999999999</v>
      </c>
      <c r="AC55" s="12">
        <f t="shared" si="1"/>
        <v>422.40000000000009</v>
      </c>
      <c r="AD55" s="12">
        <f t="shared" si="26"/>
        <v>26.725719708952873</v>
      </c>
      <c r="AE55" s="1"/>
      <c r="AF55" s="1"/>
    </row>
    <row r="56" spans="2:32" ht="15.95" customHeight="1">
      <c r="B56" s="42" t="s">
        <v>65</v>
      </c>
      <c r="C56" s="12">
        <f t="shared" ref="C56:AA56" si="29">+C57+C67+C71</f>
        <v>1534.6000000000001</v>
      </c>
      <c r="D56" s="12">
        <f t="shared" si="29"/>
        <v>1552.3</v>
      </c>
      <c r="E56" s="12">
        <f t="shared" si="29"/>
        <v>1587.3999999999999</v>
      </c>
      <c r="F56" s="13">
        <f t="shared" si="29"/>
        <v>1456.7</v>
      </c>
      <c r="G56" s="13">
        <f t="shared" si="29"/>
        <v>1565.7999999999997</v>
      </c>
      <c r="H56" s="13">
        <f t="shared" si="29"/>
        <v>1842.8999999999999</v>
      </c>
      <c r="I56" s="13">
        <f t="shared" si="29"/>
        <v>1870.2000000000003</v>
      </c>
      <c r="J56" s="13">
        <f t="shared" si="29"/>
        <v>1933.2</v>
      </c>
      <c r="K56" s="13">
        <f t="shared" si="29"/>
        <v>1641.1</v>
      </c>
      <c r="L56" s="13">
        <f t="shared" si="29"/>
        <v>1481.0000000000002</v>
      </c>
      <c r="M56" s="13">
        <f t="shared" si="29"/>
        <v>1608.6</v>
      </c>
      <c r="N56" s="13">
        <f t="shared" si="29"/>
        <v>1767.5000000000002</v>
      </c>
      <c r="O56" s="12">
        <f t="shared" si="29"/>
        <v>19841.300000000003</v>
      </c>
      <c r="P56" s="12">
        <f t="shared" si="29"/>
        <v>2204.5</v>
      </c>
      <c r="Q56" s="12">
        <f t="shared" si="29"/>
        <v>1677.5</v>
      </c>
      <c r="R56" s="12">
        <f t="shared" si="29"/>
        <v>1764.0000000000002</v>
      </c>
      <c r="S56" s="12">
        <f t="shared" si="29"/>
        <v>1621.8999999999999</v>
      </c>
      <c r="T56" s="12">
        <f t="shared" si="29"/>
        <v>1809.5</v>
      </c>
      <c r="U56" s="12">
        <f t="shared" si="29"/>
        <v>1765.1000000000001</v>
      </c>
      <c r="V56" s="12">
        <f t="shared" si="29"/>
        <v>1820.7000000000003</v>
      </c>
      <c r="W56" s="12">
        <f t="shared" si="29"/>
        <v>2132.2999999999997</v>
      </c>
      <c r="X56" s="12">
        <f t="shared" si="29"/>
        <v>1925</v>
      </c>
      <c r="Y56" s="12">
        <f t="shared" si="29"/>
        <v>1810.8999999999999</v>
      </c>
      <c r="Z56" s="12">
        <f t="shared" si="29"/>
        <v>1770.6000000000001</v>
      </c>
      <c r="AA56" s="12">
        <f t="shared" si="29"/>
        <v>5081.6000000000004</v>
      </c>
      <c r="AB56" s="12">
        <f>+AB57+AB67+AB71</f>
        <v>25383.600000000002</v>
      </c>
      <c r="AC56" s="12">
        <f t="shared" si="1"/>
        <v>5542.2999999999993</v>
      </c>
      <c r="AD56" s="12">
        <f t="shared" si="26"/>
        <v>27.933149541612689</v>
      </c>
      <c r="AE56" s="1"/>
      <c r="AF56" s="1"/>
    </row>
    <row r="57" spans="2:32" ht="15.95" customHeight="1">
      <c r="B57" s="43" t="s">
        <v>66</v>
      </c>
      <c r="C57" s="12">
        <f t="shared" ref="C57:AB57" si="30">+C58+C63</f>
        <v>1247.3000000000002</v>
      </c>
      <c r="D57" s="12">
        <f t="shared" si="30"/>
        <v>1294.3</v>
      </c>
      <c r="E57" s="12">
        <f t="shared" si="30"/>
        <v>1313.3999999999999</v>
      </c>
      <c r="F57" s="13">
        <f t="shared" si="30"/>
        <v>1199.7</v>
      </c>
      <c r="G57" s="13">
        <f t="shared" si="30"/>
        <v>1327.6</v>
      </c>
      <c r="H57" s="13">
        <f t="shared" si="30"/>
        <v>1525.6</v>
      </c>
      <c r="I57" s="13">
        <f t="shared" si="30"/>
        <v>1559.9</v>
      </c>
      <c r="J57" s="13">
        <f t="shared" si="30"/>
        <v>1688.5</v>
      </c>
      <c r="K57" s="13">
        <f t="shared" si="30"/>
        <v>1424.2</v>
      </c>
      <c r="L57" s="13">
        <f t="shared" si="30"/>
        <v>1274.6000000000001</v>
      </c>
      <c r="M57" s="13">
        <f t="shared" si="30"/>
        <v>1326.7</v>
      </c>
      <c r="N57" s="13">
        <f t="shared" si="30"/>
        <v>1536.0000000000002</v>
      </c>
      <c r="O57" s="12">
        <f t="shared" si="30"/>
        <v>16717.800000000003</v>
      </c>
      <c r="P57" s="12">
        <f t="shared" si="30"/>
        <v>1929.8</v>
      </c>
      <c r="Q57" s="12">
        <f t="shared" si="30"/>
        <v>1437.4</v>
      </c>
      <c r="R57" s="12">
        <f t="shared" si="30"/>
        <v>1431.8000000000002</v>
      </c>
      <c r="S57" s="12">
        <f t="shared" si="30"/>
        <v>1374.2</v>
      </c>
      <c r="T57" s="12">
        <f t="shared" si="30"/>
        <v>1604.8</v>
      </c>
      <c r="U57" s="12">
        <f t="shared" si="30"/>
        <v>1496.3000000000002</v>
      </c>
      <c r="V57" s="12">
        <f t="shared" si="30"/>
        <v>1537.0000000000002</v>
      </c>
      <c r="W57" s="12">
        <f t="shared" si="30"/>
        <v>1724.2999999999997</v>
      </c>
      <c r="X57" s="12">
        <f t="shared" si="30"/>
        <v>1617.4</v>
      </c>
      <c r="Y57" s="12">
        <f t="shared" si="30"/>
        <v>1497.8999999999999</v>
      </c>
      <c r="Z57" s="12">
        <f t="shared" si="30"/>
        <v>1439.4</v>
      </c>
      <c r="AA57" s="12">
        <f t="shared" si="30"/>
        <v>4765.8999999999996</v>
      </c>
      <c r="AB57" s="12">
        <f t="shared" si="30"/>
        <v>21856.2</v>
      </c>
      <c r="AC57" s="12">
        <f t="shared" si="1"/>
        <v>5138.3999999999978</v>
      </c>
      <c r="AD57" s="12">
        <f t="shared" si="26"/>
        <v>30.736101640167945</v>
      </c>
      <c r="AE57" s="1"/>
      <c r="AF57" s="1"/>
    </row>
    <row r="58" spans="2:32" ht="15.95" customHeight="1">
      <c r="B58" s="28" t="s">
        <v>67</v>
      </c>
      <c r="C58" s="12">
        <f t="shared" ref="C58:P58" si="31">SUM(C59:C62)</f>
        <v>80</v>
      </c>
      <c r="D58" s="12">
        <f t="shared" si="31"/>
        <v>88.699999999999989</v>
      </c>
      <c r="E58" s="12">
        <f t="shared" si="31"/>
        <v>101</v>
      </c>
      <c r="F58" s="13">
        <f t="shared" si="31"/>
        <v>74.199999999999989</v>
      </c>
      <c r="G58" s="13">
        <f t="shared" si="31"/>
        <v>102.60000000000001</v>
      </c>
      <c r="H58" s="13">
        <f t="shared" si="31"/>
        <v>81.099999999999994</v>
      </c>
      <c r="I58" s="13">
        <f t="shared" ref="I58:M58" si="32">SUM(I59:I62)</f>
        <v>94.399999999999991</v>
      </c>
      <c r="J58" s="13">
        <f t="shared" si="32"/>
        <v>116.1</v>
      </c>
      <c r="K58" s="13">
        <f t="shared" si="32"/>
        <v>102.39999999999999</v>
      </c>
      <c r="L58" s="13">
        <f t="shared" si="32"/>
        <v>100.7</v>
      </c>
      <c r="M58" s="13">
        <f t="shared" si="32"/>
        <v>102.2</v>
      </c>
      <c r="N58" s="13">
        <f t="shared" si="31"/>
        <v>148.9</v>
      </c>
      <c r="O58" s="12">
        <f t="shared" si="31"/>
        <v>1192.3000000000002</v>
      </c>
      <c r="P58" s="12">
        <f t="shared" si="31"/>
        <v>90</v>
      </c>
      <c r="Q58" s="12">
        <f t="shared" ref="Q58:AB58" si="33">SUM(Q59:Q62)</f>
        <v>85.6</v>
      </c>
      <c r="R58" s="12">
        <f t="shared" si="33"/>
        <v>105.7</v>
      </c>
      <c r="S58" s="12">
        <f t="shared" si="33"/>
        <v>79.5</v>
      </c>
      <c r="T58" s="12">
        <f t="shared" si="33"/>
        <v>94.1</v>
      </c>
      <c r="U58" s="12">
        <f t="shared" si="33"/>
        <v>78.400000000000006</v>
      </c>
      <c r="V58" s="12">
        <f t="shared" si="33"/>
        <v>83.4</v>
      </c>
      <c r="W58" s="12">
        <f t="shared" si="33"/>
        <v>120.8</v>
      </c>
      <c r="X58" s="12">
        <f t="shared" si="33"/>
        <v>89.899999999999991</v>
      </c>
      <c r="Y58" s="12">
        <f t="shared" si="33"/>
        <v>124.2</v>
      </c>
      <c r="Z58" s="12">
        <f t="shared" si="33"/>
        <v>112.49999999999999</v>
      </c>
      <c r="AA58" s="12">
        <f t="shared" si="33"/>
        <v>94.2</v>
      </c>
      <c r="AB58" s="12">
        <f t="shared" si="33"/>
        <v>1158.3</v>
      </c>
      <c r="AC58" s="12">
        <f t="shared" si="1"/>
        <v>-34.000000000000227</v>
      </c>
      <c r="AD58" s="12">
        <f t="shared" si="26"/>
        <v>-2.8516313008471208</v>
      </c>
      <c r="AE58" s="1"/>
      <c r="AF58" s="1"/>
    </row>
    <row r="59" spans="2:32" ht="15.95" customHeight="1">
      <c r="B59" s="29" t="s">
        <v>68</v>
      </c>
      <c r="C59" s="15">
        <v>74.2</v>
      </c>
      <c r="D59" s="44">
        <v>81.599999999999994</v>
      </c>
      <c r="E59" s="44">
        <v>96</v>
      </c>
      <c r="F59" s="45">
        <v>69</v>
      </c>
      <c r="G59" s="45">
        <v>83.9</v>
      </c>
      <c r="H59" s="45">
        <v>75.7</v>
      </c>
      <c r="I59" s="45">
        <v>79.7</v>
      </c>
      <c r="J59" s="45">
        <v>84.3</v>
      </c>
      <c r="K59" s="45">
        <v>80.099999999999994</v>
      </c>
      <c r="L59" s="45">
        <v>91.4</v>
      </c>
      <c r="M59" s="45">
        <v>87.2</v>
      </c>
      <c r="N59" s="45">
        <v>68.2</v>
      </c>
      <c r="O59" s="15">
        <f>SUM(C59:N59)</f>
        <v>971.30000000000007</v>
      </c>
      <c r="P59" s="15">
        <v>86.3</v>
      </c>
      <c r="Q59" s="44">
        <v>81.099999999999994</v>
      </c>
      <c r="R59" s="44">
        <v>90.5</v>
      </c>
      <c r="S59" s="44">
        <v>74.900000000000006</v>
      </c>
      <c r="T59" s="44">
        <v>80.8</v>
      </c>
      <c r="U59" s="44">
        <v>74.400000000000006</v>
      </c>
      <c r="V59" s="44">
        <v>79.2</v>
      </c>
      <c r="W59" s="44">
        <v>86.4</v>
      </c>
      <c r="X59" s="15">
        <v>85.8</v>
      </c>
      <c r="Y59" s="15">
        <v>109.3</v>
      </c>
      <c r="Z59" s="15">
        <v>98.5</v>
      </c>
      <c r="AA59" s="15">
        <v>92.4</v>
      </c>
      <c r="AB59" s="15">
        <f>SUM(P59:AA59)</f>
        <v>1039.5999999999999</v>
      </c>
      <c r="AC59" s="15">
        <f t="shared" si="1"/>
        <v>68.299999999999841</v>
      </c>
      <c r="AD59" s="15">
        <f t="shared" si="26"/>
        <v>7.0318130340780227</v>
      </c>
      <c r="AE59" s="1"/>
      <c r="AF59" s="1"/>
    </row>
    <row r="60" spans="2:32" ht="15.95" customHeight="1">
      <c r="B60" s="29" t="s">
        <v>69</v>
      </c>
      <c r="C60" s="15">
        <v>1.8</v>
      </c>
      <c r="D60" s="46">
        <v>2.7</v>
      </c>
      <c r="E60" s="46">
        <v>3.4</v>
      </c>
      <c r="F60" s="47">
        <v>2.6</v>
      </c>
      <c r="G60" s="47">
        <v>3.2</v>
      </c>
      <c r="H60" s="47">
        <v>3.1</v>
      </c>
      <c r="I60" s="47">
        <v>3.3</v>
      </c>
      <c r="J60" s="47">
        <v>3.3</v>
      </c>
      <c r="K60" s="47">
        <v>2.5</v>
      </c>
      <c r="L60" s="47">
        <v>3.3</v>
      </c>
      <c r="M60" s="47">
        <v>3.4</v>
      </c>
      <c r="N60" s="47">
        <v>1.8</v>
      </c>
      <c r="O60" s="15">
        <f>SUM(C60:N60)</f>
        <v>34.4</v>
      </c>
      <c r="P60" s="15">
        <v>1.4</v>
      </c>
      <c r="Q60" s="46">
        <v>2.7</v>
      </c>
      <c r="R60" s="46">
        <v>2.7</v>
      </c>
      <c r="S60" s="46">
        <v>2.9</v>
      </c>
      <c r="T60" s="46">
        <v>3.1</v>
      </c>
      <c r="U60" s="46">
        <v>2.5</v>
      </c>
      <c r="V60" s="46">
        <v>2.7</v>
      </c>
      <c r="W60" s="46">
        <v>2.8</v>
      </c>
      <c r="X60" s="15">
        <v>2.4</v>
      </c>
      <c r="Y60" s="15">
        <v>3</v>
      </c>
      <c r="Z60" s="15">
        <v>2.8</v>
      </c>
      <c r="AA60" s="15">
        <v>1</v>
      </c>
      <c r="AB60" s="15">
        <f>SUM(P60:AA60)</f>
        <v>30</v>
      </c>
      <c r="AC60" s="15">
        <f t="shared" si="1"/>
        <v>-4.3999999999999986</v>
      </c>
      <c r="AD60" s="15">
        <f t="shared" si="26"/>
        <v>-12.790697674418603</v>
      </c>
      <c r="AE60" s="1"/>
      <c r="AF60" s="1"/>
    </row>
    <row r="61" spans="2:32" ht="15.95" customHeight="1">
      <c r="B61" s="48" t="s">
        <v>70</v>
      </c>
      <c r="C61" s="15">
        <v>4</v>
      </c>
      <c r="D61" s="46">
        <v>4.3</v>
      </c>
      <c r="E61" s="46">
        <v>1.5</v>
      </c>
      <c r="F61" s="47">
        <v>2.5</v>
      </c>
      <c r="G61" s="47">
        <v>15.2</v>
      </c>
      <c r="H61" s="47">
        <v>2.2000000000000002</v>
      </c>
      <c r="I61" s="47">
        <v>11.3</v>
      </c>
      <c r="J61" s="47">
        <v>27.2</v>
      </c>
      <c r="K61" s="47">
        <v>19.7</v>
      </c>
      <c r="L61" s="47">
        <v>6</v>
      </c>
      <c r="M61" s="47">
        <v>11.6</v>
      </c>
      <c r="N61" s="47">
        <v>78.900000000000006</v>
      </c>
      <c r="O61" s="15">
        <f>SUM(C61:N61)</f>
        <v>184.4</v>
      </c>
      <c r="P61" s="15">
        <v>2.2000000000000002</v>
      </c>
      <c r="Q61" s="46">
        <v>1.7</v>
      </c>
      <c r="R61" s="46">
        <v>12.1</v>
      </c>
      <c r="S61" s="46">
        <v>1.6</v>
      </c>
      <c r="T61" s="46">
        <v>10.199999999999999</v>
      </c>
      <c r="U61" s="46">
        <v>1.4</v>
      </c>
      <c r="V61" s="46">
        <v>1.5</v>
      </c>
      <c r="W61" s="46">
        <v>31.5</v>
      </c>
      <c r="X61" s="15">
        <v>1.1000000000000001</v>
      </c>
      <c r="Y61" s="15">
        <v>11.7</v>
      </c>
      <c r="Z61" s="15">
        <v>11.1</v>
      </c>
      <c r="AA61" s="15">
        <v>0.8</v>
      </c>
      <c r="AB61" s="15">
        <f>SUM(P61:AA61)</f>
        <v>86.899999999999991</v>
      </c>
      <c r="AC61" s="15">
        <f t="shared" si="1"/>
        <v>-97.500000000000014</v>
      </c>
      <c r="AD61" s="15">
        <f t="shared" si="26"/>
        <v>-52.874186550976141</v>
      </c>
      <c r="AE61" s="1"/>
      <c r="AF61" s="1"/>
    </row>
    <row r="62" spans="2:32" ht="15.95" customHeight="1">
      <c r="B62" s="29" t="s">
        <v>71</v>
      </c>
      <c r="C62" s="15">
        <v>0</v>
      </c>
      <c r="D62" s="15">
        <v>0.1</v>
      </c>
      <c r="E62" s="15">
        <v>0.1</v>
      </c>
      <c r="F62" s="16">
        <v>0.1</v>
      </c>
      <c r="G62" s="16">
        <v>0.3</v>
      </c>
      <c r="H62" s="16">
        <v>0.1</v>
      </c>
      <c r="I62" s="16">
        <v>0.1</v>
      </c>
      <c r="J62" s="16">
        <v>1.3</v>
      </c>
      <c r="K62" s="16">
        <v>0.1</v>
      </c>
      <c r="L62" s="16">
        <v>0</v>
      </c>
      <c r="M62" s="16">
        <v>0</v>
      </c>
      <c r="N62" s="16">
        <v>0</v>
      </c>
      <c r="O62" s="15">
        <f>SUM(C62:N62)</f>
        <v>2.2000000000000002</v>
      </c>
      <c r="P62" s="15">
        <v>0.1</v>
      </c>
      <c r="Q62" s="15">
        <v>0.1</v>
      </c>
      <c r="R62" s="15">
        <v>0.4</v>
      </c>
      <c r="S62" s="15">
        <v>0.1</v>
      </c>
      <c r="T62" s="15">
        <v>0</v>
      </c>
      <c r="U62" s="15">
        <v>0.1</v>
      </c>
      <c r="V62" s="15">
        <v>0</v>
      </c>
      <c r="W62" s="15">
        <v>0.1</v>
      </c>
      <c r="X62" s="15">
        <v>0.6</v>
      </c>
      <c r="Y62" s="15">
        <v>0.2</v>
      </c>
      <c r="Z62" s="15">
        <v>0.1</v>
      </c>
      <c r="AA62" s="15">
        <v>0</v>
      </c>
      <c r="AB62" s="15">
        <f>SUM(P62:AA62)</f>
        <v>1.8</v>
      </c>
      <c r="AC62" s="15">
        <f t="shared" si="1"/>
        <v>-0.40000000000000013</v>
      </c>
      <c r="AD62" s="15">
        <f t="shared" si="26"/>
        <v>-18.181818181818183</v>
      </c>
      <c r="AE62" s="1"/>
      <c r="AF62" s="1"/>
    </row>
    <row r="63" spans="2:32" ht="15.95" customHeight="1">
      <c r="B63" s="28" t="s">
        <v>72</v>
      </c>
      <c r="C63" s="12">
        <f t="shared" ref="C63:AB63" si="34">SUM(C64:C66)</f>
        <v>1167.3000000000002</v>
      </c>
      <c r="D63" s="12">
        <f t="shared" si="34"/>
        <v>1205.5999999999999</v>
      </c>
      <c r="E63" s="12">
        <f t="shared" si="34"/>
        <v>1212.3999999999999</v>
      </c>
      <c r="F63" s="13">
        <f t="shared" si="34"/>
        <v>1125.5</v>
      </c>
      <c r="G63" s="13">
        <f t="shared" si="34"/>
        <v>1225</v>
      </c>
      <c r="H63" s="13">
        <f t="shared" si="34"/>
        <v>1444.5</v>
      </c>
      <c r="I63" s="13">
        <f t="shared" si="34"/>
        <v>1465.5</v>
      </c>
      <c r="J63" s="13">
        <f t="shared" si="34"/>
        <v>1572.4</v>
      </c>
      <c r="K63" s="13">
        <f t="shared" si="34"/>
        <v>1321.8</v>
      </c>
      <c r="L63" s="13">
        <f t="shared" si="34"/>
        <v>1173.9000000000001</v>
      </c>
      <c r="M63" s="13">
        <f t="shared" si="34"/>
        <v>1224.5</v>
      </c>
      <c r="N63" s="13">
        <f t="shared" si="34"/>
        <v>1387.1000000000001</v>
      </c>
      <c r="O63" s="12">
        <f t="shared" si="34"/>
        <v>15525.500000000002</v>
      </c>
      <c r="P63" s="12">
        <f t="shared" si="34"/>
        <v>1839.8</v>
      </c>
      <c r="Q63" s="12">
        <f t="shared" si="34"/>
        <v>1351.8000000000002</v>
      </c>
      <c r="R63" s="12">
        <f t="shared" si="34"/>
        <v>1326.1000000000001</v>
      </c>
      <c r="S63" s="12">
        <f t="shared" si="34"/>
        <v>1294.7</v>
      </c>
      <c r="T63" s="12">
        <f t="shared" si="34"/>
        <v>1510.7</v>
      </c>
      <c r="U63" s="12">
        <f t="shared" si="34"/>
        <v>1417.9</v>
      </c>
      <c r="V63" s="12">
        <f t="shared" si="34"/>
        <v>1453.6000000000001</v>
      </c>
      <c r="W63" s="12">
        <f t="shared" si="34"/>
        <v>1603.4999999999998</v>
      </c>
      <c r="X63" s="12">
        <f t="shared" si="34"/>
        <v>1527.5</v>
      </c>
      <c r="Y63" s="12">
        <f t="shared" si="34"/>
        <v>1373.6999999999998</v>
      </c>
      <c r="Z63" s="12">
        <f t="shared" si="34"/>
        <v>1326.9</v>
      </c>
      <c r="AA63" s="12">
        <f t="shared" si="34"/>
        <v>4671.7</v>
      </c>
      <c r="AB63" s="12">
        <f t="shared" si="34"/>
        <v>20697.900000000001</v>
      </c>
      <c r="AC63" s="12">
        <f t="shared" si="1"/>
        <v>5172.3999999999996</v>
      </c>
      <c r="AD63" s="12">
        <f t="shared" si="26"/>
        <v>33.315513187981054</v>
      </c>
      <c r="AE63" s="1"/>
      <c r="AF63" s="1"/>
    </row>
    <row r="64" spans="2:32" ht="15.95" customHeight="1">
      <c r="B64" s="48" t="s">
        <v>73</v>
      </c>
      <c r="C64" s="15">
        <v>12.4</v>
      </c>
      <c r="D64" s="32">
        <v>23.9</v>
      </c>
      <c r="E64" s="32">
        <v>22.8</v>
      </c>
      <c r="F64" s="33">
        <v>19.8</v>
      </c>
      <c r="G64" s="33">
        <v>21.4</v>
      </c>
      <c r="H64" s="33">
        <v>21.8</v>
      </c>
      <c r="I64" s="33">
        <v>20.7</v>
      </c>
      <c r="J64" s="33">
        <v>23.5</v>
      </c>
      <c r="K64" s="33">
        <v>22.8</v>
      </c>
      <c r="L64" s="33">
        <v>23.2</v>
      </c>
      <c r="M64" s="33">
        <v>23.4</v>
      </c>
      <c r="N64" s="33">
        <v>23.7</v>
      </c>
      <c r="O64" s="15">
        <f>SUM(C64:N64)</f>
        <v>259.39999999999998</v>
      </c>
      <c r="P64" s="15">
        <v>24.6</v>
      </c>
      <c r="Q64" s="32">
        <v>19.899999999999999</v>
      </c>
      <c r="R64" s="32">
        <v>17.399999999999999</v>
      </c>
      <c r="S64" s="32">
        <v>16.3</v>
      </c>
      <c r="T64" s="32">
        <v>23</v>
      </c>
      <c r="U64" s="32">
        <v>19</v>
      </c>
      <c r="V64" s="32">
        <v>20.7</v>
      </c>
      <c r="W64" s="32">
        <v>21.1</v>
      </c>
      <c r="X64" s="15">
        <v>17.100000000000001</v>
      </c>
      <c r="Y64" s="15">
        <v>16.100000000000001</v>
      </c>
      <c r="Z64" s="15">
        <v>20.2</v>
      </c>
      <c r="AA64" s="15">
        <v>18.100000000000001</v>
      </c>
      <c r="AB64" s="15">
        <f>SUM(P64:AA64)</f>
        <v>233.49999999999997</v>
      </c>
      <c r="AC64" s="15">
        <f t="shared" si="1"/>
        <v>-25.900000000000006</v>
      </c>
      <c r="AD64" s="15">
        <f t="shared" si="26"/>
        <v>-9.9845797995373964</v>
      </c>
      <c r="AE64" s="1"/>
      <c r="AF64" s="1"/>
    </row>
    <row r="65" spans="2:32" ht="15.95" customHeight="1">
      <c r="B65" s="48" t="s">
        <v>74</v>
      </c>
      <c r="C65" s="49">
        <v>1031.7</v>
      </c>
      <c r="D65" s="32">
        <v>1055.0999999999999</v>
      </c>
      <c r="E65" s="32">
        <v>1035.8</v>
      </c>
      <c r="F65" s="33">
        <v>987.9</v>
      </c>
      <c r="G65" s="33">
        <v>1056.7</v>
      </c>
      <c r="H65" s="33">
        <v>1135.4000000000001</v>
      </c>
      <c r="I65" s="33">
        <v>1225.7</v>
      </c>
      <c r="J65" s="33">
        <v>1366.9</v>
      </c>
      <c r="K65" s="33">
        <v>1099.2</v>
      </c>
      <c r="L65" s="33">
        <v>992.7</v>
      </c>
      <c r="M65" s="33">
        <v>977.1</v>
      </c>
      <c r="N65" s="33">
        <v>1067.4000000000001</v>
      </c>
      <c r="O65" s="49">
        <f>SUM(C65:N65)</f>
        <v>13031.600000000002</v>
      </c>
      <c r="P65" s="49">
        <v>1720.7</v>
      </c>
      <c r="Q65" s="32">
        <v>1241.4000000000001</v>
      </c>
      <c r="R65" s="32">
        <v>1250.7</v>
      </c>
      <c r="S65" s="32">
        <v>1227</v>
      </c>
      <c r="T65" s="32">
        <v>1352.2</v>
      </c>
      <c r="U65" s="32">
        <v>1254.7</v>
      </c>
      <c r="V65" s="32">
        <v>1330.2</v>
      </c>
      <c r="W65" s="32">
        <v>1487.1</v>
      </c>
      <c r="X65" s="49">
        <v>1288.5</v>
      </c>
      <c r="Y65" s="49">
        <v>1257</v>
      </c>
      <c r="Z65" s="49">
        <v>1190.2</v>
      </c>
      <c r="AA65" s="49">
        <v>4531.7</v>
      </c>
      <c r="AB65" s="49">
        <f>SUM(P65:AA65)</f>
        <v>19131.400000000001</v>
      </c>
      <c r="AC65" s="15">
        <f t="shared" si="1"/>
        <v>6099.7999999999993</v>
      </c>
      <c r="AD65" s="15">
        <f t="shared" si="26"/>
        <v>46.807759599742148</v>
      </c>
      <c r="AE65" s="1"/>
      <c r="AF65" s="1"/>
    </row>
    <row r="66" spans="2:32" ht="15.95" customHeight="1">
      <c r="B66" s="48" t="s">
        <v>34</v>
      </c>
      <c r="C66" s="15">
        <v>123.2</v>
      </c>
      <c r="D66" s="32">
        <v>126.6</v>
      </c>
      <c r="E66" s="32">
        <f>144.3+9.5</f>
        <v>153.80000000000001</v>
      </c>
      <c r="F66" s="33">
        <f>111.8+6</f>
        <v>117.8</v>
      </c>
      <c r="G66" s="33">
        <f>140.2+6.7</f>
        <v>146.89999999999998</v>
      </c>
      <c r="H66" s="33">
        <f>125.3+162</f>
        <v>287.3</v>
      </c>
      <c r="I66" s="33">
        <v>219.1</v>
      </c>
      <c r="J66" s="33">
        <f>120.6+61.4</f>
        <v>182</v>
      </c>
      <c r="K66" s="33">
        <f>117.6+82.2</f>
        <v>199.8</v>
      </c>
      <c r="L66" s="33">
        <v>158</v>
      </c>
      <c r="M66" s="33">
        <v>224</v>
      </c>
      <c r="N66" s="33">
        <v>296</v>
      </c>
      <c r="O66" s="15">
        <f>SUM(C66:N66)</f>
        <v>2234.5</v>
      </c>
      <c r="P66" s="15">
        <v>94.5</v>
      </c>
      <c r="Q66" s="32">
        <v>90.5</v>
      </c>
      <c r="R66" s="32">
        <v>58</v>
      </c>
      <c r="S66" s="32">
        <v>51.4</v>
      </c>
      <c r="T66" s="32">
        <v>135.5</v>
      </c>
      <c r="U66" s="32">
        <v>144.19999999999999</v>
      </c>
      <c r="V66" s="32">
        <v>102.7</v>
      </c>
      <c r="W66" s="32">
        <v>95.3</v>
      </c>
      <c r="X66" s="15">
        <v>221.9</v>
      </c>
      <c r="Y66" s="15">
        <v>100.6</v>
      </c>
      <c r="Z66" s="15">
        <v>116.5</v>
      </c>
      <c r="AA66" s="15">
        <v>121.9</v>
      </c>
      <c r="AB66" s="15">
        <f>SUM(P66:AA66)</f>
        <v>1333</v>
      </c>
      <c r="AC66" s="15">
        <f t="shared" si="1"/>
        <v>-901.5</v>
      </c>
      <c r="AD66" s="15">
        <f t="shared" si="26"/>
        <v>-40.344596106511524</v>
      </c>
      <c r="AE66" s="1"/>
      <c r="AF66" s="1"/>
    </row>
    <row r="67" spans="2:32" ht="15.95" customHeight="1">
      <c r="B67" s="43" t="s">
        <v>75</v>
      </c>
      <c r="C67" s="8">
        <f t="shared" ref="C67:AB67" si="35">SUM(C68:C70)</f>
        <v>284.5</v>
      </c>
      <c r="D67" s="8">
        <f t="shared" si="35"/>
        <v>255.09999999999997</v>
      </c>
      <c r="E67" s="8">
        <f t="shared" si="35"/>
        <v>270.2</v>
      </c>
      <c r="F67" s="9">
        <f t="shared" si="35"/>
        <v>254</v>
      </c>
      <c r="G67" s="9">
        <f t="shared" si="35"/>
        <v>234.6</v>
      </c>
      <c r="H67" s="9">
        <f t="shared" si="35"/>
        <v>313.09999999999997</v>
      </c>
      <c r="I67" s="9">
        <f t="shared" si="35"/>
        <v>306.39999999999998</v>
      </c>
      <c r="J67" s="9">
        <f t="shared" si="35"/>
        <v>240.79999999999998</v>
      </c>
      <c r="K67" s="9">
        <f t="shared" si="35"/>
        <v>213.79999999999998</v>
      </c>
      <c r="L67" s="9">
        <f t="shared" si="35"/>
        <v>202.7</v>
      </c>
      <c r="M67" s="9">
        <f t="shared" si="35"/>
        <v>278.39999999999998</v>
      </c>
      <c r="N67" s="9">
        <f t="shared" si="35"/>
        <v>228.5</v>
      </c>
      <c r="O67" s="8">
        <f t="shared" si="35"/>
        <v>3082.1000000000004</v>
      </c>
      <c r="P67" s="8">
        <f t="shared" si="35"/>
        <v>271.10000000000002</v>
      </c>
      <c r="Q67" s="8">
        <f t="shared" si="35"/>
        <v>236.79999999999998</v>
      </c>
      <c r="R67" s="8">
        <f t="shared" si="35"/>
        <v>328.5</v>
      </c>
      <c r="S67" s="8">
        <f t="shared" si="35"/>
        <v>244.1</v>
      </c>
      <c r="T67" s="8">
        <f t="shared" si="35"/>
        <v>200.60000000000002</v>
      </c>
      <c r="U67" s="8">
        <f t="shared" si="35"/>
        <v>265.10000000000002</v>
      </c>
      <c r="V67" s="8">
        <f t="shared" si="35"/>
        <v>279.90000000000003</v>
      </c>
      <c r="W67" s="8">
        <f t="shared" si="35"/>
        <v>404.2</v>
      </c>
      <c r="X67" s="8">
        <f t="shared" si="35"/>
        <v>304</v>
      </c>
      <c r="Y67" s="8">
        <f t="shared" si="35"/>
        <v>308.7</v>
      </c>
      <c r="Z67" s="8">
        <f t="shared" si="35"/>
        <v>327.39999999999998</v>
      </c>
      <c r="AA67" s="8">
        <f t="shared" si="35"/>
        <v>312.60000000000002</v>
      </c>
      <c r="AB67" s="8">
        <f t="shared" si="35"/>
        <v>3483</v>
      </c>
      <c r="AC67" s="8">
        <f t="shared" si="1"/>
        <v>400.89999999999964</v>
      </c>
      <c r="AD67" s="8">
        <f t="shared" si="26"/>
        <v>13.007365108205432</v>
      </c>
      <c r="AE67" s="1"/>
      <c r="AF67" s="1"/>
    </row>
    <row r="68" spans="2:32" ht="15.95" customHeight="1">
      <c r="B68" s="29" t="s">
        <v>76</v>
      </c>
      <c r="C68" s="15">
        <v>184.4</v>
      </c>
      <c r="D68" s="32">
        <v>181.6</v>
      </c>
      <c r="E68" s="32">
        <v>194.6</v>
      </c>
      <c r="F68" s="33">
        <v>174.8</v>
      </c>
      <c r="G68" s="33">
        <v>138.5</v>
      </c>
      <c r="H68" s="33">
        <v>212.1</v>
      </c>
      <c r="I68" s="33">
        <v>200.7</v>
      </c>
      <c r="J68" s="33">
        <v>155.19999999999999</v>
      </c>
      <c r="K68" s="33">
        <v>148.5</v>
      </c>
      <c r="L68" s="33">
        <v>120.1</v>
      </c>
      <c r="M68" s="33">
        <v>209.8</v>
      </c>
      <c r="N68" s="33">
        <v>165</v>
      </c>
      <c r="O68" s="15">
        <f>SUM(C68:N68)</f>
        <v>2085.3000000000002</v>
      </c>
      <c r="P68" s="15">
        <v>184.2</v>
      </c>
      <c r="Q68" s="32">
        <v>169.1</v>
      </c>
      <c r="R68" s="32">
        <v>248.6</v>
      </c>
      <c r="S68" s="32">
        <v>168.6</v>
      </c>
      <c r="T68" s="32">
        <v>120.9</v>
      </c>
      <c r="U68" s="32">
        <v>195</v>
      </c>
      <c r="V68" s="32">
        <v>201.9</v>
      </c>
      <c r="W68" s="32">
        <v>330.9</v>
      </c>
      <c r="X68" s="15">
        <v>245.8</v>
      </c>
      <c r="Y68" s="15">
        <v>236.4</v>
      </c>
      <c r="Z68" s="15">
        <v>269.39999999999998</v>
      </c>
      <c r="AA68" s="15">
        <v>263.60000000000002</v>
      </c>
      <c r="AB68" s="15">
        <f>SUM(P68:AA68)</f>
        <v>2634.4</v>
      </c>
      <c r="AC68" s="15">
        <f t="shared" si="1"/>
        <v>549.09999999999991</v>
      </c>
      <c r="AD68" s="15">
        <f t="shared" si="26"/>
        <v>26.331942646142036</v>
      </c>
      <c r="AE68" s="1"/>
      <c r="AF68" s="1"/>
    </row>
    <row r="69" spans="2:32" ht="15.95" customHeight="1">
      <c r="B69" s="29" t="s">
        <v>77</v>
      </c>
      <c r="C69" s="15">
        <v>97.6</v>
      </c>
      <c r="D69" s="32">
        <v>71.3</v>
      </c>
      <c r="E69" s="32">
        <v>72.8</v>
      </c>
      <c r="F69" s="33">
        <v>77.099999999999994</v>
      </c>
      <c r="G69" s="33">
        <v>93.5</v>
      </c>
      <c r="H69" s="33">
        <v>98.6</v>
      </c>
      <c r="I69" s="33">
        <v>103.2</v>
      </c>
      <c r="J69" s="33">
        <v>83.1</v>
      </c>
      <c r="K69" s="33">
        <v>63.2</v>
      </c>
      <c r="L69" s="33">
        <v>80</v>
      </c>
      <c r="M69" s="33">
        <v>66.2</v>
      </c>
      <c r="N69" s="33">
        <v>61.4</v>
      </c>
      <c r="O69" s="15">
        <f>SUM(C69:N69)</f>
        <v>968.00000000000011</v>
      </c>
      <c r="P69" s="15">
        <v>84.4</v>
      </c>
      <c r="Q69" s="32">
        <v>65.3</v>
      </c>
      <c r="R69" s="32">
        <v>77.5</v>
      </c>
      <c r="S69" s="32">
        <v>72.900000000000006</v>
      </c>
      <c r="T69" s="32">
        <v>76.900000000000006</v>
      </c>
      <c r="U69" s="32">
        <v>67.599999999999994</v>
      </c>
      <c r="V69" s="32">
        <v>75.400000000000006</v>
      </c>
      <c r="W69" s="32">
        <v>70.599999999999994</v>
      </c>
      <c r="X69" s="15">
        <v>55.7</v>
      </c>
      <c r="Y69" s="15">
        <v>69.400000000000006</v>
      </c>
      <c r="Z69" s="15">
        <v>55.4</v>
      </c>
      <c r="AA69" s="15">
        <v>46.9</v>
      </c>
      <c r="AB69" s="15">
        <f>SUM(P69:AA69)</f>
        <v>818</v>
      </c>
      <c r="AC69" s="15">
        <f t="shared" si="1"/>
        <v>-150.00000000000011</v>
      </c>
      <c r="AD69" s="15">
        <f t="shared" si="26"/>
        <v>-15.495867768595051</v>
      </c>
      <c r="AE69" s="1"/>
      <c r="AF69" s="1"/>
    </row>
    <row r="70" spans="2:32" ht="15.95" customHeight="1">
      <c r="B70" s="29" t="s">
        <v>34</v>
      </c>
      <c r="C70" s="15">
        <v>2.5</v>
      </c>
      <c r="D70" s="32">
        <v>2.2000000000000002</v>
      </c>
      <c r="E70" s="32">
        <v>2.8</v>
      </c>
      <c r="F70" s="33">
        <v>2.1</v>
      </c>
      <c r="G70" s="33">
        <v>2.6</v>
      </c>
      <c r="H70" s="33">
        <v>2.4</v>
      </c>
      <c r="I70" s="33">
        <v>2.5</v>
      </c>
      <c r="J70" s="33">
        <v>2.5</v>
      </c>
      <c r="K70" s="33">
        <v>2.1</v>
      </c>
      <c r="L70" s="33">
        <v>2.6</v>
      </c>
      <c r="M70" s="33">
        <v>2.4</v>
      </c>
      <c r="N70" s="33">
        <v>2.1</v>
      </c>
      <c r="O70" s="15">
        <f>SUM(C70:N70)</f>
        <v>28.800000000000004</v>
      </c>
      <c r="P70" s="15">
        <v>2.5</v>
      </c>
      <c r="Q70" s="32">
        <v>2.4</v>
      </c>
      <c r="R70" s="32">
        <v>2.4</v>
      </c>
      <c r="S70" s="32">
        <v>2.6</v>
      </c>
      <c r="T70" s="32">
        <v>2.8</v>
      </c>
      <c r="U70" s="32">
        <v>2.5</v>
      </c>
      <c r="V70" s="32">
        <v>2.6</v>
      </c>
      <c r="W70" s="32">
        <v>2.7</v>
      </c>
      <c r="X70" s="15">
        <v>2.5</v>
      </c>
      <c r="Y70" s="15">
        <v>2.9</v>
      </c>
      <c r="Z70" s="15">
        <v>2.6</v>
      </c>
      <c r="AA70" s="15">
        <v>2.1</v>
      </c>
      <c r="AB70" s="15">
        <f>SUM(P70:AA70)</f>
        <v>30.6</v>
      </c>
      <c r="AC70" s="15">
        <f t="shared" si="1"/>
        <v>1.7999999999999972</v>
      </c>
      <c r="AD70" s="15">
        <f t="shared" si="26"/>
        <v>6.2499999999999893</v>
      </c>
      <c r="AE70" s="1"/>
      <c r="AF70" s="1"/>
    </row>
    <row r="71" spans="2:32" ht="15.95" customHeight="1">
      <c r="B71" s="43" t="s">
        <v>78</v>
      </c>
      <c r="C71" s="12">
        <v>2.8</v>
      </c>
      <c r="D71" s="8">
        <v>2.9</v>
      </c>
      <c r="E71" s="8">
        <v>3.8</v>
      </c>
      <c r="F71" s="9">
        <v>3</v>
      </c>
      <c r="G71" s="9">
        <v>3.6</v>
      </c>
      <c r="H71" s="9">
        <v>4.2</v>
      </c>
      <c r="I71" s="9">
        <v>3.9</v>
      </c>
      <c r="J71" s="9">
        <v>3.9</v>
      </c>
      <c r="K71" s="9">
        <v>3.1</v>
      </c>
      <c r="L71" s="9">
        <v>3.7</v>
      </c>
      <c r="M71" s="9">
        <v>3.5</v>
      </c>
      <c r="N71" s="9">
        <v>3</v>
      </c>
      <c r="O71" s="12">
        <f>SUM(C71:N71)</f>
        <v>41.4</v>
      </c>
      <c r="P71" s="12">
        <v>3.6</v>
      </c>
      <c r="Q71" s="8">
        <v>3.3</v>
      </c>
      <c r="R71" s="8">
        <v>3.7</v>
      </c>
      <c r="S71" s="8">
        <v>3.6</v>
      </c>
      <c r="T71" s="8">
        <v>4.0999999999999996</v>
      </c>
      <c r="U71" s="8">
        <v>3.7</v>
      </c>
      <c r="V71" s="8">
        <v>3.8</v>
      </c>
      <c r="W71" s="8">
        <v>3.8</v>
      </c>
      <c r="X71" s="12">
        <v>3.6</v>
      </c>
      <c r="Y71" s="12">
        <f>9.8-5.5</f>
        <v>4.3000000000000007</v>
      </c>
      <c r="Z71" s="12">
        <v>3.8</v>
      </c>
      <c r="AA71" s="12">
        <v>3.1</v>
      </c>
      <c r="AB71" s="12">
        <f>SUM(P71:AA71)</f>
        <v>44.4</v>
      </c>
      <c r="AC71" s="15">
        <f t="shared" si="1"/>
        <v>3</v>
      </c>
      <c r="AD71" s="15">
        <f t="shared" si="26"/>
        <v>7.2463768115942031</v>
      </c>
      <c r="AE71" s="1"/>
      <c r="AF71" s="1"/>
    </row>
    <row r="72" spans="2:32" ht="15.95" customHeight="1">
      <c r="B72" s="11" t="s">
        <v>79</v>
      </c>
      <c r="C72" s="8">
        <f t="shared" ref="C72:AA72" si="36">+C73+C78+C79</f>
        <v>198.09999999999997</v>
      </c>
      <c r="D72" s="8">
        <f t="shared" si="36"/>
        <v>289.5</v>
      </c>
      <c r="E72" s="8">
        <f t="shared" si="36"/>
        <v>417.8</v>
      </c>
      <c r="F72" s="9">
        <f t="shared" si="36"/>
        <v>800.1</v>
      </c>
      <c r="G72" s="9">
        <f t="shared" si="36"/>
        <v>1060.6000000000001</v>
      </c>
      <c r="H72" s="9">
        <f t="shared" si="36"/>
        <v>5131.2</v>
      </c>
      <c r="I72" s="9">
        <f t="shared" si="36"/>
        <v>327</v>
      </c>
      <c r="J72" s="9">
        <f t="shared" si="36"/>
        <v>2244.5</v>
      </c>
      <c r="K72" s="9">
        <f t="shared" si="36"/>
        <v>680.30000000000007</v>
      </c>
      <c r="L72" s="9">
        <f t="shared" si="36"/>
        <v>1493.8</v>
      </c>
      <c r="M72" s="9">
        <f t="shared" si="36"/>
        <v>450.10000000000008</v>
      </c>
      <c r="N72" s="9">
        <f t="shared" si="36"/>
        <v>2075</v>
      </c>
      <c r="O72" s="8">
        <f t="shared" si="36"/>
        <v>15168</v>
      </c>
      <c r="P72" s="8">
        <f t="shared" si="36"/>
        <v>2006.7</v>
      </c>
      <c r="Q72" s="8">
        <f t="shared" si="36"/>
        <v>1609.1</v>
      </c>
      <c r="R72" s="8">
        <f t="shared" si="36"/>
        <v>1006.6</v>
      </c>
      <c r="S72" s="8">
        <f t="shared" si="36"/>
        <v>1043.5</v>
      </c>
      <c r="T72" s="8">
        <f t="shared" si="36"/>
        <v>807.7</v>
      </c>
      <c r="U72" s="8">
        <f t="shared" si="36"/>
        <v>3598.2999999999997</v>
      </c>
      <c r="V72" s="8">
        <f t="shared" si="36"/>
        <v>1016.7</v>
      </c>
      <c r="W72" s="8">
        <f t="shared" si="36"/>
        <v>1170.9000000000001</v>
      </c>
      <c r="X72" s="8">
        <f t="shared" si="36"/>
        <v>1699.3999999999999</v>
      </c>
      <c r="Y72" s="8">
        <f t="shared" si="36"/>
        <v>1179.7</v>
      </c>
      <c r="Z72" s="8">
        <f t="shared" si="36"/>
        <v>1151.0999999999999</v>
      </c>
      <c r="AA72" s="8">
        <f t="shared" si="36"/>
        <v>1032</v>
      </c>
      <c r="AB72" s="8">
        <f>+AB73+AB78+AB79</f>
        <v>17321.7</v>
      </c>
      <c r="AC72" s="8">
        <f t="shared" ref="AC72:AC90" si="37">+AB72-O72</f>
        <v>2153.7000000000007</v>
      </c>
      <c r="AD72" s="8">
        <f t="shared" si="26"/>
        <v>14.198971518987346</v>
      </c>
      <c r="AE72" s="1"/>
      <c r="AF72" s="1"/>
    </row>
    <row r="73" spans="2:32" ht="15.95" customHeight="1">
      <c r="B73" s="43" t="s">
        <v>80</v>
      </c>
      <c r="C73" s="8">
        <f t="shared" ref="C73:P73" si="38">SUM(C74:C77)</f>
        <v>188.2</v>
      </c>
      <c r="D73" s="8">
        <f t="shared" si="38"/>
        <v>276.2</v>
      </c>
      <c r="E73" s="8">
        <f t="shared" si="38"/>
        <v>399.7</v>
      </c>
      <c r="F73" s="9">
        <f t="shared" si="38"/>
        <v>756.8</v>
      </c>
      <c r="G73" s="9">
        <f t="shared" si="38"/>
        <v>1047.3</v>
      </c>
      <c r="H73" s="9">
        <f t="shared" si="38"/>
        <v>5115.8999999999996</v>
      </c>
      <c r="I73" s="9">
        <f t="shared" ref="I73:M73" si="39">SUM(I74:I77)</f>
        <v>313.7</v>
      </c>
      <c r="J73" s="9">
        <f t="shared" si="39"/>
        <v>2224.3000000000002</v>
      </c>
      <c r="K73" s="9">
        <f t="shared" si="39"/>
        <v>661.5</v>
      </c>
      <c r="L73" s="9">
        <f t="shared" si="39"/>
        <v>1459.9</v>
      </c>
      <c r="M73" s="9">
        <f t="shared" si="39"/>
        <v>404.20000000000005</v>
      </c>
      <c r="N73" s="9">
        <f t="shared" si="38"/>
        <v>2051.5</v>
      </c>
      <c r="O73" s="8">
        <f t="shared" si="38"/>
        <v>14899.2</v>
      </c>
      <c r="P73" s="8">
        <f t="shared" si="38"/>
        <v>1822.4</v>
      </c>
      <c r="Q73" s="8">
        <f t="shared" ref="Q73:AB73" si="40">SUM(Q74:Q77)</f>
        <v>841.59999999999991</v>
      </c>
      <c r="R73" s="8">
        <f t="shared" si="40"/>
        <v>199.5</v>
      </c>
      <c r="S73" s="8">
        <f t="shared" si="40"/>
        <v>262.10000000000002</v>
      </c>
      <c r="T73" s="8">
        <f t="shared" si="40"/>
        <v>143.4</v>
      </c>
      <c r="U73" s="8">
        <f t="shared" si="40"/>
        <v>2858.7</v>
      </c>
      <c r="V73" s="8">
        <f t="shared" si="40"/>
        <v>266.3</v>
      </c>
      <c r="W73" s="8">
        <f t="shared" si="40"/>
        <v>320.7</v>
      </c>
      <c r="X73" s="8">
        <f t="shared" si="40"/>
        <v>1218.9999999999998</v>
      </c>
      <c r="Y73" s="8">
        <f t="shared" si="40"/>
        <v>449</v>
      </c>
      <c r="Z73" s="8">
        <f t="shared" si="40"/>
        <v>249</v>
      </c>
      <c r="AA73" s="8">
        <f t="shared" si="40"/>
        <v>295.7</v>
      </c>
      <c r="AB73" s="8">
        <f t="shared" si="40"/>
        <v>8927.4</v>
      </c>
      <c r="AC73" s="8">
        <f t="shared" si="37"/>
        <v>-5971.8000000000011</v>
      </c>
      <c r="AD73" s="8">
        <f t="shared" si="26"/>
        <v>-40.081346649484537</v>
      </c>
      <c r="AE73" s="1"/>
      <c r="AF73" s="1"/>
    </row>
    <row r="74" spans="2:32" ht="15.95" customHeight="1">
      <c r="B74" s="29" t="s">
        <v>81</v>
      </c>
      <c r="C74" s="15">
        <v>0</v>
      </c>
      <c r="D74" s="15">
        <v>0</v>
      </c>
      <c r="E74" s="15">
        <v>0</v>
      </c>
      <c r="F74" s="16">
        <v>0</v>
      </c>
      <c r="G74" s="16">
        <v>0</v>
      </c>
      <c r="H74" s="16">
        <v>2699.4</v>
      </c>
      <c r="I74" s="16">
        <v>0</v>
      </c>
      <c r="J74" s="16">
        <v>828.9</v>
      </c>
      <c r="K74" s="16">
        <v>0</v>
      </c>
      <c r="L74" s="16">
        <v>828.8</v>
      </c>
      <c r="M74" s="16">
        <v>136</v>
      </c>
      <c r="N74" s="16">
        <v>0</v>
      </c>
      <c r="O74" s="15">
        <f t="shared" ref="O74:O81" si="41">SUM(C74:N74)</f>
        <v>4493.1000000000004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2700</v>
      </c>
      <c r="V74" s="15">
        <v>0</v>
      </c>
      <c r="W74" s="15">
        <v>0</v>
      </c>
      <c r="X74" s="15">
        <v>1023.3</v>
      </c>
      <c r="Y74" s="15">
        <v>0</v>
      </c>
      <c r="Z74" s="15">
        <v>17.2</v>
      </c>
      <c r="AA74" s="15">
        <v>0</v>
      </c>
      <c r="AB74" s="15">
        <f t="shared" ref="AB74:AB81" si="42">SUM(P74:AA74)</f>
        <v>3740.5</v>
      </c>
      <c r="AC74" s="50">
        <f t="shared" si="37"/>
        <v>-752.60000000000036</v>
      </c>
      <c r="AD74" s="41">
        <v>0</v>
      </c>
      <c r="AE74" s="1"/>
      <c r="AF74" s="1"/>
    </row>
    <row r="75" spans="2:32" ht="15.95" customHeight="1">
      <c r="B75" s="29" t="s">
        <v>82</v>
      </c>
      <c r="C75" s="15">
        <v>0</v>
      </c>
      <c r="D75" s="15">
        <v>121.7</v>
      </c>
      <c r="E75" s="15">
        <v>279.39999999999998</v>
      </c>
      <c r="F75" s="16">
        <v>581.79999999999995</v>
      </c>
      <c r="G75" s="16">
        <v>838.7</v>
      </c>
      <c r="H75" s="16">
        <v>2211</v>
      </c>
      <c r="I75" s="16">
        <v>129.69999999999999</v>
      </c>
      <c r="J75" s="16">
        <v>1230.5</v>
      </c>
      <c r="K75" s="16">
        <v>503.4</v>
      </c>
      <c r="L75" s="16">
        <v>438.1</v>
      </c>
      <c r="M75" s="16">
        <v>46.9</v>
      </c>
      <c r="N75" s="16">
        <v>1866</v>
      </c>
      <c r="O75" s="15">
        <f t="shared" si="41"/>
        <v>8247.2000000000007</v>
      </c>
      <c r="P75" s="15">
        <v>1586.9</v>
      </c>
      <c r="Q75" s="15">
        <v>325.3</v>
      </c>
      <c r="R75" s="15">
        <v>0</v>
      </c>
      <c r="S75" s="15">
        <v>30.2</v>
      </c>
      <c r="T75" s="15">
        <v>0</v>
      </c>
      <c r="U75" s="15">
        <v>0</v>
      </c>
      <c r="V75" s="15">
        <v>40.299999999999997</v>
      </c>
      <c r="W75" s="15">
        <v>154.5</v>
      </c>
      <c r="X75" s="15">
        <v>0</v>
      </c>
      <c r="Y75" s="15">
        <v>211.9</v>
      </c>
      <c r="Z75" s="15">
        <v>106.6</v>
      </c>
      <c r="AA75" s="15">
        <v>40.6</v>
      </c>
      <c r="AB75" s="15">
        <f t="shared" si="42"/>
        <v>2496.2999999999997</v>
      </c>
      <c r="AC75" s="15">
        <f t="shared" si="37"/>
        <v>-5750.9000000000015</v>
      </c>
      <c r="AD75" s="8">
        <f>+AC75/O75*100</f>
        <v>-69.731545251721798</v>
      </c>
      <c r="AE75" s="1"/>
      <c r="AF75" s="1"/>
    </row>
    <row r="76" spans="2:32" ht="15.95" customHeight="1">
      <c r="B76" s="29" t="s">
        <v>83</v>
      </c>
      <c r="C76" s="15">
        <v>188.2</v>
      </c>
      <c r="D76" s="15">
        <v>154.5</v>
      </c>
      <c r="E76" s="15">
        <v>120.3</v>
      </c>
      <c r="F76" s="16">
        <v>175</v>
      </c>
      <c r="G76" s="16">
        <v>208.6</v>
      </c>
      <c r="H76" s="16">
        <v>205.5</v>
      </c>
      <c r="I76" s="16">
        <v>184</v>
      </c>
      <c r="J76" s="16">
        <v>164.9</v>
      </c>
      <c r="K76" s="16">
        <v>158.1</v>
      </c>
      <c r="L76" s="16">
        <v>193</v>
      </c>
      <c r="M76" s="16">
        <v>221.3</v>
      </c>
      <c r="N76" s="16">
        <v>185.5</v>
      </c>
      <c r="O76" s="15">
        <f t="shared" si="41"/>
        <v>2158.8999999999996</v>
      </c>
      <c r="P76" s="15">
        <v>226.2</v>
      </c>
      <c r="Q76" s="15">
        <v>516.29999999999995</v>
      </c>
      <c r="R76" s="15">
        <v>199.5</v>
      </c>
      <c r="S76" s="15">
        <v>231.9</v>
      </c>
      <c r="T76" s="15">
        <v>143.4</v>
      </c>
      <c r="U76" s="15">
        <v>158.69999999999999</v>
      </c>
      <c r="V76" s="15">
        <v>226</v>
      </c>
      <c r="W76" s="15">
        <v>166.2</v>
      </c>
      <c r="X76" s="15">
        <v>182.1</v>
      </c>
      <c r="Y76" s="15">
        <v>237.1</v>
      </c>
      <c r="Z76" s="15">
        <v>125.2</v>
      </c>
      <c r="AA76" s="15">
        <v>255.1</v>
      </c>
      <c r="AB76" s="15">
        <f t="shared" si="42"/>
        <v>2667.7</v>
      </c>
      <c r="AC76" s="15">
        <f t="shared" si="37"/>
        <v>508.80000000000018</v>
      </c>
      <c r="AD76" s="15">
        <f>+AC76/O76*100</f>
        <v>23.567557552457284</v>
      </c>
      <c r="AE76" s="1"/>
      <c r="AF76" s="1"/>
    </row>
    <row r="77" spans="2:32" ht="15.95" customHeight="1">
      <c r="B77" s="29" t="s">
        <v>34</v>
      </c>
      <c r="C77" s="15">
        <v>0</v>
      </c>
      <c r="D77" s="32">
        <v>0</v>
      </c>
      <c r="E77" s="32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15">
        <f t="shared" si="41"/>
        <v>0</v>
      </c>
      <c r="P77" s="15">
        <v>9.3000000000000007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15">
        <v>13.6</v>
      </c>
      <c r="Y77" s="15">
        <v>0</v>
      </c>
      <c r="Z77" s="15">
        <v>0</v>
      </c>
      <c r="AA77" s="15">
        <v>0</v>
      </c>
      <c r="AB77" s="15">
        <f t="shared" si="42"/>
        <v>22.9</v>
      </c>
      <c r="AC77" s="15">
        <f t="shared" si="37"/>
        <v>22.9</v>
      </c>
      <c r="AD77" s="41">
        <v>0</v>
      </c>
      <c r="AE77" s="1"/>
      <c r="AF77" s="1"/>
    </row>
    <row r="78" spans="2:32" ht="15.95" customHeight="1">
      <c r="B78" s="43" t="s">
        <v>84</v>
      </c>
      <c r="C78" s="12">
        <v>7.2</v>
      </c>
      <c r="D78" s="8">
        <v>8.1999999999999993</v>
      </c>
      <c r="E78" s="8">
        <v>15</v>
      </c>
      <c r="F78" s="9">
        <v>39.6</v>
      </c>
      <c r="G78" s="9">
        <v>7.9</v>
      </c>
      <c r="H78" s="9">
        <v>11</v>
      </c>
      <c r="I78" s="9">
        <v>8.6</v>
      </c>
      <c r="J78" s="9">
        <v>17.2</v>
      </c>
      <c r="K78" s="9">
        <v>16.2</v>
      </c>
      <c r="L78" s="9">
        <v>30.6</v>
      </c>
      <c r="M78" s="9">
        <v>29.3</v>
      </c>
      <c r="N78" s="9">
        <v>15.7</v>
      </c>
      <c r="O78" s="12">
        <f t="shared" si="41"/>
        <v>206.5</v>
      </c>
      <c r="P78" s="12">
        <v>12.3</v>
      </c>
      <c r="Q78" s="8">
        <v>9.6999999999999993</v>
      </c>
      <c r="R78" s="8">
        <v>12.1</v>
      </c>
      <c r="S78" s="8">
        <v>16</v>
      </c>
      <c r="T78" s="8">
        <v>22.9</v>
      </c>
      <c r="U78" s="8">
        <v>11.2</v>
      </c>
      <c r="V78" s="8">
        <v>12.6</v>
      </c>
      <c r="W78" s="8">
        <v>13.6</v>
      </c>
      <c r="X78" s="12">
        <v>9.1999999999999993</v>
      </c>
      <c r="Y78" s="12">
        <v>97.1</v>
      </c>
      <c r="Z78" s="12">
        <v>24.4</v>
      </c>
      <c r="AA78" s="12">
        <v>17.399999999999999</v>
      </c>
      <c r="AB78" s="12">
        <f t="shared" si="42"/>
        <v>258.5</v>
      </c>
      <c r="AC78" s="12">
        <f t="shared" si="37"/>
        <v>52</v>
      </c>
      <c r="AD78" s="12">
        <f>+AC78/O78*100</f>
        <v>25.181598062953999</v>
      </c>
      <c r="AE78" s="1"/>
      <c r="AF78" s="1"/>
    </row>
    <row r="79" spans="2:32" ht="15.95" customHeight="1">
      <c r="B79" s="51" t="s">
        <v>85</v>
      </c>
      <c r="C79" s="12">
        <v>2.7</v>
      </c>
      <c r="D79" s="8">
        <v>5.0999999999999996</v>
      </c>
      <c r="E79" s="8">
        <v>3.1</v>
      </c>
      <c r="F79" s="9">
        <v>3.7</v>
      </c>
      <c r="G79" s="9">
        <v>5.4</v>
      </c>
      <c r="H79" s="9">
        <v>4.3</v>
      </c>
      <c r="I79" s="9">
        <v>4.7</v>
      </c>
      <c r="J79" s="9">
        <v>3</v>
      </c>
      <c r="K79" s="9">
        <v>2.6</v>
      </c>
      <c r="L79" s="9">
        <v>3.3</v>
      </c>
      <c r="M79" s="9">
        <v>16.600000000000001</v>
      </c>
      <c r="N79" s="9">
        <v>7.8</v>
      </c>
      <c r="O79" s="12">
        <f t="shared" si="41"/>
        <v>62.3</v>
      </c>
      <c r="P79" s="12">
        <v>172</v>
      </c>
      <c r="Q79" s="8">
        <v>757.8</v>
      </c>
      <c r="R79" s="8">
        <v>795</v>
      </c>
      <c r="S79" s="8">
        <v>765.4</v>
      </c>
      <c r="T79" s="8">
        <v>641.4</v>
      </c>
      <c r="U79" s="8">
        <v>728.4</v>
      </c>
      <c r="V79" s="8">
        <v>737.8</v>
      </c>
      <c r="W79" s="8">
        <v>836.6</v>
      </c>
      <c r="X79" s="12">
        <v>471.2</v>
      </c>
      <c r="Y79" s="12">
        <v>633.6</v>
      </c>
      <c r="Z79" s="12">
        <v>877.7</v>
      </c>
      <c r="AA79" s="12">
        <v>718.9</v>
      </c>
      <c r="AB79" s="12">
        <f t="shared" si="42"/>
        <v>8135.8</v>
      </c>
      <c r="AC79" s="12">
        <f t="shared" si="37"/>
        <v>8073.5</v>
      </c>
      <c r="AD79" s="41">
        <v>0</v>
      </c>
      <c r="AE79" s="1"/>
      <c r="AF79" s="1"/>
    </row>
    <row r="80" spans="2:32" ht="15.95" customHeight="1">
      <c r="B80" s="52" t="s">
        <v>86</v>
      </c>
      <c r="C80" s="15">
        <v>0</v>
      </c>
      <c r="D80" s="32">
        <v>0</v>
      </c>
      <c r="E80" s="32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15">
        <f t="shared" ref="O80" si="43">SUM(C80:N80)</f>
        <v>0</v>
      </c>
      <c r="P80" s="15">
        <v>152.69999999999999</v>
      </c>
      <c r="Q80" s="32">
        <v>755.1</v>
      </c>
      <c r="R80" s="32">
        <v>789.2</v>
      </c>
      <c r="S80" s="32">
        <v>760.6</v>
      </c>
      <c r="T80" s="32">
        <v>636.6</v>
      </c>
      <c r="U80" s="32">
        <v>724.4</v>
      </c>
      <c r="V80" s="32">
        <v>728.6</v>
      </c>
      <c r="W80" s="32">
        <v>827.8</v>
      </c>
      <c r="X80" s="15">
        <v>469.6</v>
      </c>
      <c r="Y80" s="15">
        <v>629.5</v>
      </c>
      <c r="Z80" s="15">
        <v>873.9</v>
      </c>
      <c r="AA80" s="15">
        <v>712.9</v>
      </c>
      <c r="AB80" s="15">
        <f t="shared" ref="AB80" si="44">SUM(P80:AA80)</f>
        <v>8060.9</v>
      </c>
      <c r="AC80" s="15">
        <f t="shared" si="37"/>
        <v>8060.9</v>
      </c>
      <c r="AD80" s="41">
        <v>0</v>
      </c>
      <c r="AE80" s="1"/>
      <c r="AF80" s="1"/>
    </row>
    <row r="81" spans="2:32" ht="15.95" hidden="1" customHeight="1">
      <c r="B81" s="11" t="s">
        <v>87</v>
      </c>
      <c r="C81" s="12">
        <v>0</v>
      </c>
      <c r="D81" s="8">
        <v>0</v>
      </c>
      <c r="E81" s="8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12">
        <f t="shared" si="41"/>
        <v>0</v>
      </c>
      <c r="P81" s="12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12">
        <f t="shared" ref="X81" si="45">SUM(O81:V81)</f>
        <v>0</v>
      </c>
      <c r="Y81" s="12">
        <f>SUM(O81:V81)</f>
        <v>0</v>
      </c>
      <c r="Z81" s="12">
        <v>0</v>
      </c>
      <c r="AA81" s="12">
        <f>SUM(P81:W81)</f>
        <v>0</v>
      </c>
      <c r="AB81" s="12">
        <f t="shared" si="42"/>
        <v>0</v>
      </c>
      <c r="AC81" s="12">
        <f t="shared" si="37"/>
        <v>0</v>
      </c>
      <c r="AD81" s="41">
        <v>0</v>
      </c>
      <c r="AE81" s="1"/>
      <c r="AF81" s="1"/>
    </row>
    <row r="82" spans="2:32" ht="15.95" customHeight="1">
      <c r="B82" s="53" t="s">
        <v>88</v>
      </c>
      <c r="C82" s="12">
        <f t="shared" ref="C82:AB82" si="46">+C83</f>
        <v>0</v>
      </c>
      <c r="D82" s="12">
        <f t="shared" si="46"/>
        <v>0</v>
      </c>
      <c r="E82" s="12">
        <f t="shared" si="46"/>
        <v>0</v>
      </c>
      <c r="F82" s="13">
        <f t="shared" si="46"/>
        <v>0</v>
      </c>
      <c r="G82" s="13">
        <f t="shared" si="46"/>
        <v>0</v>
      </c>
      <c r="H82" s="13">
        <f t="shared" si="46"/>
        <v>0</v>
      </c>
      <c r="I82" s="13">
        <f t="shared" si="46"/>
        <v>0</v>
      </c>
      <c r="J82" s="13">
        <f t="shared" si="46"/>
        <v>20.3</v>
      </c>
      <c r="K82" s="13">
        <f t="shared" si="46"/>
        <v>0.2</v>
      </c>
      <c r="L82" s="13">
        <f t="shared" si="46"/>
        <v>0</v>
      </c>
      <c r="M82" s="13">
        <f t="shared" si="46"/>
        <v>0</v>
      </c>
      <c r="N82" s="13">
        <f t="shared" si="46"/>
        <v>0</v>
      </c>
      <c r="O82" s="12">
        <f t="shared" si="46"/>
        <v>20.5</v>
      </c>
      <c r="P82" s="12">
        <f t="shared" si="46"/>
        <v>0</v>
      </c>
      <c r="Q82" s="12">
        <f t="shared" si="46"/>
        <v>0</v>
      </c>
      <c r="R82" s="12">
        <f t="shared" si="46"/>
        <v>6.7</v>
      </c>
      <c r="S82" s="12">
        <f t="shared" si="46"/>
        <v>0</v>
      </c>
      <c r="T82" s="12">
        <f t="shared" si="46"/>
        <v>1.1000000000000001</v>
      </c>
      <c r="U82" s="12">
        <f t="shared" si="46"/>
        <v>0.2</v>
      </c>
      <c r="V82" s="12">
        <f t="shared" si="46"/>
        <v>0</v>
      </c>
      <c r="W82" s="12">
        <f t="shared" si="46"/>
        <v>0</v>
      </c>
      <c r="X82" s="12">
        <f t="shared" si="46"/>
        <v>11.6</v>
      </c>
      <c r="Y82" s="12">
        <f t="shared" si="46"/>
        <v>0.7</v>
      </c>
      <c r="Z82" s="12">
        <f t="shared" si="46"/>
        <v>0</v>
      </c>
      <c r="AA82" s="12">
        <f t="shared" si="46"/>
        <v>1.1000000000000001</v>
      </c>
      <c r="AB82" s="12">
        <f t="shared" si="46"/>
        <v>21.400000000000002</v>
      </c>
      <c r="AC82" s="12">
        <f t="shared" si="37"/>
        <v>0.90000000000000213</v>
      </c>
      <c r="AD82" s="54">
        <v>0</v>
      </c>
      <c r="AE82" s="1"/>
      <c r="AF82" s="1"/>
    </row>
    <row r="83" spans="2:32" ht="15.95" customHeight="1">
      <c r="B83" s="14" t="s">
        <v>89</v>
      </c>
      <c r="C83" s="15">
        <v>0</v>
      </c>
      <c r="D83" s="15">
        <v>0</v>
      </c>
      <c r="E83" s="15">
        <v>0</v>
      </c>
      <c r="F83" s="16">
        <v>0</v>
      </c>
      <c r="G83" s="16">
        <v>0</v>
      </c>
      <c r="H83" s="16">
        <v>0</v>
      </c>
      <c r="I83" s="16">
        <v>0</v>
      </c>
      <c r="J83" s="16">
        <v>20.3</v>
      </c>
      <c r="K83" s="16">
        <v>0.2</v>
      </c>
      <c r="L83" s="16">
        <v>0</v>
      </c>
      <c r="M83" s="16">
        <v>0</v>
      </c>
      <c r="N83" s="16">
        <v>0</v>
      </c>
      <c r="O83" s="15">
        <f>SUM(C83:N83)</f>
        <v>20.5</v>
      </c>
      <c r="P83" s="15">
        <v>0</v>
      </c>
      <c r="Q83" s="15">
        <v>0</v>
      </c>
      <c r="R83" s="15">
        <v>6.7</v>
      </c>
      <c r="S83" s="15">
        <v>0</v>
      </c>
      <c r="T83" s="15">
        <v>1.1000000000000001</v>
      </c>
      <c r="U83" s="15">
        <v>0.2</v>
      </c>
      <c r="V83" s="15">
        <v>0</v>
      </c>
      <c r="W83" s="15">
        <v>0</v>
      </c>
      <c r="X83" s="15">
        <v>11.6</v>
      </c>
      <c r="Y83" s="15">
        <v>0.7</v>
      </c>
      <c r="Z83" s="15">
        <v>0</v>
      </c>
      <c r="AA83" s="15">
        <v>1.1000000000000001</v>
      </c>
      <c r="AB83" s="15">
        <f>SUM(P83:AA83)</f>
        <v>21.400000000000002</v>
      </c>
      <c r="AC83" s="15">
        <f t="shared" si="37"/>
        <v>0.90000000000000213</v>
      </c>
      <c r="AD83" s="41">
        <v>0</v>
      </c>
      <c r="AE83" s="1"/>
      <c r="AF83" s="1"/>
    </row>
    <row r="84" spans="2:32" ht="20.25" customHeight="1" thickBot="1">
      <c r="B84" s="55" t="s">
        <v>90</v>
      </c>
      <c r="C84" s="56">
        <f t="shared" ref="C84:AB84" si="47">+C82+C8</f>
        <v>46954.099999999991</v>
      </c>
      <c r="D84" s="56">
        <f t="shared" si="47"/>
        <v>37118.1</v>
      </c>
      <c r="E84" s="56">
        <f t="shared" si="47"/>
        <v>40981.899999999994</v>
      </c>
      <c r="F84" s="56">
        <f t="shared" si="47"/>
        <v>47446.8</v>
      </c>
      <c r="G84" s="56">
        <f t="shared" si="47"/>
        <v>49832.599999999991</v>
      </c>
      <c r="H84" s="56">
        <f t="shared" si="47"/>
        <v>48715</v>
      </c>
      <c r="I84" s="56">
        <f t="shared" si="47"/>
        <v>41137.899999999994</v>
      </c>
      <c r="J84" s="56">
        <f t="shared" si="47"/>
        <v>45359.099999999991</v>
      </c>
      <c r="K84" s="56">
        <f t="shared" si="47"/>
        <v>41793.899999999994</v>
      </c>
      <c r="L84" s="56">
        <f t="shared" si="47"/>
        <v>45287.3</v>
      </c>
      <c r="M84" s="56">
        <f t="shared" si="47"/>
        <v>44197.899999999994</v>
      </c>
      <c r="N84" s="56">
        <f t="shared" si="47"/>
        <v>48368.399999999994</v>
      </c>
      <c r="O84" s="56">
        <f t="shared" si="47"/>
        <v>537193</v>
      </c>
      <c r="P84" s="56">
        <f t="shared" si="47"/>
        <v>61031</v>
      </c>
      <c r="Q84" s="56">
        <f t="shared" si="47"/>
        <v>42072.799999999996</v>
      </c>
      <c r="R84" s="56">
        <f t="shared" si="47"/>
        <v>45593.399999999994</v>
      </c>
      <c r="S84" s="56">
        <f t="shared" si="47"/>
        <v>54035.5</v>
      </c>
      <c r="T84" s="56">
        <f t="shared" si="47"/>
        <v>52345.799999999996</v>
      </c>
      <c r="U84" s="56">
        <f t="shared" si="47"/>
        <v>47598.299999999996</v>
      </c>
      <c r="V84" s="56">
        <f t="shared" si="47"/>
        <v>51479.499999999985</v>
      </c>
      <c r="W84" s="56">
        <f t="shared" si="47"/>
        <v>48934.9</v>
      </c>
      <c r="X84" s="56">
        <f t="shared" si="47"/>
        <v>45801.3</v>
      </c>
      <c r="Y84" s="56">
        <f t="shared" si="47"/>
        <v>50640.1</v>
      </c>
      <c r="Z84" s="56">
        <f t="shared" si="47"/>
        <v>50027.199999999997</v>
      </c>
      <c r="AA84" s="56">
        <f t="shared" si="47"/>
        <v>52850.5</v>
      </c>
      <c r="AB84" s="56">
        <f t="shared" si="47"/>
        <v>602410.29999999993</v>
      </c>
      <c r="AC84" s="56">
        <f t="shared" si="37"/>
        <v>65217.29999999993</v>
      </c>
      <c r="AD84" s="56">
        <f t="shared" ref="AD84:AD93" si="48">+AC84/O84*100</f>
        <v>12.140385299138286</v>
      </c>
      <c r="AE84" s="1"/>
      <c r="AF84" s="1"/>
    </row>
    <row r="85" spans="2:32" ht="15.95" customHeight="1" thickTop="1">
      <c r="B85" s="11" t="s">
        <v>91</v>
      </c>
      <c r="C85" s="12">
        <v>28.2</v>
      </c>
      <c r="D85" s="8">
        <v>262.5</v>
      </c>
      <c r="E85" s="8">
        <v>162.30000000000001</v>
      </c>
      <c r="F85" s="9">
        <v>75</v>
      </c>
      <c r="G85" s="9">
        <v>4.7</v>
      </c>
      <c r="H85" s="9">
        <v>8.3000000000000007</v>
      </c>
      <c r="I85" s="9">
        <v>68.400000000000006</v>
      </c>
      <c r="J85" s="9">
        <v>166.9</v>
      </c>
      <c r="K85" s="9">
        <v>34.5</v>
      </c>
      <c r="L85" s="9">
        <v>156.80000000000001</v>
      </c>
      <c r="M85" s="9">
        <v>369.5</v>
      </c>
      <c r="N85" s="9">
        <v>509.2</v>
      </c>
      <c r="O85" s="12">
        <f>SUM(C85:N85)</f>
        <v>1846.3</v>
      </c>
      <c r="P85" s="12">
        <v>41.1</v>
      </c>
      <c r="Q85" s="8">
        <v>29</v>
      </c>
      <c r="R85" s="8">
        <v>68.599999999999994</v>
      </c>
      <c r="S85" s="8">
        <v>7.6</v>
      </c>
      <c r="T85" s="8">
        <v>23.2</v>
      </c>
      <c r="U85" s="8">
        <v>44.9</v>
      </c>
      <c r="V85" s="8">
        <v>14</v>
      </c>
      <c r="W85" s="8">
        <v>62.3</v>
      </c>
      <c r="X85" s="8">
        <v>5.9</v>
      </c>
      <c r="Y85" s="8">
        <v>60.6</v>
      </c>
      <c r="Z85" s="8">
        <v>2.2999999999999998</v>
      </c>
      <c r="AA85" s="8">
        <v>605.6</v>
      </c>
      <c r="AB85" s="12">
        <f>SUM(P85:AA85)</f>
        <v>965.1</v>
      </c>
      <c r="AC85" s="12">
        <f t="shared" si="37"/>
        <v>-881.19999999999993</v>
      </c>
      <c r="AD85" s="54">
        <f t="shared" si="48"/>
        <v>-47.727888208850125</v>
      </c>
      <c r="AE85" s="1"/>
      <c r="AF85" s="1"/>
    </row>
    <row r="86" spans="2:32" ht="15.95" customHeight="1">
      <c r="B86" s="57" t="s">
        <v>92</v>
      </c>
      <c r="C86" s="58">
        <f t="shared" ref="C86:AB86" si="49">+C87+C90</f>
        <v>56092.200000000004</v>
      </c>
      <c r="D86" s="58">
        <f t="shared" si="49"/>
        <v>8627.5999999999985</v>
      </c>
      <c r="E86" s="58">
        <f t="shared" si="49"/>
        <v>16829.5</v>
      </c>
      <c r="F86" s="59">
        <f t="shared" si="49"/>
        <v>20688.400000000001</v>
      </c>
      <c r="G86" s="59">
        <f t="shared" si="49"/>
        <v>16454.900000000001</v>
      </c>
      <c r="H86" s="59">
        <f t="shared" si="49"/>
        <v>29986.2</v>
      </c>
      <c r="I86" s="59">
        <f t="shared" si="49"/>
        <v>151.9</v>
      </c>
      <c r="J86" s="59">
        <f t="shared" si="49"/>
        <v>8901.2999999999993</v>
      </c>
      <c r="K86" s="59">
        <f t="shared" si="49"/>
        <v>6095.7</v>
      </c>
      <c r="L86" s="59">
        <f t="shared" si="49"/>
        <v>5350</v>
      </c>
      <c r="M86" s="59">
        <f t="shared" si="49"/>
        <v>1971.9</v>
      </c>
      <c r="N86" s="59">
        <f t="shared" si="49"/>
        <v>17886</v>
      </c>
      <c r="O86" s="58">
        <f t="shared" si="49"/>
        <v>189035.59999999998</v>
      </c>
      <c r="P86" s="58">
        <f t="shared" si="49"/>
        <v>7393.4</v>
      </c>
      <c r="Q86" s="58">
        <f t="shared" si="49"/>
        <v>90867.299999999988</v>
      </c>
      <c r="R86" s="58">
        <f t="shared" si="49"/>
        <v>230.5</v>
      </c>
      <c r="S86" s="58">
        <f t="shared" si="49"/>
        <v>172.1</v>
      </c>
      <c r="T86" s="58">
        <f t="shared" si="49"/>
        <v>712.19999999999993</v>
      </c>
      <c r="U86" s="58">
        <f t="shared" si="49"/>
        <v>223.70000000000002</v>
      </c>
      <c r="V86" s="58">
        <f t="shared" si="49"/>
        <v>65497.599999999999</v>
      </c>
      <c r="W86" s="58">
        <f t="shared" si="49"/>
        <v>10094.5</v>
      </c>
      <c r="X86" s="58">
        <f t="shared" si="49"/>
        <v>393</v>
      </c>
      <c r="Y86" s="58">
        <f t="shared" si="49"/>
        <v>5378.3</v>
      </c>
      <c r="Z86" s="58">
        <f t="shared" si="49"/>
        <v>6543.2</v>
      </c>
      <c r="AA86" s="58">
        <f t="shared" si="49"/>
        <v>30039.9</v>
      </c>
      <c r="AB86" s="58">
        <f t="shared" si="49"/>
        <v>217545.7</v>
      </c>
      <c r="AC86" s="58">
        <f t="shared" si="37"/>
        <v>28510.100000000035</v>
      </c>
      <c r="AD86" s="58">
        <f t="shared" si="48"/>
        <v>15.081868177211085</v>
      </c>
      <c r="AE86" s="1"/>
      <c r="AF86" s="1"/>
    </row>
    <row r="87" spans="2:32" ht="15.95" customHeight="1">
      <c r="B87" s="60" t="s">
        <v>93</v>
      </c>
      <c r="C87" s="61">
        <f t="shared" ref="C87:Z87" si="50">+C88</f>
        <v>0</v>
      </c>
      <c r="D87" s="61">
        <f t="shared" si="50"/>
        <v>29.8</v>
      </c>
      <c r="E87" s="61">
        <f t="shared" si="50"/>
        <v>0</v>
      </c>
      <c r="F87" s="62">
        <f t="shared" si="50"/>
        <v>34.700000000000003</v>
      </c>
      <c r="G87" s="62">
        <f t="shared" si="50"/>
        <v>0</v>
      </c>
      <c r="H87" s="62">
        <f t="shared" si="50"/>
        <v>0</v>
      </c>
      <c r="I87" s="62">
        <f t="shared" si="50"/>
        <v>0</v>
      </c>
      <c r="J87" s="62">
        <f t="shared" si="50"/>
        <v>30.5</v>
      </c>
      <c r="K87" s="62">
        <f t="shared" si="50"/>
        <v>0</v>
      </c>
      <c r="L87" s="62">
        <f t="shared" si="50"/>
        <v>0</v>
      </c>
      <c r="M87" s="62">
        <f t="shared" si="50"/>
        <v>26.4</v>
      </c>
      <c r="N87" s="62">
        <f t="shared" si="50"/>
        <v>0</v>
      </c>
      <c r="O87" s="61">
        <f t="shared" si="50"/>
        <v>121.4</v>
      </c>
      <c r="P87" s="61">
        <f t="shared" si="50"/>
        <v>0</v>
      </c>
      <c r="Q87" s="61">
        <f t="shared" si="50"/>
        <v>32.9</v>
      </c>
      <c r="R87" s="61">
        <f t="shared" si="50"/>
        <v>0</v>
      </c>
      <c r="S87" s="61">
        <f t="shared" si="50"/>
        <v>0</v>
      </c>
      <c r="T87" s="61">
        <f t="shared" si="50"/>
        <v>0</v>
      </c>
      <c r="U87" s="61">
        <f t="shared" si="50"/>
        <v>0</v>
      </c>
      <c r="V87" s="61">
        <f t="shared" si="50"/>
        <v>30.7</v>
      </c>
      <c r="W87" s="61">
        <f t="shared" si="50"/>
        <v>31.6</v>
      </c>
      <c r="X87" s="61">
        <f t="shared" si="50"/>
        <v>42.5</v>
      </c>
      <c r="Y87" s="61">
        <f t="shared" si="50"/>
        <v>31</v>
      </c>
      <c r="Z87" s="61">
        <f t="shared" si="50"/>
        <v>0</v>
      </c>
      <c r="AA87" s="61">
        <f>+AA88+AA89</f>
        <v>1281.3</v>
      </c>
      <c r="AB87" s="61">
        <f>+AB88+AB89</f>
        <v>1450</v>
      </c>
      <c r="AC87" s="61">
        <f t="shared" si="37"/>
        <v>1328.6</v>
      </c>
      <c r="AD87" s="63">
        <f t="shared" si="48"/>
        <v>1094.3986820428336</v>
      </c>
      <c r="AE87" s="1"/>
      <c r="AF87" s="1"/>
    </row>
    <row r="88" spans="2:32" ht="15.95" customHeight="1">
      <c r="B88" s="64" t="s">
        <v>94</v>
      </c>
      <c r="C88" s="65">
        <v>0</v>
      </c>
      <c r="D88" s="66">
        <v>29.8</v>
      </c>
      <c r="E88" s="66">
        <v>0</v>
      </c>
      <c r="F88" s="67">
        <v>34.700000000000003</v>
      </c>
      <c r="G88" s="67">
        <v>0</v>
      </c>
      <c r="H88" s="67">
        <v>0</v>
      </c>
      <c r="I88" s="67">
        <v>0</v>
      </c>
      <c r="J88" s="67">
        <v>30.5</v>
      </c>
      <c r="K88" s="67">
        <v>0</v>
      </c>
      <c r="L88" s="67">
        <v>0</v>
      </c>
      <c r="M88" s="67">
        <v>26.4</v>
      </c>
      <c r="N88" s="67">
        <v>0</v>
      </c>
      <c r="O88" s="65">
        <f>SUM(C88:N88)</f>
        <v>121.4</v>
      </c>
      <c r="P88" s="65">
        <v>0</v>
      </c>
      <c r="Q88" s="66">
        <v>32.9</v>
      </c>
      <c r="R88" s="66">
        <v>0</v>
      </c>
      <c r="S88" s="66">
        <v>0</v>
      </c>
      <c r="T88" s="66">
        <v>0</v>
      </c>
      <c r="U88" s="66">
        <v>0</v>
      </c>
      <c r="V88" s="66">
        <v>30.7</v>
      </c>
      <c r="W88" s="66">
        <v>31.6</v>
      </c>
      <c r="X88" s="66">
        <v>42.5</v>
      </c>
      <c r="Y88" s="66">
        <v>31</v>
      </c>
      <c r="Z88" s="66">
        <v>0</v>
      </c>
      <c r="AA88" s="66">
        <v>0</v>
      </c>
      <c r="AB88" s="65">
        <f>SUM(P88:AA88)</f>
        <v>168.7</v>
      </c>
      <c r="AC88" s="66">
        <f t="shared" si="37"/>
        <v>47.299999999999983</v>
      </c>
      <c r="AD88" s="65">
        <f t="shared" si="48"/>
        <v>38.962108731466209</v>
      </c>
      <c r="AE88" s="1"/>
      <c r="AF88" s="1"/>
    </row>
    <row r="89" spans="2:32" ht="15.95" customHeight="1">
      <c r="B89" s="64" t="s">
        <v>95</v>
      </c>
      <c r="C89" s="65">
        <v>0</v>
      </c>
      <c r="D89" s="66">
        <v>0</v>
      </c>
      <c r="E89" s="66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5">
        <f>SUM(C89:N89)</f>
        <v>0</v>
      </c>
      <c r="P89" s="65">
        <v>0</v>
      </c>
      <c r="Q89" s="66">
        <v>0</v>
      </c>
      <c r="R89" s="66">
        <v>0</v>
      </c>
      <c r="S89" s="66">
        <v>0</v>
      </c>
      <c r="T89" s="66">
        <v>0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1281.3</v>
      </c>
      <c r="AB89" s="65">
        <f>SUM(P89:AA89)</f>
        <v>1281.3</v>
      </c>
      <c r="AC89" s="66">
        <f t="shared" si="37"/>
        <v>1281.3</v>
      </c>
      <c r="AD89" s="41">
        <v>0</v>
      </c>
      <c r="AE89" s="1"/>
      <c r="AF89" s="1"/>
    </row>
    <row r="90" spans="2:32" ht="15.95" customHeight="1">
      <c r="B90" s="60" t="s">
        <v>96</v>
      </c>
      <c r="C90" s="61">
        <f t="shared" ref="C90:AB90" si="51">+C91+C93</f>
        <v>56092.200000000004</v>
      </c>
      <c r="D90" s="61">
        <f t="shared" si="51"/>
        <v>8597.7999999999993</v>
      </c>
      <c r="E90" s="61">
        <f t="shared" si="51"/>
        <v>16829.5</v>
      </c>
      <c r="F90" s="62">
        <f t="shared" si="51"/>
        <v>20653.7</v>
      </c>
      <c r="G90" s="62">
        <f t="shared" si="51"/>
        <v>16454.900000000001</v>
      </c>
      <c r="H90" s="62">
        <f t="shared" si="51"/>
        <v>29986.2</v>
      </c>
      <c r="I90" s="62">
        <f t="shared" si="51"/>
        <v>151.9</v>
      </c>
      <c r="J90" s="62">
        <f t="shared" si="51"/>
        <v>8870.7999999999993</v>
      </c>
      <c r="K90" s="62">
        <f t="shared" si="51"/>
        <v>6095.7</v>
      </c>
      <c r="L90" s="62">
        <f t="shared" si="51"/>
        <v>5350</v>
      </c>
      <c r="M90" s="62">
        <f t="shared" si="51"/>
        <v>1945.5</v>
      </c>
      <c r="N90" s="62">
        <f t="shared" si="51"/>
        <v>17886</v>
      </c>
      <c r="O90" s="61">
        <f t="shared" si="51"/>
        <v>188914.19999999998</v>
      </c>
      <c r="P90" s="61">
        <f t="shared" si="51"/>
        <v>7393.4</v>
      </c>
      <c r="Q90" s="61">
        <f t="shared" si="51"/>
        <v>90834.4</v>
      </c>
      <c r="R90" s="61">
        <f t="shared" si="51"/>
        <v>230.5</v>
      </c>
      <c r="S90" s="61">
        <f t="shared" si="51"/>
        <v>172.1</v>
      </c>
      <c r="T90" s="61">
        <f t="shared" si="51"/>
        <v>712.19999999999993</v>
      </c>
      <c r="U90" s="61">
        <f t="shared" si="51"/>
        <v>223.70000000000002</v>
      </c>
      <c r="V90" s="61">
        <f t="shared" si="51"/>
        <v>65466.9</v>
      </c>
      <c r="W90" s="61">
        <f t="shared" si="51"/>
        <v>10062.9</v>
      </c>
      <c r="X90" s="61">
        <f t="shared" si="51"/>
        <v>350.5</v>
      </c>
      <c r="Y90" s="61">
        <f t="shared" si="51"/>
        <v>5347.3</v>
      </c>
      <c r="Z90" s="61">
        <f t="shared" si="51"/>
        <v>6543.2</v>
      </c>
      <c r="AA90" s="61">
        <f t="shared" si="51"/>
        <v>28758.600000000002</v>
      </c>
      <c r="AB90" s="61">
        <f t="shared" si="51"/>
        <v>216095.7</v>
      </c>
      <c r="AC90" s="61">
        <f t="shared" si="37"/>
        <v>27181.500000000029</v>
      </c>
      <c r="AD90" s="63">
        <f t="shared" si="48"/>
        <v>14.388277853120639</v>
      </c>
      <c r="AE90" s="1"/>
      <c r="AF90" s="1"/>
    </row>
    <row r="91" spans="2:32" ht="15.95" customHeight="1">
      <c r="B91" s="68" t="s">
        <v>97</v>
      </c>
      <c r="C91" s="69">
        <f t="shared" ref="C91:AC91" si="52">+C92</f>
        <v>0</v>
      </c>
      <c r="D91" s="69">
        <f t="shared" si="52"/>
        <v>2000</v>
      </c>
      <c r="E91" s="69">
        <f t="shared" si="52"/>
        <v>1500</v>
      </c>
      <c r="F91" s="70">
        <f t="shared" si="52"/>
        <v>150</v>
      </c>
      <c r="G91" s="70">
        <f t="shared" si="52"/>
        <v>0</v>
      </c>
      <c r="H91" s="70">
        <f t="shared" si="52"/>
        <v>2750</v>
      </c>
      <c r="I91" s="70">
        <f t="shared" si="52"/>
        <v>0</v>
      </c>
      <c r="J91" s="70">
        <f t="shared" si="52"/>
        <v>0</v>
      </c>
      <c r="K91" s="70">
        <f t="shared" si="52"/>
        <v>0</v>
      </c>
      <c r="L91" s="70">
        <f t="shared" si="52"/>
        <v>0</v>
      </c>
      <c r="M91" s="70">
        <f t="shared" si="52"/>
        <v>0</v>
      </c>
      <c r="N91" s="70">
        <f t="shared" si="52"/>
        <v>0</v>
      </c>
      <c r="O91" s="69">
        <f t="shared" si="52"/>
        <v>6400</v>
      </c>
      <c r="P91" s="69">
        <f t="shared" si="52"/>
        <v>0</v>
      </c>
      <c r="Q91" s="69">
        <f t="shared" si="52"/>
        <v>0</v>
      </c>
      <c r="R91" s="69">
        <f t="shared" si="52"/>
        <v>0</v>
      </c>
      <c r="S91" s="69">
        <f t="shared" si="52"/>
        <v>0</v>
      </c>
      <c r="T91" s="69">
        <f t="shared" si="52"/>
        <v>0</v>
      </c>
      <c r="U91" s="69">
        <f t="shared" si="52"/>
        <v>0</v>
      </c>
      <c r="V91" s="69">
        <f t="shared" si="52"/>
        <v>0</v>
      </c>
      <c r="W91" s="69">
        <f t="shared" si="52"/>
        <v>0</v>
      </c>
      <c r="X91" s="69">
        <f t="shared" si="52"/>
        <v>0</v>
      </c>
      <c r="Y91" s="69">
        <f t="shared" si="52"/>
        <v>0</v>
      </c>
      <c r="Z91" s="69">
        <f t="shared" si="52"/>
        <v>0</v>
      </c>
      <c r="AA91" s="69">
        <f t="shared" si="52"/>
        <v>0</v>
      </c>
      <c r="AB91" s="69">
        <f t="shared" si="52"/>
        <v>0</v>
      </c>
      <c r="AC91" s="69">
        <f t="shared" si="52"/>
        <v>-6400</v>
      </c>
      <c r="AD91" s="65">
        <f t="shared" si="48"/>
        <v>-100</v>
      </c>
      <c r="AE91" s="1"/>
      <c r="AF91" s="1"/>
    </row>
    <row r="92" spans="2:32" ht="15.95" customHeight="1">
      <c r="B92" s="25" t="s">
        <v>98</v>
      </c>
      <c r="C92" s="65">
        <v>0</v>
      </c>
      <c r="D92" s="66">
        <v>2000</v>
      </c>
      <c r="E92" s="66">
        <v>1500</v>
      </c>
      <c r="F92" s="67">
        <v>150</v>
      </c>
      <c r="G92" s="67">
        <v>0</v>
      </c>
      <c r="H92" s="67">
        <v>2750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5">
        <f>SUM(C92:N92)</f>
        <v>6400</v>
      </c>
      <c r="P92" s="65">
        <v>0</v>
      </c>
      <c r="Q92" s="66">
        <v>0</v>
      </c>
      <c r="R92" s="66">
        <v>0</v>
      </c>
      <c r="S92" s="66">
        <v>0</v>
      </c>
      <c r="T92" s="66">
        <v>0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0</v>
      </c>
      <c r="AB92" s="65">
        <f>SUM(P92:AA92)</f>
        <v>0</v>
      </c>
      <c r="AC92" s="66">
        <f t="shared" ref="AC92:AC105" si="53">+AB92-O92</f>
        <v>-6400</v>
      </c>
      <c r="AD92" s="65">
        <f t="shared" si="48"/>
        <v>-100</v>
      </c>
      <c r="AE92" s="1"/>
      <c r="AF92" s="1"/>
    </row>
    <row r="93" spans="2:32" ht="15.95" customHeight="1">
      <c r="B93" s="68" t="s">
        <v>99</v>
      </c>
      <c r="C93" s="71">
        <f>+C95+C98+C94</f>
        <v>56092.200000000004</v>
      </c>
      <c r="D93" s="71">
        <f t="shared" ref="D93:N93" si="54">+D95+D98</f>
        <v>6597.8</v>
      </c>
      <c r="E93" s="71">
        <f t="shared" si="54"/>
        <v>15329.5</v>
      </c>
      <c r="F93" s="72">
        <f t="shared" si="54"/>
        <v>20503.7</v>
      </c>
      <c r="G93" s="72">
        <f t="shared" si="54"/>
        <v>16454.900000000001</v>
      </c>
      <c r="H93" s="72">
        <f t="shared" si="54"/>
        <v>27236.2</v>
      </c>
      <c r="I93" s="72">
        <f t="shared" si="54"/>
        <v>151.9</v>
      </c>
      <c r="J93" s="72">
        <f t="shared" si="54"/>
        <v>8870.7999999999993</v>
      </c>
      <c r="K93" s="72">
        <f t="shared" si="54"/>
        <v>6095.7</v>
      </c>
      <c r="L93" s="72">
        <f t="shared" si="54"/>
        <v>5350</v>
      </c>
      <c r="M93" s="72">
        <f t="shared" si="54"/>
        <v>1945.5</v>
      </c>
      <c r="N93" s="72">
        <f t="shared" si="54"/>
        <v>17886</v>
      </c>
      <c r="O93" s="71">
        <f>+O95+O98+O94</f>
        <v>182514.19999999998</v>
      </c>
      <c r="P93" s="71">
        <f>+P95+P98+P94</f>
        <v>7393.4</v>
      </c>
      <c r="Q93" s="71">
        <f t="shared" ref="Q93:AA93" si="55">+Q95+Q98</f>
        <v>90834.4</v>
      </c>
      <c r="R93" s="71">
        <f t="shared" si="55"/>
        <v>230.5</v>
      </c>
      <c r="S93" s="71">
        <f t="shared" si="55"/>
        <v>172.1</v>
      </c>
      <c r="T93" s="71">
        <f t="shared" si="55"/>
        <v>712.19999999999993</v>
      </c>
      <c r="U93" s="71">
        <f t="shared" si="55"/>
        <v>223.70000000000002</v>
      </c>
      <c r="V93" s="71">
        <f t="shared" si="55"/>
        <v>65466.9</v>
      </c>
      <c r="W93" s="71">
        <f t="shared" si="55"/>
        <v>10062.9</v>
      </c>
      <c r="X93" s="71">
        <f t="shared" si="55"/>
        <v>350.5</v>
      </c>
      <c r="Y93" s="71">
        <f t="shared" si="55"/>
        <v>5347.3</v>
      </c>
      <c r="Z93" s="71">
        <f t="shared" si="55"/>
        <v>6543.2</v>
      </c>
      <c r="AA93" s="71">
        <f t="shared" si="55"/>
        <v>28758.600000000002</v>
      </c>
      <c r="AB93" s="71">
        <f>+AB95+AB98+AB94</f>
        <v>216095.7</v>
      </c>
      <c r="AC93" s="73">
        <f t="shared" si="53"/>
        <v>33581.500000000029</v>
      </c>
      <c r="AD93" s="74">
        <f t="shared" si="48"/>
        <v>18.399390294015497</v>
      </c>
      <c r="AE93" s="1"/>
      <c r="AF93" s="1"/>
    </row>
    <row r="94" spans="2:32" ht="15.95" customHeight="1">
      <c r="B94" s="75" t="s">
        <v>100</v>
      </c>
      <c r="C94" s="58">
        <v>0</v>
      </c>
      <c r="D94" s="76">
        <v>0</v>
      </c>
      <c r="E94" s="76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58">
        <f>SUM(C94:N94)</f>
        <v>0</v>
      </c>
      <c r="P94" s="58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58">
        <f>SUM(P94:AA94)</f>
        <v>0</v>
      </c>
      <c r="AC94" s="78">
        <f t="shared" si="53"/>
        <v>0</v>
      </c>
      <c r="AD94" s="79" t="s">
        <v>101</v>
      </c>
      <c r="AE94" s="1"/>
      <c r="AF94" s="1"/>
    </row>
    <row r="95" spans="2:32" ht="15.95" customHeight="1">
      <c r="B95" s="75" t="s">
        <v>102</v>
      </c>
      <c r="C95" s="76">
        <f t="shared" ref="C95:AB95" si="56">+C96+C97</f>
        <v>56069.4</v>
      </c>
      <c r="D95" s="76">
        <f t="shared" si="56"/>
        <v>6429.7</v>
      </c>
      <c r="E95" s="76">
        <f t="shared" si="56"/>
        <v>12825.8</v>
      </c>
      <c r="F95" s="77">
        <f t="shared" si="56"/>
        <v>20000</v>
      </c>
      <c r="G95" s="77">
        <f t="shared" si="56"/>
        <v>15373</v>
      </c>
      <c r="H95" s="77">
        <f t="shared" si="56"/>
        <v>26176.799999999999</v>
      </c>
      <c r="I95" s="77">
        <f t="shared" si="56"/>
        <v>0</v>
      </c>
      <c r="J95" s="77">
        <f t="shared" si="56"/>
        <v>7922</v>
      </c>
      <c r="K95" s="77">
        <f t="shared" si="56"/>
        <v>5818.8</v>
      </c>
      <c r="L95" s="77">
        <f t="shared" si="56"/>
        <v>4181.2</v>
      </c>
      <c r="M95" s="77">
        <f t="shared" si="56"/>
        <v>28.4</v>
      </c>
      <c r="N95" s="77">
        <f t="shared" si="56"/>
        <v>10000</v>
      </c>
      <c r="O95" s="76">
        <f t="shared" si="56"/>
        <v>164825.09999999998</v>
      </c>
      <c r="P95" s="76">
        <f t="shared" si="56"/>
        <v>7149.7</v>
      </c>
      <c r="Q95" s="76">
        <f t="shared" si="56"/>
        <v>90774.5</v>
      </c>
      <c r="R95" s="76">
        <f t="shared" si="56"/>
        <v>43.9</v>
      </c>
      <c r="S95" s="76">
        <f t="shared" si="56"/>
        <v>0</v>
      </c>
      <c r="T95" s="76">
        <f t="shared" si="56"/>
        <v>0</v>
      </c>
      <c r="U95" s="76">
        <f t="shared" si="56"/>
        <v>0</v>
      </c>
      <c r="V95" s="76">
        <f t="shared" si="56"/>
        <v>64366.8</v>
      </c>
      <c r="W95" s="76">
        <f t="shared" si="56"/>
        <v>10000</v>
      </c>
      <c r="X95" s="76">
        <f t="shared" si="56"/>
        <v>45</v>
      </c>
      <c r="Y95" s="76">
        <f t="shared" si="56"/>
        <v>4771.3</v>
      </c>
      <c r="Z95" s="76">
        <f t="shared" si="56"/>
        <v>4600</v>
      </c>
      <c r="AA95" s="76">
        <f t="shared" si="56"/>
        <v>0</v>
      </c>
      <c r="AB95" s="76">
        <f t="shared" si="56"/>
        <v>181751.2</v>
      </c>
      <c r="AC95" s="78">
        <f t="shared" si="53"/>
        <v>16926.100000000035</v>
      </c>
      <c r="AD95" s="58">
        <f>+AC95/O95*100</f>
        <v>10.269127699604027</v>
      </c>
      <c r="AE95" s="1"/>
      <c r="AF95" s="1"/>
    </row>
    <row r="96" spans="2:32" ht="15.95" customHeight="1">
      <c r="B96" s="80" t="s">
        <v>103</v>
      </c>
      <c r="C96" s="65">
        <v>0</v>
      </c>
      <c r="D96" s="66">
        <v>6379.2</v>
      </c>
      <c r="E96" s="66">
        <v>12825.8</v>
      </c>
      <c r="F96" s="67">
        <v>20000</v>
      </c>
      <c r="G96" s="67">
        <v>15373</v>
      </c>
      <c r="H96" s="67">
        <v>2500</v>
      </c>
      <c r="I96" s="67">
        <v>0</v>
      </c>
      <c r="J96" s="67">
        <v>7922</v>
      </c>
      <c r="K96" s="67">
        <v>5818.8</v>
      </c>
      <c r="L96" s="67">
        <v>4181.2</v>
      </c>
      <c r="M96" s="67">
        <v>0</v>
      </c>
      <c r="N96" s="67">
        <v>10000</v>
      </c>
      <c r="O96" s="65">
        <f>SUM(C96:N96)</f>
        <v>85000</v>
      </c>
      <c r="P96" s="65">
        <v>7149.7</v>
      </c>
      <c r="Q96" s="66">
        <v>2000</v>
      </c>
      <c r="R96" s="66">
        <v>0</v>
      </c>
      <c r="S96" s="66">
        <v>0</v>
      </c>
      <c r="T96" s="66">
        <v>0</v>
      </c>
      <c r="U96" s="66">
        <v>0</v>
      </c>
      <c r="V96" s="66">
        <v>0</v>
      </c>
      <c r="W96" s="66">
        <v>10000</v>
      </c>
      <c r="X96" s="66">
        <v>0</v>
      </c>
      <c r="Y96" s="66">
        <v>4771.3</v>
      </c>
      <c r="Z96" s="66">
        <v>4600</v>
      </c>
      <c r="AA96" s="66">
        <v>0</v>
      </c>
      <c r="AB96" s="65">
        <f>SUM(P96:AA96)</f>
        <v>28521</v>
      </c>
      <c r="AC96" s="81">
        <f t="shared" si="53"/>
        <v>-56479</v>
      </c>
      <c r="AD96" s="65">
        <f>+AC96/O96*100</f>
        <v>-66.445882352941183</v>
      </c>
      <c r="AE96" s="1"/>
      <c r="AF96" s="1"/>
    </row>
    <row r="97" spans="2:50" ht="15.95" customHeight="1">
      <c r="B97" s="80" t="s">
        <v>104</v>
      </c>
      <c r="C97" s="65">
        <v>56069.4</v>
      </c>
      <c r="D97" s="66">
        <v>50.5</v>
      </c>
      <c r="E97" s="66">
        <v>0</v>
      </c>
      <c r="F97" s="67">
        <v>0</v>
      </c>
      <c r="G97" s="67">
        <v>0</v>
      </c>
      <c r="H97" s="67">
        <v>23676.799999999999</v>
      </c>
      <c r="I97" s="67">
        <v>0</v>
      </c>
      <c r="J97" s="67">
        <v>0</v>
      </c>
      <c r="K97" s="67">
        <v>0</v>
      </c>
      <c r="L97" s="67">
        <v>0</v>
      </c>
      <c r="M97" s="67">
        <v>28.4</v>
      </c>
      <c r="N97" s="67">
        <v>0</v>
      </c>
      <c r="O97" s="65">
        <f>SUM(C97:N97)</f>
        <v>79825.099999999991</v>
      </c>
      <c r="P97" s="65">
        <v>0</v>
      </c>
      <c r="Q97" s="66">
        <v>88774.5</v>
      </c>
      <c r="R97" s="66">
        <v>43.9</v>
      </c>
      <c r="S97" s="66">
        <v>0</v>
      </c>
      <c r="T97" s="66">
        <v>0</v>
      </c>
      <c r="U97" s="66">
        <v>0</v>
      </c>
      <c r="V97" s="66">
        <v>64366.8</v>
      </c>
      <c r="W97" s="66">
        <v>0</v>
      </c>
      <c r="X97" s="66">
        <v>45</v>
      </c>
      <c r="Y97" s="66">
        <v>0</v>
      </c>
      <c r="Z97" s="66">
        <v>0</v>
      </c>
      <c r="AA97" s="66">
        <v>0</v>
      </c>
      <c r="AB97" s="65">
        <f>SUM(P97:AA97)</f>
        <v>153230.20000000001</v>
      </c>
      <c r="AC97" s="81">
        <f t="shared" si="53"/>
        <v>73405.10000000002</v>
      </c>
      <c r="AD97" s="65">
        <f>+AC97/O97*100</f>
        <v>91.957416902703571</v>
      </c>
      <c r="AE97" s="1"/>
      <c r="AF97" s="1"/>
    </row>
    <row r="98" spans="2:50" ht="15.95" customHeight="1">
      <c r="B98" s="75" t="s">
        <v>105</v>
      </c>
      <c r="C98" s="76">
        <f t="shared" ref="C98:AB98" si="57">+C99+C100</f>
        <v>22.8</v>
      </c>
      <c r="D98" s="76">
        <f t="shared" si="57"/>
        <v>168.1</v>
      </c>
      <c r="E98" s="76">
        <f t="shared" si="57"/>
        <v>2503.7000000000003</v>
      </c>
      <c r="F98" s="77">
        <f t="shared" si="57"/>
        <v>503.7</v>
      </c>
      <c r="G98" s="77">
        <f t="shared" si="57"/>
        <v>1081.8999999999999</v>
      </c>
      <c r="H98" s="77">
        <f t="shared" si="57"/>
        <v>1059.4000000000001</v>
      </c>
      <c r="I98" s="77">
        <f t="shared" si="57"/>
        <v>151.9</v>
      </c>
      <c r="J98" s="77">
        <f t="shared" si="57"/>
        <v>948.8</v>
      </c>
      <c r="K98" s="77">
        <f t="shared" si="57"/>
        <v>276.89999999999998</v>
      </c>
      <c r="L98" s="77">
        <f t="shared" si="57"/>
        <v>1168.8</v>
      </c>
      <c r="M98" s="77">
        <f t="shared" si="57"/>
        <v>1917.1</v>
      </c>
      <c r="N98" s="77">
        <f t="shared" si="57"/>
        <v>7886</v>
      </c>
      <c r="O98" s="76">
        <f t="shared" si="57"/>
        <v>17689.100000000002</v>
      </c>
      <c r="P98" s="76">
        <f t="shared" si="57"/>
        <v>243.7</v>
      </c>
      <c r="Q98" s="76">
        <f t="shared" si="57"/>
        <v>59.9</v>
      </c>
      <c r="R98" s="76">
        <f t="shared" si="57"/>
        <v>186.6</v>
      </c>
      <c r="S98" s="76">
        <f t="shared" si="57"/>
        <v>172.1</v>
      </c>
      <c r="T98" s="76">
        <f t="shared" si="57"/>
        <v>712.19999999999993</v>
      </c>
      <c r="U98" s="76">
        <f t="shared" si="57"/>
        <v>223.70000000000002</v>
      </c>
      <c r="V98" s="76">
        <f t="shared" si="57"/>
        <v>1100.0999999999999</v>
      </c>
      <c r="W98" s="76">
        <f t="shared" si="57"/>
        <v>62.9</v>
      </c>
      <c r="X98" s="76">
        <f t="shared" si="57"/>
        <v>305.5</v>
      </c>
      <c r="Y98" s="76">
        <f t="shared" si="57"/>
        <v>576</v>
      </c>
      <c r="Z98" s="76">
        <f t="shared" si="57"/>
        <v>1943.2</v>
      </c>
      <c r="AA98" s="76">
        <f t="shared" si="57"/>
        <v>28758.600000000002</v>
      </c>
      <c r="AB98" s="76">
        <f t="shared" si="57"/>
        <v>34344.5</v>
      </c>
      <c r="AC98" s="78">
        <f t="shared" si="53"/>
        <v>16655.399999999998</v>
      </c>
      <c r="AD98" s="17">
        <f>+AC98/O98*100</f>
        <v>94.156288335754766</v>
      </c>
      <c r="AE98" s="1"/>
      <c r="AF98" s="1"/>
    </row>
    <row r="99" spans="2:50" ht="13.5" customHeight="1">
      <c r="B99" s="80" t="s">
        <v>106</v>
      </c>
      <c r="C99" s="65">
        <v>0</v>
      </c>
      <c r="D99" s="66">
        <v>0</v>
      </c>
      <c r="E99" s="66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5">
        <f>SUM(C99:N99)</f>
        <v>0</v>
      </c>
      <c r="P99" s="65">
        <v>0</v>
      </c>
      <c r="Q99" s="66">
        <v>0</v>
      </c>
      <c r="R99" s="66">
        <v>0</v>
      </c>
      <c r="S99" s="66">
        <v>0</v>
      </c>
      <c r="T99" s="66">
        <v>0</v>
      </c>
      <c r="U99" s="66">
        <v>0</v>
      </c>
      <c r="V99" s="66">
        <v>0</v>
      </c>
      <c r="W99" s="66">
        <v>0</v>
      </c>
      <c r="X99" s="66">
        <v>0</v>
      </c>
      <c r="Y99" s="66">
        <v>0</v>
      </c>
      <c r="Z99" s="66">
        <v>0</v>
      </c>
      <c r="AA99" s="66">
        <v>7613.2</v>
      </c>
      <c r="AB99" s="65">
        <f>SUM(P99:AA99)</f>
        <v>7613.2</v>
      </c>
      <c r="AC99" s="22">
        <f t="shared" si="53"/>
        <v>7613.2</v>
      </c>
      <c r="AD99" s="79" t="s">
        <v>101</v>
      </c>
      <c r="AE99" s="1"/>
      <c r="AF99" s="1"/>
    </row>
    <row r="100" spans="2:50" ht="15.95" customHeight="1">
      <c r="B100" s="80" t="s">
        <v>107</v>
      </c>
      <c r="C100" s="66">
        <f t="shared" ref="C100:AB100" si="58">+C101+C102</f>
        <v>22.8</v>
      </c>
      <c r="D100" s="66">
        <f t="shared" si="58"/>
        <v>168.1</v>
      </c>
      <c r="E100" s="66">
        <f t="shared" si="58"/>
        <v>2503.7000000000003</v>
      </c>
      <c r="F100" s="67">
        <f t="shared" si="58"/>
        <v>503.7</v>
      </c>
      <c r="G100" s="67">
        <f t="shared" si="58"/>
        <v>1081.8999999999999</v>
      </c>
      <c r="H100" s="67">
        <f t="shared" si="58"/>
        <v>1059.4000000000001</v>
      </c>
      <c r="I100" s="67">
        <f t="shared" si="58"/>
        <v>151.9</v>
      </c>
      <c r="J100" s="67">
        <f t="shared" si="58"/>
        <v>948.8</v>
      </c>
      <c r="K100" s="67">
        <f t="shared" si="58"/>
        <v>276.89999999999998</v>
      </c>
      <c r="L100" s="67">
        <f t="shared" si="58"/>
        <v>1168.8</v>
      </c>
      <c r="M100" s="67">
        <f t="shared" si="58"/>
        <v>1917.1</v>
      </c>
      <c r="N100" s="67">
        <f t="shared" si="58"/>
        <v>7886</v>
      </c>
      <c r="O100" s="66">
        <f t="shared" si="58"/>
        <v>17689.100000000002</v>
      </c>
      <c r="P100" s="66">
        <f t="shared" si="58"/>
        <v>243.7</v>
      </c>
      <c r="Q100" s="66">
        <f t="shared" si="58"/>
        <v>59.9</v>
      </c>
      <c r="R100" s="66">
        <f t="shared" si="58"/>
        <v>186.6</v>
      </c>
      <c r="S100" s="66">
        <f t="shared" si="58"/>
        <v>172.1</v>
      </c>
      <c r="T100" s="66">
        <f t="shared" si="58"/>
        <v>712.19999999999993</v>
      </c>
      <c r="U100" s="66">
        <f t="shared" si="58"/>
        <v>223.70000000000002</v>
      </c>
      <c r="V100" s="66">
        <f t="shared" si="58"/>
        <v>1100.0999999999999</v>
      </c>
      <c r="W100" s="66">
        <f t="shared" si="58"/>
        <v>62.9</v>
      </c>
      <c r="X100" s="66">
        <f t="shared" si="58"/>
        <v>305.5</v>
      </c>
      <c r="Y100" s="66">
        <f t="shared" si="58"/>
        <v>576</v>
      </c>
      <c r="Z100" s="66">
        <f t="shared" si="58"/>
        <v>1943.2</v>
      </c>
      <c r="AA100" s="66">
        <f t="shared" si="58"/>
        <v>21145.4</v>
      </c>
      <c r="AB100" s="66">
        <f t="shared" si="58"/>
        <v>26731.3</v>
      </c>
      <c r="AC100" s="22">
        <f t="shared" si="53"/>
        <v>9042.1999999999971</v>
      </c>
      <c r="AD100" s="22">
        <f t="shared" ref="AD100:AD105" si="59">+AC100/O100*100</f>
        <v>51.117354755188202</v>
      </c>
      <c r="AE100" s="1"/>
      <c r="AF100" s="1"/>
    </row>
    <row r="101" spans="2:50" ht="15.95" customHeight="1">
      <c r="B101" s="82" t="s">
        <v>108</v>
      </c>
      <c r="C101" s="65">
        <v>0</v>
      </c>
      <c r="D101" s="66">
        <v>0</v>
      </c>
      <c r="E101" s="66">
        <v>54.9</v>
      </c>
      <c r="F101" s="67">
        <v>6.3</v>
      </c>
      <c r="G101" s="67">
        <v>1.3</v>
      </c>
      <c r="H101" s="67">
        <v>1.7</v>
      </c>
      <c r="I101" s="67">
        <v>0</v>
      </c>
      <c r="J101" s="67">
        <v>0</v>
      </c>
      <c r="K101" s="67">
        <v>51.7</v>
      </c>
      <c r="L101" s="67">
        <v>0</v>
      </c>
      <c r="M101" s="67">
        <v>0</v>
      </c>
      <c r="N101" s="67">
        <v>10</v>
      </c>
      <c r="O101" s="65">
        <f>SUM(C101:N101)</f>
        <v>125.89999999999999</v>
      </c>
      <c r="P101" s="65">
        <v>0</v>
      </c>
      <c r="Q101" s="66">
        <v>0</v>
      </c>
      <c r="R101" s="66">
        <v>1.7</v>
      </c>
      <c r="S101" s="66">
        <v>2.9</v>
      </c>
      <c r="T101" s="66">
        <v>1.4</v>
      </c>
      <c r="U101" s="66">
        <v>1.8</v>
      </c>
      <c r="V101" s="66">
        <v>0</v>
      </c>
      <c r="W101" s="66">
        <v>0</v>
      </c>
      <c r="X101" s="66">
        <v>0</v>
      </c>
      <c r="Y101" s="66">
        <v>0</v>
      </c>
      <c r="Z101" s="66">
        <v>0.5</v>
      </c>
      <c r="AA101" s="66">
        <v>0</v>
      </c>
      <c r="AB101" s="65">
        <f>SUM(P101:AA101)</f>
        <v>8.3000000000000007</v>
      </c>
      <c r="AC101" s="22">
        <f t="shared" si="53"/>
        <v>-117.6</v>
      </c>
      <c r="AD101" s="22">
        <f t="shared" si="59"/>
        <v>-93.407466243050038</v>
      </c>
      <c r="AE101" s="1"/>
      <c r="AF101" s="1"/>
    </row>
    <row r="102" spans="2:50" ht="15.95" customHeight="1">
      <c r="B102" s="82" t="s">
        <v>34</v>
      </c>
      <c r="C102" s="65">
        <v>22.8</v>
      </c>
      <c r="D102" s="66">
        <v>168.1</v>
      </c>
      <c r="E102" s="66">
        <v>2448.8000000000002</v>
      </c>
      <c r="F102" s="67">
        <v>497.4</v>
      </c>
      <c r="G102" s="67">
        <v>1080.5999999999999</v>
      </c>
      <c r="H102" s="67">
        <v>1057.7</v>
      </c>
      <c r="I102" s="67">
        <v>151.9</v>
      </c>
      <c r="J102" s="67">
        <v>948.8</v>
      </c>
      <c r="K102" s="67">
        <v>225.2</v>
      </c>
      <c r="L102" s="67">
        <v>1168.8</v>
      </c>
      <c r="M102" s="67">
        <v>1917.1</v>
      </c>
      <c r="N102" s="67">
        <v>7876</v>
      </c>
      <c r="O102" s="65">
        <f>SUM(C102:N102)</f>
        <v>17563.2</v>
      </c>
      <c r="P102" s="65">
        <v>243.7</v>
      </c>
      <c r="Q102" s="66">
        <v>59.9</v>
      </c>
      <c r="R102" s="66">
        <v>184.9</v>
      </c>
      <c r="S102" s="66">
        <v>169.2</v>
      </c>
      <c r="T102" s="66">
        <v>710.8</v>
      </c>
      <c r="U102" s="66">
        <v>221.9</v>
      </c>
      <c r="V102" s="66">
        <v>1100.0999999999999</v>
      </c>
      <c r="W102" s="66">
        <v>62.9</v>
      </c>
      <c r="X102" s="66">
        <v>305.5</v>
      </c>
      <c r="Y102" s="66">
        <v>576</v>
      </c>
      <c r="Z102" s="66">
        <v>1942.7</v>
      </c>
      <c r="AA102" s="66">
        <v>21145.4</v>
      </c>
      <c r="AB102" s="65">
        <f>SUM(P102:AA102)</f>
        <v>26723</v>
      </c>
      <c r="AC102" s="22">
        <f t="shared" si="53"/>
        <v>9159.7999999999993</v>
      </c>
      <c r="AD102" s="22">
        <f t="shared" si="59"/>
        <v>52.15336612917919</v>
      </c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2:50" ht="15.95" customHeight="1">
      <c r="B103" s="57" t="s">
        <v>109</v>
      </c>
      <c r="C103" s="58">
        <f t="shared" ref="C103:AB103" si="60">+C104</f>
        <v>2</v>
      </c>
      <c r="D103" s="58">
        <f t="shared" si="60"/>
        <v>2.7</v>
      </c>
      <c r="E103" s="58">
        <f t="shared" si="60"/>
        <v>19.600000000000001</v>
      </c>
      <c r="F103" s="59">
        <f t="shared" si="60"/>
        <v>7.3</v>
      </c>
      <c r="G103" s="59">
        <f t="shared" si="60"/>
        <v>1.8</v>
      </c>
      <c r="H103" s="59">
        <f t="shared" si="60"/>
        <v>13.6</v>
      </c>
      <c r="I103" s="59">
        <f t="shared" si="60"/>
        <v>9.8000000000000007</v>
      </c>
      <c r="J103" s="59">
        <f t="shared" si="60"/>
        <v>33.1</v>
      </c>
      <c r="K103" s="59">
        <f t="shared" si="60"/>
        <v>22.3</v>
      </c>
      <c r="L103" s="59">
        <f t="shared" si="60"/>
        <v>20.9</v>
      </c>
      <c r="M103" s="59">
        <f t="shared" si="60"/>
        <v>20.2</v>
      </c>
      <c r="N103" s="59">
        <f t="shared" si="60"/>
        <v>118.3</v>
      </c>
      <c r="O103" s="58">
        <f t="shared" si="60"/>
        <v>271.59999999999997</v>
      </c>
      <c r="P103" s="58">
        <f t="shared" si="60"/>
        <v>11.4</v>
      </c>
      <c r="Q103" s="58">
        <f t="shared" si="60"/>
        <v>31.8</v>
      </c>
      <c r="R103" s="58">
        <f t="shared" si="60"/>
        <v>6</v>
      </c>
      <c r="S103" s="58">
        <f t="shared" si="60"/>
        <v>62.2</v>
      </c>
      <c r="T103" s="58">
        <f t="shared" si="60"/>
        <v>23.8</v>
      </c>
      <c r="U103" s="58">
        <f t="shared" si="60"/>
        <v>17.7</v>
      </c>
      <c r="V103" s="58">
        <f t="shared" si="60"/>
        <v>11</v>
      </c>
      <c r="W103" s="58">
        <f t="shared" si="60"/>
        <v>29.8</v>
      </c>
      <c r="X103" s="58">
        <f t="shared" si="60"/>
        <v>36.5</v>
      </c>
      <c r="Y103" s="58">
        <f t="shared" si="60"/>
        <v>247.7</v>
      </c>
      <c r="Z103" s="58">
        <f t="shared" si="60"/>
        <v>15.1</v>
      </c>
      <c r="AA103" s="58">
        <f t="shared" si="60"/>
        <v>59.5</v>
      </c>
      <c r="AB103" s="58">
        <f t="shared" si="60"/>
        <v>552.5</v>
      </c>
      <c r="AC103" s="58">
        <f t="shared" si="53"/>
        <v>280.90000000000003</v>
      </c>
      <c r="AD103" s="17">
        <f t="shared" si="59"/>
        <v>103.42415316642123</v>
      </c>
      <c r="AE103" s="1"/>
      <c r="AF103" s="1"/>
    </row>
    <row r="104" spans="2:50" ht="13.5" customHeight="1">
      <c r="B104" s="25" t="s">
        <v>110</v>
      </c>
      <c r="C104" s="65">
        <v>2</v>
      </c>
      <c r="D104" s="65">
        <v>2.7</v>
      </c>
      <c r="E104" s="65">
        <v>19.600000000000001</v>
      </c>
      <c r="F104" s="83">
        <v>7.3</v>
      </c>
      <c r="G104" s="83">
        <v>1.8</v>
      </c>
      <c r="H104" s="83">
        <v>13.6</v>
      </c>
      <c r="I104" s="83">
        <v>9.8000000000000007</v>
      </c>
      <c r="J104" s="83">
        <v>33.1</v>
      </c>
      <c r="K104" s="83">
        <v>22.3</v>
      </c>
      <c r="L104" s="83">
        <v>20.9</v>
      </c>
      <c r="M104" s="83">
        <v>20.2</v>
      </c>
      <c r="N104" s="83">
        <v>118.3</v>
      </c>
      <c r="O104" s="65">
        <f>SUM(C104:N104)</f>
        <v>271.59999999999997</v>
      </c>
      <c r="P104" s="65">
        <v>11.4</v>
      </c>
      <c r="Q104" s="65">
        <v>31.8</v>
      </c>
      <c r="R104" s="65">
        <v>6</v>
      </c>
      <c r="S104" s="65">
        <v>62.2</v>
      </c>
      <c r="T104" s="65">
        <v>23.8</v>
      </c>
      <c r="U104" s="65">
        <v>17.7</v>
      </c>
      <c r="V104" s="65">
        <v>11</v>
      </c>
      <c r="W104" s="65">
        <v>29.8</v>
      </c>
      <c r="X104" s="65">
        <v>36.5</v>
      </c>
      <c r="Y104" s="65">
        <v>247.7</v>
      </c>
      <c r="Z104" s="65">
        <v>15.1</v>
      </c>
      <c r="AA104" s="65">
        <v>59.5</v>
      </c>
      <c r="AB104" s="65">
        <f>SUM(P104:AA104)</f>
        <v>552.5</v>
      </c>
      <c r="AC104" s="65">
        <f t="shared" si="53"/>
        <v>280.90000000000003</v>
      </c>
      <c r="AD104" s="22">
        <f t="shared" si="59"/>
        <v>103.42415316642123</v>
      </c>
      <c r="AE104" s="1"/>
      <c r="AF104" s="1"/>
    </row>
    <row r="105" spans="2:50" ht="18.75" customHeight="1" thickBot="1">
      <c r="B105" s="84" t="s">
        <v>90</v>
      </c>
      <c r="C105" s="85">
        <f t="shared" ref="C105:AB105" si="61">+C103+C86+C85+C84</f>
        <v>103076.5</v>
      </c>
      <c r="D105" s="85">
        <f t="shared" si="61"/>
        <v>46010.899999999994</v>
      </c>
      <c r="E105" s="85">
        <f t="shared" si="61"/>
        <v>57993.299999999988</v>
      </c>
      <c r="F105" s="85">
        <f t="shared" si="61"/>
        <v>68217.5</v>
      </c>
      <c r="G105" s="85">
        <f t="shared" si="61"/>
        <v>66294</v>
      </c>
      <c r="H105" s="85">
        <f t="shared" si="61"/>
        <v>78723.100000000006</v>
      </c>
      <c r="I105" s="85">
        <f t="shared" si="61"/>
        <v>41367.999999999993</v>
      </c>
      <c r="J105" s="85">
        <f t="shared" si="61"/>
        <v>54460.399999999994</v>
      </c>
      <c r="K105" s="85">
        <f t="shared" si="61"/>
        <v>47946.399999999994</v>
      </c>
      <c r="L105" s="85">
        <f t="shared" si="61"/>
        <v>50815</v>
      </c>
      <c r="M105" s="85">
        <f t="shared" si="61"/>
        <v>46559.499999999993</v>
      </c>
      <c r="N105" s="85">
        <f t="shared" si="61"/>
        <v>66881.899999999994</v>
      </c>
      <c r="O105" s="85">
        <f t="shared" si="61"/>
        <v>728346.5</v>
      </c>
      <c r="P105" s="85">
        <f t="shared" si="61"/>
        <v>68476.899999999994</v>
      </c>
      <c r="Q105" s="85">
        <f t="shared" si="61"/>
        <v>133000.9</v>
      </c>
      <c r="R105" s="85">
        <f t="shared" si="61"/>
        <v>45898.499999999993</v>
      </c>
      <c r="S105" s="85">
        <f t="shared" si="61"/>
        <v>54277.4</v>
      </c>
      <c r="T105" s="85">
        <f t="shared" si="61"/>
        <v>53104.999999999993</v>
      </c>
      <c r="U105" s="85">
        <f t="shared" si="61"/>
        <v>47884.6</v>
      </c>
      <c r="V105" s="85">
        <f t="shared" si="61"/>
        <v>117002.09999999998</v>
      </c>
      <c r="W105" s="85">
        <f t="shared" si="61"/>
        <v>59121.5</v>
      </c>
      <c r="X105" s="85">
        <f t="shared" si="61"/>
        <v>46236.700000000004</v>
      </c>
      <c r="Y105" s="85">
        <f t="shared" si="61"/>
        <v>56326.7</v>
      </c>
      <c r="Z105" s="85">
        <f t="shared" si="61"/>
        <v>56587.799999999996</v>
      </c>
      <c r="AA105" s="85">
        <f t="shared" si="61"/>
        <v>83555.5</v>
      </c>
      <c r="AB105" s="85">
        <f t="shared" si="61"/>
        <v>821473.6</v>
      </c>
      <c r="AC105" s="85">
        <f t="shared" si="53"/>
        <v>93127.099999999977</v>
      </c>
      <c r="AD105" s="85">
        <f t="shared" si="59"/>
        <v>12.786098374880634</v>
      </c>
      <c r="AE105" s="1"/>
      <c r="AF105" s="1"/>
    </row>
    <row r="106" spans="2:50" ht="15.95" customHeight="1" thickTop="1">
      <c r="B106" s="86" t="s">
        <v>111</v>
      </c>
      <c r="C106" s="87"/>
      <c r="D106" s="87"/>
      <c r="E106" s="87"/>
      <c r="F106" s="88"/>
      <c r="G106" s="88"/>
      <c r="H106" s="88"/>
      <c r="I106" s="88"/>
      <c r="J106" s="88"/>
      <c r="K106" s="88"/>
      <c r="L106" s="88"/>
      <c r="M106" s="88"/>
      <c r="N106" s="88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58"/>
      <c r="AE106" s="1"/>
      <c r="AF106" s="1"/>
    </row>
    <row r="107" spans="2:50" ht="17.25" customHeight="1">
      <c r="B107" s="89" t="s">
        <v>112</v>
      </c>
      <c r="C107" s="90">
        <v>256.7</v>
      </c>
      <c r="D107" s="90">
        <v>265.2</v>
      </c>
      <c r="E107" s="90">
        <v>258.2</v>
      </c>
      <c r="F107" s="91">
        <v>244.9</v>
      </c>
      <c r="G107" s="91">
        <v>272.89999999999998</v>
      </c>
      <c r="H107" s="91">
        <v>275.5</v>
      </c>
      <c r="I107" s="91">
        <v>259.10000000000002</v>
      </c>
      <c r="J107" s="91">
        <v>280</v>
      </c>
      <c r="K107" s="91">
        <v>272.10000000000002</v>
      </c>
      <c r="L107" s="91">
        <v>310.39999999999998</v>
      </c>
      <c r="M107" s="91">
        <v>276.39999999999998</v>
      </c>
      <c r="N107" s="91">
        <v>302.60000000000002</v>
      </c>
      <c r="O107" s="90">
        <f>SUM(C107:N107)</f>
        <v>3274</v>
      </c>
      <c r="P107" s="90">
        <v>336.7</v>
      </c>
      <c r="Q107" s="90">
        <v>304.60000000000002</v>
      </c>
      <c r="R107" s="90">
        <v>300.89999999999998</v>
      </c>
      <c r="S107" s="90">
        <v>308.3</v>
      </c>
      <c r="T107" s="90">
        <v>349.7</v>
      </c>
      <c r="U107" s="90">
        <v>346.9</v>
      </c>
      <c r="V107" s="90">
        <v>329.5</v>
      </c>
      <c r="W107" s="90">
        <v>335.9</v>
      </c>
      <c r="X107" s="90">
        <v>327.39999999999998</v>
      </c>
      <c r="Y107" s="90">
        <v>354.8</v>
      </c>
      <c r="Z107" s="90">
        <v>317.3</v>
      </c>
      <c r="AA107" s="90">
        <v>335.2</v>
      </c>
      <c r="AB107" s="90">
        <f>SUM(P107:AA107)</f>
        <v>3947.2000000000003</v>
      </c>
      <c r="AC107" s="90">
        <f t="shared" ref="AC107:AC112" si="62">+AB107-O107</f>
        <v>673.20000000000027</v>
      </c>
      <c r="AD107" s="90">
        <f t="shared" ref="AD107:AD112" si="63">+AC107/O107*100</f>
        <v>20.562003665241306</v>
      </c>
      <c r="AE107" s="1"/>
      <c r="AF107" s="1"/>
    </row>
    <row r="108" spans="2:50" ht="17.25" customHeight="1">
      <c r="B108" s="89" t="s">
        <v>113</v>
      </c>
      <c r="C108" s="90">
        <v>0</v>
      </c>
      <c r="D108" s="90">
        <v>20.2</v>
      </c>
      <c r="E108" s="90">
        <v>-0.2</v>
      </c>
      <c r="F108" s="91">
        <v>0.1</v>
      </c>
      <c r="G108" s="91">
        <v>0.4</v>
      </c>
      <c r="H108" s="91">
        <v>0</v>
      </c>
      <c r="I108" s="91">
        <v>0</v>
      </c>
      <c r="J108" s="91">
        <v>-0.2</v>
      </c>
      <c r="K108" s="91">
        <v>0</v>
      </c>
      <c r="L108" s="91">
        <v>0</v>
      </c>
      <c r="M108" s="91">
        <v>0</v>
      </c>
      <c r="N108" s="91">
        <v>0</v>
      </c>
      <c r="O108" s="90">
        <f>SUM(C108:N108)</f>
        <v>20.3</v>
      </c>
      <c r="P108" s="90">
        <v>0</v>
      </c>
      <c r="Q108" s="90">
        <v>0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90">
        <v>0</v>
      </c>
      <c r="Z108" s="90">
        <v>0</v>
      </c>
      <c r="AA108" s="90">
        <v>0</v>
      </c>
      <c r="AB108" s="90">
        <f>SUM(P108:AA108)</f>
        <v>0</v>
      </c>
      <c r="AC108" s="90">
        <f t="shared" si="62"/>
        <v>-20.3</v>
      </c>
      <c r="AD108" s="22">
        <f t="shared" si="63"/>
        <v>-100</v>
      </c>
      <c r="AE108" s="1"/>
      <c r="AF108" s="1"/>
    </row>
    <row r="109" spans="2:50" ht="17.25" customHeight="1">
      <c r="B109" s="89" t="s">
        <v>114</v>
      </c>
      <c r="C109" s="92">
        <v>979.7</v>
      </c>
      <c r="D109" s="92">
        <v>1233.7</v>
      </c>
      <c r="E109" s="92">
        <v>1404.8</v>
      </c>
      <c r="F109" s="93">
        <v>482.6</v>
      </c>
      <c r="G109" s="93">
        <v>377.5</v>
      </c>
      <c r="H109" s="93">
        <v>631.4</v>
      </c>
      <c r="I109" s="93">
        <v>345.7</v>
      </c>
      <c r="J109" s="93">
        <v>373.1</v>
      </c>
      <c r="K109" s="93">
        <v>266.39999999999998</v>
      </c>
      <c r="L109" s="93">
        <v>163</v>
      </c>
      <c r="M109" s="93">
        <v>157.69999999999999</v>
      </c>
      <c r="N109" s="93">
        <v>74</v>
      </c>
      <c r="O109" s="94">
        <f>SUM(C109:N109)</f>
        <v>6489.5999999999995</v>
      </c>
      <c r="P109" s="92">
        <v>329.1</v>
      </c>
      <c r="Q109" s="92">
        <v>263.7</v>
      </c>
      <c r="R109" s="92">
        <v>269.8</v>
      </c>
      <c r="S109" s="92">
        <v>229.1</v>
      </c>
      <c r="T109" s="92">
        <v>286.60000000000002</v>
      </c>
      <c r="U109" s="92">
        <v>426.6</v>
      </c>
      <c r="V109" s="92">
        <v>234.2</v>
      </c>
      <c r="W109" s="92">
        <v>305.5</v>
      </c>
      <c r="X109" s="92">
        <v>230.1</v>
      </c>
      <c r="Y109" s="92">
        <v>240.9</v>
      </c>
      <c r="Z109" s="92">
        <v>276.3</v>
      </c>
      <c r="AA109" s="92">
        <v>240.4</v>
      </c>
      <c r="AB109" s="90">
        <f>SUM(P109:AA109)</f>
        <v>3332.2999999999997</v>
      </c>
      <c r="AC109" s="90">
        <f t="shared" si="62"/>
        <v>-3157.2999999999997</v>
      </c>
      <c r="AD109" s="22">
        <f t="shared" si="63"/>
        <v>-48.651688856015781</v>
      </c>
      <c r="AE109" s="1"/>
      <c r="AF109" s="1"/>
    </row>
    <row r="110" spans="2:50" ht="16.5" customHeight="1">
      <c r="B110" s="95" t="s">
        <v>115</v>
      </c>
      <c r="C110" s="49">
        <v>0</v>
      </c>
      <c r="D110" s="90">
        <v>0</v>
      </c>
      <c r="E110" s="90">
        <v>0.2</v>
      </c>
      <c r="F110" s="91">
        <v>0</v>
      </c>
      <c r="G110" s="91">
        <v>-0.1</v>
      </c>
      <c r="H110" s="91">
        <v>0</v>
      </c>
      <c r="I110" s="91">
        <v>0</v>
      </c>
      <c r="J110" s="91">
        <v>3.7</v>
      </c>
      <c r="K110" s="91">
        <v>5.7</v>
      </c>
      <c r="L110" s="91">
        <v>0.7</v>
      </c>
      <c r="M110" s="91">
        <v>0.5</v>
      </c>
      <c r="N110" s="91">
        <v>-7.6</v>
      </c>
      <c r="O110" s="90">
        <f>SUM(C110:N110)</f>
        <v>3.0999999999999996</v>
      </c>
      <c r="P110" s="90">
        <v>0.1</v>
      </c>
      <c r="Q110" s="90">
        <v>0</v>
      </c>
      <c r="R110" s="90">
        <v>0.7</v>
      </c>
      <c r="S110" s="90">
        <v>0</v>
      </c>
      <c r="T110" s="90">
        <v>-0.7</v>
      </c>
      <c r="U110" s="90">
        <v>0.5</v>
      </c>
      <c r="V110" s="90">
        <v>0</v>
      </c>
      <c r="W110" s="90">
        <v>0</v>
      </c>
      <c r="X110" s="90">
        <v>0.1</v>
      </c>
      <c r="Y110" s="90">
        <v>0.5</v>
      </c>
      <c r="Z110" s="90">
        <v>0</v>
      </c>
      <c r="AA110" s="90">
        <v>0</v>
      </c>
      <c r="AB110" s="90">
        <f>SUM(P110:AA110)</f>
        <v>1.2</v>
      </c>
      <c r="AC110" s="90">
        <f t="shared" si="62"/>
        <v>-1.8999999999999997</v>
      </c>
      <c r="AD110" s="22">
        <f t="shared" si="63"/>
        <v>-61.29032258064516</v>
      </c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2:50" ht="16.5" customHeight="1" thickBot="1">
      <c r="B111" s="96" t="s">
        <v>116</v>
      </c>
      <c r="C111" s="97">
        <v>100</v>
      </c>
      <c r="D111" s="98">
        <v>56.3</v>
      </c>
      <c r="E111" s="98">
        <v>55.8</v>
      </c>
      <c r="F111" s="99">
        <v>54.2</v>
      </c>
      <c r="G111" s="99">
        <v>77.400000000000006</v>
      </c>
      <c r="H111" s="99">
        <v>63.1</v>
      </c>
      <c r="I111" s="99">
        <v>85.6</v>
      </c>
      <c r="J111" s="99">
        <v>63.8</v>
      </c>
      <c r="K111" s="99">
        <v>57.7</v>
      </c>
      <c r="L111" s="99">
        <v>78.8</v>
      </c>
      <c r="M111" s="99">
        <v>76.599999999999994</v>
      </c>
      <c r="N111" s="99">
        <v>77.099999999999994</v>
      </c>
      <c r="O111" s="98">
        <f>SUM(C111:N111)</f>
        <v>846.40000000000009</v>
      </c>
      <c r="P111" s="98">
        <v>58.5</v>
      </c>
      <c r="Q111" s="98">
        <v>43.7</v>
      </c>
      <c r="R111" s="98">
        <v>66.400000000000006</v>
      </c>
      <c r="S111" s="98">
        <v>60.7</v>
      </c>
      <c r="T111" s="98">
        <v>73.400000000000006</v>
      </c>
      <c r="U111" s="98">
        <v>69.599999999999994</v>
      </c>
      <c r="V111" s="98">
        <v>69.900000000000006</v>
      </c>
      <c r="W111" s="98">
        <v>58</v>
      </c>
      <c r="X111" s="98">
        <v>62.3</v>
      </c>
      <c r="Y111" s="98">
        <v>82.6</v>
      </c>
      <c r="Z111" s="98">
        <v>62.6</v>
      </c>
      <c r="AA111" s="98">
        <v>68.2</v>
      </c>
      <c r="AB111" s="100">
        <f>SUM(P111:AA111)</f>
        <v>775.90000000000009</v>
      </c>
      <c r="AC111" s="100">
        <f t="shared" si="62"/>
        <v>-70.5</v>
      </c>
      <c r="AD111" s="100">
        <f t="shared" si="63"/>
        <v>-8.329395085066162</v>
      </c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2:50" ht="19.5" customHeight="1" thickTop="1" thickBot="1">
      <c r="B112" s="101" t="s">
        <v>117</v>
      </c>
      <c r="C112" s="102">
        <f t="shared" ref="C112:AB112" si="64">+C111+C110+C109+C108+C107+C105</f>
        <v>104412.9</v>
      </c>
      <c r="D112" s="103">
        <f t="shared" si="64"/>
        <v>47586.299999999996</v>
      </c>
      <c r="E112" s="103">
        <f t="shared" si="64"/>
        <v>59712.099999999991</v>
      </c>
      <c r="F112" s="103">
        <f t="shared" si="64"/>
        <v>68999.3</v>
      </c>
      <c r="G112" s="103">
        <f t="shared" si="64"/>
        <v>67022.100000000006</v>
      </c>
      <c r="H112" s="103">
        <f t="shared" si="64"/>
        <v>79693.100000000006</v>
      </c>
      <c r="I112" s="103">
        <f t="shared" si="64"/>
        <v>42058.399999999994</v>
      </c>
      <c r="J112" s="103">
        <f t="shared" si="64"/>
        <v>55180.799999999996</v>
      </c>
      <c r="K112" s="103">
        <f t="shared" si="64"/>
        <v>48548.299999999996</v>
      </c>
      <c r="L112" s="103">
        <f t="shared" si="64"/>
        <v>51367.9</v>
      </c>
      <c r="M112" s="103">
        <f t="shared" si="64"/>
        <v>47070.69999999999</v>
      </c>
      <c r="N112" s="103">
        <f t="shared" si="64"/>
        <v>67328</v>
      </c>
      <c r="O112" s="102">
        <f t="shared" si="64"/>
        <v>738979.9</v>
      </c>
      <c r="P112" s="103">
        <f t="shared" si="64"/>
        <v>69201.299999999988</v>
      </c>
      <c r="Q112" s="103">
        <f t="shared" si="64"/>
        <v>133612.9</v>
      </c>
      <c r="R112" s="103">
        <f t="shared" si="64"/>
        <v>46536.299999999996</v>
      </c>
      <c r="S112" s="103">
        <f t="shared" si="64"/>
        <v>54875.5</v>
      </c>
      <c r="T112" s="103">
        <f t="shared" si="64"/>
        <v>53813.999999999993</v>
      </c>
      <c r="U112" s="103">
        <f t="shared" si="64"/>
        <v>48728.2</v>
      </c>
      <c r="V112" s="103">
        <f t="shared" si="64"/>
        <v>117635.69999999998</v>
      </c>
      <c r="W112" s="103">
        <f t="shared" si="64"/>
        <v>59820.9</v>
      </c>
      <c r="X112" s="103">
        <f t="shared" si="64"/>
        <v>46856.600000000006</v>
      </c>
      <c r="Y112" s="103">
        <f t="shared" si="64"/>
        <v>57005.5</v>
      </c>
      <c r="Z112" s="103">
        <f t="shared" si="64"/>
        <v>57243.999999999993</v>
      </c>
      <c r="AA112" s="103">
        <f t="shared" si="64"/>
        <v>84199.3</v>
      </c>
      <c r="AB112" s="103">
        <f t="shared" si="64"/>
        <v>829530.2</v>
      </c>
      <c r="AC112" s="104">
        <f t="shared" si="62"/>
        <v>90550.29999999993</v>
      </c>
      <c r="AD112" s="104">
        <f t="shared" si="63"/>
        <v>12.25341853005744</v>
      </c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2:44" ht="16.5" customHeight="1" thickTop="1">
      <c r="B113" s="105" t="s">
        <v>118</v>
      </c>
      <c r="C113" s="106"/>
      <c r="D113" s="106"/>
      <c r="E113" s="106"/>
      <c r="F113" s="106"/>
      <c r="G113" s="107"/>
      <c r="H113" s="107"/>
      <c r="I113" s="107"/>
      <c r="J113" s="107"/>
      <c r="K113" s="107"/>
      <c r="L113" s="107"/>
      <c r="M113" s="107"/>
      <c r="N113" s="107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2:44" ht="15" customHeight="1">
      <c r="B114" s="108" t="s">
        <v>119</v>
      </c>
      <c r="C114" s="109"/>
      <c r="D114" s="109"/>
      <c r="E114" s="109"/>
      <c r="F114" s="109"/>
      <c r="G114" s="110"/>
      <c r="H114" s="110"/>
      <c r="I114" s="110"/>
      <c r="J114" s="110"/>
      <c r="K114" s="110"/>
      <c r="L114" s="110"/>
      <c r="M114" s="110"/>
      <c r="N114" s="110"/>
      <c r="O114" s="109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06"/>
      <c r="AD114" s="106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2:44" s="115" customFormat="1" ht="12" customHeight="1">
      <c r="B115" s="112" t="s">
        <v>120</v>
      </c>
      <c r="C115" s="109"/>
      <c r="D115" s="109"/>
      <c r="E115" s="109"/>
      <c r="F115" s="109"/>
      <c r="G115" s="110"/>
      <c r="H115" s="110"/>
      <c r="I115" s="110"/>
      <c r="J115" s="110"/>
      <c r="K115" s="110"/>
      <c r="L115" s="110"/>
      <c r="M115" s="110"/>
      <c r="N115" s="110"/>
      <c r="O115" s="109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4"/>
      <c r="AD115" s="114"/>
    </row>
    <row r="116" spans="2:44" s="115" customFormat="1" ht="12" customHeight="1">
      <c r="B116" s="112" t="s">
        <v>121</v>
      </c>
      <c r="C116" s="116"/>
      <c r="D116" s="116"/>
      <c r="E116" s="116"/>
      <c r="F116" s="116"/>
      <c r="G116" s="117"/>
      <c r="H116" s="117"/>
      <c r="I116" s="117"/>
      <c r="J116" s="117"/>
      <c r="K116" s="117"/>
      <c r="L116" s="117"/>
      <c r="M116" s="117"/>
      <c r="N116" s="117"/>
      <c r="O116" s="116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14"/>
      <c r="AD116" s="109"/>
    </row>
    <row r="117" spans="2:44" ht="11.25" customHeight="1">
      <c r="B117" s="112" t="s">
        <v>122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"/>
      <c r="AF117" s="1"/>
    </row>
    <row r="118" spans="2:44" ht="12.75" customHeight="1">
      <c r="B118" s="118" t="s">
        <v>123</v>
      </c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"/>
      <c r="AF118" s="1"/>
    </row>
    <row r="119" spans="2:44">
      <c r="B119" s="11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20"/>
      <c r="AD119" s="120"/>
      <c r="AE119" s="1"/>
      <c r="AF119" s="1"/>
    </row>
    <row r="120" spans="2:44" ht="16.5">
      <c r="B120" s="116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21"/>
      <c r="AE120" s="1"/>
      <c r="AF120" s="1"/>
    </row>
    <row r="121" spans="2:44" ht="14.25">
      <c r="B121" s="121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"/>
      <c r="AF121" s="1"/>
    </row>
    <row r="122" spans="2:44">
      <c r="B122" s="122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3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3"/>
      <c r="AD122" s="123"/>
      <c r="AE122" s="1"/>
      <c r="AF122" s="1"/>
    </row>
    <row r="123" spans="2:44" ht="11.25" customHeight="1">
      <c r="B123" s="122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25"/>
      <c r="AD123" s="125"/>
      <c r="AE123" s="1"/>
      <c r="AF123" s="1"/>
    </row>
    <row r="124" spans="2:44" ht="14.25">
      <c r="B124" s="122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25"/>
      <c r="AD124" s="125"/>
      <c r="AE124" s="1"/>
      <c r="AF124" s="1"/>
    </row>
    <row r="125" spans="2:44">
      <c r="B125" s="122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23"/>
      <c r="AD125" s="123"/>
      <c r="AE125" s="1"/>
      <c r="AF125" s="1"/>
    </row>
    <row r="126" spans="2:44">
      <c r="B126" s="126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23"/>
      <c r="AD126" s="123"/>
      <c r="AE126" s="1"/>
      <c r="AF126" s="1"/>
    </row>
    <row r="127" spans="2:44">
      <c r="B127" s="126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AC127" s="120"/>
      <c r="AD127" s="120"/>
      <c r="AE127" s="1"/>
      <c r="AF127" s="1"/>
    </row>
    <row r="128" spans="2:44">
      <c r="B128" s="122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20"/>
      <c r="AD128" s="120"/>
      <c r="AE128" s="1"/>
      <c r="AF128" s="1"/>
    </row>
    <row r="129" spans="2:32">
      <c r="B129" s="127"/>
      <c r="C129" s="109"/>
      <c r="D129" s="109"/>
      <c r="E129" s="109"/>
      <c r="F129" s="110"/>
      <c r="G129" s="110"/>
      <c r="H129" s="110"/>
      <c r="I129" s="110"/>
      <c r="J129" s="110"/>
      <c r="K129" s="110"/>
      <c r="L129" s="110"/>
      <c r="M129" s="110"/>
      <c r="N129" s="110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27"/>
      <c r="AD129" s="127"/>
      <c r="AE129" s="1"/>
      <c r="AF129" s="1"/>
    </row>
    <row r="130" spans="2:32">
      <c r="B130" s="127"/>
      <c r="C130" s="127"/>
      <c r="D130" s="127"/>
      <c r="E130" s="127"/>
      <c r="F130" s="127"/>
      <c r="G130" s="127"/>
      <c r="H130" s="128"/>
      <c r="I130" s="128"/>
      <c r="J130" s="128"/>
      <c r="K130" s="128"/>
      <c r="L130" s="128"/>
      <c r="M130" s="128"/>
      <c r="N130" s="128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"/>
      <c r="AF130" s="1"/>
    </row>
    <row r="131" spans="2:32">
      <c r="B131" s="127"/>
      <c r="C131" s="127"/>
      <c r="D131" s="127"/>
      <c r="E131" s="127"/>
      <c r="F131" s="127"/>
      <c r="G131" s="127"/>
      <c r="H131" s="128"/>
      <c r="I131" s="128"/>
      <c r="J131" s="128"/>
      <c r="K131" s="128"/>
      <c r="L131" s="128"/>
      <c r="M131" s="128"/>
      <c r="N131" s="128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  <c r="AC131" s="127"/>
      <c r="AD131" s="127"/>
      <c r="AE131" s="1"/>
      <c r="AF131" s="1"/>
    </row>
    <row r="132" spans="2:32">
      <c r="B132" s="129"/>
      <c r="C132" s="129"/>
      <c r="D132" s="129"/>
      <c r="E132" s="129"/>
      <c r="F132" s="129"/>
      <c r="G132" s="129"/>
      <c r="H132" s="130"/>
      <c r="I132" s="130"/>
      <c r="J132" s="130"/>
      <c r="K132" s="130"/>
      <c r="L132" s="130"/>
      <c r="M132" s="130"/>
      <c r="N132" s="130"/>
      <c r="O132" s="129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  <c r="AA132" s="131"/>
      <c r="AB132" s="131"/>
      <c r="AC132" s="129"/>
      <c r="AD132" s="129"/>
      <c r="AE132" s="1"/>
      <c r="AF132" s="1"/>
    </row>
    <row r="133" spans="2:32">
      <c r="B133" s="129"/>
      <c r="C133" s="129"/>
      <c r="D133" s="129"/>
      <c r="E133" s="129"/>
      <c r="F133" s="129"/>
      <c r="G133" s="129"/>
      <c r="H133" s="130"/>
      <c r="I133" s="130"/>
      <c r="J133" s="130"/>
      <c r="K133" s="130"/>
      <c r="L133" s="130"/>
      <c r="M133" s="130"/>
      <c r="N133" s="130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"/>
      <c r="AF133" s="1"/>
    </row>
    <row r="134" spans="2:32">
      <c r="B134" s="129"/>
      <c r="C134" s="129"/>
      <c r="D134" s="129"/>
      <c r="E134" s="129"/>
      <c r="F134" s="129"/>
      <c r="G134" s="129"/>
      <c r="H134" s="130"/>
      <c r="I134" s="130"/>
      <c r="J134" s="130"/>
      <c r="K134" s="130"/>
      <c r="L134" s="130"/>
      <c r="M134" s="130"/>
      <c r="N134" s="130"/>
      <c r="O134" s="12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29"/>
      <c r="AD134" s="129"/>
      <c r="AE134" s="1"/>
      <c r="AF134" s="1"/>
    </row>
    <row r="135" spans="2:32">
      <c r="B135" s="129"/>
      <c r="C135" s="129"/>
      <c r="D135" s="129"/>
      <c r="E135" s="129"/>
      <c r="F135" s="129"/>
      <c r="G135" s="129"/>
      <c r="H135" s="130"/>
      <c r="I135" s="130"/>
      <c r="J135" s="130"/>
      <c r="K135" s="130"/>
      <c r="L135" s="130"/>
      <c r="M135" s="130"/>
      <c r="N135" s="130"/>
      <c r="O135" s="129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31"/>
      <c r="AB135" s="131"/>
      <c r="AC135" s="129"/>
      <c r="AD135" s="129"/>
      <c r="AE135" s="1"/>
      <c r="AF135" s="1"/>
    </row>
    <row r="136" spans="2:32">
      <c r="B136" s="129"/>
      <c r="C136" s="129"/>
      <c r="D136" s="129"/>
      <c r="E136" s="129"/>
      <c r="F136" s="129"/>
      <c r="G136" s="129"/>
      <c r="H136" s="130"/>
      <c r="I136" s="130"/>
      <c r="J136" s="130"/>
      <c r="K136" s="130"/>
      <c r="L136" s="130"/>
      <c r="M136" s="130"/>
      <c r="N136" s="130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"/>
      <c r="AF136" s="1"/>
    </row>
    <row r="137" spans="2:32">
      <c r="B137" s="129"/>
      <c r="C137" s="129"/>
      <c r="D137" s="129"/>
      <c r="E137" s="129"/>
      <c r="F137" s="129"/>
      <c r="G137" s="129"/>
      <c r="H137" s="130"/>
      <c r="I137" s="130"/>
      <c r="J137" s="130"/>
      <c r="K137" s="130"/>
      <c r="L137" s="130"/>
      <c r="M137" s="130"/>
      <c r="N137" s="130"/>
      <c r="O137" s="129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29"/>
      <c r="AD137" s="129"/>
      <c r="AE137" s="1"/>
      <c r="AF137" s="1"/>
    </row>
    <row r="138" spans="2:32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30"/>
      <c r="M138" s="130"/>
      <c r="N138" s="130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"/>
      <c r="AF138" s="1"/>
    </row>
    <row r="139" spans="2:32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30"/>
      <c r="M139" s="130"/>
      <c r="N139" s="130"/>
      <c r="O139" s="129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  <c r="AA139" s="131"/>
      <c r="AB139" s="129"/>
      <c r="AC139" s="129"/>
      <c r="AD139" s="129"/>
      <c r="AE139" s="1"/>
      <c r="AF139" s="1"/>
    </row>
    <row r="140" spans="2:32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30"/>
      <c r="M140" s="130"/>
      <c r="N140" s="130"/>
      <c r="O140" s="129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29"/>
      <c r="AC140" s="129"/>
      <c r="AD140" s="129"/>
      <c r="AE140" s="1"/>
      <c r="AF140" s="1"/>
    </row>
    <row r="141" spans="2:32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30"/>
      <c r="M141" s="130"/>
      <c r="N141" s="130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"/>
      <c r="AF141" s="1"/>
    </row>
    <row r="142" spans="2:32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30"/>
      <c r="M142" s="130"/>
      <c r="N142" s="130"/>
      <c r="O142" s="129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29"/>
      <c r="AC142" s="129"/>
      <c r="AD142" s="129"/>
      <c r="AE142" s="1"/>
      <c r="AF142" s="1"/>
    </row>
    <row r="143" spans="2:32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30"/>
      <c r="M143" s="130"/>
      <c r="N143" s="130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"/>
      <c r="AF143" s="1"/>
    </row>
    <row r="144" spans="2:32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30"/>
      <c r="M144" s="130"/>
      <c r="N144" s="130"/>
      <c r="O144" s="129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29"/>
      <c r="AC144" s="129"/>
      <c r="AD144" s="129"/>
      <c r="AE144" s="1"/>
      <c r="AF144" s="1"/>
    </row>
    <row r="145" spans="2:32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30"/>
      <c r="M145" s="130"/>
      <c r="N145" s="130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"/>
      <c r="AF145" s="1"/>
    </row>
    <row r="146" spans="2:32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30"/>
      <c r="M146" s="130"/>
      <c r="N146" s="130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"/>
      <c r="AF146" s="1"/>
    </row>
    <row r="147" spans="2:32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30"/>
      <c r="M147" s="130"/>
      <c r="N147" s="130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"/>
      <c r="AF147" s="1"/>
    </row>
    <row r="148" spans="2:32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30"/>
      <c r="M148" s="130"/>
      <c r="N148" s="130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"/>
      <c r="AF148" s="1"/>
    </row>
    <row r="149" spans="2:32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30"/>
      <c r="M149" s="130"/>
      <c r="N149" s="130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"/>
      <c r="AF149" s="1"/>
    </row>
    <row r="150" spans="2:32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30"/>
      <c r="M150" s="130"/>
      <c r="N150" s="130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"/>
      <c r="AF150" s="1"/>
    </row>
    <row r="151" spans="2:32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30"/>
      <c r="M151" s="130"/>
      <c r="N151" s="130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"/>
      <c r="AF151" s="1"/>
    </row>
    <row r="152" spans="2:32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30"/>
      <c r="M152" s="130"/>
      <c r="N152" s="130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"/>
      <c r="AF152" s="1"/>
    </row>
    <row r="153" spans="2:32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30"/>
      <c r="M153" s="130"/>
      <c r="N153" s="130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"/>
      <c r="AF153" s="1"/>
    </row>
    <row r="154" spans="2:32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30"/>
      <c r="M154" s="130"/>
      <c r="N154" s="130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"/>
      <c r="AF154" s="1"/>
    </row>
    <row r="155" spans="2:32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30"/>
      <c r="M155" s="130"/>
      <c r="N155" s="130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"/>
      <c r="AF155" s="1"/>
    </row>
    <row r="156" spans="2:32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30"/>
      <c r="M156" s="130"/>
      <c r="N156" s="130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"/>
      <c r="AF156" s="1"/>
    </row>
    <row r="157" spans="2:32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30"/>
      <c r="M157" s="130"/>
      <c r="N157" s="130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"/>
      <c r="AF157" s="1"/>
    </row>
    <row r="158" spans="2:32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30"/>
      <c r="M158" s="130"/>
      <c r="N158" s="130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"/>
      <c r="AF158" s="1"/>
    </row>
    <row r="159" spans="2:32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30"/>
      <c r="M159" s="130"/>
      <c r="N159" s="130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"/>
      <c r="AF159" s="1"/>
    </row>
    <row r="160" spans="2:32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30"/>
      <c r="M160" s="130"/>
      <c r="N160" s="130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"/>
      <c r="AF160" s="1"/>
    </row>
    <row r="161" spans="2:32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30"/>
      <c r="M161" s="130"/>
      <c r="N161" s="130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"/>
      <c r="AF161" s="1"/>
    </row>
    <row r="162" spans="2:32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30"/>
      <c r="M162" s="130"/>
      <c r="N162" s="130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"/>
      <c r="AF162" s="1"/>
    </row>
    <row r="163" spans="2:32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30"/>
      <c r="M163" s="130"/>
      <c r="N163" s="130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"/>
      <c r="AF163" s="1"/>
    </row>
    <row r="164" spans="2:32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30"/>
      <c r="M164" s="130"/>
      <c r="N164" s="130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"/>
      <c r="AF164" s="1"/>
    </row>
    <row r="165" spans="2:32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30"/>
      <c r="M165" s="130"/>
      <c r="N165" s="130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"/>
      <c r="AF165" s="1"/>
    </row>
    <row r="166" spans="2:32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30"/>
      <c r="M166" s="130"/>
      <c r="N166" s="130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"/>
      <c r="AF166" s="1"/>
    </row>
    <row r="167" spans="2:32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30"/>
      <c r="M167" s="130"/>
      <c r="N167" s="130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"/>
      <c r="AF167" s="1"/>
    </row>
    <row r="168" spans="2:32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30"/>
      <c r="M168" s="130"/>
      <c r="N168" s="130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"/>
      <c r="AF168" s="1"/>
    </row>
    <row r="169" spans="2:32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30"/>
      <c r="M169" s="130"/>
      <c r="N169" s="130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"/>
      <c r="AF169" s="1"/>
    </row>
    <row r="170" spans="2:32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30"/>
      <c r="M170" s="130"/>
      <c r="N170" s="130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"/>
      <c r="AF170" s="1"/>
    </row>
    <row r="171" spans="2:32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30"/>
      <c r="M171" s="130"/>
      <c r="N171" s="130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"/>
      <c r="AF171" s="1"/>
    </row>
    <row r="172" spans="2:32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30"/>
      <c r="M172" s="130"/>
      <c r="N172" s="130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"/>
      <c r="AF172" s="1"/>
    </row>
    <row r="173" spans="2:32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30"/>
      <c r="M173" s="130"/>
      <c r="N173" s="130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"/>
      <c r="AF173" s="1"/>
    </row>
    <row r="174" spans="2:32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30"/>
      <c r="M174" s="130"/>
      <c r="N174" s="130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"/>
      <c r="AF174" s="1"/>
    </row>
    <row r="175" spans="2:32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30"/>
      <c r="M175" s="130"/>
      <c r="N175" s="130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"/>
      <c r="AF175" s="1"/>
    </row>
    <row r="176" spans="2:32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30"/>
      <c r="M176" s="130"/>
      <c r="N176" s="130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"/>
      <c r="AF176" s="1"/>
    </row>
    <row r="177" spans="2:32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30"/>
      <c r="M177" s="130"/>
      <c r="N177" s="130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"/>
      <c r="AF177" s="1"/>
    </row>
    <row r="178" spans="2:32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30"/>
      <c r="M178" s="130"/>
      <c r="N178" s="130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"/>
      <c r="AF178" s="1"/>
    </row>
    <row r="179" spans="2:32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30"/>
      <c r="M179" s="130"/>
      <c r="N179" s="130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"/>
      <c r="AF179" s="1"/>
    </row>
    <row r="180" spans="2:32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30"/>
      <c r="M180" s="130"/>
      <c r="N180" s="130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"/>
      <c r="AF180" s="1"/>
    </row>
    <row r="181" spans="2:32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30"/>
      <c r="M181" s="130"/>
      <c r="N181" s="130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"/>
      <c r="AF181" s="1"/>
    </row>
    <row r="182" spans="2:32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30"/>
      <c r="M182" s="130"/>
      <c r="N182" s="130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"/>
      <c r="AF182" s="1"/>
    </row>
    <row r="183" spans="2:32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30"/>
      <c r="M183" s="130"/>
      <c r="N183" s="130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"/>
      <c r="AF183" s="1"/>
    </row>
    <row r="184" spans="2:32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30"/>
      <c r="M184" s="130"/>
      <c r="N184" s="130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"/>
      <c r="AF184" s="1"/>
    </row>
    <row r="185" spans="2:32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30"/>
      <c r="M185" s="130"/>
      <c r="N185" s="130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"/>
      <c r="AF185" s="1"/>
    </row>
    <row r="186" spans="2:32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30"/>
      <c r="M186" s="130"/>
      <c r="N186" s="130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"/>
      <c r="AF186" s="1"/>
    </row>
    <row r="187" spans="2:32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30"/>
      <c r="M187" s="130"/>
      <c r="N187" s="130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"/>
      <c r="AF187" s="1"/>
    </row>
    <row r="188" spans="2:32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30"/>
      <c r="M188" s="130"/>
      <c r="N188" s="130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"/>
      <c r="AF188" s="1"/>
    </row>
    <row r="189" spans="2:32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30"/>
      <c r="M189" s="130"/>
      <c r="N189" s="130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"/>
      <c r="AF189" s="1"/>
    </row>
    <row r="190" spans="2:32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30"/>
      <c r="M190" s="130"/>
      <c r="N190" s="130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"/>
      <c r="AF190" s="1"/>
    </row>
    <row r="191" spans="2:32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30"/>
      <c r="M191" s="130"/>
      <c r="N191" s="130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"/>
      <c r="AF191" s="1"/>
    </row>
    <row r="192" spans="2:32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30"/>
      <c r="M192" s="130"/>
      <c r="N192" s="130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"/>
      <c r="AF192" s="1"/>
    </row>
    <row r="193" spans="2:32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30"/>
      <c r="M193" s="130"/>
      <c r="N193" s="130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"/>
      <c r="AF193" s="1"/>
    </row>
    <row r="194" spans="2:32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30"/>
      <c r="M194" s="130"/>
      <c r="N194" s="130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"/>
      <c r="AF194" s="1"/>
    </row>
    <row r="195" spans="2:32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30"/>
      <c r="M195" s="130"/>
      <c r="N195" s="130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"/>
      <c r="AF195" s="1"/>
    </row>
    <row r="196" spans="2:32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30"/>
      <c r="M196" s="130"/>
      <c r="N196" s="130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"/>
      <c r="AF196" s="1"/>
    </row>
    <row r="197" spans="2:32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30"/>
      <c r="M197" s="130"/>
      <c r="N197" s="130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"/>
      <c r="AF197" s="1"/>
    </row>
    <row r="198" spans="2:32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30"/>
      <c r="M198" s="130"/>
      <c r="N198" s="130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"/>
      <c r="AF198" s="1"/>
    </row>
    <row r="199" spans="2:32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30"/>
      <c r="M199" s="130"/>
      <c r="N199" s="130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"/>
      <c r="AF199" s="1"/>
    </row>
    <row r="200" spans="2:32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30"/>
      <c r="M200" s="130"/>
      <c r="N200" s="130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"/>
      <c r="AF200" s="1"/>
    </row>
    <row r="201" spans="2:32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30"/>
      <c r="M201" s="130"/>
      <c r="N201" s="130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"/>
      <c r="AF201" s="1"/>
    </row>
    <row r="202" spans="2:32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30"/>
      <c r="M202" s="130"/>
      <c r="N202" s="130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"/>
      <c r="AF202" s="1"/>
    </row>
    <row r="203" spans="2:32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30"/>
      <c r="M203" s="130"/>
      <c r="N203" s="130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"/>
      <c r="AF203" s="1"/>
    </row>
    <row r="204" spans="2:32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30"/>
      <c r="M204" s="130"/>
      <c r="N204" s="130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"/>
      <c r="AF204" s="1"/>
    </row>
    <row r="205" spans="2:32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30"/>
      <c r="M205" s="130"/>
      <c r="N205" s="130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"/>
      <c r="AF205" s="1"/>
    </row>
    <row r="206" spans="2:32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30"/>
      <c r="M206" s="130"/>
      <c r="N206" s="130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"/>
      <c r="AF206" s="1"/>
    </row>
    <row r="207" spans="2:32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30"/>
      <c r="M207" s="130"/>
      <c r="N207" s="130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"/>
      <c r="AF207" s="1"/>
    </row>
    <row r="208" spans="2:32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30"/>
      <c r="M208" s="130"/>
      <c r="N208" s="130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"/>
      <c r="AF208" s="1"/>
    </row>
    <row r="209" spans="2:32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30"/>
      <c r="M209" s="130"/>
      <c r="N209" s="130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"/>
      <c r="AF209" s="1"/>
    </row>
    <row r="210" spans="2:32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30"/>
      <c r="M210" s="130"/>
      <c r="N210" s="130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"/>
      <c r="AF210" s="1"/>
    </row>
    <row r="211" spans="2:32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30"/>
      <c r="M211" s="130"/>
      <c r="N211" s="130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"/>
      <c r="AF211" s="1"/>
    </row>
    <row r="212" spans="2:32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30"/>
      <c r="M212" s="130"/>
      <c r="N212" s="130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  <c r="AB212" s="129"/>
      <c r="AC212" s="129"/>
      <c r="AD212" s="129"/>
      <c r="AE212" s="1"/>
      <c r="AF212" s="1"/>
    </row>
    <row r="213" spans="2:32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30"/>
      <c r="M213" s="130"/>
      <c r="N213" s="130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"/>
      <c r="AF213" s="1"/>
    </row>
    <row r="214" spans="2:32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30"/>
      <c r="M214" s="130"/>
      <c r="N214" s="130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"/>
      <c r="AF214" s="1"/>
    </row>
    <row r="215" spans="2:32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30"/>
      <c r="M215" s="130"/>
      <c r="N215" s="130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"/>
      <c r="AF215" s="1"/>
    </row>
    <row r="216" spans="2:32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30"/>
      <c r="M216" s="130"/>
      <c r="N216" s="130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29"/>
      <c r="AE216" s="1"/>
      <c r="AF216" s="1"/>
    </row>
    <row r="217" spans="2:32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30"/>
      <c r="M217" s="130"/>
      <c r="N217" s="130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"/>
      <c r="AF217" s="1"/>
    </row>
    <row r="218" spans="2:32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30"/>
      <c r="M218" s="130"/>
      <c r="N218" s="130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"/>
      <c r="AF218" s="1"/>
    </row>
    <row r="219" spans="2:32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30"/>
      <c r="M219" s="130"/>
      <c r="N219" s="130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  <c r="AA219" s="129"/>
      <c r="AB219" s="129"/>
      <c r="AC219" s="129"/>
      <c r="AD219" s="129"/>
      <c r="AE219" s="1"/>
      <c r="AF219" s="1"/>
    </row>
    <row r="220" spans="2:32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30"/>
      <c r="M220" s="130"/>
      <c r="N220" s="130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</row>
    <row r="221" spans="2:32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30"/>
      <c r="M221" s="130"/>
      <c r="N221" s="130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</row>
    <row r="222" spans="2:32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30"/>
      <c r="M222" s="130"/>
      <c r="N222" s="130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</row>
    <row r="223" spans="2:32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30"/>
      <c r="M223" s="130"/>
      <c r="N223" s="130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</row>
    <row r="224" spans="2:32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30"/>
      <c r="M224" s="130"/>
      <c r="N224" s="130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</row>
    <row r="225" spans="2:30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30"/>
      <c r="M225" s="130"/>
      <c r="N225" s="130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</row>
    <row r="226" spans="2:30"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3"/>
      <c r="M226" s="133"/>
      <c r="N226" s="133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132"/>
      <c r="AB226" s="132"/>
      <c r="AC226" s="132"/>
      <c r="AD226" s="132"/>
    </row>
    <row r="227" spans="2:30"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3"/>
      <c r="M227" s="133"/>
      <c r="N227" s="133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  <c r="AA227" s="132"/>
      <c r="AB227" s="132"/>
      <c r="AC227" s="132"/>
      <c r="AD227" s="132"/>
    </row>
    <row r="228" spans="2:30"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3"/>
      <c r="M228" s="133"/>
      <c r="N228" s="133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  <c r="AA228" s="132"/>
      <c r="AB228" s="132"/>
      <c r="AC228" s="132"/>
      <c r="AD228" s="132"/>
    </row>
    <row r="229" spans="2:30"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3"/>
      <c r="M229" s="133"/>
      <c r="N229" s="133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  <c r="AB229" s="132"/>
      <c r="AC229" s="132"/>
      <c r="AD229" s="132"/>
    </row>
    <row r="230" spans="2:30"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3"/>
      <c r="M230" s="133"/>
      <c r="N230" s="133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  <c r="AA230" s="132"/>
      <c r="AB230" s="132"/>
      <c r="AC230" s="132"/>
      <c r="AD230" s="132"/>
    </row>
    <row r="231" spans="2:30"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3"/>
      <c r="M231" s="133"/>
      <c r="N231" s="133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  <c r="AA231" s="132"/>
      <c r="AB231" s="132"/>
      <c r="AC231" s="132"/>
      <c r="AD231" s="132"/>
    </row>
    <row r="232" spans="2:30"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3"/>
      <c r="M232" s="133"/>
      <c r="N232" s="133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  <c r="AB232" s="132"/>
      <c r="AC232" s="132"/>
      <c r="AD232" s="132"/>
    </row>
    <row r="233" spans="2:30"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3"/>
      <c r="M233" s="133"/>
      <c r="N233" s="133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  <c r="AA233" s="132"/>
      <c r="AB233" s="132"/>
      <c r="AC233" s="132"/>
      <c r="AD233" s="132"/>
    </row>
    <row r="234" spans="2:30"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3"/>
      <c r="M234" s="133"/>
      <c r="N234" s="133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  <c r="AA234" s="132"/>
      <c r="AB234" s="132"/>
      <c r="AC234" s="132"/>
      <c r="AD234" s="132"/>
    </row>
    <row r="235" spans="2:30"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3"/>
      <c r="M235" s="133"/>
      <c r="N235" s="133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  <c r="AA235" s="132"/>
      <c r="AB235" s="132"/>
      <c r="AC235" s="132"/>
      <c r="AD235" s="132"/>
    </row>
    <row r="236" spans="2:30"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3"/>
      <c r="M236" s="133"/>
      <c r="N236" s="133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  <c r="AA236" s="132"/>
      <c r="AB236" s="132"/>
      <c r="AC236" s="132"/>
      <c r="AD236" s="132"/>
    </row>
    <row r="237" spans="2:30"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3"/>
      <c r="M237" s="133"/>
      <c r="N237" s="133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  <c r="AA237" s="132"/>
      <c r="AB237" s="132"/>
      <c r="AC237" s="132"/>
      <c r="AD237" s="132"/>
    </row>
    <row r="238" spans="2:30"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3"/>
      <c r="M238" s="133"/>
      <c r="N238" s="133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  <c r="AA238" s="132"/>
      <c r="AB238" s="132"/>
      <c r="AC238" s="132"/>
      <c r="AD238" s="132"/>
    </row>
    <row r="239" spans="2:30"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3"/>
      <c r="M239" s="133"/>
      <c r="N239" s="133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  <c r="AA239" s="132"/>
      <c r="AB239" s="132"/>
      <c r="AC239" s="132"/>
      <c r="AD239" s="132"/>
    </row>
    <row r="240" spans="2:30"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3"/>
      <c r="M240" s="133"/>
      <c r="N240" s="133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  <c r="AA240" s="132"/>
      <c r="AB240" s="132"/>
      <c r="AC240" s="132"/>
      <c r="AD240" s="132"/>
    </row>
    <row r="241" spans="2:30"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3"/>
      <c r="M241" s="133"/>
      <c r="N241" s="133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  <c r="AA241" s="132"/>
      <c r="AB241" s="132"/>
      <c r="AC241" s="132"/>
      <c r="AD241" s="132"/>
    </row>
    <row r="242" spans="2:30"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3"/>
      <c r="M242" s="133"/>
      <c r="N242" s="133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  <c r="AA242" s="132"/>
      <c r="AB242" s="132"/>
      <c r="AC242" s="132"/>
      <c r="AD242" s="132"/>
    </row>
    <row r="243" spans="2:30"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3"/>
      <c r="M243" s="133"/>
      <c r="N243" s="133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  <c r="AB243" s="132"/>
      <c r="AC243" s="132"/>
      <c r="AD243" s="132"/>
    </row>
    <row r="244" spans="2:30"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3"/>
      <c r="M244" s="133"/>
      <c r="N244" s="133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  <c r="AA244" s="132"/>
      <c r="AB244" s="132"/>
      <c r="AC244" s="132"/>
      <c r="AD244" s="132"/>
    </row>
    <row r="245" spans="2:30"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3"/>
      <c r="M245" s="133"/>
      <c r="N245" s="133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  <c r="AA245" s="132"/>
      <c r="AB245" s="132"/>
      <c r="AC245" s="132"/>
      <c r="AD245" s="132"/>
    </row>
    <row r="246" spans="2:30"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3"/>
      <c r="M246" s="133"/>
      <c r="N246" s="133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  <c r="AA246" s="132"/>
      <c r="AB246" s="132"/>
      <c r="AC246" s="132"/>
      <c r="AD246" s="132"/>
    </row>
    <row r="247" spans="2:30"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3"/>
      <c r="M247" s="133"/>
      <c r="N247" s="133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  <c r="AA247" s="132"/>
      <c r="AB247" s="132"/>
      <c r="AC247" s="132"/>
      <c r="AD247" s="132"/>
    </row>
    <row r="248" spans="2:30"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3"/>
      <c r="M248" s="133"/>
      <c r="N248" s="133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  <c r="AA248" s="132"/>
      <c r="AB248" s="132"/>
      <c r="AC248" s="132"/>
      <c r="AD248" s="132"/>
    </row>
    <row r="249" spans="2:30"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3"/>
      <c r="M249" s="133"/>
      <c r="N249" s="133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  <c r="AA249" s="132"/>
      <c r="AB249" s="132"/>
      <c r="AC249" s="132"/>
      <c r="AD249" s="132"/>
    </row>
    <row r="250" spans="2:30"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3"/>
      <c r="M250" s="133"/>
      <c r="N250" s="133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  <c r="AA250" s="132"/>
      <c r="AB250" s="132"/>
      <c r="AC250" s="132"/>
      <c r="AD250" s="132"/>
    </row>
    <row r="251" spans="2:30"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3"/>
      <c r="M251" s="133"/>
      <c r="N251" s="133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  <c r="AA251" s="132"/>
      <c r="AB251" s="132"/>
      <c r="AC251" s="132"/>
      <c r="AD251" s="132"/>
    </row>
    <row r="252" spans="2:30"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3"/>
      <c r="M252" s="133"/>
      <c r="N252" s="133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  <c r="AA252" s="132"/>
      <c r="AB252" s="132"/>
      <c r="AC252" s="132"/>
      <c r="AD252" s="132"/>
    </row>
    <row r="253" spans="2:30"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3"/>
      <c r="M253" s="133"/>
      <c r="N253" s="133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  <c r="AB253" s="132"/>
      <c r="AC253" s="132"/>
      <c r="AD253" s="132"/>
    </row>
    <row r="254" spans="2:30"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3"/>
      <c r="M254" s="133"/>
      <c r="N254" s="133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  <c r="AA254" s="132"/>
      <c r="AB254" s="132"/>
      <c r="AC254" s="132"/>
      <c r="AD254" s="132"/>
    </row>
    <row r="255" spans="2:30"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3"/>
      <c r="M255" s="133"/>
      <c r="N255" s="133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  <c r="AA255" s="132"/>
      <c r="AB255" s="132"/>
      <c r="AC255" s="132"/>
      <c r="AD255" s="132"/>
    </row>
    <row r="256" spans="2:30"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3"/>
      <c r="M256" s="133"/>
      <c r="N256" s="133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  <c r="AB256" s="132"/>
      <c r="AC256" s="132"/>
      <c r="AD256" s="132"/>
    </row>
    <row r="257" spans="2:30"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3"/>
      <c r="M257" s="133"/>
      <c r="N257" s="133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  <c r="AB257" s="132"/>
      <c r="AC257" s="132"/>
      <c r="AD257" s="132"/>
    </row>
    <row r="258" spans="2:30"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3"/>
      <c r="M258" s="133"/>
      <c r="N258" s="133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  <c r="AA258" s="132"/>
      <c r="AB258" s="132"/>
      <c r="AC258" s="132"/>
      <c r="AD258" s="132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fitToHeight="2" orientation="landscape" r:id="rId1"/>
  <headerFooter alignWithMargins="0"/>
  <ignoredErrors>
    <ignoredError sqref="C36:AC1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PP</vt:lpstr>
      <vt:lpstr>PP!Print_Area</vt:lpstr>
      <vt:lpstr>PP!Print_Titles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De la Cruz L</dc:creator>
  <cp:lastModifiedBy>Faridis Calderon</cp:lastModifiedBy>
  <dcterms:created xsi:type="dcterms:W3CDTF">2019-03-20T11:54:28Z</dcterms:created>
  <dcterms:modified xsi:type="dcterms:W3CDTF">2019-03-21T13:05:57Z</dcterms:modified>
</cp:coreProperties>
</file>