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erez\Desktop\2022\INGRESOS FISCALES PARA INTERNET 2022\Ingresos fiscales historio Internet\"/>
    </mc:Choice>
  </mc:AlternateContent>
  <bookViews>
    <workbookView xWindow="0" yWindow="0" windowWidth="19200" windowHeight="11190" activeTab="1"/>
  </bookViews>
  <sheets>
    <sheet name="PP" sheetId="1" r:id="rId1"/>
    <sheet name="PP (EST)" sheetId="2" r:id="rId2"/>
  </sheets>
  <externalReferences>
    <externalReference r:id="rId3"/>
    <externalReference r:id="rId4"/>
    <externalReference r:id="rId5"/>
  </externalReferences>
  <definedNames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PP!$B$6:$AB$138</definedName>
    <definedName name="_xlnm.Print_Area" localSheetId="1">'PP (EST)'!$B$1:$AC$105</definedName>
    <definedName name="Button_13">"CLAGA2000_Consolidado_2001_List"</definedName>
    <definedName name="FORMATO">#N/A</definedName>
    <definedName name="FUENTE" localSheetId="1">#REF!</definedName>
    <definedName name="FUENTE">#REF!</definedName>
    <definedName name="OCTUBRE">#N/A</definedName>
    <definedName name="ROS">#N/A</definedName>
    <definedName name="_xlnm.Print_Titles" localSheetId="0">PP!$1:$7</definedName>
    <definedName name="_xlnm.Print_Titles" localSheetId="1">'PP (EST)'!$1:$8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0" i="2" l="1"/>
  <c r="N100" i="2"/>
  <c r="M100" i="2"/>
  <c r="L100" i="2"/>
  <c r="K100" i="2"/>
  <c r="J100" i="2"/>
  <c r="I100" i="2"/>
  <c r="H100" i="2"/>
  <c r="G100" i="2"/>
  <c r="F100" i="2"/>
  <c r="E100" i="2"/>
  <c r="D100" i="2"/>
  <c r="C100" i="2"/>
  <c r="C96" i="2" s="1"/>
  <c r="N99" i="2"/>
  <c r="M99" i="2"/>
  <c r="L99" i="2"/>
  <c r="K99" i="2"/>
  <c r="J99" i="2"/>
  <c r="I99" i="2"/>
  <c r="H99" i="2"/>
  <c r="G99" i="2"/>
  <c r="F99" i="2"/>
  <c r="E99" i="2"/>
  <c r="D99" i="2"/>
  <c r="C99" i="2"/>
  <c r="AB98" i="2"/>
  <c r="N98" i="2"/>
  <c r="M98" i="2"/>
  <c r="M97" i="2" s="1"/>
  <c r="L98" i="2"/>
  <c r="K98" i="2"/>
  <c r="J98" i="2"/>
  <c r="I98" i="2"/>
  <c r="I97" i="2" s="1"/>
  <c r="H98" i="2"/>
  <c r="G98" i="2"/>
  <c r="G97" i="2" s="1"/>
  <c r="F98" i="2"/>
  <c r="E98" i="2"/>
  <c r="D98" i="2"/>
  <c r="C98" i="2"/>
  <c r="C97" i="2" s="1"/>
  <c r="AB97" i="2"/>
  <c r="AB96" i="2" s="1"/>
  <c r="AA97" i="2"/>
  <c r="Z97" i="2"/>
  <c r="Z96" i="2" s="1"/>
  <c r="Y97" i="2"/>
  <c r="X97" i="2"/>
  <c r="X96" i="2" s="1"/>
  <c r="W97" i="2"/>
  <c r="V97" i="2"/>
  <c r="V96" i="2" s="1"/>
  <c r="U97" i="2"/>
  <c r="T97" i="2"/>
  <c r="T96" i="2" s="1"/>
  <c r="S97" i="2"/>
  <c r="R97" i="2"/>
  <c r="R96" i="2" s="1"/>
  <c r="Q97" i="2"/>
  <c r="P97" i="2"/>
  <c r="P96" i="2" s="1"/>
  <c r="N97" i="2"/>
  <c r="N96" i="2" s="1"/>
  <c r="L97" i="2"/>
  <c r="L96" i="2" s="1"/>
  <c r="J97" i="2"/>
  <c r="J96" i="2" s="1"/>
  <c r="H97" i="2"/>
  <c r="H96" i="2" s="1"/>
  <c r="F97" i="2"/>
  <c r="F96" i="2" s="1"/>
  <c r="D97" i="2"/>
  <c r="D96" i="2" s="1"/>
  <c r="AA96" i="2"/>
  <c r="Y96" i="2"/>
  <c r="W96" i="2"/>
  <c r="U96" i="2"/>
  <c r="S96" i="2"/>
  <c r="Q96" i="2"/>
  <c r="M96" i="2"/>
  <c r="I96" i="2"/>
  <c r="G96" i="2"/>
  <c r="AB95" i="2"/>
  <c r="N95" i="2"/>
  <c r="M95" i="2"/>
  <c r="L95" i="2"/>
  <c r="K95" i="2"/>
  <c r="J95" i="2"/>
  <c r="I95" i="2"/>
  <c r="H95" i="2"/>
  <c r="G95" i="2"/>
  <c r="F95" i="2"/>
  <c r="E95" i="2"/>
  <c r="D95" i="2"/>
  <c r="C95" i="2"/>
  <c r="O95" i="2" s="1"/>
  <c r="AB94" i="2"/>
  <c r="N94" i="2"/>
  <c r="M94" i="2"/>
  <c r="L94" i="2"/>
  <c r="K94" i="2"/>
  <c r="J94" i="2"/>
  <c r="I94" i="2"/>
  <c r="H94" i="2"/>
  <c r="G94" i="2"/>
  <c r="F94" i="2"/>
  <c r="E94" i="2"/>
  <c r="D94" i="2"/>
  <c r="C94" i="2"/>
  <c r="O94" i="2" s="1"/>
  <c r="AC97" i="2" s="1"/>
  <c r="AB93" i="2"/>
  <c r="N93" i="2"/>
  <c r="M93" i="2"/>
  <c r="L93" i="2"/>
  <c r="K93" i="2"/>
  <c r="J93" i="2"/>
  <c r="I93" i="2"/>
  <c r="H93" i="2"/>
  <c r="G93" i="2"/>
  <c r="F93" i="2"/>
  <c r="E93" i="2"/>
  <c r="D93" i="2"/>
  <c r="C93" i="2"/>
  <c r="O93" i="2" s="1"/>
  <c r="AC93" i="2" s="1"/>
  <c r="AB92" i="2"/>
  <c r="AA92" i="2"/>
  <c r="N92" i="2"/>
  <c r="M92" i="2"/>
  <c r="L92" i="2"/>
  <c r="K92" i="2"/>
  <c r="J92" i="2"/>
  <c r="I92" i="2"/>
  <c r="H92" i="2"/>
  <c r="G92" i="2"/>
  <c r="F92" i="2"/>
  <c r="E92" i="2"/>
  <c r="D92" i="2"/>
  <c r="C92" i="2"/>
  <c r="O92" i="2" s="1"/>
  <c r="AC92" i="2" s="1"/>
  <c r="AB91" i="2"/>
  <c r="AA91" i="2"/>
  <c r="N91" i="2"/>
  <c r="M91" i="2"/>
  <c r="L91" i="2"/>
  <c r="K91" i="2"/>
  <c r="J91" i="2"/>
  <c r="I91" i="2"/>
  <c r="H91" i="2"/>
  <c r="G91" i="2"/>
  <c r="F91" i="2"/>
  <c r="E91" i="2"/>
  <c r="D91" i="2"/>
  <c r="C91" i="2"/>
  <c r="O91" i="2" s="1"/>
  <c r="AB90" i="2"/>
  <c r="N90" i="2"/>
  <c r="M90" i="2"/>
  <c r="M85" i="2" s="1"/>
  <c r="M84" i="2" s="1"/>
  <c r="L90" i="2"/>
  <c r="K90" i="2"/>
  <c r="J90" i="2"/>
  <c r="I90" i="2"/>
  <c r="H90" i="2"/>
  <c r="G90" i="2"/>
  <c r="G85" i="2" s="1"/>
  <c r="G84" i="2" s="1"/>
  <c r="F90" i="2"/>
  <c r="E90" i="2"/>
  <c r="D90" i="2"/>
  <c r="C90" i="2"/>
  <c r="O90" i="2" s="1"/>
  <c r="AB89" i="2"/>
  <c r="N89" i="2"/>
  <c r="M89" i="2"/>
  <c r="L89" i="2"/>
  <c r="K89" i="2"/>
  <c r="J89" i="2"/>
  <c r="I89" i="2"/>
  <c r="H89" i="2"/>
  <c r="G89" i="2"/>
  <c r="F89" i="2"/>
  <c r="E89" i="2"/>
  <c r="D89" i="2"/>
  <c r="C89" i="2"/>
  <c r="C85" i="2" s="1"/>
  <c r="C84" i="2" s="1"/>
  <c r="AB88" i="2"/>
  <c r="N88" i="2"/>
  <c r="M88" i="2"/>
  <c r="L88" i="2"/>
  <c r="K88" i="2"/>
  <c r="J88" i="2"/>
  <c r="I88" i="2"/>
  <c r="H88" i="2"/>
  <c r="G88" i="2"/>
  <c r="F88" i="2"/>
  <c r="E88" i="2"/>
  <c r="D88" i="2"/>
  <c r="C88" i="2"/>
  <c r="AB87" i="2"/>
  <c r="N87" i="2"/>
  <c r="M87" i="2"/>
  <c r="L87" i="2"/>
  <c r="K87" i="2"/>
  <c r="J87" i="2"/>
  <c r="I87" i="2"/>
  <c r="I85" i="2" s="1"/>
  <c r="I84" i="2" s="1"/>
  <c r="H87" i="2"/>
  <c r="G87" i="2"/>
  <c r="F87" i="2"/>
  <c r="E87" i="2"/>
  <c r="E85" i="2" s="1"/>
  <c r="E84" i="2" s="1"/>
  <c r="D87" i="2"/>
  <c r="C87" i="2"/>
  <c r="O87" i="2" s="1"/>
  <c r="AC87" i="2" s="1"/>
  <c r="AB86" i="2"/>
  <c r="AB85" i="2" s="1"/>
  <c r="AB84" i="2" s="1"/>
  <c r="N86" i="2"/>
  <c r="M86" i="2"/>
  <c r="L86" i="2"/>
  <c r="L85" i="2" s="1"/>
  <c r="L84" i="2" s="1"/>
  <c r="K86" i="2"/>
  <c r="J86" i="2"/>
  <c r="J85" i="2" s="1"/>
  <c r="J84" i="2" s="1"/>
  <c r="I86" i="2"/>
  <c r="H86" i="2"/>
  <c r="G86" i="2"/>
  <c r="F86" i="2"/>
  <c r="F85" i="2" s="1"/>
  <c r="F84" i="2" s="1"/>
  <c r="E86" i="2"/>
  <c r="D86" i="2"/>
  <c r="D85" i="2" s="1"/>
  <c r="D84" i="2" s="1"/>
  <c r="C86" i="2"/>
  <c r="AA85" i="2"/>
  <c r="AA84" i="2" s="1"/>
  <c r="Z85" i="2"/>
  <c r="Y85" i="2"/>
  <c r="Y84" i="2" s="1"/>
  <c r="X85" i="2"/>
  <c r="W85" i="2"/>
  <c r="W84" i="2" s="1"/>
  <c r="V85" i="2"/>
  <c r="U85" i="2"/>
  <c r="U84" i="2" s="1"/>
  <c r="T85" i="2"/>
  <c r="S85" i="2"/>
  <c r="S84" i="2" s="1"/>
  <c r="R85" i="2"/>
  <c r="Q85" i="2"/>
  <c r="Q84" i="2" s="1"/>
  <c r="P85" i="2"/>
  <c r="K85" i="2"/>
  <c r="K84" i="2" s="1"/>
  <c r="Z84" i="2"/>
  <c r="X84" i="2"/>
  <c r="V84" i="2"/>
  <c r="T84" i="2"/>
  <c r="R84" i="2"/>
  <c r="P84" i="2"/>
  <c r="AA83" i="2"/>
  <c r="AB83" i="2" s="1"/>
  <c r="T83" i="2"/>
  <c r="N83" i="2"/>
  <c r="M83" i="2"/>
  <c r="M81" i="2" s="1"/>
  <c r="M66" i="2" s="1"/>
  <c r="L83" i="2"/>
  <c r="K83" i="2"/>
  <c r="J83" i="2"/>
  <c r="I83" i="2"/>
  <c r="H83" i="2"/>
  <c r="G83" i="2"/>
  <c r="G81" i="2" s="1"/>
  <c r="F83" i="2"/>
  <c r="E83" i="2"/>
  <c r="D83" i="2"/>
  <c r="C83" i="2"/>
  <c r="AB82" i="2"/>
  <c r="AA82" i="2"/>
  <c r="N82" i="2"/>
  <c r="M82" i="2"/>
  <c r="L82" i="2"/>
  <c r="K82" i="2"/>
  <c r="J82" i="2"/>
  <c r="I82" i="2"/>
  <c r="I81" i="2" s="1"/>
  <c r="H82" i="2"/>
  <c r="G82" i="2"/>
  <c r="F82" i="2"/>
  <c r="E82" i="2"/>
  <c r="D82" i="2"/>
  <c r="C82" i="2"/>
  <c r="C81" i="2" s="1"/>
  <c r="Z81" i="2"/>
  <c r="Y81" i="2"/>
  <c r="X81" i="2"/>
  <c r="W81" i="2"/>
  <c r="V81" i="2"/>
  <c r="U81" i="2"/>
  <c r="T81" i="2"/>
  <c r="S81" i="2"/>
  <c r="R81" i="2"/>
  <c r="Q81" i="2"/>
  <c r="P81" i="2"/>
  <c r="N81" i="2"/>
  <c r="L81" i="2"/>
  <c r="K81" i="2"/>
  <c r="J81" i="2"/>
  <c r="H81" i="2"/>
  <c r="F81" i="2"/>
  <c r="E81" i="2"/>
  <c r="D81" i="2"/>
  <c r="AB80" i="2"/>
  <c r="N80" i="2"/>
  <c r="M80" i="2"/>
  <c r="L80" i="2"/>
  <c r="K80" i="2"/>
  <c r="J80" i="2"/>
  <c r="I80" i="2"/>
  <c r="H80" i="2"/>
  <c r="G80" i="2"/>
  <c r="F80" i="2"/>
  <c r="E80" i="2"/>
  <c r="D80" i="2"/>
  <c r="C80" i="2"/>
  <c r="AB79" i="2"/>
  <c r="N79" i="2"/>
  <c r="M79" i="2"/>
  <c r="L79" i="2"/>
  <c r="K79" i="2"/>
  <c r="J79" i="2"/>
  <c r="I79" i="2"/>
  <c r="H79" i="2"/>
  <c r="G79" i="2"/>
  <c r="G77" i="2" s="1"/>
  <c r="F79" i="2"/>
  <c r="E79" i="2"/>
  <c r="D79" i="2"/>
  <c r="C79" i="2"/>
  <c r="AB78" i="2"/>
  <c r="AB77" i="2" s="1"/>
  <c r="N78" i="2"/>
  <c r="M78" i="2"/>
  <c r="L78" i="2"/>
  <c r="L77" i="2" s="1"/>
  <c r="K78" i="2"/>
  <c r="J78" i="2"/>
  <c r="I78" i="2"/>
  <c r="H78" i="2"/>
  <c r="G78" i="2"/>
  <c r="F78" i="2"/>
  <c r="F77" i="2" s="1"/>
  <c r="E78" i="2"/>
  <c r="D78" i="2"/>
  <c r="C78" i="2"/>
  <c r="AA77" i="2"/>
  <c r="Z77" i="2"/>
  <c r="Y77" i="2"/>
  <c r="Y66" i="2" s="1"/>
  <c r="X77" i="2"/>
  <c r="W77" i="2"/>
  <c r="V77" i="2"/>
  <c r="U77" i="2"/>
  <c r="T77" i="2"/>
  <c r="S77" i="2"/>
  <c r="S66" i="2" s="1"/>
  <c r="R77" i="2"/>
  <c r="Q77" i="2"/>
  <c r="P77" i="2"/>
  <c r="M77" i="2"/>
  <c r="K77" i="2"/>
  <c r="I77" i="2"/>
  <c r="E77" i="2"/>
  <c r="C77" i="2"/>
  <c r="AB76" i="2"/>
  <c r="N76" i="2"/>
  <c r="M76" i="2"/>
  <c r="L76" i="2"/>
  <c r="K76" i="2"/>
  <c r="J76" i="2"/>
  <c r="I76" i="2"/>
  <c r="H76" i="2"/>
  <c r="G76" i="2"/>
  <c r="F76" i="2"/>
  <c r="E76" i="2"/>
  <c r="D76" i="2"/>
  <c r="C76" i="2"/>
  <c r="O76" i="2" s="1"/>
  <c r="AC76" i="2" s="1"/>
  <c r="AB75" i="2"/>
  <c r="N75" i="2"/>
  <c r="M75" i="2"/>
  <c r="L75" i="2"/>
  <c r="K75" i="2"/>
  <c r="J75" i="2"/>
  <c r="I75" i="2"/>
  <c r="H75" i="2"/>
  <c r="G75" i="2"/>
  <c r="F75" i="2"/>
  <c r="E75" i="2"/>
  <c r="E73" i="2" s="1"/>
  <c r="D75" i="2"/>
  <c r="C75" i="2"/>
  <c r="O75" i="2" s="1"/>
  <c r="AC75" i="2" s="1"/>
  <c r="AB74" i="2"/>
  <c r="N74" i="2"/>
  <c r="N73" i="2" s="1"/>
  <c r="M74" i="2"/>
  <c r="L74" i="2"/>
  <c r="L73" i="2" s="1"/>
  <c r="L67" i="2" s="1"/>
  <c r="L66" i="2" s="1"/>
  <c r="K74" i="2"/>
  <c r="J74" i="2"/>
  <c r="J73" i="2" s="1"/>
  <c r="I74" i="2"/>
  <c r="H74" i="2"/>
  <c r="H73" i="2" s="1"/>
  <c r="G74" i="2"/>
  <c r="F74" i="2"/>
  <c r="F73" i="2" s="1"/>
  <c r="F67" i="2" s="1"/>
  <c r="F66" i="2" s="1"/>
  <c r="E74" i="2"/>
  <c r="D74" i="2"/>
  <c r="D73" i="2" s="1"/>
  <c r="C74" i="2"/>
  <c r="AA73" i="2"/>
  <c r="Z73" i="2"/>
  <c r="Y73" i="2"/>
  <c r="X73" i="2"/>
  <c r="W73" i="2"/>
  <c r="V73" i="2"/>
  <c r="U73" i="2"/>
  <c r="T73" i="2"/>
  <c r="S73" i="2"/>
  <c r="R73" i="2"/>
  <c r="Q73" i="2"/>
  <c r="P73" i="2"/>
  <c r="M73" i="2"/>
  <c r="K73" i="2"/>
  <c r="I73" i="2"/>
  <c r="G73" i="2"/>
  <c r="C73" i="2"/>
  <c r="AB72" i="2"/>
  <c r="N72" i="2"/>
  <c r="M72" i="2"/>
  <c r="L72" i="2"/>
  <c r="K72" i="2"/>
  <c r="J72" i="2"/>
  <c r="I72" i="2"/>
  <c r="H72" i="2"/>
  <c r="G72" i="2"/>
  <c r="F72" i="2"/>
  <c r="E72" i="2"/>
  <c r="D72" i="2"/>
  <c r="C72" i="2"/>
  <c r="AB71" i="2"/>
  <c r="N71" i="2"/>
  <c r="M71" i="2"/>
  <c r="L71" i="2"/>
  <c r="K71" i="2"/>
  <c r="K68" i="2" s="1"/>
  <c r="J71" i="2"/>
  <c r="I71" i="2"/>
  <c r="H71" i="2"/>
  <c r="G71" i="2"/>
  <c r="F71" i="2"/>
  <c r="E71" i="2"/>
  <c r="E68" i="2" s="1"/>
  <c r="D71" i="2"/>
  <c r="C71" i="2"/>
  <c r="AB70" i="2"/>
  <c r="N70" i="2"/>
  <c r="M70" i="2"/>
  <c r="L70" i="2"/>
  <c r="K70" i="2"/>
  <c r="J70" i="2"/>
  <c r="I70" i="2"/>
  <c r="H70" i="2"/>
  <c r="G70" i="2"/>
  <c r="F70" i="2"/>
  <c r="E70" i="2"/>
  <c r="D70" i="2"/>
  <c r="C70" i="2"/>
  <c r="O70" i="2" s="1"/>
  <c r="AB69" i="2"/>
  <c r="AB68" i="2" s="1"/>
  <c r="N69" i="2"/>
  <c r="M69" i="2"/>
  <c r="L69" i="2"/>
  <c r="L68" i="2" s="1"/>
  <c r="K69" i="2"/>
  <c r="J69" i="2"/>
  <c r="I69" i="2"/>
  <c r="H69" i="2"/>
  <c r="G69" i="2"/>
  <c r="F69" i="2"/>
  <c r="F68" i="2" s="1"/>
  <c r="E69" i="2"/>
  <c r="D69" i="2"/>
  <c r="C69" i="2"/>
  <c r="O69" i="2" s="1"/>
  <c r="AC69" i="2" s="1"/>
  <c r="AA68" i="2"/>
  <c r="AA67" i="2" s="1"/>
  <c r="AA66" i="2" s="1"/>
  <c r="Z68" i="2"/>
  <c r="Y68" i="2"/>
  <c r="Y67" i="2" s="1"/>
  <c r="X68" i="2"/>
  <c r="W68" i="2"/>
  <c r="W67" i="2" s="1"/>
  <c r="V68" i="2"/>
  <c r="U68" i="2"/>
  <c r="U67" i="2" s="1"/>
  <c r="T68" i="2"/>
  <c r="S68" i="2"/>
  <c r="S67" i="2" s="1"/>
  <c r="R68" i="2"/>
  <c r="Q68" i="2"/>
  <c r="Q67" i="2" s="1"/>
  <c r="P68" i="2"/>
  <c r="M68" i="2"/>
  <c r="M67" i="2" s="1"/>
  <c r="I68" i="2"/>
  <c r="I67" i="2" s="1"/>
  <c r="I66" i="2" s="1"/>
  <c r="G68" i="2"/>
  <c r="G67" i="2" s="1"/>
  <c r="C68" i="2"/>
  <c r="C67" i="2" s="1"/>
  <c r="Z67" i="2"/>
  <c r="Z66" i="2" s="1"/>
  <c r="X67" i="2"/>
  <c r="X66" i="2" s="1"/>
  <c r="V67" i="2"/>
  <c r="V66" i="2" s="1"/>
  <c r="T67" i="2"/>
  <c r="T66" i="2" s="1"/>
  <c r="R67" i="2"/>
  <c r="R66" i="2" s="1"/>
  <c r="P67" i="2"/>
  <c r="P66" i="2" s="1"/>
  <c r="U66" i="2"/>
  <c r="C66" i="2"/>
  <c r="AB65" i="2"/>
  <c r="V65" i="2"/>
  <c r="N65" i="2"/>
  <c r="M65" i="2"/>
  <c r="L65" i="2"/>
  <c r="K65" i="2"/>
  <c r="J65" i="2"/>
  <c r="I65" i="2"/>
  <c r="H65" i="2"/>
  <c r="G65" i="2"/>
  <c r="F65" i="2"/>
  <c r="E65" i="2"/>
  <c r="D65" i="2"/>
  <c r="C65" i="2"/>
  <c r="AB64" i="2"/>
  <c r="N64" i="2"/>
  <c r="M64" i="2"/>
  <c r="L64" i="2"/>
  <c r="K64" i="2"/>
  <c r="J64" i="2"/>
  <c r="I64" i="2"/>
  <c r="H64" i="2"/>
  <c r="G64" i="2"/>
  <c r="F64" i="2"/>
  <c r="E64" i="2"/>
  <c r="D64" i="2"/>
  <c r="C64" i="2"/>
  <c r="O64" i="2" s="1"/>
  <c r="AC64" i="2" s="1"/>
  <c r="AB63" i="2"/>
  <c r="N63" i="2"/>
  <c r="M63" i="2"/>
  <c r="M59" i="2" s="1"/>
  <c r="M58" i="2" s="1"/>
  <c r="L63" i="2"/>
  <c r="K63" i="2"/>
  <c r="K59" i="2" s="1"/>
  <c r="K58" i="2" s="1"/>
  <c r="J63" i="2"/>
  <c r="I63" i="2"/>
  <c r="H63" i="2"/>
  <c r="G63" i="2"/>
  <c r="G59" i="2" s="1"/>
  <c r="G58" i="2" s="1"/>
  <c r="F63" i="2"/>
  <c r="E63" i="2"/>
  <c r="E59" i="2" s="1"/>
  <c r="E58" i="2" s="1"/>
  <c r="D63" i="2"/>
  <c r="C63" i="2"/>
  <c r="AB62" i="2"/>
  <c r="N62" i="2"/>
  <c r="M62" i="2"/>
  <c r="L62" i="2"/>
  <c r="K62" i="2"/>
  <c r="J62" i="2"/>
  <c r="I62" i="2"/>
  <c r="H62" i="2"/>
  <c r="G62" i="2"/>
  <c r="F62" i="2"/>
  <c r="E62" i="2"/>
  <c r="D62" i="2"/>
  <c r="C62" i="2"/>
  <c r="AB61" i="2"/>
  <c r="N61" i="2"/>
  <c r="M61" i="2"/>
  <c r="L61" i="2"/>
  <c r="K61" i="2"/>
  <c r="J61" i="2"/>
  <c r="I61" i="2"/>
  <c r="H61" i="2"/>
  <c r="G61" i="2"/>
  <c r="F61" i="2"/>
  <c r="E61" i="2"/>
  <c r="D61" i="2"/>
  <c r="C61" i="2"/>
  <c r="O61" i="2" s="1"/>
  <c r="AB60" i="2"/>
  <c r="N60" i="2"/>
  <c r="N59" i="2" s="1"/>
  <c r="M60" i="2"/>
  <c r="L60" i="2"/>
  <c r="L59" i="2" s="1"/>
  <c r="L58" i="2" s="1"/>
  <c r="K60" i="2"/>
  <c r="J60" i="2"/>
  <c r="J59" i="2" s="1"/>
  <c r="J58" i="2" s="1"/>
  <c r="I60" i="2"/>
  <c r="H60" i="2"/>
  <c r="H59" i="2" s="1"/>
  <c r="H58" i="2" s="1"/>
  <c r="G60" i="2"/>
  <c r="F60" i="2"/>
  <c r="F59" i="2" s="1"/>
  <c r="E60" i="2"/>
  <c r="D60" i="2"/>
  <c r="D59" i="2" s="1"/>
  <c r="D58" i="2" s="1"/>
  <c r="C60" i="2"/>
  <c r="AA59" i="2"/>
  <c r="AA58" i="2" s="1"/>
  <c r="Z59" i="2"/>
  <c r="Y59" i="2"/>
  <c r="Y58" i="2" s="1"/>
  <c r="X59" i="2"/>
  <c r="W59" i="2"/>
  <c r="W58" i="2" s="1"/>
  <c r="V59" i="2"/>
  <c r="U59" i="2"/>
  <c r="U58" i="2" s="1"/>
  <c r="T59" i="2"/>
  <c r="S59" i="2"/>
  <c r="S58" i="2" s="1"/>
  <c r="R59" i="2"/>
  <c r="Q59" i="2"/>
  <c r="Q58" i="2" s="1"/>
  <c r="P59" i="2"/>
  <c r="I59" i="2"/>
  <c r="I58" i="2" s="1"/>
  <c r="C59" i="2"/>
  <c r="C58" i="2" s="1"/>
  <c r="Z58" i="2"/>
  <c r="X58" i="2"/>
  <c r="V58" i="2"/>
  <c r="T58" i="2"/>
  <c r="R58" i="2"/>
  <c r="P58" i="2"/>
  <c r="N58" i="2"/>
  <c r="F58" i="2"/>
  <c r="AB57" i="2"/>
  <c r="N57" i="2"/>
  <c r="M57" i="2"/>
  <c r="L57" i="2"/>
  <c r="K57" i="2"/>
  <c r="J57" i="2"/>
  <c r="I57" i="2"/>
  <c r="H57" i="2"/>
  <c r="G57" i="2"/>
  <c r="F57" i="2"/>
  <c r="E57" i="2"/>
  <c r="D57" i="2"/>
  <c r="C57" i="2"/>
  <c r="O57" i="2" s="1"/>
  <c r="AC57" i="2" s="1"/>
  <c r="AB56" i="2"/>
  <c r="N56" i="2"/>
  <c r="M56" i="2"/>
  <c r="L56" i="2"/>
  <c r="K56" i="2"/>
  <c r="J56" i="2"/>
  <c r="I56" i="2"/>
  <c r="H56" i="2"/>
  <c r="G56" i="2"/>
  <c r="F56" i="2"/>
  <c r="E56" i="2"/>
  <c r="D56" i="2"/>
  <c r="C56" i="2"/>
  <c r="AB55" i="2"/>
  <c r="N55" i="2"/>
  <c r="M55" i="2"/>
  <c r="L55" i="2"/>
  <c r="K55" i="2"/>
  <c r="J55" i="2"/>
  <c r="I55" i="2"/>
  <c r="H55" i="2"/>
  <c r="G55" i="2"/>
  <c r="F55" i="2"/>
  <c r="E55" i="2"/>
  <c r="D55" i="2"/>
  <c r="C55" i="2"/>
  <c r="O55" i="2" s="1"/>
  <c r="AC55" i="2" s="1"/>
  <c r="AB54" i="2"/>
  <c r="N54" i="2"/>
  <c r="M54" i="2"/>
  <c r="L54" i="2"/>
  <c r="K54" i="2"/>
  <c r="J54" i="2"/>
  <c r="I54" i="2"/>
  <c r="H54" i="2"/>
  <c r="G54" i="2"/>
  <c r="F54" i="2"/>
  <c r="E54" i="2"/>
  <c r="D54" i="2"/>
  <c r="C54" i="2"/>
  <c r="AB53" i="2"/>
  <c r="N53" i="2"/>
  <c r="M53" i="2"/>
  <c r="L53" i="2"/>
  <c r="K53" i="2"/>
  <c r="K51" i="2" s="1"/>
  <c r="J53" i="2"/>
  <c r="I53" i="2"/>
  <c r="H53" i="2"/>
  <c r="G53" i="2"/>
  <c r="F53" i="2"/>
  <c r="E53" i="2"/>
  <c r="E51" i="2" s="1"/>
  <c r="D53" i="2"/>
  <c r="C53" i="2"/>
  <c r="O53" i="2" s="1"/>
  <c r="AC53" i="2" s="1"/>
  <c r="AB52" i="2"/>
  <c r="AB51" i="2" s="1"/>
  <c r="N52" i="2"/>
  <c r="M52" i="2"/>
  <c r="L52" i="2"/>
  <c r="L51" i="2" s="1"/>
  <c r="K52" i="2"/>
  <c r="J52" i="2"/>
  <c r="J51" i="2" s="1"/>
  <c r="I52" i="2"/>
  <c r="H52" i="2"/>
  <c r="G52" i="2"/>
  <c r="F52" i="2"/>
  <c r="F51" i="2" s="1"/>
  <c r="E52" i="2"/>
  <c r="D52" i="2"/>
  <c r="D51" i="2" s="1"/>
  <c r="C52" i="2"/>
  <c r="AA51" i="2"/>
  <c r="Z51" i="2"/>
  <c r="Y51" i="2"/>
  <c r="X51" i="2"/>
  <c r="W51" i="2"/>
  <c r="V51" i="2"/>
  <c r="U51" i="2"/>
  <c r="T51" i="2"/>
  <c r="S51" i="2"/>
  <c r="R51" i="2"/>
  <c r="Q51" i="2"/>
  <c r="P51" i="2"/>
  <c r="M51" i="2"/>
  <c r="I51" i="2"/>
  <c r="G51" i="2"/>
  <c r="AB50" i="2"/>
  <c r="N50" i="2"/>
  <c r="M50" i="2"/>
  <c r="L50" i="2"/>
  <c r="K50" i="2"/>
  <c r="J50" i="2"/>
  <c r="I50" i="2"/>
  <c r="H50" i="2"/>
  <c r="G50" i="2"/>
  <c r="F50" i="2"/>
  <c r="E50" i="2"/>
  <c r="D50" i="2"/>
  <c r="C50" i="2"/>
  <c r="O50" i="2" s="1"/>
  <c r="AB49" i="2"/>
  <c r="N49" i="2"/>
  <c r="M49" i="2"/>
  <c r="M47" i="2" s="1"/>
  <c r="M46" i="2" s="1"/>
  <c r="L49" i="2"/>
  <c r="K49" i="2"/>
  <c r="J49" i="2"/>
  <c r="I49" i="2"/>
  <c r="I47" i="2" s="1"/>
  <c r="I46" i="2" s="1"/>
  <c r="H49" i="2"/>
  <c r="G49" i="2"/>
  <c r="G47" i="2" s="1"/>
  <c r="G46" i="2" s="1"/>
  <c r="F49" i="2"/>
  <c r="E49" i="2"/>
  <c r="D49" i="2"/>
  <c r="C49" i="2"/>
  <c r="O49" i="2" s="1"/>
  <c r="AB48" i="2"/>
  <c r="AB47" i="2" s="1"/>
  <c r="AB46" i="2" s="1"/>
  <c r="N48" i="2"/>
  <c r="N47" i="2" s="1"/>
  <c r="M48" i="2"/>
  <c r="L48" i="2"/>
  <c r="L47" i="2" s="1"/>
  <c r="L46" i="2" s="1"/>
  <c r="K48" i="2"/>
  <c r="J48" i="2"/>
  <c r="J47" i="2" s="1"/>
  <c r="J46" i="2" s="1"/>
  <c r="I48" i="2"/>
  <c r="H48" i="2"/>
  <c r="H47" i="2" s="1"/>
  <c r="G48" i="2"/>
  <c r="F48" i="2"/>
  <c r="F47" i="2" s="1"/>
  <c r="F46" i="2" s="1"/>
  <c r="E48" i="2"/>
  <c r="D48" i="2"/>
  <c r="D47" i="2" s="1"/>
  <c r="C48" i="2"/>
  <c r="AA47" i="2"/>
  <c r="AA46" i="2" s="1"/>
  <c r="Z47" i="2"/>
  <c r="Y47" i="2"/>
  <c r="Y46" i="2" s="1"/>
  <c r="X47" i="2"/>
  <c r="W47" i="2"/>
  <c r="W46" i="2" s="1"/>
  <c r="V47" i="2"/>
  <c r="U47" i="2"/>
  <c r="U46" i="2" s="1"/>
  <c r="T47" i="2"/>
  <c r="S47" i="2"/>
  <c r="S46" i="2" s="1"/>
  <c r="R47" i="2"/>
  <c r="Q47" i="2"/>
  <c r="Q46" i="2" s="1"/>
  <c r="P47" i="2"/>
  <c r="K47" i="2"/>
  <c r="E47" i="2"/>
  <c r="C47" i="2"/>
  <c r="Z46" i="2"/>
  <c r="X46" i="2"/>
  <c r="V46" i="2"/>
  <c r="T46" i="2"/>
  <c r="R46" i="2"/>
  <c r="P46" i="2"/>
  <c r="D46" i="2"/>
  <c r="AB45" i="2"/>
  <c r="N45" i="2"/>
  <c r="M45" i="2"/>
  <c r="L45" i="2"/>
  <c r="K45" i="2"/>
  <c r="J45" i="2"/>
  <c r="I45" i="2"/>
  <c r="H45" i="2"/>
  <c r="G45" i="2"/>
  <c r="F45" i="2"/>
  <c r="E45" i="2"/>
  <c r="D45" i="2"/>
  <c r="C45" i="2"/>
  <c r="O45" i="2" s="1"/>
  <c r="AC45" i="2" s="1"/>
  <c r="AB44" i="2"/>
  <c r="N44" i="2"/>
  <c r="M44" i="2"/>
  <c r="L44" i="2"/>
  <c r="K44" i="2"/>
  <c r="J44" i="2"/>
  <c r="I44" i="2"/>
  <c r="H44" i="2"/>
  <c r="G44" i="2"/>
  <c r="F44" i="2"/>
  <c r="E44" i="2"/>
  <c r="D44" i="2"/>
  <c r="D37" i="2" s="1"/>
  <c r="C44" i="2"/>
  <c r="O44" i="2" s="1"/>
  <c r="AC44" i="2" s="1"/>
  <c r="AB43" i="2"/>
  <c r="N43" i="2"/>
  <c r="M43" i="2"/>
  <c r="L43" i="2"/>
  <c r="K43" i="2"/>
  <c r="J43" i="2"/>
  <c r="I43" i="2"/>
  <c r="H43" i="2"/>
  <c r="G43" i="2"/>
  <c r="F43" i="2"/>
  <c r="E43" i="2"/>
  <c r="D43" i="2"/>
  <c r="C43" i="2"/>
  <c r="O43" i="2" s="1"/>
  <c r="AC43" i="2" s="1"/>
  <c r="AB42" i="2"/>
  <c r="AA42" i="2"/>
  <c r="N42" i="2"/>
  <c r="M42" i="2"/>
  <c r="L42" i="2"/>
  <c r="K42" i="2"/>
  <c r="J42" i="2"/>
  <c r="I42" i="2"/>
  <c r="H42" i="2"/>
  <c r="G42" i="2"/>
  <c r="F42" i="2"/>
  <c r="E42" i="2"/>
  <c r="D42" i="2"/>
  <c r="C42" i="2"/>
  <c r="AB41" i="2"/>
  <c r="AA41" i="2"/>
  <c r="N41" i="2"/>
  <c r="M41" i="2"/>
  <c r="L41" i="2"/>
  <c r="K41" i="2"/>
  <c r="J41" i="2"/>
  <c r="I41" i="2"/>
  <c r="H41" i="2"/>
  <c r="G41" i="2"/>
  <c r="F41" i="2"/>
  <c r="E41" i="2"/>
  <c r="D41" i="2"/>
  <c r="C41" i="2"/>
  <c r="O41" i="2" s="1"/>
  <c r="AC41" i="2" s="1"/>
  <c r="Z40" i="2"/>
  <c r="Y40" i="2"/>
  <c r="Y37" i="2" s="1"/>
  <c r="X40" i="2"/>
  <c r="W40" i="2"/>
  <c r="W37" i="2" s="1"/>
  <c r="V40" i="2"/>
  <c r="U40" i="2"/>
  <c r="U37" i="2" s="1"/>
  <c r="T40" i="2"/>
  <c r="S40" i="2"/>
  <c r="S37" i="2" s="1"/>
  <c r="R40" i="2"/>
  <c r="Q40" i="2"/>
  <c r="P40" i="2"/>
  <c r="N40" i="2"/>
  <c r="M40" i="2"/>
  <c r="L40" i="2"/>
  <c r="K40" i="2"/>
  <c r="J40" i="2"/>
  <c r="I40" i="2"/>
  <c r="H40" i="2"/>
  <c r="G40" i="2"/>
  <c r="F40" i="2"/>
  <c r="E40" i="2"/>
  <c r="D40" i="2"/>
  <c r="C40" i="2"/>
  <c r="O40" i="2" s="1"/>
  <c r="AB39" i="2"/>
  <c r="N39" i="2"/>
  <c r="M39" i="2"/>
  <c r="L39" i="2"/>
  <c r="K39" i="2"/>
  <c r="J39" i="2"/>
  <c r="I39" i="2"/>
  <c r="H39" i="2"/>
  <c r="G39" i="2"/>
  <c r="F39" i="2"/>
  <c r="E39" i="2"/>
  <c r="D39" i="2"/>
  <c r="C39" i="2"/>
  <c r="AB38" i="2"/>
  <c r="N38" i="2"/>
  <c r="M38" i="2"/>
  <c r="L38" i="2"/>
  <c r="K38" i="2"/>
  <c r="K37" i="2" s="1"/>
  <c r="J38" i="2"/>
  <c r="I38" i="2"/>
  <c r="I37" i="2" s="1"/>
  <c r="H38" i="2"/>
  <c r="G38" i="2"/>
  <c r="F38" i="2"/>
  <c r="E38" i="2"/>
  <c r="E37" i="2" s="1"/>
  <c r="D38" i="2"/>
  <c r="C38" i="2"/>
  <c r="C37" i="2" s="1"/>
  <c r="AA37" i="2"/>
  <c r="Z37" i="2"/>
  <c r="Z25" i="2" s="1"/>
  <c r="X37" i="2"/>
  <c r="V37" i="2"/>
  <c r="V25" i="2" s="1"/>
  <c r="T37" i="2"/>
  <c r="R37" i="2"/>
  <c r="R25" i="2" s="1"/>
  <c r="P37" i="2"/>
  <c r="N37" i="2"/>
  <c r="L37" i="2"/>
  <c r="J37" i="2"/>
  <c r="H37" i="2"/>
  <c r="F37" i="2"/>
  <c r="AB36" i="2"/>
  <c r="N36" i="2"/>
  <c r="M36" i="2"/>
  <c r="L36" i="2"/>
  <c r="K36" i="2"/>
  <c r="J36" i="2"/>
  <c r="I36" i="2"/>
  <c r="H36" i="2"/>
  <c r="G36" i="2"/>
  <c r="F36" i="2"/>
  <c r="E36" i="2"/>
  <c r="D36" i="2"/>
  <c r="C36" i="2"/>
  <c r="AB35" i="2"/>
  <c r="N35" i="2"/>
  <c r="N29" i="2" s="1"/>
  <c r="M35" i="2"/>
  <c r="L35" i="2"/>
  <c r="K35" i="2"/>
  <c r="J35" i="2"/>
  <c r="I35" i="2"/>
  <c r="H35" i="2"/>
  <c r="G35" i="2"/>
  <c r="F35" i="2"/>
  <c r="E35" i="2"/>
  <c r="D35" i="2"/>
  <c r="C35" i="2"/>
  <c r="AB34" i="2"/>
  <c r="N34" i="2"/>
  <c r="M34" i="2"/>
  <c r="L34" i="2"/>
  <c r="K34" i="2"/>
  <c r="J34" i="2"/>
  <c r="I34" i="2"/>
  <c r="H34" i="2"/>
  <c r="G34" i="2"/>
  <c r="F34" i="2"/>
  <c r="E34" i="2"/>
  <c r="D34" i="2"/>
  <c r="C34" i="2"/>
  <c r="AB33" i="2"/>
  <c r="AB29" i="2" s="1"/>
  <c r="N33" i="2"/>
  <c r="M33" i="2"/>
  <c r="L33" i="2"/>
  <c r="K33" i="2"/>
  <c r="J33" i="2"/>
  <c r="I33" i="2"/>
  <c r="H33" i="2"/>
  <c r="G33" i="2"/>
  <c r="F33" i="2"/>
  <c r="F29" i="2" s="1"/>
  <c r="E33" i="2"/>
  <c r="D33" i="2"/>
  <c r="C33" i="2"/>
  <c r="AB32" i="2"/>
  <c r="N32" i="2"/>
  <c r="M32" i="2"/>
  <c r="L32" i="2"/>
  <c r="K32" i="2"/>
  <c r="J32" i="2"/>
  <c r="I32" i="2"/>
  <c r="H32" i="2"/>
  <c r="G32" i="2"/>
  <c r="F32" i="2"/>
  <c r="E32" i="2"/>
  <c r="D32" i="2"/>
  <c r="C32" i="2"/>
  <c r="O32" i="2" s="1"/>
  <c r="AC32" i="2" s="1"/>
  <c r="AB31" i="2"/>
  <c r="N31" i="2"/>
  <c r="M31" i="2"/>
  <c r="L31" i="2"/>
  <c r="K31" i="2"/>
  <c r="J31" i="2"/>
  <c r="J29" i="2" s="1"/>
  <c r="I31" i="2"/>
  <c r="H31" i="2"/>
  <c r="G31" i="2"/>
  <c r="F31" i="2"/>
  <c r="E31" i="2"/>
  <c r="D31" i="2"/>
  <c r="D29" i="2" s="1"/>
  <c r="D25" i="2" s="1"/>
  <c r="C31" i="2"/>
  <c r="AB30" i="2"/>
  <c r="N30" i="2"/>
  <c r="M30" i="2"/>
  <c r="L30" i="2"/>
  <c r="K30" i="2"/>
  <c r="J30" i="2"/>
  <c r="I30" i="2"/>
  <c r="H30" i="2"/>
  <c r="G30" i="2"/>
  <c r="F30" i="2"/>
  <c r="E30" i="2"/>
  <c r="D30" i="2"/>
  <c r="C30" i="2"/>
  <c r="AA29" i="2"/>
  <c r="Z29" i="2"/>
  <c r="Y29" i="2"/>
  <c r="X29" i="2"/>
  <c r="W29" i="2"/>
  <c r="V29" i="2"/>
  <c r="U29" i="2"/>
  <c r="T29" i="2"/>
  <c r="S29" i="2"/>
  <c r="R29" i="2"/>
  <c r="Q29" i="2"/>
  <c r="P29" i="2"/>
  <c r="P25" i="2" s="1"/>
  <c r="AB28" i="2"/>
  <c r="N28" i="2"/>
  <c r="M28" i="2"/>
  <c r="L28" i="2"/>
  <c r="K28" i="2"/>
  <c r="K26" i="2" s="1"/>
  <c r="J28" i="2"/>
  <c r="I28" i="2"/>
  <c r="H28" i="2"/>
  <c r="G28" i="2"/>
  <c r="G26" i="2" s="1"/>
  <c r="F28" i="2"/>
  <c r="E28" i="2"/>
  <c r="D28" i="2"/>
  <c r="C28" i="2"/>
  <c r="O28" i="2" s="1"/>
  <c r="AC28" i="2" s="1"/>
  <c r="AB27" i="2"/>
  <c r="AB26" i="2" s="1"/>
  <c r="N27" i="2"/>
  <c r="N26" i="2" s="1"/>
  <c r="M27" i="2"/>
  <c r="L27" i="2"/>
  <c r="L26" i="2" s="1"/>
  <c r="K27" i="2"/>
  <c r="J27" i="2"/>
  <c r="J26" i="2" s="1"/>
  <c r="I27" i="2"/>
  <c r="H27" i="2"/>
  <c r="H26" i="2" s="1"/>
  <c r="G27" i="2"/>
  <c r="F27" i="2"/>
  <c r="F26" i="2" s="1"/>
  <c r="E27" i="2"/>
  <c r="D27" i="2"/>
  <c r="D26" i="2" s="1"/>
  <c r="C27" i="2"/>
  <c r="AA26" i="2"/>
  <c r="AA25" i="2" s="1"/>
  <c r="Z26" i="2"/>
  <c r="Y26" i="2"/>
  <c r="X26" i="2"/>
  <c r="W26" i="2"/>
  <c r="W25" i="2" s="1"/>
  <c r="V26" i="2"/>
  <c r="U26" i="2"/>
  <c r="U25" i="2" s="1"/>
  <c r="T26" i="2"/>
  <c r="S26" i="2"/>
  <c r="R26" i="2"/>
  <c r="Q26" i="2"/>
  <c r="P26" i="2"/>
  <c r="M26" i="2"/>
  <c r="I26" i="2"/>
  <c r="E26" i="2"/>
  <c r="X25" i="2"/>
  <c r="T25" i="2"/>
  <c r="AB24" i="2"/>
  <c r="N24" i="2"/>
  <c r="M24" i="2"/>
  <c r="L24" i="2"/>
  <c r="K24" i="2"/>
  <c r="J24" i="2"/>
  <c r="I24" i="2"/>
  <c r="H24" i="2"/>
  <c r="G24" i="2"/>
  <c r="F24" i="2"/>
  <c r="E24" i="2"/>
  <c r="D24" i="2"/>
  <c r="C24" i="2"/>
  <c r="O24" i="2" s="1"/>
  <c r="AC24" i="2" s="1"/>
  <c r="AB23" i="2"/>
  <c r="N23" i="2"/>
  <c r="M23" i="2"/>
  <c r="L23" i="2"/>
  <c r="K23" i="2"/>
  <c r="J23" i="2"/>
  <c r="I23" i="2"/>
  <c r="H23" i="2"/>
  <c r="G23" i="2"/>
  <c r="F23" i="2"/>
  <c r="E23" i="2"/>
  <c r="D23" i="2"/>
  <c r="C23" i="2"/>
  <c r="AB22" i="2"/>
  <c r="N22" i="2"/>
  <c r="N17" i="2" s="1"/>
  <c r="N16" i="2" s="1"/>
  <c r="M22" i="2"/>
  <c r="L22" i="2"/>
  <c r="K22" i="2"/>
  <c r="J22" i="2"/>
  <c r="I22" i="2"/>
  <c r="H22" i="2"/>
  <c r="H17" i="2" s="1"/>
  <c r="H16" i="2" s="1"/>
  <c r="G22" i="2"/>
  <c r="F22" i="2"/>
  <c r="E22" i="2"/>
  <c r="D22" i="2"/>
  <c r="C22" i="2"/>
  <c r="O22" i="2" s="1"/>
  <c r="AC22" i="2" s="1"/>
  <c r="AB21" i="2"/>
  <c r="N21" i="2"/>
  <c r="M21" i="2"/>
  <c r="L21" i="2"/>
  <c r="L17" i="2" s="1"/>
  <c r="L16" i="2" s="1"/>
  <c r="K21" i="2"/>
  <c r="J21" i="2"/>
  <c r="I21" i="2"/>
  <c r="H21" i="2"/>
  <c r="G21" i="2"/>
  <c r="F21" i="2"/>
  <c r="E21" i="2"/>
  <c r="D21" i="2"/>
  <c r="C21" i="2"/>
  <c r="AB20" i="2"/>
  <c r="N20" i="2"/>
  <c r="M20" i="2"/>
  <c r="L20" i="2"/>
  <c r="K20" i="2"/>
  <c r="J20" i="2"/>
  <c r="I20" i="2"/>
  <c r="H20" i="2"/>
  <c r="G20" i="2"/>
  <c r="O20" i="2" s="1"/>
  <c r="AC20" i="2" s="1"/>
  <c r="F20" i="2"/>
  <c r="E20" i="2"/>
  <c r="D20" i="2"/>
  <c r="C20" i="2"/>
  <c r="AB19" i="2"/>
  <c r="AB17" i="2" s="1"/>
  <c r="AB16" i="2" s="1"/>
  <c r="N19" i="2"/>
  <c r="M19" i="2"/>
  <c r="L19" i="2"/>
  <c r="K19" i="2"/>
  <c r="J19" i="2"/>
  <c r="I19" i="2"/>
  <c r="H19" i="2"/>
  <c r="G19" i="2"/>
  <c r="F19" i="2"/>
  <c r="E19" i="2"/>
  <c r="D19" i="2"/>
  <c r="C19" i="2"/>
  <c r="AB18" i="2"/>
  <c r="N18" i="2"/>
  <c r="M18" i="2"/>
  <c r="L18" i="2"/>
  <c r="K18" i="2"/>
  <c r="K17" i="2" s="1"/>
  <c r="K16" i="2" s="1"/>
  <c r="J18" i="2"/>
  <c r="I18" i="2"/>
  <c r="H18" i="2"/>
  <c r="G18" i="2"/>
  <c r="F18" i="2"/>
  <c r="E18" i="2"/>
  <c r="E17" i="2" s="1"/>
  <c r="E16" i="2" s="1"/>
  <c r="D18" i="2"/>
  <c r="C18" i="2"/>
  <c r="AA17" i="2"/>
  <c r="Z17" i="2"/>
  <c r="Z16" i="2" s="1"/>
  <c r="Y17" i="2"/>
  <c r="X17" i="2"/>
  <c r="X16" i="2" s="1"/>
  <c r="W17" i="2"/>
  <c r="V17" i="2"/>
  <c r="V16" i="2" s="1"/>
  <c r="U17" i="2"/>
  <c r="T17" i="2"/>
  <c r="T16" i="2" s="1"/>
  <c r="S17" i="2"/>
  <c r="R17" i="2"/>
  <c r="R16" i="2" s="1"/>
  <c r="Q17" i="2"/>
  <c r="P17" i="2"/>
  <c r="P16" i="2" s="1"/>
  <c r="J17" i="2"/>
  <c r="J16" i="2" s="1"/>
  <c r="F17" i="2"/>
  <c r="F16" i="2" s="1"/>
  <c r="D17" i="2"/>
  <c r="D16" i="2" s="1"/>
  <c r="AA16" i="2"/>
  <c r="Y16" i="2"/>
  <c r="W16" i="2"/>
  <c r="U16" i="2"/>
  <c r="S16" i="2"/>
  <c r="Q16" i="2"/>
  <c r="AB15" i="2"/>
  <c r="N15" i="2"/>
  <c r="M15" i="2"/>
  <c r="L15" i="2"/>
  <c r="K15" i="2"/>
  <c r="J15" i="2"/>
  <c r="J11" i="2" s="1"/>
  <c r="I15" i="2"/>
  <c r="H15" i="2"/>
  <c r="G15" i="2"/>
  <c r="F15" i="2"/>
  <c r="E15" i="2"/>
  <c r="D15" i="2"/>
  <c r="C15" i="2"/>
  <c r="O15" i="2" s="1"/>
  <c r="AC15" i="2" s="1"/>
  <c r="AB14" i="2"/>
  <c r="N14" i="2"/>
  <c r="M14" i="2"/>
  <c r="L14" i="2"/>
  <c r="K14" i="2"/>
  <c r="J14" i="2"/>
  <c r="I14" i="2"/>
  <c r="H14" i="2"/>
  <c r="G14" i="2"/>
  <c r="F14" i="2"/>
  <c r="E14" i="2"/>
  <c r="D14" i="2"/>
  <c r="C14" i="2"/>
  <c r="O14" i="2" s="1"/>
  <c r="AC14" i="2" s="1"/>
  <c r="AB13" i="2"/>
  <c r="N13" i="2"/>
  <c r="M13" i="2"/>
  <c r="L13" i="2"/>
  <c r="L11" i="2" s="1"/>
  <c r="K13" i="2"/>
  <c r="J13" i="2"/>
  <c r="I13" i="2"/>
  <c r="H13" i="2"/>
  <c r="G13" i="2"/>
  <c r="F13" i="2"/>
  <c r="F11" i="2" s="1"/>
  <c r="E13" i="2"/>
  <c r="D13" i="2"/>
  <c r="C13" i="2"/>
  <c r="AB12" i="2"/>
  <c r="N12" i="2"/>
  <c r="M12" i="2"/>
  <c r="L12" i="2"/>
  <c r="K12" i="2"/>
  <c r="K11" i="2" s="1"/>
  <c r="J12" i="2"/>
  <c r="I12" i="2"/>
  <c r="I11" i="2" s="1"/>
  <c r="H12" i="2"/>
  <c r="G12" i="2"/>
  <c r="F12" i="2"/>
  <c r="E12" i="2"/>
  <c r="E11" i="2" s="1"/>
  <c r="D12" i="2"/>
  <c r="C12" i="2"/>
  <c r="C11" i="2" s="1"/>
  <c r="AB11" i="2"/>
  <c r="AA11" i="2"/>
  <c r="Z11" i="2"/>
  <c r="Y11" i="2"/>
  <c r="X11" i="2"/>
  <c r="W11" i="2"/>
  <c r="V11" i="2"/>
  <c r="V10" i="2" s="1"/>
  <c r="V9" i="2" s="1"/>
  <c r="U11" i="2"/>
  <c r="T11" i="2"/>
  <c r="S11" i="2"/>
  <c r="R11" i="2"/>
  <c r="Q11" i="2"/>
  <c r="P11" i="2"/>
  <c r="P10" i="2" s="1"/>
  <c r="P9" i="2" s="1"/>
  <c r="N11" i="2"/>
  <c r="H11" i="2"/>
  <c r="D11" i="2"/>
  <c r="D10" i="2" s="1"/>
  <c r="AA10" i="2"/>
  <c r="AA9" i="2" s="1"/>
  <c r="W10" i="2"/>
  <c r="U10" i="2"/>
  <c r="U9" i="2" s="1"/>
  <c r="L10" i="2" l="1"/>
  <c r="L9" i="2" s="1"/>
  <c r="L101" i="2" s="1"/>
  <c r="O12" i="2"/>
  <c r="O19" i="2"/>
  <c r="AC19" i="2" s="1"/>
  <c r="N25" i="2"/>
  <c r="G66" i="2"/>
  <c r="X10" i="2"/>
  <c r="X9" i="2" s="1"/>
  <c r="X101" i="2" s="1"/>
  <c r="W9" i="2"/>
  <c r="W101" i="2" s="1"/>
  <c r="K10" i="2"/>
  <c r="K9" i="2" s="1"/>
  <c r="O13" i="2"/>
  <c r="AC13" i="2" s="1"/>
  <c r="G17" i="2"/>
  <c r="G16" i="2" s="1"/>
  <c r="M17" i="2"/>
  <c r="M16" i="2" s="1"/>
  <c r="J25" i="2"/>
  <c r="J10" i="2" s="1"/>
  <c r="J9" i="2" s="1"/>
  <c r="J101" i="2" s="1"/>
  <c r="H29" i="2"/>
  <c r="H25" i="2" s="1"/>
  <c r="AC40" i="2"/>
  <c r="O36" i="2"/>
  <c r="AC36" i="2" s="1"/>
  <c r="T10" i="2"/>
  <c r="T9" i="2" s="1"/>
  <c r="T101" i="2" s="1"/>
  <c r="Z10" i="2"/>
  <c r="Z9" i="2" s="1"/>
  <c r="Z101" i="2" s="1"/>
  <c r="G29" i="2"/>
  <c r="G25" i="2" s="1"/>
  <c r="M29" i="2"/>
  <c r="M25" i="2" s="1"/>
  <c r="L29" i="2"/>
  <c r="K46" i="2"/>
  <c r="R10" i="2"/>
  <c r="R9" i="2" s="1"/>
  <c r="R101" i="2" s="1"/>
  <c r="G11" i="2"/>
  <c r="M11" i="2"/>
  <c r="C17" i="2"/>
  <c r="C16" i="2" s="1"/>
  <c r="I17" i="2"/>
  <c r="I16" i="2" s="1"/>
  <c r="O18" i="2"/>
  <c r="F25" i="2"/>
  <c r="F10" i="2" s="1"/>
  <c r="F9" i="2" s="1"/>
  <c r="F101" i="2" s="1"/>
  <c r="L25" i="2"/>
  <c r="O34" i="2"/>
  <c r="AC34" i="2" s="1"/>
  <c r="AC94" i="2"/>
  <c r="AC91" i="2"/>
  <c r="U101" i="2"/>
  <c r="C26" i="2"/>
  <c r="O35" i="2"/>
  <c r="AC35" i="2" s="1"/>
  <c r="O38" i="2"/>
  <c r="AB40" i="2"/>
  <c r="AB37" i="2" s="1"/>
  <c r="AB25" i="2" s="1"/>
  <c r="AB10" i="2" s="1"/>
  <c r="AB9" i="2" s="1"/>
  <c r="AB101" i="2" s="1"/>
  <c r="Q37" i="2"/>
  <c r="Q25" i="2" s="1"/>
  <c r="Q10" i="2" s="1"/>
  <c r="C51" i="2"/>
  <c r="O54" i="2"/>
  <c r="AC54" i="2" s="1"/>
  <c r="O60" i="2"/>
  <c r="AB59" i="2"/>
  <c r="AB58" i="2" s="1"/>
  <c r="O65" i="2"/>
  <c r="AC65" i="2" s="1"/>
  <c r="O71" i="2"/>
  <c r="AC71" i="2" s="1"/>
  <c r="O80" i="2"/>
  <c r="AC80" i="2" s="1"/>
  <c r="AB81" i="2"/>
  <c r="O88" i="2"/>
  <c r="AC88" i="2" s="1"/>
  <c r="E97" i="2"/>
  <c r="E96" i="2" s="1"/>
  <c r="K97" i="2"/>
  <c r="K96" i="2" s="1"/>
  <c r="O99" i="2"/>
  <c r="O100" i="2"/>
  <c r="AC100" i="2" s="1"/>
  <c r="I29" i="2"/>
  <c r="I25" i="2" s="1"/>
  <c r="O42" i="2"/>
  <c r="AC42" i="2" s="1"/>
  <c r="H51" i="2"/>
  <c r="H46" i="2" s="1"/>
  <c r="N85" i="2"/>
  <c r="N84" i="2" s="1"/>
  <c r="O89" i="2"/>
  <c r="O27" i="2"/>
  <c r="O33" i="2"/>
  <c r="AC33" i="2" s="1"/>
  <c r="E46" i="2"/>
  <c r="O48" i="2"/>
  <c r="O52" i="2"/>
  <c r="O62" i="2"/>
  <c r="AC62" i="2" s="1"/>
  <c r="H68" i="2"/>
  <c r="H67" i="2" s="1"/>
  <c r="H66" i="2" s="1"/>
  <c r="N68" i="2"/>
  <c r="N67" i="2" s="1"/>
  <c r="E67" i="2"/>
  <c r="E66" i="2" s="1"/>
  <c r="K67" i="2"/>
  <c r="K66" i="2" s="1"/>
  <c r="O72" i="2"/>
  <c r="AC72" i="2" s="1"/>
  <c r="H77" i="2"/>
  <c r="N77" i="2"/>
  <c r="O86" i="2"/>
  <c r="AA101" i="2"/>
  <c r="C29" i="2"/>
  <c r="C46" i="2"/>
  <c r="O83" i="2"/>
  <c r="AC83" i="2" s="1"/>
  <c r="O23" i="2"/>
  <c r="AC23" i="2" s="1"/>
  <c r="E29" i="2"/>
  <c r="E25" i="2" s="1"/>
  <c r="E10" i="2" s="1"/>
  <c r="E9" i="2" s="1"/>
  <c r="K29" i="2"/>
  <c r="K25" i="2" s="1"/>
  <c r="O39" i="2"/>
  <c r="AC39" i="2" s="1"/>
  <c r="O63" i="2"/>
  <c r="AC63" i="2" s="1"/>
  <c r="O78" i="2"/>
  <c r="P101" i="2"/>
  <c r="V101" i="2"/>
  <c r="O30" i="2"/>
  <c r="N51" i="2"/>
  <c r="N46" i="2" s="1"/>
  <c r="H85" i="2"/>
  <c r="H84" i="2" s="1"/>
  <c r="Y101" i="2"/>
  <c r="O21" i="2"/>
  <c r="AC21" i="2" s="1"/>
  <c r="S25" i="2"/>
  <c r="S10" i="2" s="1"/>
  <c r="S9" i="2" s="1"/>
  <c r="S101" i="2" s="1"/>
  <c r="Y25" i="2"/>
  <c r="Y10" i="2" s="1"/>
  <c r="Y9" i="2" s="1"/>
  <c r="O31" i="2"/>
  <c r="AC31" i="2" s="1"/>
  <c r="G37" i="2"/>
  <c r="M37" i="2"/>
  <c r="O56" i="2"/>
  <c r="AC56" i="2" s="1"/>
  <c r="Q66" i="2"/>
  <c r="W66" i="2"/>
  <c r="D68" i="2"/>
  <c r="D67" i="2" s="1"/>
  <c r="J68" i="2"/>
  <c r="J67" i="2" s="1"/>
  <c r="J66" i="2" s="1"/>
  <c r="O74" i="2"/>
  <c r="AB73" i="2"/>
  <c r="AB67" i="2" s="1"/>
  <c r="AB66" i="2" s="1"/>
  <c r="D77" i="2"/>
  <c r="J77" i="2"/>
  <c r="O79" i="2"/>
  <c r="AC79" i="2" s="1"/>
  <c r="O82" i="2"/>
  <c r="O98" i="2"/>
  <c r="O97" i="2" s="1"/>
  <c r="I10" i="2" l="1"/>
  <c r="I9" i="2" s="1"/>
  <c r="I101" i="2" s="1"/>
  <c r="N10" i="2"/>
  <c r="H10" i="2"/>
  <c r="H9" i="2" s="1"/>
  <c r="H101" i="2" s="1"/>
  <c r="O29" i="2"/>
  <c r="AC29" i="2" s="1"/>
  <c r="AC30" i="2"/>
  <c r="O77" i="2"/>
  <c r="AC77" i="2" s="1"/>
  <c r="AC78" i="2"/>
  <c r="AC27" i="2"/>
  <c r="O26" i="2"/>
  <c r="Q9" i="2"/>
  <c r="Q101" i="2" s="1"/>
  <c r="O17" i="2"/>
  <c r="AC18" i="2"/>
  <c r="O11" i="2"/>
  <c r="AC12" i="2"/>
  <c r="O96" i="2"/>
  <c r="O68" i="2"/>
  <c r="AC52" i="2"/>
  <c r="O51" i="2"/>
  <c r="AC51" i="2" s="1"/>
  <c r="O81" i="2"/>
  <c r="AC81" i="2" s="1"/>
  <c r="AC82" i="2"/>
  <c r="AC48" i="2"/>
  <c r="O47" i="2"/>
  <c r="O59" i="2"/>
  <c r="M10" i="2"/>
  <c r="M9" i="2" s="1"/>
  <c r="M101" i="2" s="1"/>
  <c r="O73" i="2"/>
  <c r="AC73" i="2" s="1"/>
  <c r="AC74" i="2"/>
  <c r="O37" i="2"/>
  <c r="AC37" i="2" s="1"/>
  <c r="AC38" i="2"/>
  <c r="C10" i="2"/>
  <c r="C9" i="2" s="1"/>
  <c r="C101" i="2" s="1"/>
  <c r="D66" i="2"/>
  <c r="D9" i="2" s="1"/>
  <c r="D101" i="2" s="1"/>
  <c r="K101" i="2"/>
  <c r="C25" i="2"/>
  <c r="G10" i="2"/>
  <c r="G9" i="2" s="1"/>
  <c r="G101" i="2" s="1"/>
  <c r="AC86" i="2"/>
  <c r="O85" i="2"/>
  <c r="N66" i="2"/>
  <c r="E101" i="2"/>
  <c r="O58" i="2" l="1"/>
  <c r="AC58" i="2" s="1"/>
  <c r="AC59" i="2"/>
  <c r="AC17" i="2"/>
  <c r="O16" i="2"/>
  <c r="AC16" i="2" s="1"/>
  <c r="AC99" i="2"/>
  <c r="AC96" i="2"/>
  <c r="O25" i="2"/>
  <c r="AC25" i="2" s="1"/>
  <c r="AC26" i="2"/>
  <c r="O67" i="2"/>
  <c r="AC68" i="2"/>
  <c r="N9" i="2"/>
  <c r="N101" i="2" s="1"/>
  <c r="O84" i="2"/>
  <c r="AC84" i="2" s="1"/>
  <c r="AC85" i="2"/>
  <c r="O46" i="2"/>
  <c r="AC46" i="2" s="1"/>
  <c r="AC47" i="2"/>
  <c r="AC11" i="2"/>
  <c r="O10" i="2"/>
  <c r="AC10" i="2" l="1"/>
  <c r="AC67" i="2"/>
  <c r="O66" i="2"/>
  <c r="AC66" i="2" s="1"/>
  <c r="O9" i="2" l="1"/>
  <c r="AC9" i="2" l="1"/>
  <c r="O101" i="2"/>
  <c r="AC101" i="2" s="1"/>
  <c r="AA138" i="1" l="1"/>
  <c r="Z138" i="1"/>
  <c r="Y138" i="1"/>
  <c r="X138" i="1"/>
  <c r="W138" i="1"/>
  <c r="V138" i="1"/>
  <c r="U138" i="1"/>
  <c r="T138" i="1"/>
  <c r="S138" i="1"/>
  <c r="R138" i="1"/>
  <c r="Q138" i="1"/>
  <c r="P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AC136" i="1"/>
  <c r="AD136" i="1" s="1"/>
  <c r="AB136" i="1"/>
  <c r="O136" i="1"/>
  <c r="AB135" i="1"/>
  <c r="O135" i="1"/>
  <c r="AC134" i="1"/>
  <c r="AD134" i="1" s="1"/>
  <c r="AB134" i="1"/>
  <c r="O134" i="1"/>
  <c r="AB133" i="1"/>
  <c r="O133" i="1"/>
  <c r="AC133" i="1" s="1"/>
  <c r="AD133" i="1" s="1"/>
  <c r="AB132" i="1"/>
  <c r="AC132" i="1" s="1"/>
  <c r="O132" i="1"/>
  <c r="AB131" i="1"/>
  <c r="O131" i="1"/>
  <c r="AC131" i="1" s="1"/>
  <c r="AC130" i="1"/>
  <c r="AD130" i="1" s="1"/>
  <c r="AB130" i="1"/>
  <c r="O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AC127" i="1"/>
  <c r="AD127" i="1" s="1"/>
  <c r="AB127" i="1"/>
  <c r="O127" i="1"/>
  <c r="AC126" i="1"/>
  <c r="AD126" i="1" s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AB125" i="1"/>
  <c r="O125" i="1"/>
  <c r="AC124" i="1"/>
  <c r="AD124" i="1" s="1"/>
  <c r="AB124" i="1"/>
  <c r="O124" i="1"/>
  <c r="AB123" i="1"/>
  <c r="AA123" i="1"/>
  <c r="Z123" i="1"/>
  <c r="Y123" i="1"/>
  <c r="X123" i="1"/>
  <c r="W123" i="1"/>
  <c r="W119" i="1" s="1"/>
  <c r="V123" i="1"/>
  <c r="U123" i="1"/>
  <c r="T123" i="1"/>
  <c r="S123" i="1"/>
  <c r="R123" i="1"/>
  <c r="Q123" i="1"/>
  <c r="Q119" i="1" s="1"/>
  <c r="Q102" i="1" s="1"/>
  <c r="P123" i="1"/>
  <c r="N123" i="1"/>
  <c r="M123" i="1"/>
  <c r="L123" i="1"/>
  <c r="K123" i="1"/>
  <c r="K119" i="1" s="1"/>
  <c r="J123" i="1"/>
  <c r="I123" i="1"/>
  <c r="H123" i="1"/>
  <c r="G123" i="1"/>
  <c r="F123" i="1"/>
  <c r="E123" i="1"/>
  <c r="E119" i="1" s="1"/>
  <c r="D123" i="1"/>
  <c r="C123" i="1"/>
  <c r="AB122" i="1"/>
  <c r="AC122" i="1" s="1"/>
  <c r="O122" i="1"/>
  <c r="AD121" i="1"/>
  <c r="AB121" i="1"/>
  <c r="AC121" i="1" s="1"/>
  <c r="O121" i="1"/>
  <c r="AB120" i="1"/>
  <c r="AA120" i="1"/>
  <c r="AA119" i="1" s="1"/>
  <c r="AA102" i="1" s="1"/>
  <c r="Z120" i="1"/>
  <c r="Y120" i="1"/>
  <c r="X120" i="1"/>
  <c r="W120" i="1"/>
  <c r="V120" i="1"/>
  <c r="V119" i="1" s="1"/>
  <c r="U120" i="1"/>
  <c r="U119" i="1" s="1"/>
  <c r="T120" i="1"/>
  <c r="S120" i="1"/>
  <c r="R120" i="1"/>
  <c r="Q120" i="1"/>
  <c r="P120" i="1"/>
  <c r="P119" i="1" s="1"/>
  <c r="O120" i="1"/>
  <c r="N120" i="1"/>
  <c r="M120" i="1"/>
  <c r="L120" i="1"/>
  <c r="K120" i="1"/>
  <c r="J120" i="1"/>
  <c r="J119" i="1" s="1"/>
  <c r="I120" i="1"/>
  <c r="I119" i="1" s="1"/>
  <c r="I102" i="1" s="1"/>
  <c r="H120" i="1"/>
  <c r="G120" i="1"/>
  <c r="F120" i="1"/>
  <c r="E120" i="1"/>
  <c r="D120" i="1"/>
  <c r="D119" i="1" s="1"/>
  <c r="C120" i="1"/>
  <c r="C119" i="1" s="1"/>
  <c r="Z119" i="1"/>
  <c r="Y119" i="1"/>
  <c r="X119" i="1"/>
  <c r="T119" i="1"/>
  <c r="S119" i="1"/>
  <c r="R119" i="1"/>
  <c r="N119" i="1"/>
  <c r="M119" i="1"/>
  <c r="L119" i="1"/>
  <c r="H119" i="1"/>
  <c r="G119" i="1"/>
  <c r="F119" i="1"/>
  <c r="AB118" i="1"/>
  <c r="AB116" i="1" s="1"/>
  <c r="O118" i="1"/>
  <c r="AB117" i="1"/>
  <c r="O117" i="1"/>
  <c r="AA116" i="1"/>
  <c r="Z116" i="1"/>
  <c r="Y116" i="1"/>
  <c r="Y114" i="1" s="1"/>
  <c r="Y109" i="1" s="1"/>
  <c r="Y106" i="1" s="1"/>
  <c r="X116" i="1"/>
  <c r="W116" i="1"/>
  <c r="V116" i="1"/>
  <c r="U116" i="1"/>
  <c r="T116" i="1"/>
  <c r="S116" i="1"/>
  <c r="S114" i="1" s="1"/>
  <c r="R116" i="1"/>
  <c r="Q116" i="1"/>
  <c r="P116" i="1"/>
  <c r="M116" i="1"/>
  <c r="L116" i="1"/>
  <c r="L114" i="1" s="1"/>
  <c r="K116" i="1"/>
  <c r="J116" i="1"/>
  <c r="J114" i="1" s="1"/>
  <c r="I116" i="1"/>
  <c r="H116" i="1"/>
  <c r="G116" i="1"/>
  <c r="F116" i="1"/>
  <c r="F114" i="1" s="1"/>
  <c r="E116" i="1"/>
  <c r="D116" i="1"/>
  <c r="D114" i="1" s="1"/>
  <c r="C116" i="1"/>
  <c r="AB115" i="1"/>
  <c r="O115" i="1"/>
  <c r="AA114" i="1"/>
  <c r="Z114" i="1"/>
  <c r="X114" i="1"/>
  <c r="W114" i="1"/>
  <c r="V114" i="1"/>
  <c r="U114" i="1"/>
  <c r="T114" i="1"/>
  <c r="R114" i="1"/>
  <c r="Q114" i="1"/>
  <c r="P114" i="1"/>
  <c r="N114" i="1"/>
  <c r="M114" i="1"/>
  <c r="M109" i="1" s="1"/>
  <c r="M106" i="1" s="1"/>
  <c r="K114" i="1"/>
  <c r="I114" i="1"/>
  <c r="H114" i="1"/>
  <c r="G114" i="1"/>
  <c r="G109" i="1" s="1"/>
  <c r="G106" i="1" s="1"/>
  <c r="E114" i="1"/>
  <c r="C114" i="1"/>
  <c r="AB113" i="1"/>
  <c r="AC113" i="1" s="1"/>
  <c r="O113" i="1"/>
  <c r="O111" i="1" s="1"/>
  <c r="AB112" i="1"/>
  <c r="AC112" i="1" s="1"/>
  <c r="AD112" i="1" s="1"/>
  <c r="O112" i="1"/>
  <c r="AB111" i="1"/>
  <c r="AA111" i="1"/>
  <c r="Z111" i="1"/>
  <c r="Y111" i="1"/>
  <c r="X111" i="1"/>
  <c r="X109" i="1" s="1"/>
  <c r="W111" i="1"/>
  <c r="V111" i="1"/>
  <c r="V109" i="1" s="1"/>
  <c r="U111" i="1"/>
  <c r="T111" i="1"/>
  <c r="S111" i="1"/>
  <c r="R111" i="1"/>
  <c r="R109" i="1" s="1"/>
  <c r="R106" i="1" s="1"/>
  <c r="Q111" i="1"/>
  <c r="P111" i="1"/>
  <c r="P109" i="1" s="1"/>
  <c r="N111" i="1"/>
  <c r="M111" i="1"/>
  <c r="L111" i="1"/>
  <c r="K111" i="1"/>
  <c r="J111" i="1"/>
  <c r="J109" i="1" s="1"/>
  <c r="I111" i="1"/>
  <c r="H111" i="1"/>
  <c r="G111" i="1"/>
  <c r="F111" i="1"/>
  <c r="E111" i="1"/>
  <c r="D111" i="1"/>
  <c r="D109" i="1" s="1"/>
  <c r="C111" i="1"/>
  <c r="AB110" i="1"/>
  <c r="O110" i="1"/>
  <c r="AC110" i="1" s="1"/>
  <c r="AA109" i="1"/>
  <c r="Z109" i="1"/>
  <c r="W109" i="1"/>
  <c r="W106" i="1" s="1"/>
  <c r="U109" i="1"/>
  <c r="T109" i="1"/>
  <c r="S109" i="1"/>
  <c r="S106" i="1" s="1"/>
  <c r="Q109" i="1"/>
  <c r="Q106" i="1" s="1"/>
  <c r="N109" i="1"/>
  <c r="K109" i="1"/>
  <c r="K106" i="1" s="1"/>
  <c r="I109" i="1"/>
  <c r="H109" i="1"/>
  <c r="E109" i="1"/>
  <c r="E106" i="1" s="1"/>
  <c r="C109" i="1"/>
  <c r="AB108" i="1"/>
  <c r="O108" i="1"/>
  <c r="X107" i="1"/>
  <c r="W107" i="1"/>
  <c r="V107" i="1"/>
  <c r="U107" i="1"/>
  <c r="U106" i="1" s="1"/>
  <c r="T107" i="1"/>
  <c r="T106" i="1" s="1"/>
  <c r="T102" i="1" s="1"/>
  <c r="S107" i="1"/>
  <c r="R107" i="1"/>
  <c r="Q107" i="1"/>
  <c r="P107" i="1"/>
  <c r="O107" i="1"/>
  <c r="N107" i="1"/>
  <c r="M107" i="1"/>
  <c r="L107" i="1"/>
  <c r="K107" i="1"/>
  <c r="J107" i="1"/>
  <c r="I107" i="1"/>
  <c r="I106" i="1" s="1"/>
  <c r="H107" i="1"/>
  <c r="G107" i="1"/>
  <c r="F107" i="1"/>
  <c r="E107" i="1"/>
  <c r="D107" i="1"/>
  <c r="C107" i="1"/>
  <c r="C106" i="1" s="1"/>
  <c r="AA106" i="1"/>
  <c r="Z106" i="1"/>
  <c r="Z102" i="1" s="1"/>
  <c r="X106" i="1"/>
  <c r="N106" i="1"/>
  <c r="H106" i="1"/>
  <c r="AB105" i="1"/>
  <c r="O105" i="1"/>
  <c r="AC105" i="1" s="1"/>
  <c r="AB104" i="1"/>
  <c r="AB103" i="1" s="1"/>
  <c r="O104" i="1"/>
  <c r="O103" i="1" s="1"/>
  <c r="AA103" i="1"/>
  <c r="Z103" i="1"/>
  <c r="Y103" i="1"/>
  <c r="X103" i="1"/>
  <c r="X102" i="1" s="1"/>
  <c r="W103" i="1"/>
  <c r="W102" i="1" s="1"/>
  <c r="V103" i="1"/>
  <c r="U103" i="1"/>
  <c r="T103" i="1"/>
  <c r="S103" i="1"/>
  <c r="R103" i="1"/>
  <c r="R102" i="1" s="1"/>
  <c r="Q103" i="1"/>
  <c r="P103" i="1"/>
  <c r="N103" i="1"/>
  <c r="M103" i="1"/>
  <c r="L103" i="1"/>
  <c r="K103" i="1"/>
  <c r="K102" i="1" s="1"/>
  <c r="J103" i="1"/>
  <c r="I103" i="1"/>
  <c r="H103" i="1"/>
  <c r="G103" i="1"/>
  <c r="F103" i="1"/>
  <c r="E103" i="1"/>
  <c r="E102" i="1" s="1"/>
  <c r="D103" i="1"/>
  <c r="C103" i="1"/>
  <c r="U102" i="1"/>
  <c r="C102" i="1"/>
  <c r="AB101" i="1"/>
  <c r="O101" i="1"/>
  <c r="AB99" i="1"/>
  <c r="AB95" i="1" s="1"/>
  <c r="O99" i="1"/>
  <c r="AB98" i="1"/>
  <c r="AC98" i="1" s="1"/>
  <c r="AB97" i="1"/>
  <c r="AB96" i="1" s="1"/>
  <c r="O97" i="1"/>
  <c r="AA96" i="1"/>
  <c r="AA95" i="1" s="1"/>
  <c r="Z96" i="1"/>
  <c r="Z95" i="1" s="1"/>
  <c r="Y96" i="1"/>
  <c r="X96" i="1"/>
  <c r="W96" i="1"/>
  <c r="V96" i="1"/>
  <c r="U96" i="1"/>
  <c r="U95" i="1" s="1"/>
  <c r="T96" i="1"/>
  <c r="T95" i="1" s="1"/>
  <c r="S96" i="1"/>
  <c r="R96" i="1"/>
  <c r="Q96" i="1"/>
  <c r="P96" i="1"/>
  <c r="N96" i="1"/>
  <c r="N95" i="1" s="1"/>
  <c r="M96" i="1"/>
  <c r="L96" i="1"/>
  <c r="K96" i="1"/>
  <c r="J96" i="1"/>
  <c r="I96" i="1"/>
  <c r="I95" i="1" s="1"/>
  <c r="H96" i="1"/>
  <c r="H95" i="1" s="1"/>
  <c r="G96" i="1"/>
  <c r="F96" i="1"/>
  <c r="E96" i="1"/>
  <c r="D96" i="1"/>
  <c r="C96" i="1"/>
  <c r="C95" i="1" s="1"/>
  <c r="Y95" i="1"/>
  <c r="X95" i="1"/>
  <c r="W95" i="1"/>
  <c r="V95" i="1"/>
  <c r="S95" i="1"/>
  <c r="R95" i="1"/>
  <c r="Q95" i="1"/>
  <c r="P95" i="1"/>
  <c r="M95" i="1"/>
  <c r="L95" i="1"/>
  <c r="K95" i="1"/>
  <c r="J95" i="1"/>
  <c r="G95" i="1"/>
  <c r="F95" i="1"/>
  <c r="E95" i="1"/>
  <c r="D95" i="1"/>
  <c r="D100" i="1" s="1"/>
  <c r="AB94" i="1"/>
  <c r="AC94" i="1" s="1"/>
  <c r="O94" i="1"/>
  <c r="AB93" i="1"/>
  <c r="AC93" i="1" s="1"/>
  <c r="AD93" i="1" s="1"/>
  <c r="O93" i="1"/>
  <c r="AD92" i="1"/>
  <c r="AB92" i="1"/>
  <c r="AC92" i="1" s="1"/>
  <c r="O92" i="1"/>
  <c r="AB91" i="1"/>
  <c r="O91" i="1"/>
  <c r="AC90" i="1"/>
  <c r="AD90" i="1" s="1"/>
  <c r="AB90" i="1"/>
  <c r="O90" i="1"/>
  <c r="AB89" i="1"/>
  <c r="AC89" i="1" s="1"/>
  <c r="O89" i="1"/>
  <c r="AD88" i="1"/>
  <c r="AB88" i="1"/>
  <c r="AC88" i="1" s="1"/>
  <c r="O88" i="1"/>
  <c r="AB87" i="1"/>
  <c r="AC87" i="1" s="1"/>
  <c r="AD87" i="1" s="1"/>
  <c r="O87" i="1"/>
  <c r="AB86" i="1"/>
  <c r="O86" i="1"/>
  <c r="AC85" i="1"/>
  <c r="AB85" i="1"/>
  <c r="O85" i="1"/>
  <c r="AA84" i="1"/>
  <c r="AA83" i="1" s="1"/>
  <c r="Z84" i="1"/>
  <c r="Y84" i="1"/>
  <c r="X84" i="1"/>
  <c r="W84" i="1"/>
  <c r="W83" i="1" s="1"/>
  <c r="V84" i="1"/>
  <c r="V83" i="1" s="1"/>
  <c r="U84" i="1"/>
  <c r="U83" i="1" s="1"/>
  <c r="T84" i="1"/>
  <c r="S84" i="1"/>
  <c r="R84" i="1"/>
  <c r="Q84" i="1"/>
  <c r="Q83" i="1" s="1"/>
  <c r="P84" i="1"/>
  <c r="P83" i="1" s="1"/>
  <c r="O84" i="1"/>
  <c r="O83" i="1" s="1"/>
  <c r="N84" i="1"/>
  <c r="M84" i="1"/>
  <c r="L84" i="1"/>
  <c r="K84" i="1"/>
  <c r="K83" i="1" s="1"/>
  <c r="J84" i="1"/>
  <c r="J83" i="1" s="1"/>
  <c r="I84" i="1"/>
  <c r="I83" i="1" s="1"/>
  <c r="H84" i="1"/>
  <c r="G84" i="1"/>
  <c r="F84" i="1"/>
  <c r="E84" i="1"/>
  <c r="E83" i="1" s="1"/>
  <c r="D84" i="1"/>
  <c r="D83" i="1" s="1"/>
  <c r="C84" i="1"/>
  <c r="C83" i="1" s="1"/>
  <c r="Z83" i="1"/>
  <c r="Y83" i="1"/>
  <c r="X83" i="1"/>
  <c r="T83" i="1"/>
  <c r="S83" i="1"/>
  <c r="R83" i="1"/>
  <c r="N83" i="1"/>
  <c r="M83" i="1"/>
  <c r="L83" i="1"/>
  <c r="H83" i="1"/>
  <c r="G83" i="1"/>
  <c r="F83" i="1"/>
  <c r="AC82" i="1"/>
  <c r="AD82" i="1" s="1"/>
  <c r="AB82" i="1"/>
  <c r="O82" i="1"/>
  <c r="AB81" i="1"/>
  <c r="O81" i="1"/>
  <c r="O80" i="1" s="1"/>
  <c r="AA80" i="1"/>
  <c r="Z80" i="1"/>
  <c r="Z65" i="1" s="1"/>
  <c r="Y80" i="1"/>
  <c r="X80" i="1"/>
  <c r="W80" i="1"/>
  <c r="V80" i="1"/>
  <c r="U80" i="1"/>
  <c r="T80" i="1"/>
  <c r="S80" i="1"/>
  <c r="R80" i="1"/>
  <c r="Q80" i="1"/>
  <c r="P80" i="1"/>
  <c r="N80" i="1"/>
  <c r="M80" i="1"/>
  <c r="L80" i="1"/>
  <c r="K80" i="1"/>
  <c r="K65" i="1" s="1"/>
  <c r="J80" i="1"/>
  <c r="I80" i="1"/>
  <c r="H80" i="1"/>
  <c r="G80" i="1"/>
  <c r="F80" i="1"/>
  <c r="E80" i="1"/>
  <c r="E65" i="1" s="1"/>
  <c r="D80" i="1"/>
  <c r="C80" i="1"/>
  <c r="AB79" i="1"/>
  <c r="AC79" i="1" s="1"/>
  <c r="AD79" i="1" s="1"/>
  <c r="O79" i="1"/>
  <c r="AB78" i="1"/>
  <c r="O78" i="1"/>
  <c r="AD77" i="1"/>
  <c r="AC77" i="1"/>
  <c r="AB77" i="1"/>
  <c r="O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L65" i="1" s="1"/>
  <c r="K76" i="1"/>
  <c r="J76" i="1"/>
  <c r="I76" i="1"/>
  <c r="H76" i="1"/>
  <c r="G76" i="1"/>
  <c r="F76" i="1"/>
  <c r="F65" i="1" s="1"/>
  <c r="E76" i="1"/>
  <c r="D76" i="1"/>
  <c r="C76" i="1"/>
  <c r="AB75" i="1"/>
  <c r="AC75" i="1" s="1"/>
  <c r="AD75" i="1" s="1"/>
  <c r="O75" i="1"/>
  <c r="AC74" i="1"/>
  <c r="AD74" i="1" s="1"/>
  <c r="AB74" i="1"/>
  <c r="O74" i="1"/>
  <c r="AB73" i="1"/>
  <c r="AC73" i="1" s="1"/>
  <c r="AD73" i="1" s="1"/>
  <c r="O73" i="1"/>
  <c r="O72" i="1" s="1"/>
  <c r="AA72" i="1"/>
  <c r="Z72" i="1"/>
  <c r="Y72" i="1"/>
  <c r="X72" i="1"/>
  <c r="W72" i="1"/>
  <c r="V72" i="1"/>
  <c r="V66" i="1" s="1"/>
  <c r="V65" i="1" s="1"/>
  <c r="U72" i="1"/>
  <c r="T72" i="1"/>
  <c r="S72" i="1"/>
  <c r="R72" i="1"/>
  <c r="Q72" i="1"/>
  <c r="P72" i="1"/>
  <c r="P66" i="1" s="1"/>
  <c r="P65" i="1" s="1"/>
  <c r="N72" i="1"/>
  <c r="M72" i="1"/>
  <c r="M66" i="1" s="1"/>
  <c r="M65" i="1" s="1"/>
  <c r="L72" i="1"/>
  <c r="K72" i="1"/>
  <c r="J72" i="1"/>
  <c r="I72" i="1"/>
  <c r="H72" i="1"/>
  <c r="G72" i="1"/>
  <c r="G66" i="1" s="1"/>
  <c r="G65" i="1" s="1"/>
  <c r="F72" i="1"/>
  <c r="E72" i="1"/>
  <c r="D72" i="1"/>
  <c r="D66" i="1" s="1"/>
  <c r="D65" i="1" s="1"/>
  <c r="C72" i="1"/>
  <c r="AC71" i="1"/>
  <c r="AD71" i="1" s="1"/>
  <c r="AB71" i="1"/>
  <c r="O71" i="1"/>
  <c r="AB70" i="1"/>
  <c r="AC70" i="1" s="1"/>
  <c r="AD70" i="1" s="1"/>
  <c r="O70" i="1"/>
  <c r="AB69" i="1"/>
  <c r="AC69" i="1" s="1"/>
  <c r="AD69" i="1" s="1"/>
  <c r="O69" i="1"/>
  <c r="AD68" i="1"/>
  <c r="AC68" i="1"/>
  <c r="AB68" i="1"/>
  <c r="O68" i="1"/>
  <c r="AA67" i="1"/>
  <c r="AA66" i="1" s="1"/>
  <c r="AA65" i="1" s="1"/>
  <c r="Z67" i="1"/>
  <c r="Y67" i="1"/>
  <c r="X67" i="1"/>
  <c r="X66" i="1" s="1"/>
  <c r="W67" i="1"/>
  <c r="V67" i="1"/>
  <c r="U67" i="1"/>
  <c r="U66" i="1" s="1"/>
  <c r="U65" i="1" s="1"/>
  <c r="T67" i="1"/>
  <c r="S67" i="1"/>
  <c r="R67" i="1"/>
  <c r="R66" i="1" s="1"/>
  <c r="Q67" i="1"/>
  <c r="P67" i="1"/>
  <c r="O67" i="1"/>
  <c r="O66" i="1" s="1"/>
  <c r="N67" i="1"/>
  <c r="M67" i="1"/>
  <c r="L67" i="1"/>
  <c r="L66" i="1" s="1"/>
  <c r="K67" i="1"/>
  <c r="J67" i="1"/>
  <c r="I67" i="1"/>
  <c r="I66" i="1" s="1"/>
  <c r="H67" i="1"/>
  <c r="G67" i="1"/>
  <c r="F67" i="1"/>
  <c r="F66" i="1" s="1"/>
  <c r="E67" i="1"/>
  <c r="D67" i="1"/>
  <c r="C67" i="1"/>
  <c r="C66" i="1" s="1"/>
  <c r="Z66" i="1"/>
  <c r="Y66" i="1"/>
  <c r="Y65" i="1" s="1"/>
  <c r="W66" i="1"/>
  <c r="T66" i="1"/>
  <c r="T65" i="1" s="1"/>
  <c r="S66" i="1"/>
  <c r="Q66" i="1"/>
  <c r="N66" i="1"/>
  <c r="N65" i="1" s="1"/>
  <c r="K66" i="1"/>
  <c r="J66" i="1"/>
  <c r="J65" i="1" s="1"/>
  <c r="H66" i="1"/>
  <c r="H65" i="1" s="1"/>
  <c r="E66" i="1"/>
  <c r="W65" i="1"/>
  <c r="S65" i="1"/>
  <c r="Q65" i="1"/>
  <c r="O65" i="1"/>
  <c r="I65" i="1"/>
  <c r="C65" i="1"/>
  <c r="AC64" i="1"/>
  <c r="AD64" i="1" s="1"/>
  <c r="AB64" i="1"/>
  <c r="O64" i="1"/>
  <c r="AB63" i="1"/>
  <c r="AC63" i="1" s="1"/>
  <c r="O63" i="1"/>
  <c r="AD62" i="1"/>
  <c r="AB62" i="1"/>
  <c r="AC62" i="1" s="1"/>
  <c r="O62" i="1"/>
  <c r="AB61" i="1"/>
  <c r="AC61" i="1" s="1"/>
  <c r="AD61" i="1" s="1"/>
  <c r="O61" i="1"/>
  <c r="AB60" i="1"/>
  <c r="AC60" i="1" s="1"/>
  <c r="AD60" i="1" s="1"/>
  <c r="O60" i="1"/>
  <c r="O58" i="1" s="1"/>
  <c r="AD59" i="1"/>
  <c r="AB59" i="1"/>
  <c r="AC59" i="1" s="1"/>
  <c r="O59" i="1"/>
  <c r="AA58" i="1"/>
  <c r="Z58" i="1"/>
  <c r="Y58" i="1"/>
  <c r="X58" i="1"/>
  <c r="X57" i="1" s="1"/>
  <c r="W58" i="1"/>
  <c r="V58" i="1"/>
  <c r="V57" i="1" s="1"/>
  <c r="V8" i="1" s="1"/>
  <c r="U58" i="1"/>
  <c r="T58" i="1"/>
  <c r="T57" i="1" s="1"/>
  <c r="S58" i="1"/>
  <c r="R58" i="1"/>
  <c r="R57" i="1" s="1"/>
  <c r="Q58" i="1"/>
  <c r="P58" i="1"/>
  <c r="P57" i="1" s="1"/>
  <c r="P8" i="1" s="1"/>
  <c r="N58" i="1"/>
  <c r="N57" i="1" s="1"/>
  <c r="M58" i="1"/>
  <c r="L58" i="1"/>
  <c r="L57" i="1" s="1"/>
  <c r="L8" i="1" s="1"/>
  <c r="L100" i="1" s="1"/>
  <c r="K58" i="1"/>
  <c r="J58" i="1"/>
  <c r="J57" i="1" s="1"/>
  <c r="J8" i="1" s="1"/>
  <c r="J100" i="1" s="1"/>
  <c r="I58" i="1"/>
  <c r="H58" i="1"/>
  <c r="H57" i="1" s="1"/>
  <c r="G58" i="1"/>
  <c r="F58" i="1"/>
  <c r="F57" i="1" s="1"/>
  <c r="E58" i="1"/>
  <c r="D58" i="1"/>
  <c r="D57" i="1" s="1"/>
  <c r="D8" i="1" s="1"/>
  <c r="C58" i="1"/>
  <c r="AA57" i="1"/>
  <c r="Z57" i="1"/>
  <c r="W57" i="1"/>
  <c r="U57" i="1"/>
  <c r="S57" i="1"/>
  <c r="Q57" i="1"/>
  <c r="O57" i="1"/>
  <c r="M57" i="1"/>
  <c r="K57" i="1"/>
  <c r="I57" i="1"/>
  <c r="G57" i="1"/>
  <c r="E57" i="1"/>
  <c r="C57" i="1"/>
  <c r="AC56" i="1"/>
  <c r="AD56" i="1" s="1"/>
  <c r="AB56" i="1"/>
  <c r="O56" i="1"/>
  <c r="AC55" i="1"/>
  <c r="AD55" i="1" s="1"/>
  <c r="AB55" i="1"/>
  <c r="O55" i="1"/>
  <c r="AB54" i="1"/>
  <c r="O54" i="1"/>
  <c r="AC54" i="1" s="1"/>
  <c r="AD54" i="1" s="1"/>
  <c r="AC53" i="1"/>
  <c r="AD53" i="1" s="1"/>
  <c r="AB53" i="1"/>
  <c r="O53" i="1"/>
  <c r="AB52" i="1"/>
  <c r="AB50" i="1" s="1"/>
  <c r="O52" i="1"/>
  <c r="AC52" i="1" s="1"/>
  <c r="AD52" i="1" s="1"/>
  <c r="AB51" i="1"/>
  <c r="O51" i="1"/>
  <c r="AA50" i="1"/>
  <c r="Z50" i="1"/>
  <c r="Y50" i="1"/>
  <c r="X50" i="1"/>
  <c r="W50" i="1"/>
  <c r="W45" i="1" s="1"/>
  <c r="V50" i="1"/>
  <c r="U50" i="1"/>
  <c r="T50" i="1"/>
  <c r="S50" i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AB49" i="1"/>
  <c r="AC49" i="1" s="1"/>
  <c r="O49" i="1"/>
  <c r="AC48" i="1"/>
  <c r="AB48" i="1"/>
  <c r="O48" i="1"/>
  <c r="AB47" i="1"/>
  <c r="AB46" i="1" s="1"/>
  <c r="O47" i="1"/>
  <c r="AC47" i="1" s="1"/>
  <c r="AD47" i="1" s="1"/>
  <c r="AA46" i="1"/>
  <c r="AA45" i="1" s="1"/>
  <c r="Z46" i="1"/>
  <c r="Z45" i="1" s="1"/>
  <c r="Y46" i="1"/>
  <c r="X46" i="1"/>
  <c r="W46" i="1"/>
  <c r="V46" i="1"/>
  <c r="U46" i="1"/>
  <c r="U45" i="1" s="1"/>
  <c r="T46" i="1"/>
  <c r="T45" i="1" s="1"/>
  <c r="S46" i="1"/>
  <c r="S45" i="1" s="1"/>
  <c r="R46" i="1"/>
  <c r="Q46" i="1"/>
  <c r="P46" i="1"/>
  <c r="O46" i="1"/>
  <c r="N46" i="1"/>
  <c r="N45" i="1" s="1"/>
  <c r="M46" i="1"/>
  <c r="M45" i="1" s="1"/>
  <c r="L46" i="1"/>
  <c r="K46" i="1"/>
  <c r="J46" i="1"/>
  <c r="I46" i="1"/>
  <c r="I45" i="1" s="1"/>
  <c r="H46" i="1"/>
  <c r="H45" i="1" s="1"/>
  <c r="G46" i="1"/>
  <c r="G45" i="1" s="1"/>
  <c r="F46" i="1"/>
  <c r="E46" i="1"/>
  <c r="D46" i="1"/>
  <c r="C46" i="1"/>
  <c r="C45" i="1" s="1"/>
  <c r="Y45" i="1"/>
  <c r="X45" i="1"/>
  <c r="V45" i="1"/>
  <c r="R45" i="1"/>
  <c r="Q45" i="1"/>
  <c r="P45" i="1"/>
  <c r="L45" i="1"/>
  <c r="K45" i="1"/>
  <c r="J45" i="1"/>
  <c r="F45" i="1"/>
  <c r="E45" i="1"/>
  <c r="D45" i="1"/>
  <c r="AB44" i="1"/>
  <c r="O44" i="1"/>
  <c r="AC44" i="1" s="1"/>
  <c r="AD44" i="1" s="1"/>
  <c r="AB43" i="1"/>
  <c r="O43" i="1"/>
  <c r="AC43" i="1" s="1"/>
  <c r="AD43" i="1" s="1"/>
  <c r="AB42" i="1"/>
  <c r="O42" i="1"/>
  <c r="AC42" i="1" s="1"/>
  <c r="AD42" i="1" s="1"/>
  <c r="AC41" i="1"/>
  <c r="AD41" i="1" s="1"/>
  <c r="AB41" i="1"/>
  <c r="AB39" i="1" s="1"/>
  <c r="O41" i="1"/>
  <c r="AB40" i="1"/>
  <c r="O40" i="1"/>
  <c r="AC40" i="1" s="1"/>
  <c r="AD40" i="1" s="1"/>
  <c r="AA39" i="1"/>
  <c r="Z39" i="1"/>
  <c r="Y39" i="1"/>
  <c r="X39" i="1"/>
  <c r="W39" i="1"/>
  <c r="W36" i="1" s="1"/>
  <c r="V39" i="1"/>
  <c r="U39" i="1"/>
  <c r="T39" i="1"/>
  <c r="S39" i="1"/>
  <c r="R39" i="1"/>
  <c r="Q39" i="1"/>
  <c r="Q36" i="1" s="1"/>
  <c r="P39" i="1"/>
  <c r="N39" i="1"/>
  <c r="M39" i="1"/>
  <c r="L39" i="1"/>
  <c r="K39" i="1"/>
  <c r="K36" i="1" s="1"/>
  <c r="J39" i="1"/>
  <c r="I39" i="1"/>
  <c r="H39" i="1"/>
  <c r="G39" i="1"/>
  <c r="F39" i="1"/>
  <c r="E39" i="1"/>
  <c r="E36" i="1" s="1"/>
  <c r="E24" i="1" s="1"/>
  <c r="D39" i="1"/>
  <c r="C39" i="1"/>
  <c r="O39" i="1" s="1"/>
  <c r="AC39" i="1" s="1"/>
  <c r="AD39" i="1" s="1"/>
  <c r="AB38" i="1"/>
  <c r="AB36" i="1" s="1"/>
  <c r="O38" i="1"/>
  <c r="AC38" i="1" s="1"/>
  <c r="AD38" i="1" s="1"/>
  <c r="AC37" i="1"/>
  <c r="AD37" i="1" s="1"/>
  <c r="AB37" i="1"/>
  <c r="O37" i="1"/>
  <c r="AA36" i="1"/>
  <c r="Z36" i="1"/>
  <c r="Y36" i="1"/>
  <c r="X36" i="1"/>
  <c r="V36" i="1"/>
  <c r="U36" i="1"/>
  <c r="T36" i="1"/>
  <c r="S36" i="1"/>
  <c r="R36" i="1"/>
  <c r="P36" i="1"/>
  <c r="N36" i="1"/>
  <c r="M36" i="1"/>
  <c r="L36" i="1"/>
  <c r="J36" i="1"/>
  <c r="I36" i="1"/>
  <c r="H36" i="1"/>
  <c r="G36" i="1"/>
  <c r="F36" i="1"/>
  <c r="D36" i="1"/>
  <c r="C36" i="1"/>
  <c r="AB35" i="1"/>
  <c r="O35" i="1"/>
  <c r="AC35" i="1" s="1"/>
  <c r="AD35" i="1" s="1"/>
  <c r="AB34" i="1"/>
  <c r="O34" i="1"/>
  <c r="AC34" i="1" s="1"/>
  <c r="AD34" i="1" s="1"/>
  <c r="AB33" i="1"/>
  <c r="O33" i="1"/>
  <c r="AC33" i="1" s="1"/>
  <c r="AD33" i="1" s="1"/>
  <c r="AB32" i="1"/>
  <c r="O32" i="1"/>
  <c r="AC32" i="1" s="1"/>
  <c r="AD32" i="1" s="1"/>
  <c r="AB31" i="1"/>
  <c r="O31" i="1"/>
  <c r="AC31" i="1" s="1"/>
  <c r="AD31" i="1" s="1"/>
  <c r="AB30" i="1"/>
  <c r="O30" i="1"/>
  <c r="AC30" i="1" s="1"/>
  <c r="AD30" i="1" s="1"/>
  <c r="AB29" i="1"/>
  <c r="AB28" i="1" s="1"/>
  <c r="O29" i="1"/>
  <c r="O28" i="1" s="1"/>
  <c r="AA28" i="1"/>
  <c r="Z28" i="1"/>
  <c r="Y28" i="1"/>
  <c r="X28" i="1"/>
  <c r="W28" i="1"/>
  <c r="V28" i="1"/>
  <c r="U28" i="1"/>
  <c r="T28" i="1"/>
  <c r="S28" i="1"/>
  <c r="R28" i="1"/>
  <c r="Q28" i="1"/>
  <c r="P28" i="1"/>
  <c r="N28" i="1"/>
  <c r="M28" i="1"/>
  <c r="L28" i="1"/>
  <c r="K28" i="1"/>
  <c r="J28" i="1"/>
  <c r="I28" i="1"/>
  <c r="H28" i="1"/>
  <c r="G28" i="1"/>
  <c r="F28" i="1"/>
  <c r="E28" i="1"/>
  <c r="D28" i="1"/>
  <c r="C28" i="1"/>
  <c r="AB27" i="1"/>
  <c r="O27" i="1"/>
  <c r="AC27" i="1" s="1"/>
  <c r="AD27" i="1" s="1"/>
  <c r="AC26" i="1"/>
  <c r="AD26" i="1" s="1"/>
  <c r="AB26" i="1"/>
  <c r="AB25" i="1" s="1"/>
  <c r="O26" i="1"/>
  <c r="AA25" i="1"/>
  <c r="Z25" i="1"/>
  <c r="Z24" i="1" s="1"/>
  <c r="Y25" i="1"/>
  <c r="Y24" i="1" s="1"/>
  <c r="Y9" i="1" s="1"/>
  <c r="Y8" i="1" s="1"/>
  <c r="Y100" i="1" s="1"/>
  <c r="X25" i="1"/>
  <c r="W25" i="1"/>
  <c r="W24" i="1" s="1"/>
  <c r="W9" i="1" s="1"/>
  <c r="W8" i="1" s="1"/>
  <c r="V25" i="1"/>
  <c r="U25" i="1"/>
  <c r="U24" i="1" s="1"/>
  <c r="U9" i="1" s="1"/>
  <c r="U8" i="1" s="1"/>
  <c r="T25" i="1"/>
  <c r="T24" i="1" s="1"/>
  <c r="S25" i="1"/>
  <c r="R25" i="1"/>
  <c r="Q25" i="1"/>
  <c r="P25" i="1"/>
  <c r="O25" i="1"/>
  <c r="AC25" i="1" s="1"/>
  <c r="AD25" i="1" s="1"/>
  <c r="N25" i="1"/>
  <c r="N24" i="1" s="1"/>
  <c r="M25" i="1"/>
  <c r="M24" i="1" s="1"/>
  <c r="M9" i="1" s="1"/>
  <c r="M8" i="1" s="1"/>
  <c r="M100" i="1" s="1"/>
  <c r="L25" i="1"/>
  <c r="K25" i="1"/>
  <c r="K24" i="1" s="1"/>
  <c r="K9" i="1" s="1"/>
  <c r="K8" i="1" s="1"/>
  <c r="K100" i="1" s="1"/>
  <c r="J25" i="1"/>
  <c r="I25" i="1"/>
  <c r="I24" i="1" s="1"/>
  <c r="I9" i="1" s="1"/>
  <c r="I8" i="1" s="1"/>
  <c r="I100" i="1" s="1"/>
  <c r="H25" i="1"/>
  <c r="H24" i="1" s="1"/>
  <c r="G25" i="1"/>
  <c r="G24" i="1" s="1"/>
  <c r="F25" i="1"/>
  <c r="E25" i="1"/>
  <c r="D25" i="1"/>
  <c r="C25" i="1"/>
  <c r="C24" i="1" s="1"/>
  <c r="C9" i="1" s="1"/>
  <c r="C8" i="1" s="1"/>
  <c r="AA24" i="1"/>
  <c r="AA9" i="1" s="1"/>
  <c r="AA8" i="1" s="1"/>
  <c r="X24" i="1"/>
  <c r="V24" i="1"/>
  <c r="S24" i="1"/>
  <c r="S9" i="1" s="1"/>
  <c r="S8" i="1" s="1"/>
  <c r="S100" i="1" s="1"/>
  <c r="R24" i="1"/>
  <c r="P24" i="1"/>
  <c r="L24" i="1"/>
  <c r="J24" i="1"/>
  <c r="F24" i="1"/>
  <c r="D24" i="1"/>
  <c r="AB23" i="1"/>
  <c r="O23" i="1"/>
  <c r="AC23" i="1" s="1"/>
  <c r="AD23" i="1" s="1"/>
  <c r="AC22" i="1"/>
  <c r="AD22" i="1" s="1"/>
  <c r="AB22" i="1"/>
  <c r="O22" i="1"/>
  <c r="AB21" i="1"/>
  <c r="O21" i="1"/>
  <c r="AC21" i="1" s="1"/>
  <c r="AD21" i="1" s="1"/>
  <c r="AC20" i="1"/>
  <c r="AD20" i="1" s="1"/>
  <c r="AB20" i="1"/>
  <c r="O20" i="1"/>
  <c r="AB19" i="1"/>
  <c r="O19" i="1"/>
  <c r="AC19" i="1" s="1"/>
  <c r="AD19" i="1" s="1"/>
  <c r="AC18" i="1"/>
  <c r="AD18" i="1" s="1"/>
  <c r="AB18" i="1"/>
  <c r="O18" i="1"/>
  <c r="AB17" i="1"/>
  <c r="AB16" i="1" s="1"/>
  <c r="AB15" i="1" s="1"/>
  <c r="O17" i="1"/>
  <c r="O16" i="1" s="1"/>
  <c r="AA16" i="1"/>
  <c r="Z16" i="1"/>
  <c r="Z15" i="1" s="1"/>
  <c r="Z9" i="1" s="1"/>
  <c r="Y16" i="1"/>
  <c r="X16" i="1"/>
  <c r="W16" i="1"/>
  <c r="V16" i="1"/>
  <c r="U16" i="1"/>
  <c r="T16" i="1"/>
  <c r="T15" i="1" s="1"/>
  <c r="T9" i="1" s="1"/>
  <c r="S16" i="1"/>
  <c r="R16" i="1"/>
  <c r="Q16" i="1"/>
  <c r="P16" i="1"/>
  <c r="N16" i="1"/>
  <c r="N15" i="1" s="1"/>
  <c r="N9" i="1" s="1"/>
  <c r="N8" i="1" s="1"/>
  <c r="N100" i="1" s="1"/>
  <c r="M16" i="1"/>
  <c r="L16" i="1"/>
  <c r="K16" i="1"/>
  <c r="J16" i="1"/>
  <c r="I16" i="1"/>
  <c r="H16" i="1"/>
  <c r="H15" i="1" s="1"/>
  <c r="H9" i="1" s="1"/>
  <c r="G16" i="1"/>
  <c r="G15" i="1" s="1"/>
  <c r="F16" i="1"/>
  <c r="E16" i="1"/>
  <c r="E15" i="1" s="1"/>
  <c r="D16" i="1"/>
  <c r="C16" i="1"/>
  <c r="AA15" i="1"/>
  <c r="Y15" i="1"/>
  <c r="X15" i="1"/>
  <c r="W15" i="1"/>
  <c r="V15" i="1"/>
  <c r="U15" i="1"/>
  <c r="S15" i="1"/>
  <c r="R15" i="1"/>
  <c r="Q15" i="1"/>
  <c r="P15" i="1"/>
  <c r="M15" i="1"/>
  <c r="L15" i="1"/>
  <c r="K15" i="1"/>
  <c r="J15" i="1"/>
  <c r="I15" i="1"/>
  <c r="F15" i="1"/>
  <c r="D15" i="1"/>
  <c r="C15" i="1"/>
  <c r="AC14" i="1"/>
  <c r="AD14" i="1" s="1"/>
  <c r="AB14" i="1"/>
  <c r="O14" i="1"/>
  <c r="AB13" i="1"/>
  <c r="O13" i="1"/>
  <c r="AC13" i="1" s="1"/>
  <c r="AD13" i="1" s="1"/>
  <c r="AC12" i="1"/>
  <c r="AD12" i="1" s="1"/>
  <c r="AB12" i="1"/>
  <c r="O12" i="1"/>
  <c r="AB11" i="1"/>
  <c r="AB10" i="1" s="1"/>
  <c r="O11" i="1"/>
  <c r="O10" i="1" s="1"/>
  <c r="AA10" i="1"/>
  <c r="Z10" i="1"/>
  <c r="Y10" i="1"/>
  <c r="X10" i="1"/>
  <c r="W10" i="1"/>
  <c r="V10" i="1"/>
  <c r="U10" i="1"/>
  <c r="T10" i="1"/>
  <c r="S10" i="1"/>
  <c r="R10" i="1"/>
  <c r="Q10" i="1"/>
  <c r="P10" i="1"/>
  <c r="N10" i="1"/>
  <c r="M10" i="1"/>
  <c r="L10" i="1"/>
  <c r="K10" i="1"/>
  <c r="J10" i="1"/>
  <c r="I10" i="1"/>
  <c r="H10" i="1"/>
  <c r="G10" i="1"/>
  <c r="F10" i="1"/>
  <c r="E10" i="1"/>
  <c r="E9" i="1" s="1"/>
  <c r="E8" i="1" s="1"/>
  <c r="D10" i="1"/>
  <c r="C10" i="1"/>
  <c r="X9" i="1"/>
  <c r="V9" i="1"/>
  <c r="R9" i="1"/>
  <c r="P9" i="1"/>
  <c r="L9" i="1"/>
  <c r="J9" i="1"/>
  <c r="F9" i="1"/>
  <c r="F8" i="1" s="1"/>
  <c r="D9" i="1"/>
  <c r="Q24" i="1" l="1"/>
  <c r="Q9" i="1" s="1"/>
  <c r="Q8" i="1" s="1"/>
  <c r="Q100" i="1" s="1"/>
  <c r="AC28" i="1"/>
  <c r="AD28" i="1" s="1"/>
  <c r="G9" i="1"/>
  <c r="G8" i="1" s="1"/>
  <c r="G100" i="1" s="1"/>
  <c r="O15" i="1"/>
  <c r="AC15" i="1" s="1"/>
  <c r="AD15" i="1" s="1"/>
  <c r="AC16" i="1"/>
  <c r="AD16" i="1" s="1"/>
  <c r="AC10" i="1"/>
  <c r="AD10" i="1" s="1"/>
  <c r="AC51" i="1"/>
  <c r="AD51" i="1" s="1"/>
  <c r="O50" i="1"/>
  <c r="AC50" i="1" s="1"/>
  <c r="AD50" i="1" s="1"/>
  <c r="AB58" i="1"/>
  <c r="AC78" i="1"/>
  <c r="AD78" i="1" s="1"/>
  <c r="AB76" i="1"/>
  <c r="AC76" i="1" s="1"/>
  <c r="AD76" i="1" s="1"/>
  <c r="I128" i="1"/>
  <c r="AC29" i="1"/>
  <c r="AD29" i="1" s="1"/>
  <c r="O45" i="1"/>
  <c r="AC99" i="1"/>
  <c r="AD99" i="1" s="1"/>
  <c r="AC11" i="1"/>
  <c r="AD11" i="1" s="1"/>
  <c r="AC17" i="1"/>
  <c r="AD17" i="1" s="1"/>
  <c r="O36" i="1"/>
  <c r="AC36" i="1" s="1"/>
  <c r="AD36" i="1" s="1"/>
  <c r="R65" i="1"/>
  <c r="R8" i="1" s="1"/>
  <c r="R100" i="1" s="1"/>
  <c r="X65" i="1"/>
  <c r="X8" i="1" s="1"/>
  <c r="X100" i="1" s="1"/>
  <c r="AC97" i="1"/>
  <c r="AD97" i="1" s="1"/>
  <c r="O96" i="1"/>
  <c r="O95" i="1" s="1"/>
  <c r="AC111" i="1"/>
  <c r="AD111" i="1" s="1"/>
  <c r="Z8" i="1"/>
  <c r="Z100" i="1" s="1"/>
  <c r="AB45" i="1"/>
  <c r="AC45" i="1" s="1"/>
  <c r="AD45" i="1" s="1"/>
  <c r="AC46" i="1"/>
  <c r="AD46" i="1" s="1"/>
  <c r="H8" i="1"/>
  <c r="H100" i="1" s="1"/>
  <c r="T8" i="1"/>
  <c r="T100" i="1" s="1"/>
  <c r="AB72" i="1"/>
  <c r="AC72" i="1" s="1"/>
  <c r="AD72" i="1" s="1"/>
  <c r="V100" i="1"/>
  <c r="AC103" i="1"/>
  <c r="AD103" i="1" s="1"/>
  <c r="AB24" i="1"/>
  <c r="E100" i="1"/>
  <c r="W100" i="1"/>
  <c r="AB114" i="1"/>
  <c r="E128" i="1"/>
  <c r="K128" i="1"/>
  <c r="Q128" i="1"/>
  <c r="Q137" i="1" s="1"/>
  <c r="W128" i="1"/>
  <c r="W137" i="1" s="1"/>
  <c r="AB80" i="1"/>
  <c r="AC80" i="1" s="1"/>
  <c r="AD80" i="1" s="1"/>
  <c r="AB138" i="1"/>
  <c r="AC138" i="1" s="1"/>
  <c r="AD138" i="1" s="1"/>
  <c r="AC81" i="1"/>
  <c r="C100" i="1"/>
  <c r="U100" i="1"/>
  <c r="AA100" i="1"/>
  <c r="AC101" i="1"/>
  <c r="AD101" i="1" s="1"/>
  <c r="H102" i="1"/>
  <c r="H128" i="1" s="1"/>
  <c r="O114" i="1"/>
  <c r="O109" i="1" s="1"/>
  <c r="O106" i="1" s="1"/>
  <c r="O123" i="1"/>
  <c r="AC123" i="1" s="1"/>
  <c r="AD123" i="1" s="1"/>
  <c r="AC125" i="1"/>
  <c r="AD125" i="1" s="1"/>
  <c r="AB67" i="1"/>
  <c r="AC96" i="1"/>
  <c r="AD96" i="1" s="1"/>
  <c r="S102" i="1"/>
  <c r="S128" i="1" s="1"/>
  <c r="S137" i="1" s="1"/>
  <c r="Y102" i="1"/>
  <c r="Y128" i="1" s="1"/>
  <c r="Y137" i="1" s="1"/>
  <c r="N102" i="1"/>
  <c r="N128" i="1" s="1"/>
  <c r="F109" i="1"/>
  <c r="F106" i="1" s="1"/>
  <c r="F102" i="1" s="1"/>
  <c r="F128" i="1" s="1"/>
  <c r="L109" i="1"/>
  <c r="L106" i="1" s="1"/>
  <c r="L102" i="1" s="1"/>
  <c r="L128" i="1" s="1"/>
  <c r="AC115" i="1"/>
  <c r="AC117" i="1"/>
  <c r="O116" i="1"/>
  <c r="AC116" i="1" s="1"/>
  <c r="AD116" i="1" s="1"/>
  <c r="AB119" i="1"/>
  <c r="AC120" i="1"/>
  <c r="AD120" i="1" s="1"/>
  <c r="AB129" i="1"/>
  <c r="AC129" i="1" s="1"/>
  <c r="AD129" i="1" s="1"/>
  <c r="AC86" i="1"/>
  <c r="AD86" i="1" s="1"/>
  <c r="AB84" i="1"/>
  <c r="F100" i="1"/>
  <c r="P100" i="1"/>
  <c r="G102" i="1"/>
  <c r="G128" i="1" s="1"/>
  <c r="M102" i="1"/>
  <c r="M128" i="1" s="1"/>
  <c r="AB107" i="1"/>
  <c r="AC108" i="1"/>
  <c r="AC107" i="1" s="1"/>
  <c r="AC91" i="1"/>
  <c r="D106" i="1"/>
  <c r="D102" i="1" s="1"/>
  <c r="D128" i="1" s="1"/>
  <c r="J106" i="1"/>
  <c r="J102" i="1" s="1"/>
  <c r="J128" i="1" s="1"/>
  <c r="P106" i="1"/>
  <c r="P102" i="1" s="1"/>
  <c r="P128" i="1" s="1"/>
  <c r="P137" i="1" s="1"/>
  <c r="V106" i="1"/>
  <c r="V102" i="1" s="1"/>
  <c r="V128" i="1"/>
  <c r="V137" i="1" s="1"/>
  <c r="AC118" i="1"/>
  <c r="AD118" i="1" s="1"/>
  <c r="AC104" i="1"/>
  <c r="AD104" i="1" s="1"/>
  <c r="Z128" i="1" l="1"/>
  <c r="Z137" i="1" s="1"/>
  <c r="L137" i="1"/>
  <c r="T128" i="1"/>
  <c r="T137" i="1" s="1"/>
  <c r="AC95" i="1"/>
  <c r="AD95" i="1" s="1"/>
  <c r="F137" i="1"/>
  <c r="X128" i="1"/>
  <c r="X137" i="1" s="1"/>
  <c r="J137" i="1"/>
  <c r="D137" i="1"/>
  <c r="R128" i="1"/>
  <c r="R137" i="1" s="1"/>
  <c r="E137" i="1"/>
  <c r="U128" i="1"/>
  <c r="U137" i="1" s="1"/>
  <c r="AC114" i="1"/>
  <c r="AD114" i="1" s="1"/>
  <c r="AB83" i="1"/>
  <c r="AC83" i="1" s="1"/>
  <c r="AD83" i="1" s="1"/>
  <c r="AC84" i="1"/>
  <c r="AD84" i="1" s="1"/>
  <c r="AB9" i="1"/>
  <c r="AA128" i="1"/>
  <c r="AA137" i="1" s="1"/>
  <c r="AC67" i="1"/>
  <c r="AD67" i="1" s="1"/>
  <c r="AB66" i="1"/>
  <c r="I137" i="1"/>
  <c r="AC119" i="1"/>
  <c r="AD119" i="1" s="1"/>
  <c r="AB109" i="1"/>
  <c r="AC109" i="1" s="1"/>
  <c r="AD109" i="1" s="1"/>
  <c r="C128" i="1"/>
  <c r="M137" i="1"/>
  <c r="N137" i="1"/>
  <c r="G137" i="1"/>
  <c r="O119" i="1"/>
  <c r="O102" i="1" s="1"/>
  <c r="H137" i="1"/>
  <c r="K137" i="1"/>
  <c r="AC58" i="1"/>
  <c r="AD58" i="1" s="1"/>
  <c r="AB57" i="1"/>
  <c r="AC57" i="1" s="1"/>
  <c r="AD57" i="1" s="1"/>
  <c r="O24" i="1"/>
  <c r="O9" i="1" s="1"/>
  <c r="O8" i="1" s="1"/>
  <c r="O100" i="1" s="1"/>
  <c r="O128" i="1" l="1"/>
  <c r="AB106" i="1"/>
  <c r="AC24" i="1"/>
  <c r="AD24" i="1" s="1"/>
  <c r="AB65" i="1"/>
  <c r="AC65" i="1" s="1"/>
  <c r="AD65" i="1" s="1"/>
  <c r="AC66" i="1"/>
  <c r="AD66" i="1" s="1"/>
  <c r="AB8" i="1"/>
  <c r="AC9" i="1"/>
  <c r="AD9" i="1" s="1"/>
  <c r="C137" i="1"/>
  <c r="O137" i="1" l="1"/>
  <c r="AC8" i="1"/>
  <c r="AD8" i="1" s="1"/>
  <c r="AB100" i="1"/>
  <c r="AC106" i="1"/>
  <c r="AD106" i="1" s="1"/>
  <c r="AB102" i="1"/>
  <c r="AC102" i="1" l="1"/>
  <c r="AD102" i="1" s="1"/>
  <c r="AB128" i="1"/>
  <c r="AC100" i="1"/>
  <c r="AD100" i="1" s="1"/>
  <c r="AC128" i="1" l="1"/>
  <c r="AD128" i="1" s="1"/>
  <c r="AB137" i="1"/>
  <c r="AC137" i="1" l="1"/>
  <c r="AD137" i="1" s="1"/>
</calcChain>
</file>

<file path=xl/sharedStrings.xml><?xml version="1.0" encoding="utf-8"?>
<sst xmlns="http://schemas.openxmlformats.org/spreadsheetml/2006/main" count="303" uniqueCount="164">
  <si>
    <t>CUADRO No.1</t>
  </si>
  <si>
    <t>INGRESOS FISCALES COMPARADOS, SEGÚN PRINCIPALES PARTIDAS</t>
  </si>
  <si>
    <t>ENERO-DICIEMBRE 2021/2020</t>
  </si>
  <si>
    <r>
      <t>(En millones RD$)</t>
    </r>
    <r>
      <rPr>
        <i/>
        <vertAlign val="superscript"/>
        <sz val="11"/>
        <color indexed="8"/>
        <rFont val="Segoe UI"/>
        <family val="2"/>
      </rPr>
      <t xml:space="preserve"> 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</si>
  <si>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</si>
  <si>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</si>
  <si>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</si>
  <si>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</si>
  <si>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</si>
  <si>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</si>
  <si>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</si>
  <si>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</si>
  <si>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</si>
  <si>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</si>
  <si>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</si>
  <si>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</si>
  <si>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</si>
  <si>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</si>
  <si>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</si>
  <si>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</si>
  <si>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</si>
  <si>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</si>
  <si>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</si>
  <si>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</si>
  <si>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</si>
  <si>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</si>
  <si>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</si>
  <si>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</si>
  <si>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</si>
  <si>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 xml:space="preserve">- Impuesto a la Propiedad Inmobiliaria (IPI) 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</si>
  <si>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</si>
  <si>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</si>
  <si>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</si>
  <si>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</si>
  <si>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</si>
  <si>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</si>
  <si>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</si>
  <si>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</si>
  <si>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</si>
  <si>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</si>
  <si>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</si>
  <si>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</si>
  <si>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</si>
  <si>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</si>
  <si>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</si>
  <si>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</si>
  <si>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</si>
  <si>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</si>
  <si>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</si>
  <si>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</si>
  <si>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</si>
  <si>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</si>
  <si>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</si>
  <si>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</si>
  <si>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</si>
  <si>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</si>
  <si>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</si>
  <si>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</si>
  <si>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</si>
  <si>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Sobre las Exportaciones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</si>
  <si>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</si>
  <si>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</si>
  <si>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</si>
  <si>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</si>
  <si>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</si>
  <si>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</si>
  <si>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</si>
  <si>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</si>
  <si>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>- Recursos de Captación Directa del Ministerio de Salud Pública</t>
  </si>
  <si>
    <t>- Fondo Protección Económica, Social, Laboral y  Salud de los  Trabajadores Dominicanos</t>
  </si>
  <si>
    <t>- Donaciones Pecunarias Privadas de Personas Fìsicas  y Juridicas por  COVID-19 (CONEP)</t>
  </si>
  <si>
    <t>- Transferencias Corrientes Rec. de Inst. Públicas Fin. No Monetarias (Superintendencia de Bancos)</t>
  </si>
  <si>
    <t>- De Instituciones  Públicas Descentralizadas o Autónomas</t>
  </si>
  <si>
    <t>IV) INGRESOS POR CONTRAPRESTACION</t>
  </si>
  <si>
    <t>- Ventas de Bienes y Servicios</t>
  </si>
  <si>
    <t>- Ventas de Mercancías del Estado</t>
  </si>
  <si>
    <t>- PROMESE</t>
  </si>
  <si>
    <t>- Otras Ventas de Mercancías del Gobierno Central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</si>
  <si>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</si>
  <si>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</si>
  <si>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</si>
  <si>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</si>
  <si>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</si>
  <si>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</si>
  <si>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</si>
  <si>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</si>
  <si>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</si>
  <si>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>V) OTROS INGRESOS</t>
  </si>
  <si>
    <t>- Rentas de la Propiedad</t>
  </si>
  <si>
    <t>- Dividendos por Inversiones Empresariales</t>
  </si>
  <si>
    <t>- Intereses por Colocación de Inversiones Financieras</t>
  </si>
  <si>
    <t>- Arriendo de Activos Tangibles No Producidos</t>
  </si>
  <si>
    <t>- Accesorios de Arriendo de Activos Tangibles No Producidos</t>
  </si>
  <si>
    <t>- Ingresos por Tenencia de Activos Financieros  (Instrumentos Derivados)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</si>
  <si>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</si>
  <si>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</si>
  <si>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</si>
  <si>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</si>
  <si>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</si>
  <si>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</si>
  <si>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</si>
  <si>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</si>
  <si>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</si>
  <si>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</si>
  <si>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</si>
  <si>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DONACIONES</t>
  </si>
  <si>
    <t>FUENTES FINANCIERAS</t>
  </si>
  <si>
    <t>Disminución de Activos Financieros</t>
  </si>
  <si>
    <t>- Recuperación de Prestamos Internos</t>
  </si>
  <si>
    <t>- Disminución de Instrumentos Derivados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</si>
  <si>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</si>
  <si>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</si>
  <si>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</si>
  <si>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</si>
  <si>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</si>
  <si>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</si>
  <si>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</si>
  <si>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</si>
  <si>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</si>
  <si>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</si>
  <si>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</si>
  <si>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</si>
  <si>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- PETROCARIBE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</si>
  <si>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</si>
  <si>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</si>
  <si>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</si>
  <si>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</si>
  <si>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</si>
  <si>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</si>
  <si>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</si>
  <si>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>APLICACIONES FINANCIERAS</t>
  </si>
  <si>
    <t>- Incremento de disponibilidades (Reintegros de cheques de periodos anteriores)</t>
  </si>
  <si>
    <t>Otros Ingresos:</t>
  </si>
  <si>
    <t>Depósitos a Cargo del Estado y Fondos Especiales y de Terceros</t>
  </si>
  <si>
    <t>Devolución de Recursos a empleados por Retenciones Excesivas por TSS.</t>
  </si>
  <si>
    <t>Fondo de Contribución Especial para la Gestión Integral de Residuos</t>
  </si>
  <si>
    <t>Devolución impuesto selectivo al consumo de combustibles</t>
  </si>
  <si>
    <t xml:space="preserve">Fondo para Registro y Devolución de los Depósitos en excesos en la Cuenta Única del Tesoro </t>
  </si>
  <si>
    <t>Ingresos de la CUT No Presupuestaria (Dividendos Banreservas y 15% pago de deudas)</t>
  </si>
  <si>
    <t>Ingresos de las Inst. Centralizadas en la CUT No Presupuestaria</t>
  </si>
  <si>
    <t>TOTAL DE INGRESOS REPORTADOS EN EL SIGEF</t>
  </si>
  <si>
    <t>Ingresos de las Inst. Centralizadas en la CUT Presupuestaria</t>
  </si>
  <si>
    <t>FUENTE: Ministerio de Hacienda, Sistema Integrado de Gestión Financiera (SIGEF), Informe de Ejecución de Ingresos.</t>
  </si>
  <si>
    <t xml:space="preserve">NOTAS: </t>
  </si>
  <si>
    <r>
      <t xml:space="preserve">(1) Cifras sujetas a rectificación.  Incluye los dólares convertidos a la tasa oficial.  </t>
    </r>
    <r>
      <rPr>
        <b/>
        <sz val="8"/>
        <color indexed="8"/>
        <rFont val="Segoe UI"/>
        <family val="2"/>
      </rPr>
      <t xml:space="preserve">Se realizaron cambios en la metodología de registro de los intereses y ganancias por </t>
    </r>
  </si>
  <si>
    <t>colocación de bonos internos y externos, según el Manual de Estadísticas de Finanzas Públicas del FMI.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</si>
  <si>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</si>
  <si>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combustibles, los depósitos en exceso de las recaudadoras y TSS.  </t>
  </si>
  <si>
    <t xml:space="preserve">Las informaciones presentadas difieren de las presentadas en  Portal de Transparencia Fiscal,  ya que solo incluyen los ingresos presupuestarios. </t>
  </si>
  <si>
    <t>DIRECCION GENERAL DE POLITICA Y LEGISLACION TRIBUTARIA</t>
  </si>
  <si>
    <t>ENERO-DICIEMBRE  2021/PRESUPUESTO REFORMULADO II 2021</t>
  </si>
  <si>
    <t>RECAUDADO 2021</t>
  </si>
  <si>
    <t>PRESUPUESTO REFORMULADO II 2021</t>
  </si>
  <si>
    <t xml:space="preserve">% ALCANZADO </t>
  </si>
  <si>
    <t>- Impuesto a la Propiedad Inmobiliaria (IPI) (Impuesto a las Viviendas Suntuarias IVSS)</t>
  </si>
  <si>
    <t>- Impuesto específico sobre los hidrocarburos, Ley No. 112-00</t>
  </si>
  <si>
    <t>- Impuesto selectivo Ad Valorem sobre hidrocarburos, Ley No.557-05</t>
  </si>
  <si>
    <t>- Impuestos Selectivos a Bebidas Alcoholicas</t>
  </si>
  <si>
    <t xml:space="preserve">- Imp.especifico Bancas de Apuestas de Loteria  </t>
  </si>
  <si>
    <t>- Imp.especifico Bancas de Apuestas  deportivas</t>
  </si>
  <si>
    <t>III) TRANSFERENCIAS CORRIENTES</t>
  </si>
  <si>
    <t xml:space="preserve">   - De Instituciones  Públicas Descentralizadas o Autónomas</t>
  </si>
  <si>
    <t>- Intereses</t>
  </si>
  <si>
    <t>- Ingresos TSS (Devolución)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</si>
</sst>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0.0"/>
    <numFmt numFmtId="167" formatCode="#,##0.000_);\(#,##0.000\)"/>
    <numFmt numFmtId="168" formatCode="#,##0.000000000000_);\(#,##0.000000000000\)"/>
  </numFmts>
  <fonts count="28" x14ac:knownFonts="1">
    <font>
      <sz val="10"/>
      <name val="Arial"/>
      <family val="2"/>
    </font>
    <font>
      <sz val="10"/>
      <name val="Arial"/>
      <family val="2"/>
    </font>
    <font>
      <b/>
      <i/>
      <sz val="12"/>
      <color indexed="8"/>
      <name val="Segoe UI"/>
      <family val="2"/>
    </font>
    <font>
      <b/>
      <sz val="12"/>
      <color indexed="8"/>
      <name val="Segoe UI"/>
      <family val="2"/>
    </font>
    <font>
      <i/>
      <sz val="11"/>
      <color indexed="8"/>
      <name val="Segoe UI"/>
      <family val="2"/>
    </font>
    <font>
      <i/>
      <vertAlign val="superscript"/>
      <sz val="11"/>
      <color indexed="8"/>
      <name val="Segoe UI"/>
      <family val="2"/>
    </font>
    <font>
      <b/>
      <sz val="10"/>
      <color theme="0"/>
      <name val="Segoe UI"/>
      <family val="2"/>
    </font>
    <font>
      <b/>
      <sz val="10"/>
      <color indexed="8"/>
      <name val="Segoe UI"/>
      <family val="2"/>
    </font>
    <font>
      <b/>
      <sz val="10"/>
      <name val="Arial"/>
      <family val="2"/>
    </font>
    <font>
      <sz val="10"/>
      <color indexed="8"/>
      <name val="Segoe UI"/>
      <family val="2"/>
    </font>
    <font>
      <sz val="10"/>
      <color rgb="FFFF0000"/>
      <name val="Arial"/>
      <family val="2"/>
    </font>
    <font>
      <sz val="10"/>
      <name val="Segoe UI"/>
      <family val="2"/>
    </font>
    <font>
      <b/>
      <u/>
      <sz val="10"/>
      <color indexed="8"/>
      <name val="Segoe UI"/>
      <family val="2"/>
    </font>
    <font>
      <u/>
      <sz val="10"/>
      <color indexed="8"/>
      <name val="Segoe UI"/>
      <family val="2"/>
    </font>
    <font>
      <b/>
      <sz val="10"/>
      <name val="Segoe UI"/>
      <family val="2"/>
    </font>
    <font>
      <b/>
      <sz val="10"/>
      <color rgb="FFFF0000"/>
      <name val="Arial"/>
      <family val="2"/>
    </font>
    <font>
      <b/>
      <sz val="9"/>
      <name val="Segoe UI"/>
      <family val="2"/>
    </font>
    <font>
      <sz val="8"/>
      <color indexed="8"/>
      <name val="Segoe UI"/>
      <family val="2"/>
    </font>
    <font>
      <sz val="8"/>
      <name val="Segoe UI"/>
      <family val="2"/>
    </font>
    <font>
      <sz val="9"/>
      <color indexed="8"/>
      <name val="Calibri"/>
      <family val="2"/>
    </font>
    <font>
      <sz val="8"/>
      <name val="Calibri"/>
      <family val="2"/>
      <scheme val="minor"/>
    </font>
    <font>
      <b/>
      <sz val="9"/>
      <color indexed="8"/>
      <name val="Segoe UI"/>
      <family val="2"/>
    </font>
    <font>
      <b/>
      <sz val="8"/>
      <color indexed="8"/>
      <name val="Segoe UI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9"/>
      <color indexed="8"/>
      <name val="Segoe UI"/>
      <family val="2"/>
    </font>
    <font>
      <sz val="11"/>
      <name val="Segoe U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7">
    <xf numFmtId="0" fontId="0" fillId="0" borderId="0" xfId="0"/>
    <xf numFmtId="0" fontId="2" fillId="0" borderId="0" xfId="0" applyFont="1" applyFill="1" applyAlignment="1" applyProtection="1">
      <alignment horizont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left" vertical="center"/>
    </xf>
    <xf numFmtId="164" fontId="7" fillId="0" borderId="11" xfId="2" applyNumberFormat="1" applyFont="1" applyFill="1" applyBorder="1"/>
    <xf numFmtId="164" fontId="7" fillId="0" borderId="12" xfId="2" applyNumberFormat="1" applyFont="1" applyFill="1" applyBorder="1"/>
    <xf numFmtId="0" fontId="7" fillId="0" borderId="12" xfId="3" applyFont="1" applyFill="1" applyBorder="1" applyAlignment="1" applyProtection="1"/>
    <xf numFmtId="49" fontId="7" fillId="0" borderId="12" xfId="2" applyNumberFormat="1" applyFont="1" applyFill="1" applyBorder="1" applyAlignment="1" applyProtection="1">
      <alignment horizontal="left"/>
    </xf>
    <xf numFmtId="164" fontId="7" fillId="0" borderId="11" xfId="2" applyNumberFormat="1" applyFont="1" applyFill="1" applyBorder="1" applyProtection="1"/>
    <xf numFmtId="164" fontId="7" fillId="0" borderId="12" xfId="2" applyNumberFormat="1" applyFont="1" applyFill="1" applyBorder="1" applyProtection="1"/>
    <xf numFmtId="43" fontId="8" fillId="0" borderId="0" xfId="1" applyFont="1"/>
    <xf numFmtId="49" fontId="9" fillId="0" borderId="12" xfId="2" applyNumberFormat="1" applyFont="1" applyFill="1" applyBorder="1" applyAlignment="1" applyProtection="1">
      <alignment horizontal="left" indent="1"/>
    </xf>
    <xf numFmtId="164" fontId="9" fillId="3" borderId="11" xfId="2" applyNumberFormat="1" applyFont="1" applyFill="1" applyBorder="1" applyProtection="1"/>
    <xf numFmtId="164" fontId="9" fillId="3" borderId="11" xfId="4" applyNumberFormat="1" applyFont="1" applyFill="1" applyBorder="1" applyProtection="1"/>
    <xf numFmtId="164" fontId="9" fillId="0" borderId="11" xfId="2" applyNumberFormat="1" applyFont="1" applyFill="1" applyBorder="1" applyProtection="1"/>
    <xf numFmtId="164" fontId="9" fillId="3" borderId="12" xfId="2" applyNumberFormat="1" applyFont="1" applyFill="1" applyBorder="1" applyProtection="1"/>
    <xf numFmtId="164" fontId="7" fillId="0" borderId="11" xfId="3" applyNumberFormat="1" applyFont="1" applyFill="1" applyBorder="1" applyProtection="1"/>
    <xf numFmtId="164" fontId="7" fillId="0" borderId="12" xfId="3" applyNumberFormat="1" applyFont="1" applyFill="1" applyBorder="1" applyProtection="1"/>
    <xf numFmtId="49" fontId="7" fillId="0" borderId="12" xfId="3" applyNumberFormat="1" applyFont="1" applyFill="1" applyBorder="1" applyAlignment="1" applyProtection="1">
      <alignment horizontal="left" indent="1"/>
    </xf>
    <xf numFmtId="49" fontId="9" fillId="0" borderId="12" xfId="3" applyNumberFormat="1" applyFont="1" applyFill="1" applyBorder="1" applyAlignment="1" applyProtection="1">
      <alignment horizontal="left" indent="2"/>
    </xf>
    <xf numFmtId="165" fontId="9" fillId="3" borderId="11" xfId="4" applyNumberFormat="1" applyFont="1" applyFill="1" applyBorder="1" applyProtection="1"/>
    <xf numFmtId="164" fontId="9" fillId="3" borderId="11" xfId="3" applyNumberFormat="1" applyFont="1" applyFill="1" applyBorder="1" applyProtection="1"/>
    <xf numFmtId="164" fontId="9" fillId="3" borderId="11" xfId="5" applyNumberFormat="1" applyFont="1" applyFill="1" applyBorder="1" applyProtection="1"/>
    <xf numFmtId="0" fontId="0" fillId="0" borderId="0" xfId="0" applyBorder="1"/>
    <xf numFmtId="49" fontId="9" fillId="0" borderId="12" xfId="0" applyNumberFormat="1" applyFont="1" applyFill="1" applyBorder="1" applyAlignment="1" applyProtection="1">
      <alignment horizontal="left" indent="2"/>
    </xf>
    <xf numFmtId="164" fontId="7" fillId="0" borderId="11" xfId="4" applyNumberFormat="1" applyFont="1" applyFill="1" applyBorder="1" applyProtection="1"/>
    <xf numFmtId="164" fontId="7" fillId="0" borderId="11" xfId="3" applyNumberFormat="1" applyFont="1" applyFill="1" applyBorder="1" applyAlignment="1" applyProtection="1"/>
    <xf numFmtId="164" fontId="7" fillId="0" borderId="11" xfId="5" applyNumberFormat="1" applyFont="1" applyFill="1" applyBorder="1" applyAlignment="1" applyProtection="1"/>
    <xf numFmtId="49" fontId="7" fillId="0" borderId="12" xfId="2" applyNumberFormat="1" applyFont="1" applyFill="1" applyBorder="1" applyAlignment="1" applyProtection="1">
      <alignment horizontal="left" indent="2"/>
    </xf>
    <xf numFmtId="164" fontId="7" fillId="3" borderId="11" xfId="2" applyNumberFormat="1" applyFont="1" applyFill="1" applyBorder="1" applyProtection="1"/>
    <xf numFmtId="49" fontId="9" fillId="0" borderId="12" xfId="2" applyNumberFormat="1" applyFont="1" applyFill="1" applyBorder="1" applyAlignment="1" applyProtection="1">
      <alignment horizontal="left" indent="3"/>
    </xf>
    <xf numFmtId="0" fontId="7" fillId="0" borderId="12" xfId="3" applyFont="1" applyFill="1" applyBorder="1" applyAlignment="1" applyProtection="1">
      <alignment horizontal="left" indent="2"/>
    </xf>
    <xf numFmtId="0" fontId="10" fillId="0" borderId="0" xfId="0" applyFont="1"/>
    <xf numFmtId="49" fontId="11" fillId="0" borderId="12" xfId="2" applyNumberFormat="1" applyFont="1" applyFill="1" applyBorder="1" applyAlignment="1" applyProtection="1">
      <alignment horizontal="left" indent="3"/>
    </xf>
    <xf numFmtId="165" fontId="11" fillId="0" borderId="11" xfId="4" applyNumberFormat="1" applyFont="1" applyFill="1" applyBorder="1" applyProtection="1"/>
    <xf numFmtId="165" fontId="11" fillId="0" borderId="11" xfId="2" applyNumberFormat="1" applyFont="1" applyFill="1" applyBorder="1" applyProtection="1"/>
    <xf numFmtId="164" fontId="11" fillId="0" borderId="11" xfId="2" applyNumberFormat="1" applyFont="1" applyFill="1" applyBorder="1" applyProtection="1"/>
    <xf numFmtId="164" fontId="11" fillId="0" borderId="12" xfId="2" applyNumberFormat="1" applyFont="1" applyFill="1" applyBorder="1" applyProtection="1"/>
    <xf numFmtId="164" fontId="9" fillId="0" borderId="11" xfId="4" applyNumberFormat="1" applyFont="1" applyFill="1" applyBorder="1" applyProtection="1"/>
    <xf numFmtId="164" fontId="9" fillId="0" borderId="11" xfId="2" applyNumberFormat="1" applyFont="1" applyFill="1" applyBorder="1"/>
    <xf numFmtId="164" fontId="9" fillId="0" borderId="12" xfId="2" applyNumberFormat="1" applyFont="1" applyFill="1" applyBorder="1" applyProtection="1"/>
    <xf numFmtId="49" fontId="9" fillId="3" borderId="12" xfId="2" applyNumberFormat="1" applyFont="1" applyFill="1" applyBorder="1" applyAlignment="1" applyProtection="1">
      <alignment horizontal="left" indent="3"/>
    </xf>
    <xf numFmtId="165" fontId="9" fillId="0" borderId="11" xfId="2" applyNumberFormat="1" applyFont="1" applyFill="1" applyBorder="1" applyProtection="1"/>
    <xf numFmtId="0" fontId="0" fillId="3" borderId="0" xfId="0" applyFill="1"/>
    <xf numFmtId="165" fontId="9" fillId="3" borderId="11" xfId="2" applyNumberFormat="1" applyFont="1" applyFill="1" applyBorder="1" applyProtection="1"/>
    <xf numFmtId="49" fontId="7" fillId="0" borderId="12" xfId="2" applyNumberFormat="1" applyFont="1" applyFill="1" applyBorder="1" applyAlignment="1" applyProtection="1">
      <alignment horizontal="left" indent="3"/>
    </xf>
    <xf numFmtId="164" fontId="9" fillId="0" borderId="12" xfId="2" applyNumberFormat="1" applyFont="1" applyFill="1" applyBorder="1" applyAlignment="1" applyProtection="1">
      <alignment horizontal="left" indent="5"/>
    </xf>
    <xf numFmtId="164" fontId="9" fillId="4" borderId="12" xfId="2" applyNumberFormat="1" applyFont="1" applyFill="1" applyBorder="1" applyAlignment="1" applyProtection="1">
      <alignment horizontal="left" indent="5"/>
    </xf>
    <xf numFmtId="164" fontId="9" fillId="4" borderId="11" xfId="4" applyNumberFormat="1" applyFont="1" applyFill="1" applyBorder="1" applyProtection="1"/>
    <xf numFmtId="164" fontId="9" fillId="4" borderId="11" xfId="2" applyNumberFormat="1" applyFont="1" applyFill="1" applyBorder="1" applyProtection="1"/>
    <xf numFmtId="164" fontId="9" fillId="4" borderId="12" xfId="2" applyNumberFormat="1" applyFont="1" applyFill="1" applyBorder="1" applyProtection="1"/>
    <xf numFmtId="164" fontId="12" fillId="0" borderId="11" xfId="4" applyNumberFormat="1" applyFont="1" applyFill="1" applyBorder="1" applyProtection="1"/>
    <xf numFmtId="164" fontId="12" fillId="0" borderId="11" xfId="2" applyNumberFormat="1" applyFont="1" applyFill="1" applyBorder="1" applyProtection="1"/>
    <xf numFmtId="164" fontId="12" fillId="0" borderId="12" xfId="2" applyNumberFormat="1" applyFont="1" applyFill="1" applyBorder="1" applyProtection="1"/>
    <xf numFmtId="49" fontId="13" fillId="0" borderId="12" xfId="2" applyNumberFormat="1" applyFont="1" applyFill="1" applyBorder="1" applyAlignment="1" applyProtection="1">
      <alignment horizontal="left" indent="2"/>
    </xf>
    <xf numFmtId="164" fontId="13" fillId="0" borderId="11" xfId="4" applyNumberFormat="1" applyFont="1" applyFill="1" applyBorder="1" applyProtection="1"/>
    <xf numFmtId="164" fontId="13" fillId="0" borderId="11" xfId="2" applyNumberFormat="1" applyFont="1" applyFill="1" applyBorder="1" applyProtection="1"/>
    <xf numFmtId="164" fontId="13" fillId="0" borderId="12" xfId="2" applyNumberFormat="1" applyFont="1" applyFill="1" applyBorder="1" applyProtection="1"/>
    <xf numFmtId="164" fontId="9" fillId="0" borderId="11" xfId="4" applyNumberFormat="1" applyFont="1" applyFill="1" applyBorder="1"/>
    <xf numFmtId="43" fontId="9" fillId="0" borderId="12" xfId="1" applyFont="1" applyFill="1" applyBorder="1" applyProtection="1"/>
    <xf numFmtId="164" fontId="13" fillId="0" borderId="11" xfId="2" applyNumberFormat="1" applyFont="1" applyFill="1" applyBorder="1"/>
    <xf numFmtId="164" fontId="9" fillId="3" borderId="11" xfId="4" applyNumberFormat="1" applyFont="1" applyFill="1" applyBorder="1"/>
    <xf numFmtId="164" fontId="9" fillId="3" borderId="11" xfId="2" applyNumberFormat="1" applyFont="1" applyFill="1" applyBorder="1"/>
    <xf numFmtId="164" fontId="7" fillId="0" borderId="11" xfId="4" applyNumberFormat="1" applyFont="1" applyFill="1" applyBorder="1"/>
    <xf numFmtId="164" fontId="7" fillId="3" borderId="11" xfId="2" applyNumberFormat="1" applyFont="1" applyFill="1" applyBorder="1"/>
    <xf numFmtId="164" fontId="7" fillId="3" borderId="11" xfId="4" applyNumberFormat="1" applyFont="1" applyFill="1" applyBorder="1" applyProtection="1"/>
    <xf numFmtId="49" fontId="7" fillId="0" borderId="12" xfId="4" applyNumberFormat="1" applyFont="1" applyFill="1" applyBorder="1" applyAlignment="1" applyProtection="1">
      <alignment horizontal="left" indent="1"/>
    </xf>
    <xf numFmtId="0" fontId="1" fillId="0" borderId="0" xfId="0" applyFont="1"/>
    <xf numFmtId="49" fontId="9" fillId="4" borderId="12" xfId="3" applyNumberFormat="1" applyFont="1" applyFill="1" applyBorder="1" applyAlignment="1" applyProtection="1">
      <alignment horizontal="left" indent="2"/>
    </xf>
    <xf numFmtId="49" fontId="9" fillId="3" borderId="12" xfId="3" applyNumberFormat="1" applyFont="1" applyFill="1" applyBorder="1" applyAlignment="1" applyProtection="1">
      <alignment horizontal="left" indent="2"/>
    </xf>
    <xf numFmtId="0" fontId="1" fillId="3" borderId="0" xfId="0" applyFont="1" applyFill="1"/>
    <xf numFmtId="49" fontId="7" fillId="0" borderId="12" xfId="2" applyNumberFormat="1" applyFont="1" applyFill="1" applyBorder="1"/>
    <xf numFmtId="49" fontId="7" fillId="0" borderId="12" xfId="2" applyNumberFormat="1" applyFont="1" applyFill="1" applyBorder="1" applyAlignment="1" applyProtection="1">
      <alignment horizontal="left" indent="1"/>
    </xf>
    <xf numFmtId="164" fontId="9" fillId="0" borderId="11" xfId="3" applyNumberFormat="1" applyFont="1" applyFill="1" applyBorder="1" applyAlignment="1" applyProtection="1"/>
    <xf numFmtId="164" fontId="9" fillId="0" borderId="11" xfId="5" applyNumberFormat="1" applyFont="1" applyFill="1" applyBorder="1" applyAlignment="1" applyProtection="1"/>
    <xf numFmtId="164" fontId="9" fillId="0" borderId="11" xfId="3" applyNumberFormat="1" applyFont="1" applyFill="1" applyBorder="1"/>
    <xf numFmtId="49" fontId="9" fillId="4" borderId="12" xfId="3" applyNumberFormat="1" applyFont="1" applyFill="1" applyBorder="1" applyAlignment="1" applyProtection="1">
      <alignment horizontal="left" indent="3"/>
    </xf>
    <xf numFmtId="164" fontId="9" fillId="4" borderId="11" xfId="3" applyNumberFormat="1" applyFont="1" applyFill="1" applyBorder="1"/>
    <xf numFmtId="49" fontId="9" fillId="0" borderId="12" xfId="3" applyNumberFormat="1" applyFont="1" applyFill="1" applyBorder="1" applyAlignment="1" applyProtection="1">
      <alignment horizontal="left" indent="3"/>
    </xf>
    <xf numFmtId="164" fontId="9" fillId="4" borderId="12" xfId="6" applyNumberFormat="1" applyFont="1" applyFill="1" applyBorder="1" applyAlignment="1" applyProtection="1">
      <alignment vertical="center"/>
    </xf>
    <xf numFmtId="164" fontId="9" fillId="4" borderId="11" xfId="2" applyNumberFormat="1" applyFont="1" applyFill="1" applyBorder="1"/>
    <xf numFmtId="164" fontId="9" fillId="4" borderId="11" xfId="4" applyNumberFormat="1" applyFont="1" applyFill="1" applyBorder="1"/>
    <xf numFmtId="164" fontId="9" fillId="4" borderId="12" xfId="0" applyNumberFormat="1" applyFont="1" applyFill="1" applyBorder="1" applyAlignment="1" applyProtection="1">
      <alignment vertical="center"/>
    </xf>
    <xf numFmtId="49" fontId="9" fillId="0" borderId="12" xfId="2" applyNumberFormat="1" applyFont="1" applyFill="1" applyBorder="1" applyAlignment="1" applyProtection="1">
      <alignment horizontal="left" indent="2"/>
    </xf>
    <xf numFmtId="49" fontId="9" fillId="4" borderId="12" xfId="2" applyNumberFormat="1" applyFont="1" applyFill="1" applyBorder="1" applyAlignment="1" applyProtection="1">
      <alignment horizontal="left" indent="2"/>
    </xf>
    <xf numFmtId="0" fontId="0" fillId="0" borderId="0" xfId="0" applyFill="1"/>
    <xf numFmtId="165" fontId="9" fillId="0" borderId="12" xfId="1" applyNumberFormat="1" applyFont="1" applyFill="1" applyBorder="1"/>
    <xf numFmtId="49" fontId="11" fillId="0" borderId="12" xfId="2" applyNumberFormat="1" applyFont="1" applyFill="1" applyBorder="1" applyAlignment="1" applyProtection="1">
      <alignment horizontal="left" indent="2"/>
    </xf>
    <xf numFmtId="164" fontId="14" fillId="0" borderId="11" xfId="4" applyNumberFormat="1" applyFont="1" applyFill="1" applyBorder="1" applyProtection="1"/>
    <xf numFmtId="164" fontId="14" fillId="0" borderId="11" xfId="2" applyNumberFormat="1" applyFont="1" applyFill="1" applyBorder="1"/>
    <xf numFmtId="164" fontId="14" fillId="0" borderId="11" xfId="2" applyNumberFormat="1" applyFont="1" applyFill="1" applyBorder="1" applyProtection="1"/>
    <xf numFmtId="164" fontId="14" fillId="3" borderId="11" xfId="4" applyNumberFormat="1" applyFont="1" applyFill="1" applyBorder="1" applyProtection="1"/>
    <xf numFmtId="164" fontId="14" fillId="3" borderId="11" xfId="2" applyNumberFormat="1" applyFont="1" applyFill="1" applyBorder="1"/>
    <xf numFmtId="164" fontId="14" fillId="3" borderId="11" xfId="2" applyNumberFormat="1" applyFont="1" applyFill="1" applyBorder="1" applyProtection="1"/>
    <xf numFmtId="164" fontId="14" fillId="3" borderId="12" xfId="2" applyNumberFormat="1" applyFont="1" applyFill="1" applyBorder="1" applyProtection="1"/>
    <xf numFmtId="43" fontId="14" fillId="3" borderId="12" xfId="1" applyFont="1" applyFill="1" applyBorder="1" applyProtection="1"/>
    <xf numFmtId="43" fontId="8" fillId="3" borderId="0" xfId="1" applyFont="1" applyFill="1"/>
    <xf numFmtId="43" fontId="15" fillId="0" borderId="0" xfId="1" applyFont="1"/>
    <xf numFmtId="0" fontId="15" fillId="0" borderId="0" xfId="0" applyFont="1"/>
    <xf numFmtId="49" fontId="9" fillId="4" borderId="12" xfId="2" applyNumberFormat="1" applyFont="1" applyFill="1" applyBorder="1" applyAlignment="1" applyProtection="1">
      <alignment horizontal="left"/>
    </xf>
    <xf numFmtId="164" fontId="7" fillId="4" borderId="12" xfId="2" applyNumberFormat="1" applyFont="1" applyFill="1" applyBorder="1" applyProtection="1"/>
    <xf numFmtId="164" fontId="7" fillId="4" borderId="11" xfId="2" applyNumberFormat="1" applyFont="1" applyFill="1" applyBorder="1" applyProtection="1"/>
    <xf numFmtId="49" fontId="7" fillId="0" borderId="12" xfId="2" applyNumberFormat="1" applyFont="1" applyFill="1" applyBorder="1" applyAlignment="1">
      <alignment horizontal="left" indent="1"/>
    </xf>
    <xf numFmtId="49" fontId="11" fillId="0" borderId="12" xfId="4" applyNumberFormat="1" applyFont="1" applyFill="1" applyBorder="1" applyAlignment="1" applyProtection="1">
      <alignment horizontal="left" indent="2"/>
    </xf>
    <xf numFmtId="164" fontId="11" fillId="0" borderId="11" xfId="4" applyNumberFormat="1" applyFont="1" applyFill="1" applyBorder="1" applyProtection="1"/>
    <xf numFmtId="164" fontId="11" fillId="0" borderId="11" xfId="2" applyNumberFormat="1" applyFont="1" applyFill="1" applyBorder="1"/>
    <xf numFmtId="43" fontId="11" fillId="0" borderId="11" xfId="1" applyFont="1" applyFill="1" applyBorder="1" applyProtection="1"/>
    <xf numFmtId="49" fontId="7" fillId="0" borderId="12" xfId="2" applyNumberFormat="1" applyFont="1" applyFill="1" applyBorder="1" applyAlignment="1" applyProtection="1"/>
    <xf numFmtId="49" fontId="13" fillId="0" borderId="12" xfId="2" applyNumberFormat="1" applyFont="1" applyFill="1" applyBorder="1" applyAlignment="1" applyProtection="1">
      <alignment horizontal="left" indent="1"/>
    </xf>
    <xf numFmtId="43" fontId="7" fillId="0" borderId="11" xfId="1" applyFont="1" applyFill="1" applyBorder="1" applyProtection="1"/>
    <xf numFmtId="49" fontId="9" fillId="0" borderId="12" xfId="4" applyNumberFormat="1" applyFont="1" applyFill="1" applyBorder="1" applyAlignment="1" applyProtection="1">
      <alignment horizontal="left" indent="1"/>
    </xf>
    <xf numFmtId="49" fontId="6" fillId="2" borderId="7" xfId="2" applyNumberFormat="1" applyFont="1" applyFill="1" applyBorder="1" applyAlignment="1" applyProtection="1">
      <alignment horizontal="left" vertical="center"/>
    </xf>
    <xf numFmtId="164" fontId="6" fillId="2" borderId="9" xfId="2" applyNumberFormat="1" applyFont="1" applyFill="1" applyBorder="1" applyAlignment="1" applyProtection="1">
      <alignment vertical="center"/>
    </xf>
    <xf numFmtId="164" fontId="6" fillId="2" borderId="7" xfId="2" applyNumberFormat="1" applyFont="1" applyFill="1" applyBorder="1" applyAlignment="1" applyProtection="1">
      <alignment vertical="center"/>
    </xf>
    <xf numFmtId="49" fontId="7" fillId="0" borderId="12" xfId="0" applyNumberFormat="1" applyFont="1" applyFill="1" applyBorder="1" applyAlignment="1" applyProtection="1"/>
    <xf numFmtId="164" fontId="7" fillId="0" borderId="11" xfId="0" applyNumberFormat="1" applyFont="1" applyFill="1" applyBorder="1" applyProtection="1"/>
    <xf numFmtId="164" fontId="7" fillId="0" borderId="12" xfId="0" applyNumberFormat="1" applyFont="1" applyFill="1" applyBorder="1" applyProtection="1"/>
    <xf numFmtId="49" fontId="12" fillId="0" borderId="12" xfId="0" applyNumberFormat="1" applyFont="1" applyFill="1" applyBorder="1" applyAlignment="1" applyProtection="1">
      <alignment horizontal="left"/>
    </xf>
    <xf numFmtId="164" fontId="12" fillId="0" borderId="12" xfId="0" applyNumberFormat="1" applyFont="1" applyFill="1" applyBorder="1" applyProtection="1"/>
    <xf numFmtId="164" fontId="12" fillId="0" borderId="11" xfId="0" applyNumberFormat="1" applyFont="1" applyFill="1" applyBorder="1" applyProtection="1"/>
    <xf numFmtId="49" fontId="9" fillId="0" borderId="12" xfId="0" applyNumberFormat="1" applyFont="1" applyFill="1" applyBorder="1" applyAlignment="1" applyProtection="1">
      <alignment horizontal="left" indent="1"/>
    </xf>
    <xf numFmtId="164" fontId="9" fillId="0" borderId="11" xfId="0" applyNumberFormat="1" applyFont="1" applyFill="1" applyBorder="1" applyProtection="1"/>
    <xf numFmtId="164" fontId="9" fillId="0" borderId="12" xfId="0" applyNumberFormat="1" applyFont="1" applyFill="1" applyBorder="1" applyProtection="1"/>
    <xf numFmtId="49" fontId="11" fillId="0" borderId="12" xfId="0" applyNumberFormat="1" applyFont="1" applyFill="1" applyBorder="1" applyAlignment="1" applyProtection="1">
      <alignment horizontal="left" vertical="center" indent="1"/>
    </xf>
    <xf numFmtId="164" fontId="11" fillId="0" borderId="11" xfId="0" applyNumberFormat="1" applyFont="1" applyFill="1" applyBorder="1" applyAlignment="1" applyProtection="1">
      <alignment vertical="center"/>
    </xf>
    <xf numFmtId="164" fontId="11" fillId="0" borderId="12" xfId="0" applyNumberFormat="1" applyFont="1" applyFill="1" applyBorder="1" applyAlignment="1" applyProtection="1">
      <alignment vertical="center"/>
    </xf>
    <xf numFmtId="165" fontId="11" fillId="0" borderId="12" xfId="1" applyNumberFormat="1" applyFont="1" applyFill="1" applyBorder="1" applyAlignment="1" applyProtection="1">
      <alignment vertical="center"/>
    </xf>
    <xf numFmtId="43" fontId="11" fillId="0" borderId="11" xfId="1" applyFont="1" applyFill="1" applyBorder="1" applyAlignment="1" applyProtection="1">
      <alignment vertical="center"/>
    </xf>
    <xf numFmtId="43" fontId="1" fillId="0" borderId="0" xfId="1" applyFont="1" applyAlignment="1">
      <alignment vertical="center"/>
    </xf>
    <xf numFmtId="49" fontId="13" fillId="0" borderId="12" xfId="0" applyNumberFormat="1" applyFont="1" applyFill="1" applyBorder="1" applyAlignment="1" applyProtection="1">
      <alignment horizontal="left" indent="1"/>
    </xf>
    <xf numFmtId="164" fontId="13" fillId="0" borderId="11" xfId="0" applyNumberFormat="1" applyFont="1" applyFill="1" applyBorder="1" applyProtection="1"/>
    <xf numFmtId="43" fontId="9" fillId="0" borderId="11" xfId="1" applyFont="1" applyFill="1" applyBorder="1" applyProtection="1"/>
    <xf numFmtId="164" fontId="13" fillId="0" borderId="12" xfId="0" applyNumberFormat="1" applyFont="1" applyFill="1" applyBorder="1" applyProtection="1"/>
    <xf numFmtId="164" fontId="13" fillId="0" borderId="12" xfId="3" applyNumberFormat="1" applyFont="1" applyFill="1" applyBorder="1" applyProtection="1"/>
    <xf numFmtId="164" fontId="13" fillId="0" borderId="11" xfId="3" applyNumberFormat="1" applyFont="1" applyFill="1" applyBorder="1" applyProtection="1"/>
    <xf numFmtId="49" fontId="7" fillId="0" borderId="12" xfId="0" applyNumberFormat="1" applyFont="1" applyFill="1" applyBorder="1" applyAlignment="1" applyProtection="1">
      <alignment horizontal="left" indent="2"/>
      <protection locked="0"/>
    </xf>
    <xf numFmtId="43" fontId="7" fillId="0" borderId="12" xfId="1" applyFont="1" applyFill="1" applyBorder="1" applyProtection="1"/>
    <xf numFmtId="43" fontId="9" fillId="0" borderId="11" xfId="1" applyFont="1" applyFill="1" applyBorder="1" applyAlignment="1" applyProtection="1">
      <alignment horizontal="center"/>
    </xf>
    <xf numFmtId="49" fontId="9" fillId="0" borderId="12" xfId="0" applyNumberFormat="1" applyFont="1" applyFill="1" applyBorder="1" applyAlignment="1" applyProtection="1">
      <alignment horizontal="left" indent="2"/>
      <protection locked="0"/>
    </xf>
    <xf numFmtId="164" fontId="9" fillId="3" borderId="12" xfId="0" applyNumberFormat="1" applyFont="1" applyFill="1" applyBorder="1" applyProtection="1"/>
    <xf numFmtId="164" fontId="9" fillId="0" borderId="12" xfId="3" applyNumberFormat="1" applyFont="1" applyFill="1" applyBorder="1" applyProtection="1"/>
    <xf numFmtId="164" fontId="9" fillId="0" borderId="11" xfId="3" applyNumberFormat="1" applyFont="1" applyFill="1" applyBorder="1" applyProtection="1"/>
    <xf numFmtId="49" fontId="9" fillId="0" borderId="12" xfId="0" applyNumberFormat="1" applyFont="1" applyFill="1" applyBorder="1" applyAlignment="1" applyProtection="1">
      <alignment horizontal="left" indent="3"/>
      <protection locked="0"/>
    </xf>
    <xf numFmtId="49" fontId="7" fillId="0" borderId="12" xfId="0" applyNumberFormat="1" applyFont="1" applyFill="1" applyBorder="1" applyAlignment="1" applyProtection="1">
      <alignment horizontal="left" indent="3"/>
      <protection locked="0"/>
    </xf>
    <xf numFmtId="49" fontId="9" fillId="0" borderId="12" xfId="0" applyNumberFormat="1" applyFont="1" applyFill="1" applyBorder="1" applyAlignment="1" applyProtection="1">
      <alignment horizontal="left" indent="4"/>
      <protection locked="0"/>
    </xf>
    <xf numFmtId="164" fontId="11" fillId="0" borderId="12" xfId="0" applyNumberFormat="1" applyFont="1" applyFill="1" applyBorder="1"/>
    <xf numFmtId="165" fontId="9" fillId="0" borderId="12" xfId="1" applyNumberFormat="1" applyFont="1" applyFill="1" applyBorder="1" applyProtection="1"/>
    <xf numFmtId="164" fontId="9" fillId="3" borderId="11" xfId="0" applyNumberFormat="1" applyFont="1" applyFill="1" applyBorder="1" applyProtection="1"/>
    <xf numFmtId="165" fontId="6" fillId="2" borderId="13" xfId="0" applyNumberFormat="1" applyFont="1" applyFill="1" applyBorder="1" applyAlignment="1" applyProtection="1">
      <alignment horizontal="left" vertical="center"/>
    </xf>
    <xf numFmtId="165" fontId="6" fillId="2" borderId="9" xfId="0" applyNumberFormat="1" applyFont="1" applyFill="1" applyBorder="1" applyAlignment="1" applyProtection="1">
      <alignment vertical="center"/>
    </xf>
    <xf numFmtId="165" fontId="6" fillId="2" borderId="7" xfId="0" applyNumberFormat="1" applyFont="1" applyFill="1" applyBorder="1" applyAlignment="1" applyProtection="1">
      <alignment vertical="center"/>
    </xf>
    <xf numFmtId="49" fontId="7" fillId="0" borderId="10" xfId="0" applyNumberFormat="1" applyFont="1" applyFill="1" applyBorder="1" applyAlignment="1" applyProtection="1">
      <alignment horizontal="left"/>
    </xf>
    <xf numFmtId="164" fontId="7" fillId="0" borderId="14" xfId="0" applyNumberFormat="1" applyFont="1" applyFill="1" applyBorder="1" applyProtection="1"/>
    <xf numFmtId="164" fontId="7" fillId="0" borderId="12" xfId="0" applyNumberFormat="1" applyFont="1" applyFill="1" applyBorder="1" applyAlignment="1" applyProtection="1">
      <alignment vertical="center"/>
    </xf>
    <xf numFmtId="164" fontId="7" fillId="0" borderId="11" xfId="0" applyNumberFormat="1" applyFont="1" applyFill="1" applyBorder="1" applyAlignment="1" applyProtection="1">
      <alignment vertical="center"/>
    </xf>
    <xf numFmtId="49" fontId="9" fillId="0" borderId="12" xfId="0" applyNumberFormat="1" applyFont="1" applyFill="1" applyBorder="1" applyAlignment="1" applyProtection="1">
      <alignment horizontal="left"/>
    </xf>
    <xf numFmtId="164" fontId="9" fillId="0" borderId="11" xfId="0" applyNumberFormat="1" applyFont="1" applyFill="1" applyBorder="1" applyAlignment="1" applyProtection="1">
      <alignment vertical="center"/>
    </xf>
    <xf numFmtId="164" fontId="9" fillId="3" borderId="11" xfId="0" applyNumberFormat="1" applyFont="1" applyFill="1" applyBorder="1" applyAlignment="1" applyProtection="1">
      <alignment vertical="center"/>
    </xf>
    <xf numFmtId="164" fontId="9" fillId="0" borderId="12" xfId="0" applyNumberFormat="1" applyFont="1" applyFill="1" applyBorder="1" applyAlignment="1" applyProtection="1">
      <alignment vertical="center"/>
    </xf>
    <xf numFmtId="165" fontId="9" fillId="0" borderId="11" xfId="1" applyNumberFormat="1" applyFont="1" applyFill="1" applyBorder="1" applyAlignment="1" applyProtection="1">
      <alignment vertical="center"/>
    </xf>
    <xf numFmtId="43" fontId="9" fillId="0" borderId="11" xfId="1" applyFont="1" applyFill="1" applyBorder="1" applyAlignment="1" applyProtection="1">
      <alignment vertical="center"/>
    </xf>
    <xf numFmtId="43" fontId="9" fillId="0" borderId="12" xfId="1" applyFont="1" applyFill="1" applyBorder="1" applyAlignment="1" applyProtection="1">
      <alignment vertical="center"/>
    </xf>
    <xf numFmtId="49" fontId="9" fillId="0" borderId="8" xfId="0" applyNumberFormat="1" applyFont="1" applyFill="1" applyBorder="1" applyAlignment="1" applyProtection="1">
      <alignment horizontal="left"/>
    </xf>
    <xf numFmtId="165" fontId="9" fillId="0" borderId="15" xfId="0" applyNumberFormat="1" applyFont="1" applyFill="1" applyBorder="1" applyAlignment="1" applyProtection="1">
      <alignment vertical="center"/>
    </xf>
    <xf numFmtId="164" fontId="9" fillId="0" borderId="8" xfId="0" applyNumberFormat="1" applyFont="1" applyFill="1" applyBorder="1" applyAlignment="1" applyProtection="1">
      <alignment vertical="center"/>
    </xf>
    <xf numFmtId="164" fontId="9" fillId="0" borderId="15" xfId="0" applyNumberFormat="1" applyFont="1" applyFill="1" applyBorder="1" applyAlignment="1" applyProtection="1">
      <alignment vertical="center"/>
    </xf>
    <xf numFmtId="49" fontId="6" fillId="2" borderId="16" xfId="0" applyNumberFormat="1" applyFont="1" applyFill="1" applyBorder="1" applyAlignment="1" applyProtection="1">
      <alignment horizontal="left" vertical="center"/>
    </xf>
    <xf numFmtId="165" fontId="6" fillId="2" borderId="14" xfId="0" applyNumberFormat="1" applyFont="1" applyFill="1" applyBorder="1" applyAlignment="1" applyProtection="1">
      <alignment vertical="center"/>
    </xf>
    <xf numFmtId="165" fontId="6" fillId="2" borderId="10" xfId="0" applyNumberFormat="1" applyFont="1" applyFill="1" applyBorder="1" applyAlignment="1" applyProtection="1">
      <alignment vertical="center"/>
    </xf>
    <xf numFmtId="49" fontId="14" fillId="4" borderId="6" xfId="0" applyNumberFormat="1" applyFont="1" applyFill="1" applyBorder="1" applyAlignment="1" applyProtection="1">
      <alignment horizontal="left" vertical="center"/>
    </xf>
    <xf numFmtId="165" fontId="14" fillId="4" borderId="7" xfId="0" applyNumberFormat="1" applyFont="1" applyFill="1" applyBorder="1" applyAlignment="1" applyProtection="1">
      <alignment vertical="center"/>
    </xf>
    <xf numFmtId="164" fontId="14" fillId="4" borderId="7" xfId="0" applyNumberFormat="1" applyFont="1" applyFill="1" applyBorder="1" applyAlignment="1" applyProtection="1">
      <alignment vertical="center"/>
    </xf>
    <xf numFmtId="164" fontId="16" fillId="0" borderId="0" xfId="0" applyNumberFormat="1" applyFont="1"/>
    <xf numFmtId="164" fontId="17" fillId="0" borderId="0" xfId="0" applyNumberFormat="1" applyFont="1" applyFill="1" applyBorder="1" applyAlignment="1" applyProtection="1">
      <alignment vertical="center"/>
    </xf>
    <xf numFmtId="164" fontId="9" fillId="0" borderId="0" xfId="0" applyNumberFormat="1" applyFont="1" applyFill="1" applyBorder="1" applyAlignment="1" applyProtection="1">
      <alignment vertical="center"/>
    </xf>
    <xf numFmtId="165" fontId="17" fillId="0" borderId="0" xfId="1" applyNumberFormat="1" applyFont="1" applyFill="1" applyBorder="1" applyAlignment="1" applyProtection="1">
      <alignment vertical="center"/>
    </xf>
    <xf numFmtId="164" fontId="9" fillId="0" borderId="0" xfId="0" applyNumberFormat="1" applyFont="1" applyAlignment="1">
      <alignment vertical="center"/>
    </xf>
    <xf numFmtId="164" fontId="18" fillId="0" borderId="0" xfId="0" applyNumberFormat="1" applyFont="1" applyFill="1" applyBorder="1" applyAlignment="1" applyProtection="1">
      <alignment vertical="center"/>
    </xf>
    <xf numFmtId="164" fontId="18" fillId="3" borderId="0" xfId="0" applyNumberFormat="1" applyFont="1" applyFill="1" applyBorder="1" applyAlignment="1" applyProtection="1">
      <alignment vertical="center"/>
    </xf>
    <xf numFmtId="39" fontId="19" fillId="0" borderId="0" xfId="0" applyNumberFormat="1" applyFont="1" applyAlignment="1">
      <alignment horizontal="right"/>
    </xf>
    <xf numFmtId="0" fontId="20" fillId="0" borderId="0" xfId="0" applyFont="1"/>
    <xf numFmtId="49" fontId="21" fillId="0" borderId="0" xfId="0" applyNumberFormat="1" applyFont="1" applyFill="1" applyBorder="1" applyAlignment="1" applyProtection="1"/>
    <xf numFmtId="165" fontId="18" fillId="0" borderId="0" xfId="0" applyNumberFormat="1" applyFont="1" applyAlignment="1">
      <alignment horizontal="center"/>
    </xf>
    <xf numFmtId="0" fontId="17" fillId="0" borderId="0" xfId="0" applyFont="1" applyFill="1" applyAlignment="1" applyProtection="1"/>
    <xf numFmtId="164" fontId="18" fillId="3" borderId="0" xfId="0" applyNumberFormat="1" applyFont="1" applyFill="1"/>
    <xf numFmtId="0" fontId="20" fillId="0" borderId="0" xfId="0" applyFont="1" applyBorder="1"/>
    <xf numFmtId="0" fontId="23" fillId="0" borderId="0" xfId="0" applyFont="1"/>
    <xf numFmtId="0" fontId="21" fillId="0" borderId="0" xfId="0" applyFont="1" applyFill="1" applyAlignment="1" applyProtection="1">
      <alignment horizontal="left" indent="1"/>
    </xf>
    <xf numFmtId="164" fontId="24" fillId="3" borderId="0" xfId="0" applyNumberFormat="1" applyFont="1" applyFill="1" applyAlignment="1">
      <alignment horizontal="right"/>
    </xf>
    <xf numFmtId="164" fontId="18" fillId="0" borderId="0" xfId="0" applyNumberFormat="1" applyFont="1" applyFill="1" applyBorder="1"/>
    <xf numFmtId="164" fontId="20" fillId="0" borderId="0" xfId="0" applyNumberFormat="1" applyFont="1" applyFill="1" applyBorder="1"/>
    <xf numFmtId="0" fontId="20" fillId="0" borderId="0" xfId="0" applyFont="1" applyFill="1" applyBorder="1"/>
    <xf numFmtId="0" fontId="17" fillId="0" borderId="0" xfId="0" applyFont="1" applyFill="1" applyAlignment="1" applyProtection="1">
      <alignment horizontal="left" indent="1"/>
    </xf>
    <xf numFmtId="165" fontId="18" fillId="0" borderId="0" xfId="1" applyNumberFormat="1" applyFont="1" applyFill="1" applyBorder="1" applyAlignment="1" applyProtection="1">
      <alignment vertical="center"/>
    </xf>
    <xf numFmtId="0" fontId="25" fillId="0" borderId="0" xfId="0" applyFont="1" applyFill="1" applyAlignment="1" applyProtection="1"/>
    <xf numFmtId="0" fontId="15" fillId="0" borderId="0" xfId="0" applyFont="1" applyFill="1" applyBorder="1"/>
    <xf numFmtId="0" fontId="26" fillId="0" borderId="0" xfId="0" applyFont="1"/>
    <xf numFmtId="164" fontId="17" fillId="3" borderId="0" xfId="0" applyNumberFormat="1" applyFont="1" applyFill="1" applyBorder="1" applyAlignment="1" applyProtection="1">
      <alignment vertical="center"/>
    </xf>
    <xf numFmtId="164" fontId="0" fillId="0" borderId="0" xfId="0" applyNumberFormat="1"/>
    <xf numFmtId="0" fontId="20" fillId="0" borderId="0" xfId="0" applyFont="1" applyFill="1"/>
    <xf numFmtId="164" fontId="20" fillId="0" borderId="0" xfId="0" applyNumberFormat="1" applyFont="1"/>
    <xf numFmtId="165" fontId="11" fillId="0" borderId="0" xfId="1" applyNumberFormat="1" applyFont="1" applyFill="1" applyBorder="1" applyAlignment="1" applyProtection="1">
      <alignment vertical="center"/>
    </xf>
    <xf numFmtId="165" fontId="9" fillId="0" borderId="0" xfId="1" applyNumberFormat="1" applyFont="1" applyFill="1" applyBorder="1" applyAlignment="1" applyProtection="1">
      <alignment vertical="center"/>
    </xf>
    <xf numFmtId="0" fontId="27" fillId="0" borderId="0" xfId="0" applyFont="1"/>
    <xf numFmtId="0" fontId="27" fillId="0" borderId="0" xfId="0" applyFont="1" applyFill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2" fillId="0" borderId="0" xfId="6" applyFont="1" applyFill="1" applyAlignment="1" applyProtection="1">
      <alignment horizontal="center"/>
    </xf>
    <xf numFmtId="0" fontId="1" fillId="0" borderId="0" xfId="6" applyFont="1" applyFill="1"/>
    <xf numFmtId="0" fontId="1" fillId="0" borderId="0" xfId="6" applyFill="1"/>
    <xf numFmtId="0" fontId="2" fillId="0" borderId="0" xfId="6" applyFont="1" applyFill="1" applyAlignment="1" applyProtection="1">
      <alignment horizontal="center"/>
    </xf>
    <xf numFmtId="0" fontId="2" fillId="3" borderId="0" xfId="6" applyFont="1" applyFill="1" applyAlignment="1" applyProtection="1">
      <alignment horizontal="center"/>
    </xf>
    <xf numFmtId="0" fontId="3" fillId="0" borderId="0" xfId="6" applyFont="1" applyFill="1" applyAlignment="1" applyProtection="1">
      <alignment horizontal="center"/>
    </xf>
    <xf numFmtId="0" fontId="4" fillId="0" borderId="0" xfId="6" applyFont="1" applyFill="1" applyAlignment="1" applyProtection="1">
      <alignment horizontal="center"/>
    </xf>
    <xf numFmtId="0" fontId="6" fillId="2" borderId="1" xfId="6" applyFont="1" applyFill="1" applyBorder="1" applyAlignment="1" applyProtection="1">
      <alignment horizontal="center" vertical="center"/>
    </xf>
    <xf numFmtId="0" fontId="6" fillId="2" borderId="2" xfId="6" applyFont="1" applyFill="1" applyBorder="1" applyAlignment="1" applyProtection="1">
      <alignment horizontal="center" vertical="center"/>
    </xf>
    <xf numFmtId="0" fontId="6" fillId="2" borderId="3" xfId="6" applyFont="1" applyFill="1" applyBorder="1" applyAlignment="1" applyProtection="1">
      <alignment horizontal="center" vertical="center"/>
    </xf>
    <xf numFmtId="0" fontId="6" fillId="2" borderId="4" xfId="6" applyFont="1" applyFill="1" applyBorder="1" applyAlignment="1" applyProtection="1">
      <alignment horizontal="center" vertical="center" wrapText="1"/>
    </xf>
    <xf numFmtId="0" fontId="1" fillId="0" borderId="0" xfId="6" applyFont="1" applyFill="1" applyBorder="1"/>
    <xf numFmtId="0" fontId="6" fillId="2" borderId="17" xfId="6" applyFont="1" applyFill="1" applyBorder="1" applyAlignment="1" applyProtection="1">
      <alignment horizontal="center" vertical="center"/>
    </xf>
    <xf numFmtId="0" fontId="6" fillId="2" borderId="18" xfId="6" applyFont="1" applyFill="1" applyBorder="1" applyAlignment="1" applyProtection="1">
      <alignment horizontal="center" vertical="center"/>
    </xf>
    <xf numFmtId="0" fontId="6" fillId="2" borderId="19" xfId="6" applyFont="1" applyFill="1" applyBorder="1" applyAlignment="1" applyProtection="1">
      <alignment horizontal="center" vertical="center" wrapText="1"/>
    </xf>
    <xf numFmtId="0" fontId="7" fillId="0" borderId="12" xfId="5" applyFont="1" applyFill="1" applyBorder="1" applyAlignment="1" applyProtection="1"/>
    <xf numFmtId="164" fontId="7" fillId="3" borderId="11" xfId="4" applyNumberFormat="1" applyFont="1" applyFill="1" applyBorder="1" applyAlignment="1">
      <alignment horizontal="right" indent="1"/>
    </xf>
    <xf numFmtId="164" fontId="7" fillId="0" borderId="11" xfId="4" applyNumberFormat="1" applyFont="1" applyFill="1" applyBorder="1" applyAlignment="1">
      <alignment horizontal="right" indent="1"/>
    </xf>
    <xf numFmtId="165" fontId="1" fillId="0" borderId="0" xfId="1" applyNumberFormat="1" applyFont="1" applyFill="1" applyBorder="1"/>
    <xf numFmtId="164" fontId="1" fillId="0" borderId="0" xfId="4" applyNumberFormat="1"/>
    <xf numFmtId="164" fontId="1" fillId="0" borderId="0" xfId="6" applyNumberFormat="1" applyFont="1" applyFill="1"/>
    <xf numFmtId="49" fontId="7" fillId="0" borderId="12" xfId="4" applyNumberFormat="1" applyFont="1" applyFill="1" applyBorder="1" applyAlignment="1" applyProtection="1">
      <alignment horizontal="left"/>
    </xf>
    <xf numFmtId="164" fontId="7" fillId="3" borderId="11" xfId="4" applyNumberFormat="1" applyFont="1" applyFill="1" applyBorder="1" applyAlignment="1" applyProtection="1">
      <alignment horizontal="right" indent="1"/>
    </xf>
    <xf numFmtId="164" fontId="7" fillId="0" borderId="11" xfId="4" applyNumberFormat="1" applyFont="1" applyFill="1" applyBorder="1" applyAlignment="1" applyProtection="1">
      <alignment horizontal="right" indent="1"/>
    </xf>
    <xf numFmtId="164" fontId="9" fillId="3" borderId="11" xfId="4" applyNumberFormat="1" applyFont="1" applyFill="1" applyBorder="1" applyAlignment="1" applyProtection="1">
      <alignment horizontal="right" indent="1"/>
    </xf>
    <xf numFmtId="164" fontId="9" fillId="0" borderId="11" xfId="4" applyNumberFormat="1" applyFont="1" applyFill="1" applyBorder="1" applyAlignment="1" applyProtection="1">
      <alignment horizontal="right" indent="1"/>
    </xf>
    <xf numFmtId="164" fontId="7" fillId="0" borderId="11" xfId="5" applyNumberFormat="1" applyFont="1" applyFill="1" applyBorder="1" applyProtection="1"/>
    <xf numFmtId="164" fontId="7" fillId="3" borderId="11" xfId="5" applyNumberFormat="1" applyFont="1" applyFill="1" applyBorder="1" applyAlignment="1" applyProtection="1">
      <alignment horizontal="right" indent="1"/>
    </xf>
    <xf numFmtId="164" fontId="7" fillId="0" borderId="11" xfId="5" applyNumberFormat="1" applyFont="1" applyFill="1" applyBorder="1" applyAlignment="1" applyProtection="1">
      <alignment horizontal="right" indent="1"/>
    </xf>
    <xf numFmtId="0" fontId="1" fillId="3" borderId="0" xfId="6" applyFill="1"/>
    <xf numFmtId="49" fontId="7" fillId="0" borderId="12" xfId="5" applyNumberFormat="1" applyFont="1" applyFill="1" applyBorder="1" applyAlignment="1" applyProtection="1">
      <alignment horizontal="left" indent="1"/>
    </xf>
    <xf numFmtId="0" fontId="1" fillId="0" borderId="0" xfId="6"/>
    <xf numFmtId="49" fontId="9" fillId="0" borderId="12" xfId="5" applyNumberFormat="1" applyFont="1" applyFill="1" applyBorder="1" applyAlignment="1" applyProtection="1">
      <alignment horizontal="left" indent="2"/>
    </xf>
    <xf numFmtId="164" fontId="9" fillId="0" borderId="11" xfId="5" applyNumberFormat="1" applyFont="1" applyFill="1" applyBorder="1" applyProtection="1"/>
    <xf numFmtId="165" fontId="9" fillId="0" borderId="11" xfId="4" applyNumberFormat="1" applyFont="1" applyFill="1" applyBorder="1" applyProtection="1"/>
    <xf numFmtId="0" fontId="1" fillId="3" borderId="0" xfId="6" applyFill="1" applyBorder="1"/>
    <xf numFmtId="49" fontId="9" fillId="0" borderId="12" xfId="6" applyNumberFormat="1" applyFont="1" applyFill="1" applyBorder="1" applyAlignment="1" applyProtection="1">
      <alignment horizontal="left" indent="2"/>
    </xf>
    <xf numFmtId="49" fontId="7" fillId="0" borderId="12" xfId="4" applyNumberFormat="1" applyFont="1" applyFill="1" applyBorder="1" applyAlignment="1" applyProtection="1">
      <alignment horizontal="left" indent="2"/>
    </xf>
    <xf numFmtId="49" fontId="9" fillId="0" borderId="12" xfId="4" applyNumberFormat="1" applyFont="1" applyFill="1" applyBorder="1" applyAlignment="1" applyProtection="1">
      <alignment horizontal="left" indent="3"/>
    </xf>
    <xf numFmtId="0" fontId="7" fillId="0" borderId="12" xfId="5" applyFont="1" applyFill="1" applyBorder="1" applyAlignment="1" applyProtection="1">
      <alignment horizontal="left" indent="2"/>
    </xf>
    <xf numFmtId="165" fontId="9" fillId="0" borderId="11" xfId="4" applyNumberFormat="1" applyFont="1" applyBorder="1"/>
    <xf numFmtId="164" fontId="9" fillId="0" borderId="11" xfId="4" applyNumberFormat="1" applyFont="1" applyBorder="1"/>
    <xf numFmtId="0" fontId="1" fillId="0" borderId="0" xfId="6" applyFont="1"/>
    <xf numFmtId="49" fontId="7" fillId="0" borderId="12" xfId="4" applyNumberFormat="1" applyFont="1" applyFill="1" applyBorder="1" applyAlignment="1" applyProtection="1">
      <alignment horizontal="left" indent="3"/>
    </xf>
    <xf numFmtId="164" fontId="9" fillId="0" borderId="12" xfId="4" applyNumberFormat="1" applyFont="1" applyFill="1" applyBorder="1" applyAlignment="1" applyProtection="1">
      <alignment horizontal="left" indent="5"/>
    </xf>
    <xf numFmtId="164" fontId="9" fillId="5" borderId="12" xfId="4" applyNumberFormat="1" applyFont="1" applyFill="1" applyBorder="1" applyAlignment="1" applyProtection="1">
      <alignment horizontal="left" indent="5"/>
    </xf>
    <xf numFmtId="164" fontId="9" fillId="5" borderId="11" xfId="4" applyNumberFormat="1" applyFont="1" applyFill="1" applyBorder="1" applyProtection="1"/>
    <xf numFmtId="164" fontId="9" fillId="5" borderId="11" xfId="4" applyNumberFormat="1" applyFont="1" applyFill="1" applyBorder="1" applyAlignment="1" applyProtection="1">
      <alignment horizontal="right" indent="1"/>
    </xf>
    <xf numFmtId="165" fontId="1" fillId="0" borderId="0" xfId="6" applyNumberFormat="1" applyFill="1"/>
    <xf numFmtId="165" fontId="1" fillId="0" borderId="0" xfId="1" applyNumberFormat="1" applyFill="1"/>
    <xf numFmtId="43" fontId="7" fillId="0" borderId="11" xfId="1" applyFont="1" applyFill="1" applyBorder="1" applyAlignment="1" applyProtection="1">
      <alignment horizontal="right" indent="1"/>
    </xf>
    <xf numFmtId="0" fontId="8" fillId="0" borderId="0" xfId="6" applyFont="1" applyFill="1"/>
    <xf numFmtId="0" fontId="1" fillId="3" borderId="0" xfId="6" applyFont="1" applyFill="1"/>
    <xf numFmtId="49" fontId="9" fillId="5" borderId="12" xfId="5" applyNumberFormat="1" applyFont="1" applyFill="1" applyBorder="1" applyAlignment="1" applyProtection="1">
      <alignment horizontal="left" indent="3"/>
    </xf>
    <xf numFmtId="164" fontId="9" fillId="5" borderId="11" xfId="4" applyNumberFormat="1" applyFont="1" applyFill="1" applyBorder="1"/>
    <xf numFmtId="164" fontId="9" fillId="5" borderId="11" xfId="4" applyNumberFormat="1" applyFont="1" applyFill="1" applyBorder="1" applyAlignment="1">
      <alignment horizontal="right" indent="1"/>
    </xf>
    <xf numFmtId="43" fontId="9" fillId="5" borderId="11" xfId="1" applyFont="1" applyFill="1" applyBorder="1" applyAlignment="1">
      <alignment horizontal="right" indent="1"/>
    </xf>
    <xf numFmtId="0" fontId="1" fillId="5" borderId="0" xfId="6" applyFont="1" applyFill="1"/>
    <xf numFmtId="49" fontId="9" fillId="0" borderId="12" xfId="5" applyNumberFormat="1" applyFont="1" applyFill="1" applyBorder="1" applyAlignment="1" applyProtection="1">
      <alignment horizontal="left" indent="3"/>
    </xf>
    <xf numFmtId="164" fontId="9" fillId="3" borderId="11" xfId="4" applyNumberFormat="1" applyFont="1" applyFill="1" applyBorder="1" applyAlignment="1">
      <alignment horizontal="right" indent="1"/>
    </xf>
    <xf numFmtId="43" fontId="9" fillId="0" borderId="11" xfId="1" applyFont="1" applyFill="1" applyBorder="1" applyAlignment="1" applyProtection="1">
      <alignment horizontal="right" indent="1"/>
    </xf>
    <xf numFmtId="49" fontId="9" fillId="3" borderId="12" xfId="5" applyNumberFormat="1" applyFont="1" applyFill="1" applyBorder="1" applyAlignment="1" applyProtection="1">
      <alignment horizontal="left" indent="2"/>
    </xf>
    <xf numFmtId="49" fontId="7" fillId="0" borderId="12" xfId="4" applyNumberFormat="1" applyFont="1" applyFill="1" applyBorder="1"/>
    <xf numFmtId="49" fontId="9" fillId="0" borderId="12" xfId="4" applyNumberFormat="1" applyFont="1" applyFill="1" applyBorder="1" applyAlignment="1" applyProtection="1">
      <alignment horizontal="left" indent="2"/>
    </xf>
    <xf numFmtId="49" fontId="9" fillId="5" borderId="12" xfId="4" applyNumberFormat="1" applyFont="1" applyFill="1" applyBorder="1" applyAlignment="1" applyProtection="1">
      <alignment horizontal="left" indent="2"/>
    </xf>
    <xf numFmtId="164" fontId="9" fillId="5" borderId="11" xfId="5" applyNumberFormat="1" applyFont="1" applyFill="1" applyBorder="1" applyAlignment="1" applyProtection="1"/>
    <xf numFmtId="165" fontId="1" fillId="3" borderId="0" xfId="6" applyNumberFormat="1" applyFont="1" applyFill="1"/>
    <xf numFmtId="49" fontId="9" fillId="5" borderId="12" xfId="5" applyNumberFormat="1" applyFont="1" applyFill="1" applyBorder="1" applyAlignment="1" applyProtection="1">
      <alignment horizontal="left" indent="2"/>
    </xf>
    <xf numFmtId="164" fontId="9" fillId="5" borderId="11" xfId="4" applyNumberFormat="1" applyFont="1" applyFill="1" applyBorder="1" applyAlignment="1" applyProtection="1">
      <alignment vertical="center"/>
    </xf>
    <xf numFmtId="49" fontId="25" fillId="0" borderId="12" xfId="4" applyNumberFormat="1" applyFont="1" applyFill="1" applyBorder="1" applyAlignment="1" applyProtection="1">
      <alignment horizontal="left" indent="2"/>
    </xf>
    <xf numFmtId="164" fontId="9" fillId="0" borderId="11" xfId="4" applyNumberFormat="1" applyFont="1" applyFill="1" applyBorder="1" applyAlignment="1">
      <alignment horizontal="right" indent="1"/>
    </xf>
    <xf numFmtId="43" fontId="9" fillId="0" borderId="11" xfId="1" applyFont="1" applyFill="1" applyBorder="1" applyAlignment="1">
      <alignment horizontal="right" indent="1"/>
    </xf>
    <xf numFmtId="49" fontId="9" fillId="5" borderId="12" xfId="4" applyNumberFormat="1" applyFont="1" applyFill="1" applyBorder="1" applyAlignment="1" applyProtection="1">
      <alignment horizontal="left"/>
    </xf>
    <xf numFmtId="49" fontId="7" fillId="0" borderId="12" xfId="4" applyNumberFormat="1" applyFont="1" applyFill="1" applyBorder="1" applyAlignment="1">
      <alignment horizontal="left" indent="1"/>
    </xf>
    <xf numFmtId="49" fontId="9" fillId="0" borderId="12" xfId="4" applyNumberFormat="1" applyFont="1" applyFill="1" applyBorder="1" applyAlignment="1">
      <alignment horizontal="left" indent="2"/>
    </xf>
    <xf numFmtId="49" fontId="7" fillId="0" borderId="12" xfId="4" applyNumberFormat="1" applyFont="1" applyFill="1" applyBorder="1" applyAlignment="1" applyProtection="1"/>
    <xf numFmtId="164" fontId="13" fillId="0" borderId="11" xfId="4" applyNumberFormat="1" applyFont="1" applyFill="1" applyBorder="1" applyAlignment="1" applyProtection="1">
      <alignment horizontal="left" indent="5"/>
    </xf>
    <xf numFmtId="49" fontId="6" fillId="2" borderId="7" xfId="4" applyNumberFormat="1" applyFont="1" applyFill="1" applyBorder="1" applyAlignment="1" applyProtection="1">
      <alignment horizontal="left" vertical="center"/>
    </xf>
    <xf numFmtId="164" fontId="6" fillId="2" borderId="9" xfId="4" applyNumberFormat="1" applyFont="1" applyFill="1" applyBorder="1" applyAlignment="1" applyProtection="1">
      <alignment vertical="center"/>
    </xf>
    <xf numFmtId="164" fontId="6" fillId="2" borderId="18" xfId="4" applyNumberFormat="1" applyFont="1" applyFill="1" applyBorder="1" applyAlignment="1" applyProtection="1">
      <alignment vertical="center"/>
    </xf>
    <xf numFmtId="164" fontId="6" fillId="2" borderId="5" xfId="4" applyNumberFormat="1" applyFont="1" applyFill="1" applyBorder="1" applyAlignment="1" applyProtection="1">
      <alignment vertical="center"/>
    </xf>
    <xf numFmtId="164" fontId="6" fillId="2" borderId="5" xfId="4" applyNumberFormat="1" applyFont="1" applyFill="1" applyBorder="1" applyAlignment="1" applyProtection="1">
      <alignment horizontal="right" vertical="center" indent="1"/>
    </xf>
    <xf numFmtId="164" fontId="16" fillId="0" borderId="0" xfId="6" applyNumberFormat="1" applyFont="1"/>
    <xf numFmtId="164" fontId="7" fillId="0" borderId="0" xfId="4" applyNumberFormat="1" applyFont="1" applyFill="1" applyBorder="1" applyAlignment="1" applyProtection="1">
      <alignment vertical="center"/>
    </xf>
    <xf numFmtId="164" fontId="7" fillId="3" borderId="0" xfId="4" applyNumberFormat="1" applyFont="1" applyFill="1" applyBorder="1" applyAlignment="1" applyProtection="1">
      <alignment vertical="center"/>
    </xf>
    <xf numFmtId="165" fontId="11" fillId="0" borderId="0" xfId="1" applyNumberFormat="1" applyFont="1"/>
    <xf numFmtId="43" fontId="1" fillId="0" borderId="0" xfId="1" applyFill="1"/>
    <xf numFmtId="49" fontId="21" fillId="0" borderId="0" xfId="6" applyNumberFormat="1" applyFont="1" applyFill="1" applyBorder="1" applyAlignment="1" applyProtection="1"/>
    <xf numFmtId="164" fontId="1" fillId="0" borderId="0" xfId="6" applyNumberFormat="1"/>
    <xf numFmtId="164" fontId="11" fillId="3" borderId="0" xfId="6" applyNumberFormat="1" applyFont="1" applyFill="1"/>
    <xf numFmtId="0" fontId="17" fillId="0" borderId="0" xfId="6" applyFont="1" applyFill="1" applyAlignment="1" applyProtection="1"/>
    <xf numFmtId="164" fontId="1" fillId="3" borderId="0" xfId="6" applyNumberFormat="1" applyFill="1"/>
    <xf numFmtId="164" fontId="9" fillId="3" borderId="0" xfId="4" applyNumberFormat="1" applyFont="1" applyFill="1" applyBorder="1" applyAlignment="1" applyProtection="1">
      <alignment vertical="center"/>
    </xf>
    <xf numFmtId="164" fontId="17" fillId="3" borderId="0" xfId="6" applyNumberFormat="1" applyFont="1" applyFill="1" applyBorder="1"/>
    <xf numFmtId="0" fontId="21" fillId="0" borderId="0" xfId="6" applyFont="1" applyFill="1" applyAlignment="1" applyProtection="1">
      <alignment horizontal="left" indent="1"/>
    </xf>
    <xf numFmtId="43" fontId="1" fillId="0" borderId="0" xfId="1" applyFont="1" applyFill="1" applyBorder="1"/>
    <xf numFmtId="165" fontId="1" fillId="3" borderId="0" xfId="1" applyNumberFormat="1" applyFill="1"/>
    <xf numFmtId="164" fontId="1" fillId="3" borderId="0" xfId="1" applyNumberFormat="1" applyFill="1"/>
    <xf numFmtId="166" fontId="18" fillId="0" borderId="0" xfId="6" applyNumberFormat="1" applyFont="1" applyFill="1" applyBorder="1"/>
    <xf numFmtId="164" fontId="18" fillId="0" borderId="0" xfId="6" applyNumberFormat="1" applyFont="1" applyFill="1" applyBorder="1"/>
    <xf numFmtId="0" fontId="17" fillId="0" borderId="0" xfId="6" applyFont="1" applyFill="1" applyAlignment="1" applyProtection="1">
      <alignment horizontal="left" indent="1"/>
    </xf>
    <xf numFmtId="164" fontId="18" fillId="3" borderId="0" xfId="6" applyNumberFormat="1" applyFont="1" applyFill="1" applyBorder="1"/>
    <xf numFmtId="167" fontId="18" fillId="3" borderId="0" xfId="6" applyNumberFormat="1" applyFont="1" applyFill="1" applyBorder="1"/>
    <xf numFmtId="49" fontId="17" fillId="0" borderId="0" xfId="6" applyNumberFormat="1" applyFont="1" applyFill="1" applyBorder="1" applyAlignment="1" applyProtection="1"/>
    <xf numFmtId="165" fontId="11" fillId="3" borderId="0" xfId="1" applyNumberFormat="1" applyFont="1" applyFill="1"/>
    <xf numFmtId="4" fontId="18" fillId="0" borderId="0" xfId="6" applyNumberFormat="1" applyFont="1" applyFill="1" applyBorder="1"/>
    <xf numFmtId="164" fontId="11" fillId="0" borderId="0" xfId="6" applyNumberFormat="1" applyFont="1"/>
    <xf numFmtId="0" fontId="18" fillId="0" borderId="0" xfId="6" applyFont="1" applyFill="1" applyBorder="1"/>
    <xf numFmtId="49" fontId="18" fillId="0" borderId="0" xfId="6" applyNumberFormat="1" applyFont="1" applyFill="1" applyBorder="1"/>
    <xf numFmtId="43" fontId="1" fillId="3" borderId="0" xfId="1" applyFill="1"/>
    <xf numFmtId="43" fontId="11" fillId="3" borderId="0" xfId="1" applyFont="1" applyFill="1"/>
    <xf numFmtId="165" fontId="11" fillId="0" borderId="0" xfId="1" applyNumberFormat="1" applyFont="1" applyFill="1"/>
    <xf numFmtId="0" fontId="18" fillId="3" borderId="0" xfId="6" applyFont="1" applyFill="1" applyBorder="1"/>
    <xf numFmtId="165" fontId="18" fillId="3" borderId="0" xfId="1" applyNumberFormat="1" applyFont="1" applyFill="1" applyBorder="1"/>
    <xf numFmtId="0" fontId="18" fillId="0" borderId="0" xfId="6" applyFont="1"/>
    <xf numFmtId="168" fontId="18" fillId="3" borderId="0" xfId="6" applyNumberFormat="1" applyFont="1" applyFill="1"/>
    <xf numFmtId="0" fontId="18" fillId="3" borderId="0" xfId="6" applyFont="1" applyFill="1"/>
    <xf numFmtId="164" fontId="18" fillId="3" borderId="0" xfId="6" applyNumberFormat="1" applyFont="1" applyFill="1"/>
    <xf numFmtId="165" fontId="18" fillId="3" borderId="0" xfId="1" applyNumberFormat="1" applyFont="1" applyFill="1"/>
    <xf numFmtId="0" fontId="27" fillId="0" borderId="0" xfId="6" applyFont="1"/>
    <xf numFmtId="0" fontId="27" fillId="3" borderId="0" xfId="6" applyFont="1" applyFill="1"/>
  </cellXfs>
  <cellStyles count="7">
    <cellStyle name="Millares" xfId="1" builtinId="3"/>
    <cellStyle name="Normal" xfId="0" builtinId="0"/>
    <cellStyle name="Normal 10 2" xfId="6"/>
    <cellStyle name="Normal 2 2 2" xfId="2"/>
    <cellStyle name="Normal 2 2 2 2" xfId="4"/>
    <cellStyle name="Normal_COMPARACION 2002-2001" xfId="3"/>
    <cellStyle name="Normal_COMPARACION 2002-200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1/INGRESOS%20ENERO-DICIEMBRE%20%202021%20al%2008-02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FISCALES%20POR%20PRINCIPALES%20PARTIDAS%20ENERO-DICIEMBRE%20%202021-ESTIMAD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20-2021"/>
      <sheetName val="FINANCIERO (2021 Est. 2021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1 (REC)"/>
      <sheetName val="2021 (RESUMEN"/>
      <sheetName val="2021 REC- EST "/>
      <sheetName val="2021 REC-EST RESUMEN"/>
    </sheetNames>
    <sheetDataSet>
      <sheetData sheetId="0"/>
      <sheetData sheetId="1"/>
      <sheetData sheetId="2"/>
      <sheetData sheetId="3">
        <row r="11">
          <cell r="P11">
            <v>6347.1</v>
          </cell>
          <cell r="Q11">
            <v>5866.4</v>
          </cell>
          <cell r="R11">
            <v>6287.3</v>
          </cell>
          <cell r="S11">
            <v>5482.9</v>
          </cell>
          <cell r="T11">
            <v>6263.3</v>
          </cell>
          <cell r="U11">
            <v>5392</v>
          </cell>
          <cell r="V11">
            <v>5315.5</v>
          </cell>
          <cell r="W11">
            <v>5631.3</v>
          </cell>
          <cell r="X11">
            <v>5465.1</v>
          </cell>
          <cell r="Y11">
            <v>5051.3</v>
          </cell>
          <cell r="Z11">
            <v>5656.9</v>
          </cell>
          <cell r="AA11">
            <v>6266.7</v>
          </cell>
        </row>
        <row r="12">
          <cell r="P12">
            <v>11336.3</v>
          </cell>
          <cell r="Q12">
            <v>11432.6</v>
          </cell>
          <cell r="R12">
            <v>6592.9</v>
          </cell>
          <cell r="S12">
            <v>30794.799999999999</v>
          </cell>
          <cell r="T12">
            <v>12656.5</v>
          </cell>
          <cell r="U12">
            <v>9294.6</v>
          </cell>
          <cell r="V12">
            <v>19286.7</v>
          </cell>
          <cell r="W12">
            <v>12063.2</v>
          </cell>
          <cell r="X12">
            <v>7034.6</v>
          </cell>
          <cell r="Y12">
            <v>11562.4</v>
          </cell>
          <cell r="Z12">
            <v>11648.4</v>
          </cell>
          <cell r="AA12">
            <v>7171.8</v>
          </cell>
        </row>
        <row r="13">
          <cell r="P13">
            <v>4044.1</v>
          </cell>
          <cell r="Q13">
            <v>2100.1999999999998</v>
          </cell>
          <cell r="R13">
            <v>2215.3000000000002</v>
          </cell>
          <cell r="S13">
            <v>3480.7</v>
          </cell>
          <cell r="T13">
            <v>3462.7</v>
          </cell>
          <cell r="U13">
            <v>3799.2</v>
          </cell>
          <cell r="V13">
            <v>4774.3999999999996</v>
          </cell>
          <cell r="W13">
            <v>3831.8</v>
          </cell>
          <cell r="X13">
            <v>3921.2</v>
          </cell>
          <cell r="Y13">
            <v>3683.3</v>
          </cell>
          <cell r="Z13">
            <v>4314.3999999999996</v>
          </cell>
          <cell r="AA13">
            <v>3733.8</v>
          </cell>
        </row>
        <row r="14">
          <cell r="P14">
            <v>75.8</v>
          </cell>
          <cell r="Q14">
            <v>66.3</v>
          </cell>
          <cell r="R14">
            <v>84.3</v>
          </cell>
          <cell r="S14">
            <v>89.5</v>
          </cell>
          <cell r="T14">
            <v>123.8</v>
          </cell>
          <cell r="U14">
            <v>126.1</v>
          </cell>
          <cell r="V14">
            <v>140.1</v>
          </cell>
          <cell r="W14">
            <v>161.6</v>
          </cell>
          <cell r="X14">
            <v>138.5</v>
          </cell>
          <cell r="Y14">
            <v>128</v>
          </cell>
          <cell r="Z14">
            <v>117.5</v>
          </cell>
          <cell r="AA14">
            <v>118.1</v>
          </cell>
        </row>
        <row r="17">
          <cell r="P17">
            <v>116.3</v>
          </cell>
          <cell r="Q17">
            <v>270.7</v>
          </cell>
          <cell r="R17">
            <v>1198.3</v>
          </cell>
          <cell r="S17">
            <v>237.5</v>
          </cell>
          <cell r="T17">
            <v>227.3</v>
          </cell>
          <cell r="U17">
            <v>187.8</v>
          </cell>
          <cell r="V17">
            <v>268.7</v>
          </cell>
          <cell r="W17">
            <v>256.10000000000002</v>
          </cell>
          <cell r="X17">
            <v>1006.8</v>
          </cell>
          <cell r="Y17">
            <v>149.19999999999999</v>
          </cell>
          <cell r="Z17">
            <v>134.6</v>
          </cell>
          <cell r="AA17">
            <v>117.4</v>
          </cell>
        </row>
        <row r="18">
          <cell r="P18">
            <v>248.2</v>
          </cell>
          <cell r="Q18">
            <v>181.9</v>
          </cell>
          <cell r="R18">
            <v>264.8</v>
          </cell>
          <cell r="S18">
            <v>2740.6</v>
          </cell>
          <cell r="T18">
            <v>413</v>
          </cell>
          <cell r="U18">
            <v>393.7</v>
          </cell>
          <cell r="V18">
            <v>658.6</v>
          </cell>
          <cell r="W18">
            <v>238.5</v>
          </cell>
          <cell r="X18">
            <v>198.4</v>
          </cell>
          <cell r="Y18">
            <v>2562.6</v>
          </cell>
          <cell r="Z18">
            <v>288</v>
          </cell>
          <cell r="AA18">
            <v>207.4</v>
          </cell>
        </row>
        <row r="19">
          <cell r="P19">
            <v>515.29999999999995</v>
          </cell>
          <cell r="Q19">
            <v>901.1</v>
          </cell>
          <cell r="R19">
            <v>1133.2</v>
          </cell>
          <cell r="S19">
            <v>1096.5999999999999</v>
          </cell>
          <cell r="T19">
            <v>1191.3</v>
          </cell>
          <cell r="U19">
            <v>1343.4</v>
          </cell>
          <cell r="V19">
            <v>2367.8000000000002</v>
          </cell>
          <cell r="W19">
            <v>1219</v>
          </cell>
          <cell r="X19">
            <v>1427.7</v>
          </cell>
          <cell r="Y19">
            <v>2822.9</v>
          </cell>
          <cell r="Z19">
            <v>1701.8</v>
          </cell>
          <cell r="AA19">
            <v>1347.8</v>
          </cell>
        </row>
        <row r="20">
          <cell r="P20">
            <v>105.3</v>
          </cell>
          <cell r="Q20">
            <v>159.6</v>
          </cell>
          <cell r="R20">
            <v>187.4</v>
          </cell>
          <cell r="S20">
            <v>160.69999999999999</v>
          </cell>
          <cell r="T20">
            <v>163</v>
          </cell>
          <cell r="U20">
            <v>153.1</v>
          </cell>
          <cell r="V20">
            <v>162.30000000000001</v>
          </cell>
          <cell r="W20">
            <v>155.19999999999999</v>
          </cell>
          <cell r="X20">
            <v>167</v>
          </cell>
          <cell r="Y20">
            <v>158.9</v>
          </cell>
          <cell r="Z20">
            <v>168.6</v>
          </cell>
          <cell r="AA20">
            <v>165.8</v>
          </cell>
        </row>
        <row r="21">
          <cell r="P21">
            <v>773.8</v>
          </cell>
          <cell r="Q21">
            <v>777.5</v>
          </cell>
          <cell r="R21">
            <v>795.8</v>
          </cell>
          <cell r="S21">
            <v>986.5</v>
          </cell>
          <cell r="T21">
            <v>832</v>
          </cell>
          <cell r="U21">
            <v>802.7</v>
          </cell>
          <cell r="V21">
            <v>1074</v>
          </cell>
          <cell r="W21">
            <v>828</v>
          </cell>
          <cell r="X21">
            <v>909.9</v>
          </cell>
          <cell r="Y21">
            <v>1124.9000000000001</v>
          </cell>
          <cell r="Z21">
            <v>924.6</v>
          </cell>
          <cell r="AA21">
            <v>1401.6</v>
          </cell>
        </row>
        <row r="22">
          <cell r="P22">
            <v>51.7</v>
          </cell>
          <cell r="Q22">
            <v>128.4</v>
          </cell>
          <cell r="R22">
            <v>206.1</v>
          </cell>
          <cell r="S22">
            <v>192.3</v>
          </cell>
          <cell r="T22">
            <v>286.89999999999998</v>
          </cell>
          <cell r="U22">
            <v>185</v>
          </cell>
          <cell r="V22">
            <v>205.4</v>
          </cell>
          <cell r="W22">
            <v>240</v>
          </cell>
          <cell r="X22">
            <v>177.9</v>
          </cell>
          <cell r="Y22">
            <v>244.1</v>
          </cell>
          <cell r="Z22">
            <v>307.5</v>
          </cell>
          <cell r="AA22">
            <v>800.7</v>
          </cell>
        </row>
        <row r="23">
          <cell r="P23">
            <v>56.1</v>
          </cell>
          <cell r="Q23">
            <v>80.2</v>
          </cell>
          <cell r="R23">
            <v>94.4</v>
          </cell>
          <cell r="S23">
            <v>93.3</v>
          </cell>
          <cell r="T23">
            <v>132.19999999999999</v>
          </cell>
          <cell r="U23">
            <v>141.9</v>
          </cell>
          <cell r="V23">
            <v>208.1</v>
          </cell>
          <cell r="W23">
            <v>178.2</v>
          </cell>
          <cell r="X23">
            <v>219.9</v>
          </cell>
          <cell r="Y23">
            <v>172.6</v>
          </cell>
          <cell r="Z23">
            <v>237.3</v>
          </cell>
          <cell r="AA23">
            <v>235.5</v>
          </cell>
        </row>
        <row r="26">
          <cell r="P26">
            <v>12113.7</v>
          </cell>
          <cell r="Q26">
            <v>9274.2000000000007</v>
          </cell>
          <cell r="R26">
            <v>9410.5</v>
          </cell>
          <cell r="S26">
            <v>11287.9</v>
          </cell>
          <cell r="T26">
            <v>11011.3</v>
          </cell>
          <cell r="U26">
            <v>11301.3</v>
          </cell>
          <cell r="V26">
            <v>11912.6</v>
          </cell>
          <cell r="W26">
            <v>11634.3</v>
          </cell>
          <cell r="X26">
            <v>11841.9</v>
          </cell>
          <cell r="Y26">
            <v>11927.8</v>
          </cell>
          <cell r="Z26">
            <v>11673.1</v>
          </cell>
          <cell r="AA26">
            <v>12790.7</v>
          </cell>
        </row>
        <row r="27">
          <cell r="P27">
            <v>7976.4</v>
          </cell>
          <cell r="Q27">
            <v>8538.7999999999993</v>
          </cell>
          <cell r="R27">
            <v>9633.1</v>
          </cell>
          <cell r="S27">
            <v>9039.4</v>
          </cell>
          <cell r="T27">
            <v>10820.3</v>
          </cell>
          <cell r="U27">
            <v>10453.799999999999</v>
          </cell>
          <cell r="V27">
            <v>10262.6</v>
          </cell>
          <cell r="W27">
            <v>10164.1</v>
          </cell>
          <cell r="X27">
            <v>10403.299999999999</v>
          </cell>
          <cell r="Y27">
            <v>12296.4</v>
          </cell>
          <cell r="Z27">
            <v>13637.4</v>
          </cell>
          <cell r="AA27">
            <v>11802.1</v>
          </cell>
        </row>
        <row r="29">
          <cell r="P29">
            <v>3073.3</v>
          </cell>
          <cell r="Q29">
            <v>3024.6</v>
          </cell>
          <cell r="R29">
            <v>3906</v>
          </cell>
          <cell r="S29">
            <v>3223.3</v>
          </cell>
          <cell r="T29">
            <v>3326.2</v>
          </cell>
          <cell r="U29">
            <v>3294.7</v>
          </cell>
          <cell r="V29">
            <v>4042.6</v>
          </cell>
          <cell r="W29">
            <v>3442.7</v>
          </cell>
          <cell r="X29">
            <v>4389.2</v>
          </cell>
          <cell r="Y29">
            <v>3494.3</v>
          </cell>
          <cell r="Z29">
            <v>3583</v>
          </cell>
          <cell r="AA29">
            <v>4460.2</v>
          </cell>
        </row>
        <row r="30">
          <cell r="P30">
            <v>1429.9</v>
          </cell>
          <cell r="Q30">
            <v>1585.9</v>
          </cell>
          <cell r="R30">
            <v>2115.8000000000002</v>
          </cell>
          <cell r="S30">
            <v>1712.4</v>
          </cell>
          <cell r="T30">
            <v>1853.4</v>
          </cell>
          <cell r="U30">
            <v>1842.8</v>
          </cell>
          <cell r="V30">
            <v>2327.4</v>
          </cell>
          <cell r="W30">
            <v>1925.1</v>
          </cell>
          <cell r="X30">
            <v>2535.3000000000002</v>
          </cell>
          <cell r="Y30">
            <v>2073.4</v>
          </cell>
          <cell r="Z30">
            <v>2308.5</v>
          </cell>
          <cell r="AA30">
            <v>2853</v>
          </cell>
        </row>
        <row r="31">
          <cell r="P31">
            <v>3756.5</v>
          </cell>
          <cell r="Q31">
            <v>2404.9</v>
          </cell>
          <cell r="R31">
            <v>2793.8</v>
          </cell>
          <cell r="S31">
            <v>3212.4</v>
          </cell>
          <cell r="T31">
            <v>3157.6</v>
          </cell>
          <cell r="U31">
            <v>2826.8</v>
          </cell>
          <cell r="V31">
            <v>2984.3</v>
          </cell>
          <cell r="W31">
            <v>3351.9</v>
          </cell>
          <cell r="X31">
            <v>3425.5</v>
          </cell>
          <cell r="Y31">
            <v>3954.7</v>
          </cell>
          <cell r="Z31">
            <v>3738</v>
          </cell>
          <cell r="AA31">
            <v>4215.7</v>
          </cell>
        </row>
        <row r="32">
          <cell r="P32">
            <v>346.4</v>
          </cell>
          <cell r="Q32">
            <v>234.9</v>
          </cell>
          <cell r="R32">
            <v>258.7</v>
          </cell>
          <cell r="S32">
            <v>282.7</v>
          </cell>
          <cell r="T32">
            <v>269.2</v>
          </cell>
          <cell r="U32">
            <v>158</v>
          </cell>
          <cell r="V32">
            <v>304.89999999999998</v>
          </cell>
          <cell r="W32">
            <v>238</v>
          </cell>
          <cell r="X32">
            <v>341.8</v>
          </cell>
          <cell r="Y32">
            <v>521.4</v>
          </cell>
          <cell r="Z32">
            <v>380</v>
          </cell>
          <cell r="AA32">
            <v>410.9</v>
          </cell>
        </row>
        <row r="33">
          <cell r="P33">
            <v>670.1</v>
          </cell>
          <cell r="Q33">
            <v>660.3</v>
          </cell>
          <cell r="R33">
            <v>657.5</v>
          </cell>
          <cell r="S33">
            <v>666</v>
          </cell>
          <cell r="T33">
            <v>658.9</v>
          </cell>
          <cell r="U33">
            <v>684.3</v>
          </cell>
          <cell r="V33">
            <v>669.9</v>
          </cell>
          <cell r="W33">
            <v>751.8</v>
          </cell>
          <cell r="X33">
            <v>688.7</v>
          </cell>
          <cell r="Y33">
            <v>686</v>
          </cell>
          <cell r="Z33">
            <v>699.8</v>
          </cell>
          <cell r="AA33">
            <v>688.5</v>
          </cell>
        </row>
        <row r="34">
          <cell r="P34">
            <v>710.6</v>
          </cell>
          <cell r="Q34">
            <v>543.6</v>
          </cell>
          <cell r="R34">
            <v>689.7</v>
          </cell>
          <cell r="S34">
            <v>1065.5</v>
          </cell>
          <cell r="T34">
            <v>667.6</v>
          </cell>
          <cell r="U34">
            <v>672.4</v>
          </cell>
          <cell r="V34">
            <v>757.6</v>
          </cell>
          <cell r="W34">
            <v>687.3</v>
          </cell>
          <cell r="X34">
            <v>698.4</v>
          </cell>
          <cell r="Y34">
            <v>678.3</v>
          </cell>
          <cell r="Z34">
            <v>669.4</v>
          </cell>
          <cell r="AA34">
            <v>655.1</v>
          </cell>
        </row>
        <row r="35">
          <cell r="P35">
            <v>284.39999999999998</v>
          </cell>
          <cell r="Q35">
            <v>379.9</v>
          </cell>
          <cell r="R35">
            <v>481.2</v>
          </cell>
          <cell r="S35">
            <v>317.60000000000002</v>
          </cell>
          <cell r="T35">
            <v>472.5</v>
          </cell>
          <cell r="U35">
            <v>547.79999999999995</v>
          </cell>
          <cell r="V35">
            <v>424.6</v>
          </cell>
          <cell r="W35">
            <v>597.5</v>
          </cell>
          <cell r="X35">
            <v>679.7</v>
          </cell>
          <cell r="Y35">
            <v>423.3</v>
          </cell>
          <cell r="Z35">
            <v>665</v>
          </cell>
          <cell r="AA35">
            <v>664</v>
          </cell>
        </row>
        <row r="37">
          <cell r="P37">
            <v>797.8</v>
          </cell>
          <cell r="Q37">
            <v>1147.8</v>
          </cell>
          <cell r="R37">
            <v>1420.9</v>
          </cell>
          <cell r="S37">
            <v>1145.5</v>
          </cell>
          <cell r="T37">
            <v>1242.5</v>
          </cell>
          <cell r="U37">
            <v>1262.8</v>
          </cell>
          <cell r="V37">
            <v>1267.5999999999999</v>
          </cell>
          <cell r="W37">
            <v>1263</v>
          </cell>
          <cell r="X37">
            <v>1196</v>
          </cell>
          <cell r="Y37">
            <v>1358.5</v>
          </cell>
          <cell r="Z37">
            <v>1398.3</v>
          </cell>
          <cell r="AA37">
            <v>1687.5</v>
          </cell>
        </row>
        <row r="38">
          <cell r="P38">
            <v>781.9</v>
          </cell>
          <cell r="Q38">
            <v>779.4</v>
          </cell>
          <cell r="R38">
            <v>148.6</v>
          </cell>
          <cell r="S38">
            <v>54.8</v>
          </cell>
          <cell r="T38">
            <v>55.3</v>
          </cell>
          <cell r="U38">
            <v>51.2</v>
          </cell>
          <cell r="V38">
            <v>48.8</v>
          </cell>
          <cell r="W38">
            <v>47.7</v>
          </cell>
          <cell r="X38">
            <v>45.1</v>
          </cell>
          <cell r="Y38">
            <v>45</v>
          </cell>
          <cell r="Z38">
            <v>299.10000000000002</v>
          </cell>
          <cell r="AA38">
            <v>634.1</v>
          </cell>
        </row>
        <row r="39">
          <cell r="P39">
            <v>1.7</v>
          </cell>
          <cell r="Q39">
            <v>1.6</v>
          </cell>
          <cell r="R39">
            <v>24.9</v>
          </cell>
          <cell r="S39">
            <v>12.700000000000001</v>
          </cell>
          <cell r="T39">
            <v>3.9</v>
          </cell>
          <cell r="U39">
            <v>6.1</v>
          </cell>
          <cell r="V39">
            <v>30.5</v>
          </cell>
          <cell r="W39">
            <v>5.8</v>
          </cell>
          <cell r="X39">
            <v>7</v>
          </cell>
          <cell r="Y39">
            <v>41.8</v>
          </cell>
          <cell r="Z39">
            <v>12.4</v>
          </cell>
          <cell r="AA39">
            <v>20.100000000000001</v>
          </cell>
        </row>
        <row r="40">
          <cell r="P40">
            <v>0</v>
          </cell>
          <cell r="Q40">
            <v>0</v>
          </cell>
          <cell r="R40">
            <v>20.9</v>
          </cell>
          <cell r="S40">
            <v>10.8</v>
          </cell>
          <cell r="T40">
            <v>0</v>
          </cell>
          <cell r="U40">
            <v>0</v>
          </cell>
          <cell r="V40">
            <v>22.4</v>
          </cell>
          <cell r="W40">
            <v>0</v>
          </cell>
          <cell r="X40">
            <v>0</v>
          </cell>
          <cell r="Y40">
            <v>34.299999999999997</v>
          </cell>
          <cell r="Z40">
            <v>3.5</v>
          </cell>
          <cell r="AA40">
            <v>10</v>
          </cell>
        </row>
        <row r="41">
          <cell r="P41">
            <v>1.7</v>
          </cell>
          <cell r="Q41">
            <v>1.6</v>
          </cell>
          <cell r="R41">
            <v>4</v>
          </cell>
          <cell r="S41">
            <v>1.9</v>
          </cell>
          <cell r="T41">
            <v>3.9</v>
          </cell>
          <cell r="U41">
            <v>6.1</v>
          </cell>
          <cell r="V41">
            <v>8.1</v>
          </cell>
          <cell r="W41">
            <v>5.8</v>
          </cell>
          <cell r="X41">
            <v>7</v>
          </cell>
          <cell r="Y41">
            <v>7.5</v>
          </cell>
          <cell r="Z41">
            <v>8.9</v>
          </cell>
          <cell r="AA41">
            <v>10.1</v>
          </cell>
        </row>
        <row r="42">
          <cell r="P42">
            <v>82.2</v>
          </cell>
          <cell r="Q42">
            <v>72.5</v>
          </cell>
          <cell r="R42">
            <v>80.8</v>
          </cell>
          <cell r="S42">
            <v>91.1</v>
          </cell>
          <cell r="T42">
            <v>82.8</v>
          </cell>
          <cell r="U42">
            <v>87.8</v>
          </cell>
          <cell r="V42">
            <v>116.2</v>
          </cell>
          <cell r="W42">
            <v>83.7</v>
          </cell>
          <cell r="X42">
            <v>84.8</v>
          </cell>
          <cell r="Y42">
            <v>84.2</v>
          </cell>
          <cell r="Z42">
            <v>82.2</v>
          </cell>
          <cell r="AA42">
            <v>79</v>
          </cell>
        </row>
        <row r="43">
          <cell r="P43">
            <v>25.7</v>
          </cell>
          <cell r="Q43">
            <v>25.8</v>
          </cell>
          <cell r="R43">
            <v>26.9</v>
          </cell>
          <cell r="S43">
            <v>25.9</v>
          </cell>
          <cell r="T43">
            <v>29.7</v>
          </cell>
          <cell r="U43">
            <v>28</v>
          </cell>
          <cell r="V43">
            <v>40.6</v>
          </cell>
          <cell r="W43">
            <v>40.799999999999997</v>
          </cell>
          <cell r="X43">
            <v>26.1</v>
          </cell>
          <cell r="Y43">
            <v>26.1</v>
          </cell>
          <cell r="Z43">
            <v>25.5</v>
          </cell>
          <cell r="AA43">
            <v>26</v>
          </cell>
        </row>
        <row r="44">
          <cell r="P44">
            <v>89.7</v>
          </cell>
          <cell r="Q44">
            <v>125.2</v>
          </cell>
          <cell r="R44">
            <v>81.599999999999994</v>
          </cell>
          <cell r="S44">
            <v>80.900000000000006</v>
          </cell>
          <cell r="T44">
            <v>83.1</v>
          </cell>
          <cell r="U44">
            <v>77.2</v>
          </cell>
          <cell r="V44">
            <v>93.7</v>
          </cell>
          <cell r="W44">
            <v>511.9</v>
          </cell>
          <cell r="X44">
            <v>209.2</v>
          </cell>
          <cell r="Y44">
            <v>234.7</v>
          </cell>
          <cell r="Z44">
            <v>126.8</v>
          </cell>
          <cell r="AA44">
            <v>233</v>
          </cell>
        </row>
        <row r="47">
          <cell r="P47">
            <v>2709.6</v>
          </cell>
          <cell r="Q47">
            <v>2948.2</v>
          </cell>
          <cell r="R47">
            <v>3253.8</v>
          </cell>
          <cell r="S47">
            <v>3010</v>
          </cell>
          <cell r="T47">
            <v>3155.7</v>
          </cell>
          <cell r="U47">
            <v>3560.9</v>
          </cell>
          <cell r="V47">
            <v>3412.2</v>
          </cell>
          <cell r="W47">
            <v>3620.1</v>
          </cell>
          <cell r="X47">
            <v>3602.7</v>
          </cell>
          <cell r="Y47">
            <v>4415.3999999999996</v>
          </cell>
          <cell r="Z47">
            <v>4891</v>
          </cell>
          <cell r="AA47">
            <v>4057.9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1">
          <cell r="P51">
            <v>356.8</v>
          </cell>
          <cell r="Q51">
            <v>322.3</v>
          </cell>
          <cell r="R51">
            <v>287.10000000000002</v>
          </cell>
          <cell r="S51">
            <v>415.3</v>
          </cell>
          <cell r="T51">
            <v>422.6</v>
          </cell>
          <cell r="U51">
            <v>498.7</v>
          </cell>
          <cell r="V51">
            <v>552.9</v>
          </cell>
          <cell r="W51">
            <v>679.9</v>
          </cell>
          <cell r="X51">
            <v>625.29999999999995</v>
          </cell>
          <cell r="Y51">
            <v>467.4</v>
          </cell>
          <cell r="Z51">
            <v>603.5</v>
          </cell>
          <cell r="AA51">
            <v>638.29999999999995</v>
          </cell>
        </row>
        <row r="52">
          <cell r="P52">
            <v>5</v>
          </cell>
          <cell r="Q52">
            <v>5.7</v>
          </cell>
          <cell r="R52">
            <v>6.2</v>
          </cell>
          <cell r="S52">
            <v>5.4</v>
          </cell>
          <cell r="T52">
            <v>5</v>
          </cell>
          <cell r="U52">
            <v>4.9000000000000004</v>
          </cell>
          <cell r="V52">
            <v>4.9000000000000004</v>
          </cell>
          <cell r="W52">
            <v>5.3</v>
          </cell>
          <cell r="X52">
            <v>6</v>
          </cell>
          <cell r="Y52">
            <v>5.7</v>
          </cell>
          <cell r="Z52">
            <v>6.1</v>
          </cell>
          <cell r="AA52">
            <v>4.4000000000000004</v>
          </cell>
        </row>
        <row r="53">
          <cell r="P53">
            <v>31.3</v>
          </cell>
          <cell r="Q53">
            <v>20.7</v>
          </cell>
          <cell r="R53">
            <v>24.1</v>
          </cell>
          <cell r="S53">
            <v>22.1</v>
          </cell>
          <cell r="T53">
            <v>26.1</v>
          </cell>
          <cell r="U53">
            <v>22.4</v>
          </cell>
          <cell r="V53">
            <v>17.3</v>
          </cell>
          <cell r="W53">
            <v>26.7</v>
          </cell>
          <cell r="X53">
            <v>23.9</v>
          </cell>
          <cell r="Y53">
            <v>19.7</v>
          </cell>
          <cell r="Z53">
            <v>21.9</v>
          </cell>
          <cell r="AA53">
            <v>25.6</v>
          </cell>
        </row>
        <row r="54">
          <cell r="P54">
            <v>56.4</v>
          </cell>
          <cell r="Q54">
            <v>83.9</v>
          </cell>
          <cell r="R54">
            <v>101.7</v>
          </cell>
          <cell r="S54">
            <v>81.3</v>
          </cell>
          <cell r="T54">
            <v>91.5</v>
          </cell>
          <cell r="U54">
            <v>92.8</v>
          </cell>
          <cell r="V54">
            <v>91.4</v>
          </cell>
          <cell r="W54">
            <v>92.9</v>
          </cell>
          <cell r="X54">
            <v>89.9</v>
          </cell>
          <cell r="Y54">
            <v>96.1</v>
          </cell>
          <cell r="Z54">
            <v>103.4</v>
          </cell>
          <cell r="AA54">
            <v>120.4</v>
          </cell>
        </row>
        <row r="55">
          <cell r="P55">
            <v>0</v>
          </cell>
          <cell r="Q55">
            <v>0.2</v>
          </cell>
          <cell r="R55">
            <v>0.1</v>
          </cell>
          <cell r="S55">
            <v>0</v>
          </cell>
          <cell r="T55">
            <v>0.1</v>
          </cell>
          <cell r="U55">
            <v>0.1</v>
          </cell>
          <cell r="V55">
            <v>0.3</v>
          </cell>
          <cell r="W55">
            <v>0.2</v>
          </cell>
          <cell r="X55">
            <v>0.1</v>
          </cell>
          <cell r="Y55">
            <v>0.4</v>
          </cell>
          <cell r="Z55">
            <v>0.1</v>
          </cell>
          <cell r="AA55">
            <v>0.1</v>
          </cell>
        </row>
        <row r="56">
          <cell r="P56">
            <v>180.2</v>
          </cell>
          <cell r="Q56">
            <v>204.5</v>
          </cell>
          <cell r="R56">
            <v>205.2</v>
          </cell>
          <cell r="S56">
            <v>200</v>
          </cell>
          <cell r="T56">
            <v>200.8</v>
          </cell>
          <cell r="U56">
            <v>523.6</v>
          </cell>
          <cell r="V56">
            <v>216.9</v>
          </cell>
          <cell r="W56">
            <v>400</v>
          </cell>
          <cell r="X56">
            <v>218.4</v>
          </cell>
          <cell r="Y56">
            <v>340.1</v>
          </cell>
          <cell r="Z56">
            <v>241</v>
          </cell>
          <cell r="AA56">
            <v>489.5</v>
          </cell>
        </row>
        <row r="59"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P61">
            <v>0</v>
          </cell>
          <cell r="Q61">
            <v>0</v>
          </cell>
          <cell r="R61">
            <v>11.8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P62">
            <v>0</v>
          </cell>
          <cell r="Q62">
            <v>0</v>
          </cell>
          <cell r="R62">
            <v>330</v>
          </cell>
          <cell r="S62">
            <v>0</v>
          </cell>
          <cell r="T62">
            <v>0</v>
          </cell>
          <cell r="U62">
            <v>330</v>
          </cell>
          <cell r="V62">
            <v>0</v>
          </cell>
          <cell r="W62">
            <v>0</v>
          </cell>
          <cell r="X62">
            <v>340</v>
          </cell>
          <cell r="Y62">
            <v>0</v>
          </cell>
          <cell r="Z62">
            <v>0</v>
          </cell>
          <cell r="AA62">
            <v>0</v>
          </cell>
        </row>
        <row r="63">
          <cell r="P63">
            <v>1648.9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</row>
        <row r="64">
          <cell r="P64">
            <v>0</v>
          </cell>
          <cell r="Q64">
            <v>0.2</v>
          </cell>
          <cell r="R64">
            <v>0.1</v>
          </cell>
          <cell r="S64">
            <v>0</v>
          </cell>
          <cell r="T64">
            <v>0.2</v>
          </cell>
          <cell r="U64">
            <v>0</v>
          </cell>
          <cell r="V64">
            <v>0.1</v>
          </cell>
          <cell r="W64">
            <v>0</v>
          </cell>
          <cell r="X64">
            <v>0.1</v>
          </cell>
          <cell r="Y64">
            <v>0</v>
          </cell>
          <cell r="Z64">
            <v>0.1</v>
          </cell>
          <cell r="AA64">
            <v>0.3</v>
          </cell>
        </row>
        <row r="68">
          <cell r="P68">
            <v>74.900000000000006</v>
          </cell>
          <cell r="Q68">
            <v>91.8</v>
          </cell>
          <cell r="R68">
            <v>100.7</v>
          </cell>
          <cell r="S68">
            <v>89</v>
          </cell>
          <cell r="T68">
            <v>87.3</v>
          </cell>
          <cell r="U68">
            <v>93.1</v>
          </cell>
          <cell r="V68">
            <v>89.5</v>
          </cell>
          <cell r="W68">
            <v>80</v>
          </cell>
          <cell r="X68">
            <v>83.6</v>
          </cell>
          <cell r="Y68">
            <v>80.900000000000006</v>
          </cell>
          <cell r="Z68">
            <v>81.8</v>
          </cell>
          <cell r="AA68">
            <v>81.5</v>
          </cell>
        </row>
        <row r="69"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</row>
        <row r="70">
          <cell r="P70">
            <v>1.9</v>
          </cell>
          <cell r="Q70">
            <v>0</v>
          </cell>
          <cell r="R70">
            <v>7.1</v>
          </cell>
          <cell r="S70">
            <v>59.5</v>
          </cell>
          <cell r="T70">
            <v>59.5</v>
          </cell>
          <cell r="U70">
            <v>82.5</v>
          </cell>
          <cell r="V70">
            <v>0.5</v>
          </cell>
          <cell r="W70">
            <v>151.4</v>
          </cell>
          <cell r="X70">
            <v>62.9</v>
          </cell>
          <cell r="Y70">
            <v>61.2</v>
          </cell>
          <cell r="Z70">
            <v>0</v>
          </cell>
          <cell r="AA70">
            <v>0.3</v>
          </cell>
        </row>
        <row r="71">
          <cell r="P71">
            <v>0.1</v>
          </cell>
          <cell r="Q71">
            <v>0.1</v>
          </cell>
          <cell r="R71">
            <v>1.3</v>
          </cell>
          <cell r="S71">
            <v>0</v>
          </cell>
          <cell r="T71">
            <v>0</v>
          </cell>
          <cell r="U71">
            <v>0.1</v>
          </cell>
          <cell r="V71">
            <v>1.9</v>
          </cell>
          <cell r="W71">
            <v>0.1</v>
          </cell>
          <cell r="X71">
            <v>0.1</v>
          </cell>
          <cell r="Y71">
            <v>1.3</v>
          </cell>
          <cell r="Z71">
            <v>0.1</v>
          </cell>
          <cell r="AA71">
            <v>0.2</v>
          </cell>
        </row>
        <row r="73">
          <cell r="P73">
            <v>23.2</v>
          </cell>
          <cell r="Q73">
            <v>30.9</v>
          </cell>
          <cell r="R73">
            <v>28.9</v>
          </cell>
          <cell r="S73">
            <v>25.4</v>
          </cell>
          <cell r="T73">
            <v>23.3</v>
          </cell>
          <cell r="U73">
            <v>24.5</v>
          </cell>
          <cell r="V73">
            <v>31.8</v>
          </cell>
          <cell r="W73">
            <v>56</v>
          </cell>
          <cell r="X73">
            <v>35.799999999999997</v>
          </cell>
          <cell r="Y73">
            <v>119</v>
          </cell>
          <cell r="Z73">
            <v>45.1</v>
          </cell>
          <cell r="AA73">
            <v>50.3</v>
          </cell>
        </row>
        <row r="74">
          <cell r="P74">
            <v>1042.7</v>
          </cell>
          <cell r="Q74">
            <v>838.4</v>
          </cell>
          <cell r="R74">
            <v>889.1</v>
          </cell>
          <cell r="S74">
            <v>849.7</v>
          </cell>
          <cell r="T74">
            <v>996</v>
          </cell>
          <cell r="U74">
            <v>1017.6</v>
          </cell>
          <cell r="V74">
            <v>1290.2</v>
          </cell>
          <cell r="W74">
            <v>1185.8</v>
          </cell>
          <cell r="X74">
            <v>1372.1</v>
          </cell>
          <cell r="Y74">
            <v>1085</v>
          </cell>
          <cell r="Z74">
            <v>1113.5</v>
          </cell>
          <cell r="AA74">
            <v>1047.3</v>
          </cell>
        </row>
        <row r="75">
          <cell r="P75">
            <v>286.5</v>
          </cell>
          <cell r="Q75">
            <v>251.7</v>
          </cell>
          <cell r="R75">
            <v>145.4</v>
          </cell>
          <cell r="S75">
            <v>145.4</v>
          </cell>
          <cell r="T75">
            <v>178.5</v>
          </cell>
          <cell r="U75">
            <v>177.2</v>
          </cell>
          <cell r="V75">
            <v>202.8</v>
          </cell>
          <cell r="W75">
            <v>324.2</v>
          </cell>
          <cell r="X75">
            <v>308.10000000000002</v>
          </cell>
          <cell r="Y75">
            <v>237</v>
          </cell>
          <cell r="Z75">
            <v>130.1</v>
          </cell>
          <cell r="AA75">
            <v>199.7</v>
          </cell>
        </row>
        <row r="77">
          <cell r="P77">
            <v>184.5</v>
          </cell>
          <cell r="Q77">
            <v>175.3</v>
          </cell>
          <cell r="R77">
            <v>198.8</v>
          </cell>
          <cell r="S77">
            <v>333.5</v>
          </cell>
          <cell r="T77">
            <v>334.3</v>
          </cell>
          <cell r="U77">
            <v>331.2</v>
          </cell>
          <cell r="V77">
            <v>319.60000000000002</v>
          </cell>
          <cell r="W77">
            <v>296.2</v>
          </cell>
          <cell r="X77">
            <v>275.39999999999998</v>
          </cell>
          <cell r="Y77">
            <v>290.39999999999998</v>
          </cell>
          <cell r="Z77">
            <v>341.1</v>
          </cell>
          <cell r="AA77">
            <v>360.7</v>
          </cell>
        </row>
        <row r="78">
          <cell r="P78">
            <v>57.9</v>
          </cell>
          <cell r="Q78">
            <v>59</v>
          </cell>
          <cell r="R78">
            <v>78.400000000000006</v>
          </cell>
          <cell r="S78">
            <v>80.5</v>
          </cell>
          <cell r="T78">
            <v>79.599999999999994</v>
          </cell>
          <cell r="U78">
            <v>80.3</v>
          </cell>
          <cell r="V78">
            <v>85.5</v>
          </cell>
          <cell r="W78">
            <v>87.3</v>
          </cell>
          <cell r="X78">
            <v>77.7</v>
          </cell>
          <cell r="Y78">
            <v>82.1</v>
          </cell>
          <cell r="Z78">
            <v>71.8</v>
          </cell>
          <cell r="AA78">
            <v>73.7</v>
          </cell>
        </row>
        <row r="79">
          <cell r="P79">
            <v>1.6</v>
          </cell>
          <cell r="Q79">
            <v>2.5</v>
          </cell>
          <cell r="R79">
            <v>2.8</v>
          </cell>
          <cell r="S79">
            <v>2.6</v>
          </cell>
          <cell r="T79">
            <v>2.6</v>
          </cell>
          <cell r="U79">
            <v>2.8</v>
          </cell>
          <cell r="V79">
            <v>2.6</v>
          </cell>
          <cell r="W79">
            <v>2.6</v>
          </cell>
          <cell r="X79">
            <v>2.8</v>
          </cell>
          <cell r="Y79">
            <v>2.6</v>
          </cell>
          <cell r="Z79">
            <v>2.7</v>
          </cell>
          <cell r="AA79">
            <v>2.2999999999999998</v>
          </cell>
        </row>
        <row r="81">
          <cell r="P81">
            <v>2</v>
          </cell>
          <cell r="Q81">
            <v>2.4</v>
          </cell>
          <cell r="R81">
            <v>3.3</v>
          </cell>
          <cell r="S81">
            <v>2.5</v>
          </cell>
          <cell r="T81">
            <v>2.9</v>
          </cell>
          <cell r="U81">
            <v>14.3</v>
          </cell>
          <cell r="V81">
            <v>3.4</v>
          </cell>
          <cell r="W81">
            <v>21.1</v>
          </cell>
          <cell r="X81">
            <v>3.7</v>
          </cell>
          <cell r="Y81">
            <v>15.3</v>
          </cell>
          <cell r="Z81">
            <v>9.3000000000000007</v>
          </cell>
          <cell r="AA81">
            <v>22.2</v>
          </cell>
        </row>
        <row r="82">
          <cell r="P82">
            <v>3.7</v>
          </cell>
          <cell r="Q82">
            <v>4</v>
          </cell>
          <cell r="R82">
            <v>5.3</v>
          </cell>
          <cell r="S82">
            <v>4.4000000000000004</v>
          </cell>
          <cell r="T82">
            <v>5</v>
          </cell>
          <cell r="U82">
            <v>4.5</v>
          </cell>
          <cell r="V82">
            <v>4.3</v>
          </cell>
          <cell r="W82">
            <v>4.4000000000000004</v>
          </cell>
          <cell r="X82">
            <v>4.0999999999999996</v>
          </cell>
          <cell r="Y82">
            <v>4.2</v>
          </cell>
          <cell r="Z82">
            <v>4.2</v>
          </cell>
          <cell r="AA82">
            <v>3.8</v>
          </cell>
        </row>
        <row r="85"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2600.1</v>
          </cell>
          <cell r="AA85">
            <v>0</v>
          </cell>
        </row>
        <row r="86">
          <cell r="P86">
            <v>109.4</v>
          </cell>
          <cell r="Q86">
            <v>155.69999999999999</v>
          </cell>
          <cell r="R86">
            <v>183.8</v>
          </cell>
          <cell r="S86">
            <v>167.4</v>
          </cell>
          <cell r="T86">
            <v>173.1</v>
          </cell>
          <cell r="U86">
            <v>167.9</v>
          </cell>
          <cell r="V86">
            <v>168.2</v>
          </cell>
          <cell r="W86">
            <v>183</v>
          </cell>
          <cell r="X86">
            <v>185.9</v>
          </cell>
          <cell r="Y86">
            <v>174.1</v>
          </cell>
          <cell r="Z86">
            <v>225.8</v>
          </cell>
          <cell r="AA86">
            <v>201</v>
          </cell>
        </row>
        <row r="87">
          <cell r="P87">
            <v>360.2</v>
          </cell>
          <cell r="Q87">
            <v>0</v>
          </cell>
          <cell r="R87">
            <v>0</v>
          </cell>
          <cell r="S87">
            <v>34.6</v>
          </cell>
          <cell r="T87">
            <v>0</v>
          </cell>
          <cell r="U87">
            <v>5402.9</v>
          </cell>
          <cell r="V87">
            <v>44.5</v>
          </cell>
          <cell r="W87">
            <v>0</v>
          </cell>
          <cell r="X87">
            <v>0</v>
          </cell>
          <cell r="Y87">
            <v>47</v>
          </cell>
          <cell r="Z87">
            <v>0</v>
          </cell>
          <cell r="AA87">
            <v>0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53.1</v>
          </cell>
          <cell r="W89">
            <v>20.9</v>
          </cell>
          <cell r="X89">
            <v>201.1</v>
          </cell>
          <cell r="Y89">
            <v>523.9</v>
          </cell>
          <cell r="Z89">
            <v>561.9</v>
          </cell>
          <cell r="AA89">
            <v>390.5</v>
          </cell>
        </row>
        <row r="90">
          <cell r="P90">
            <v>112.2</v>
          </cell>
          <cell r="Q90">
            <v>85.8</v>
          </cell>
          <cell r="R90">
            <v>92.6</v>
          </cell>
          <cell r="S90">
            <v>91.1</v>
          </cell>
          <cell r="T90">
            <v>107.1</v>
          </cell>
          <cell r="U90">
            <v>104.5</v>
          </cell>
          <cell r="V90">
            <v>183.7</v>
          </cell>
          <cell r="W90">
            <v>146.19999999999999</v>
          </cell>
          <cell r="X90">
            <v>104.1</v>
          </cell>
          <cell r="Y90">
            <v>119</v>
          </cell>
          <cell r="Z90">
            <v>101.3</v>
          </cell>
          <cell r="AA90">
            <v>146</v>
          </cell>
        </row>
        <row r="91">
          <cell r="P91">
            <v>76.900000000000006</v>
          </cell>
          <cell r="Q91">
            <v>56.7</v>
          </cell>
          <cell r="R91">
            <v>71.900000000000006</v>
          </cell>
          <cell r="S91">
            <v>70.8</v>
          </cell>
          <cell r="T91">
            <v>86.1</v>
          </cell>
          <cell r="U91">
            <v>86.8</v>
          </cell>
          <cell r="V91">
            <v>93.3</v>
          </cell>
          <cell r="W91">
            <v>81.400000000000006</v>
          </cell>
          <cell r="X91">
            <v>83.6</v>
          </cell>
          <cell r="Y91">
            <v>86.8</v>
          </cell>
          <cell r="Z91">
            <v>83.7</v>
          </cell>
          <cell r="AA91">
            <v>84.1</v>
          </cell>
        </row>
        <row r="92">
          <cell r="P92">
            <v>701.5</v>
          </cell>
          <cell r="Q92">
            <v>725.8</v>
          </cell>
          <cell r="R92">
            <v>820.8</v>
          </cell>
          <cell r="S92">
            <v>870.4</v>
          </cell>
          <cell r="T92">
            <v>781</v>
          </cell>
          <cell r="U92">
            <v>730.8</v>
          </cell>
          <cell r="V92">
            <v>924.2</v>
          </cell>
          <cell r="W92">
            <v>764.6</v>
          </cell>
          <cell r="X92">
            <v>918.5</v>
          </cell>
          <cell r="Y92">
            <v>706.8</v>
          </cell>
          <cell r="Z92">
            <v>789</v>
          </cell>
          <cell r="AA92">
            <v>994</v>
          </cell>
        </row>
        <row r="93">
          <cell r="P93">
            <v>694.6</v>
          </cell>
          <cell r="Q93">
            <v>721.7</v>
          </cell>
          <cell r="R93">
            <v>794.3</v>
          </cell>
          <cell r="S93">
            <v>861.9</v>
          </cell>
          <cell r="T93">
            <v>776.3</v>
          </cell>
          <cell r="U93">
            <v>726.4</v>
          </cell>
          <cell r="V93">
            <v>918.4</v>
          </cell>
          <cell r="W93">
            <v>761</v>
          </cell>
          <cell r="X93">
            <v>913</v>
          </cell>
          <cell r="Y93">
            <v>701.3</v>
          </cell>
          <cell r="Z93">
            <v>779</v>
          </cell>
          <cell r="AA93">
            <v>989.9</v>
          </cell>
        </row>
        <row r="94"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7">
          <cell r="P97">
            <v>0</v>
          </cell>
          <cell r="Q97">
            <v>0</v>
          </cell>
          <cell r="R97">
            <v>23.7</v>
          </cell>
          <cell r="S97">
            <v>1.4</v>
          </cell>
          <cell r="T97">
            <v>0</v>
          </cell>
          <cell r="U97">
            <v>0</v>
          </cell>
          <cell r="V97">
            <v>29.7</v>
          </cell>
          <cell r="W97">
            <v>3.3</v>
          </cell>
          <cell r="X97">
            <v>1.6</v>
          </cell>
          <cell r="Y97">
            <v>22.2</v>
          </cell>
          <cell r="Z97">
            <v>0.8</v>
          </cell>
          <cell r="AA97">
            <v>0</v>
          </cell>
        </row>
        <row r="98"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1136.8</v>
          </cell>
        </row>
        <row r="99">
          <cell r="P99">
            <v>0</v>
          </cell>
          <cell r="Q99">
            <v>1743.4</v>
          </cell>
          <cell r="R99">
            <v>860.4</v>
          </cell>
          <cell r="S99">
            <v>857</v>
          </cell>
          <cell r="T99">
            <v>855.8</v>
          </cell>
          <cell r="U99">
            <v>857.1</v>
          </cell>
          <cell r="V99">
            <v>858</v>
          </cell>
          <cell r="W99">
            <v>858.4</v>
          </cell>
          <cell r="X99">
            <v>854.1</v>
          </cell>
          <cell r="Y99">
            <v>847.2</v>
          </cell>
          <cell r="Z99">
            <v>0</v>
          </cell>
          <cell r="AA9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 (EST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54"/>
  <sheetViews>
    <sheetView showGridLines="0" topLeftCell="F97" zoomScaleNormal="100" workbookViewId="0">
      <selection activeCell="P142" sqref="P142"/>
    </sheetView>
  </sheetViews>
  <sheetFormatPr baseColWidth="10" defaultColWidth="11.42578125" defaultRowHeight="12.75" x14ac:dyDescent="0.2"/>
  <cols>
    <col min="1" max="1" width="1.5703125" customWidth="1"/>
    <col min="2" max="2" width="74" customWidth="1"/>
    <col min="3" max="13" width="10.7109375" customWidth="1"/>
    <col min="14" max="14" width="11.42578125" customWidth="1"/>
    <col min="15" max="15" width="12.140625" style="86" customWidth="1"/>
    <col min="16" max="16" width="10.5703125" bestFit="1" customWidth="1"/>
    <col min="17" max="23" width="9.5703125" bestFit="1" customWidth="1"/>
    <col min="24" max="24" width="11.85546875" bestFit="1" customWidth="1"/>
    <col min="25" max="25" width="12.140625" customWidth="1"/>
    <col min="26" max="26" width="10.85546875" customWidth="1"/>
    <col min="27" max="27" width="13.42578125" bestFit="1" customWidth="1"/>
    <col min="28" max="28" width="13.5703125" customWidth="1"/>
    <col min="29" max="29" width="12" customWidth="1"/>
    <col min="30" max="30" width="8.28515625" customWidth="1"/>
  </cols>
  <sheetData>
    <row r="1" spans="2:59" ht="18.75" customHeight="1" x14ac:dyDescent="0.3">
      <c r="B1" s="206" t="s">
        <v>0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2:59" ht="1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59" ht="18" customHeight="1" x14ac:dyDescent="0.3">
      <c r="B3" s="207" t="s">
        <v>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</row>
    <row r="4" spans="2:59" ht="17.25" customHeight="1" x14ac:dyDescent="0.3">
      <c r="B4" s="208" t="s">
        <v>2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</row>
    <row r="5" spans="2:59" ht="17.25" customHeight="1" x14ac:dyDescent="0.3">
      <c r="B5" s="208" t="s">
        <v>3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</row>
    <row r="6" spans="2:59" ht="23.25" customHeight="1" x14ac:dyDescent="0.2">
      <c r="B6" s="209" t="s">
        <v>4</v>
      </c>
      <c r="C6" s="211">
        <v>2020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3">
        <v>2020</v>
      </c>
      <c r="P6" s="211">
        <v>2021</v>
      </c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3">
        <v>2021</v>
      </c>
      <c r="AC6" s="211" t="s">
        <v>5</v>
      </c>
      <c r="AD6" s="215"/>
    </row>
    <row r="7" spans="2:59" ht="24.75" customHeight="1" thickBot="1" x14ac:dyDescent="0.25">
      <c r="B7" s="210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17</v>
      </c>
      <c r="O7" s="214"/>
      <c r="P7" s="3" t="s">
        <v>6</v>
      </c>
      <c r="Q7" s="2" t="s">
        <v>7</v>
      </c>
      <c r="R7" s="2" t="s">
        <v>8</v>
      </c>
      <c r="S7" s="2" t="s">
        <v>9</v>
      </c>
      <c r="T7" s="2" t="s">
        <v>10</v>
      </c>
      <c r="U7" s="2" t="s">
        <v>11</v>
      </c>
      <c r="V7" s="2" t="s">
        <v>12</v>
      </c>
      <c r="W7" s="2" t="s">
        <v>13</v>
      </c>
      <c r="X7" s="2" t="s">
        <v>14</v>
      </c>
      <c r="Y7" s="2" t="s">
        <v>15</v>
      </c>
      <c r="Z7" s="2" t="s">
        <v>16</v>
      </c>
      <c r="AA7" s="2" t="s">
        <v>17</v>
      </c>
      <c r="AB7" s="214"/>
      <c r="AC7" s="2" t="s">
        <v>18</v>
      </c>
      <c r="AD7" s="3" t="s">
        <v>19</v>
      </c>
    </row>
    <row r="8" spans="2:59" ht="15.95" customHeight="1" thickTop="1" x14ac:dyDescent="0.25">
      <c r="B8" s="4" t="s">
        <v>20</v>
      </c>
      <c r="C8" s="5">
        <f t="shared" ref="C8:AB8" si="0">+C9+C56+C57+C65+C83</f>
        <v>63374.799999999988</v>
      </c>
      <c r="D8" s="5">
        <f t="shared" si="0"/>
        <v>49609.299999999996</v>
      </c>
      <c r="E8" s="5">
        <f t="shared" si="0"/>
        <v>46264.69999999999</v>
      </c>
      <c r="F8" s="5">
        <f t="shared" si="0"/>
        <v>45722.799999999996</v>
      </c>
      <c r="G8" s="5">
        <f t="shared" si="0"/>
        <v>33340.300000000003</v>
      </c>
      <c r="H8" s="5">
        <f t="shared" si="0"/>
        <v>40189.900000000009</v>
      </c>
      <c r="I8" s="5">
        <f t="shared" si="0"/>
        <v>54046.400000000001</v>
      </c>
      <c r="J8" s="5">
        <f t="shared" si="0"/>
        <v>54389.599999999999</v>
      </c>
      <c r="K8" s="5">
        <f t="shared" si="0"/>
        <v>58333.699999999983</v>
      </c>
      <c r="L8" s="5">
        <f t="shared" si="0"/>
        <v>63688.999999999985</v>
      </c>
      <c r="M8" s="5">
        <f t="shared" si="0"/>
        <v>51732.4</v>
      </c>
      <c r="N8" s="5">
        <f t="shared" si="0"/>
        <v>58139.19999999999</v>
      </c>
      <c r="O8" s="5">
        <f t="shared" si="0"/>
        <v>618832.09999999986</v>
      </c>
      <c r="P8" s="5">
        <f t="shared" si="0"/>
        <v>63760.800000000003</v>
      </c>
      <c r="Q8" s="5">
        <f t="shared" si="0"/>
        <v>56773.4</v>
      </c>
      <c r="R8" s="5">
        <f t="shared" si="0"/>
        <v>57568.19999999999</v>
      </c>
      <c r="S8" s="5">
        <f t="shared" si="0"/>
        <v>84063.6</v>
      </c>
      <c r="T8" s="5">
        <f t="shared" si="0"/>
        <v>66218.5</v>
      </c>
      <c r="U8" s="5">
        <f t="shared" si="0"/>
        <v>68382.099999999991</v>
      </c>
      <c r="V8" s="5">
        <f t="shared" si="0"/>
        <v>77447.3</v>
      </c>
      <c r="W8" s="5">
        <f t="shared" si="0"/>
        <v>67697.399999999994</v>
      </c>
      <c r="X8" s="5">
        <f t="shared" si="0"/>
        <v>65781.3</v>
      </c>
      <c r="Y8" s="5">
        <f t="shared" si="0"/>
        <v>74400.7</v>
      </c>
      <c r="Z8" s="5">
        <f t="shared" si="0"/>
        <v>76743.000000000015</v>
      </c>
      <c r="AA8" s="5">
        <f t="shared" si="0"/>
        <v>71696.5</v>
      </c>
      <c r="AB8" s="5">
        <f t="shared" si="0"/>
        <v>830532.79999999981</v>
      </c>
      <c r="AC8" s="6">
        <f t="shared" ref="AC8:AC71" si="1">+AB8-O8</f>
        <v>211700.69999999995</v>
      </c>
      <c r="AD8" s="5">
        <f t="shared" ref="AD8:AD47" si="2">+AC8/O8*100</f>
        <v>34.20971536544404</v>
      </c>
    </row>
    <row r="9" spans="2:59" ht="15.95" customHeight="1" x14ac:dyDescent="0.25">
      <c r="B9" s="7" t="s">
        <v>21</v>
      </c>
      <c r="C9" s="5">
        <f t="shared" ref="C9:AB9" si="3">+C10+C15+C24+C45+C54+C55</f>
        <v>59414.999999999985</v>
      </c>
      <c r="D9" s="5">
        <f t="shared" si="3"/>
        <v>46284.1</v>
      </c>
      <c r="E9" s="5">
        <f t="shared" si="3"/>
        <v>41051.799999999996</v>
      </c>
      <c r="F9" s="5">
        <f t="shared" si="3"/>
        <v>32352.799999999996</v>
      </c>
      <c r="G9" s="5">
        <f t="shared" si="3"/>
        <v>31764.900000000005</v>
      </c>
      <c r="H9" s="5">
        <f t="shared" si="3"/>
        <v>37756.000000000007</v>
      </c>
      <c r="I9" s="5">
        <f t="shared" si="3"/>
        <v>50757.8</v>
      </c>
      <c r="J9" s="5">
        <f t="shared" si="3"/>
        <v>46807.199999999997</v>
      </c>
      <c r="K9" s="5">
        <f t="shared" si="3"/>
        <v>46215.399999999987</v>
      </c>
      <c r="L9" s="5">
        <f t="shared" si="3"/>
        <v>58206.099999999991</v>
      </c>
      <c r="M9" s="5">
        <f t="shared" si="3"/>
        <v>48959.5</v>
      </c>
      <c r="N9" s="5">
        <f t="shared" si="3"/>
        <v>54199.19999999999</v>
      </c>
      <c r="O9" s="5">
        <f t="shared" si="3"/>
        <v>553769.79999999993</v>
      </c>
      <c r="P9" s="5">
        <f t="shared" si="3"/>
        <v>58969.4</v>
      </c>
      <c r="Q9" s="5">
        <f t="shared" si="3"/>
        <v>54145.3</v>
      </c>
      <c r="R9" s="5">
        <f t="shared" si="3"/>
        <v>54462.799999999996</v>
      </c>
      <c r="S9" s="5">
        <f t="shared" si="3"/>
        <v>81107.600000000006</v>
      </c>
      <c r="T9" s="5">
        <f t="shared" si="3"/>
        <v>63187.299999999996</v>
      </c>
      <c r="U9" s="5">
        <f t="shared" si="3"/>
        <v>59294.299999999988</v>
      </c>
      <c r="V9" s="5">
        <f t="shared" si="3"/>
        <v>73824.5</v>
      </c>
      <c r="W9" s="5">
        <f t="shared" si="3"/>
        <v>63973.599999999999</v>
      </c>
      <c r="X9" s="5">
        <f t="shared" si="3"/>
        <v>61586.899999999994</v>
      </c>
      <c r="Y9" s="5">
        <f t="shared" si="3"/>
        <v>70510.799999999988</v>
      </c>
      <c r="Z9" s="5">
        <f t="shared" si="3"/>
        <v>70424.100000000006</v>
      </c>
      <c r="AA9" s="5">
        <f t="shared" si="3"/>
        <v>67633.2</v>
      </c>
      <c r="AB9" s="5">
        <f t="shared" si="3"/>
        <v>779119.79999999981</v>
      </c>
      <c r="AC9" s="6">
        <f t="shared" si="1"/>
        <v>225349.99999999988</v>
      </c>
      <c r="AD9" s="5">
        <f t="shared" si="2"/>
        <v>40.693804537553312</v>
      </c>
    </row>
    <row r="10" spans="2:59" ht="15.95" customHeight="1" x14ac:dyDescent="0.25">
      <c r="B10" s="8" t="s">
        <v>22</v>
      </c>
      <c r="C10" s="9">
        <f t="shared" ref="C10:AB10" si="4">SUM(C11:C14)</f>
        <v>20896.599999999999</v>
      </c>
      <c r="D10" s="9">
        <f t="shared" si="4"/>
        <v>14072.900000000001</v>
      </c>
      <c r="E10" s="9">
        <f t="shared" si="4"/>
        <v>13646.400000000001</v>
      </c>
      <c r="F10" s="9">
        <f t="shared" si="4"/>
        <v>16420.599999999999</v>
      </c>
      <c r="G10" s="9">
        <f t="shared" si="4"/>
        <v>11041.7</v>
      </c>
      <c r="H10" s="9">
        <f t="shared" si="4"/>
        <v>10874.6</v>
      </c>
      <c r="I10" s="9">
        <f t="shared" si="4"/>
        <v>20089.699999999997</v>
      </c>
      <c r="J10" s="9">
        <f t="shared" si="4"/>
        <v>15607.4</v>
      </c>
      <c r="K10" s="9">
        <f t="shared" si="4"/>
        <v>14881.4</v>
      </c>
      <c r="L10" s="9">
        <f t="shared" ref="L10:M10" si="5">SUM(L11:L14)</f>
        <v>22029.899999999998</v>
      </c>
      <c r="M10" s="9">
        <f t="shared" si="5"/>
        <v>13297.800000000001</v>
      </c>
      <c r="N10" s="9">
        <f t="shared" si="4"/>
        <v>15627.2</v>
      </c>
      <c r="O10" s="9">
        <f t="shared" si="4"/>
        <v>188486.19999999995</v>
      </c>
      <c r="P10" s="9">
        <f t="shared" si="4"/>
        <v>21803.3</v>
      </c>
      <c r="Q10" s="9">
        <f t="shared" si="4"/>
        <v>19465.5</v>
      </c>
      <c r="R10" s="9">
        <f t="shared" si="4"/>
        <v>15179.8</v>
      </c>
      <c r="S10" s="9">
        <f t="shared" si="4"/>
        <v>39847.899999999994</v>
      </c>
      <c r="T10" s="9">
        <f t="shared" si="4"/>
        <v>22506.3</v>
      </c>
      <c r="U10" s="9">
        <f t="shared" si="4"/>
        <v>18611.899999999998</v>
      </c>
      <c r="V10" s="9">
        <f t="shared" si="4"/>
        <v>29516.699999999997</v>
      </c>
      <c r="W10" s="9">
        <f t="shared" si="4"/>
        <v>21687.899999999998</v>
      </c>
      <c r="X10" s="9">
        <f t="shared" si="4"/>
        <v>16559.400000000001</v>
      </c>
      <c r="Y10" s="9">
        <f t="shared" ref="Y10:Z10" si="6">SUM(Y11:Y14)</f>
        <v>20425</v>
      </c>
      <c r="Z10" s="9">
        <f t="shared" si="6"/>
        <v>21737.199999999997</v>
      </c>
      <c r="AA10" s="9">
        <f t="shared" si="4"/>
        <v>17290.399999999998</v>
      </c>
      <c r="AB10" s="9">
        <f t="shared" si="4"/>
        <v>264631.29999999993</v>
      </c>
      <c r="AC10" s="10">
        <f t="shared" si="1"/>
        <v>76145.099999999977</v>
      </c>
      <c r="AD10" s="9">
        <f t="shared" si="2"/>
        <v>40.398236051233454</v>
      </c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</row>
    <row r="11" spans="2:59" ht="15.95" customHeight="1" x14ac:dyDescent="0.25">
      <c r="B11" s="12" t="s">
        <v>23</v>
      </c>
      <c r="C11" s="13">
        <v>6857</v>
      </c>
      <c r="D11" s="13">
        <v>5532.7</v>
      </c>
      <c r="E11" s="13">
        <v>4956.6000000000004</v>
      </c>
      <c r="F11" s="13">
        <v>4725.8999999999996</v>
      </c>
      <c r="G11" s="13">
        <v>4520.2</v>
      </c>
      <c r="H11" s="13">
        <v>4102.1000000000004</v>
      </c>
      <c r="I11" s="13">
        <v>4181.7</v>
      </c>
      <c r="J11" s="14">
        <v>5375.9</v>
      </c>
      <c r="K11" s="14">
        <v>4394</v>
      </c>
      <c r="L11" s="14">
        <v>4453.8</v>
      </c>
      <c r="M11" s="14">
        <v>4521.3</v>
      </c>
      <c r="N11" s="14">
        <v>5125.7</v>
      </c>
      <c r="O11" s="15">
        <f>SUM(C11:N11)</f>
        <v>58746.900000000009</v>
      </c>
      <c r="P11" s="13">
        <v>6347.1</v>
      </c>
      <c r="Q11" s="13">
        <v>5866.4</v>
      </c>
      <c r="R11" s="13">
        <v>6287.3</v>
      </c>
      <c r="S11" s="13">
        <v>5482.9</v>
      </c>
      <c r="T11" s="13">
        <v>6263.3</v>
      </c>
      <c r="U11" s="13">
        <v>5392</v>
      </c>
      <c r="V11" s="13">
        <v>5315.5</v>
      </c>
      <c r="W11" s="13">
        <v>5631.3</v>
      </c>
      <c r="X11" s="13">
        <v>5465.1</v>
      </c>
      <c r="Y11" s="13">
        <v>5051.3</v>
      </c>
      <c r="Z11" s="13">
        <v>5656.9</v>
      </c>
      <c r="AA11" s="13">
        <v>6266.7</v>
      </c>
      <c r="AB11" s="13">
        <f>SUM(P11:AA11)</f>
        <v>69025.8</v>
      </c>
      <c r="AC11" s="16">
        <f t="shared" si="1"/>
        <v>10278.899999999994</v>
      </c>
      <c r="AD11" s="13">
        <f t="shared" si="2"/>
        <v>17.496923241907218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</row>
    <row r="12" spans="2:59" ht="15.95" customHeight="1" x14ac:dyDescent="0.25">
      <c r="B12" s="12" t="s">
        <v>24</v>
      </c>
      <c r="C12" s="13">
        <v>10045.5</v>
      </c>
      <c r="D12" s="13">
        <v>5947.3</v>
      </c>
      <c r="E12" s="13">
        <v>5901.5</v>
      </c>
      <c r="F12" s="13">
        <v>9248.7000000000007</v>
      </c>
      <c r="G12" s="13">
        <v>3614.5</v>
      </c>
      <c r="H12" s="13">
        <v>4255.8999999999996</v>
      </c>
      <c r="I12" s="13">
        <v>12123.4</v>
      </c>
      <c r="J12" s="14">
        <v>7215.7</v>
      </c>
      <c r="K12" s="14">
        <v>8327.9</v>
      </c>
      <c r="L12" s="14">
        <v>11666</v>
      </c>
      <c r="M12" s="14">
        <v>6027.9</v>
      </c>
      <c r="N12" s="14">
        <v>6068.1</v>
      </c>
      <c r="O12" s="15">
        <f>SUM(C12:N12)</f>
        <v>90442.4</v>
      </c>
      <c r="P12" s="13">
        <v>11336.3</v>
      </c>
      <c r="Q12" s="13">
        <v>11432.6</v>
      </c>
      <c r="R12" s="13">
        <v>6592.9</v>
      </c>
      <c r="S12" s="13">
        <v>30794.799999999999</v>
      </c>
      <c r="T12" s="13">
        <v>12656.5</v>
      </c>
      <c r="U12" s="13">
        <v>9294.6</v>
      </c>
      <c r="V12" s="13">
        <v>19286.7</v>
      </c>
      <c r="W12" s="13">
        <v>12063.2</v>
      </c>
      <c r="X12" s="13">
        <v>7034.6</v>
      </c>
      <c r="Y12" s="13">
        <v>11562.4</v>
      </c>
      <c r="Z12" s="13">
        <v>11648.4</v>
      </c>
      <c r="AA12" s="13">
        <v>7171.8</v>
      </c>
      <c r="AB12" s="13">
        <f>SUM(P12:AA12)</f>
        <v>150874.79999999999</v>
      </c>
      <c r="AC12" s="16">
        <f t="shared" si="1"/>
        <v>60432.399999999994</v>
      </c>
      <c r="AD12" s="13">
        <f t="shared" si="2"/>
        <v>66.818660274384584</v>
      </c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</row>
    <row r="13" spans="2:59" ht="15.95" customHeight="1" x14ac:dyDescent="0.25">
      <c r="B13" s="12" t="s">
        <v>25</v>
      </c>
      <c r="C13" s="13">
        <v>3790.6</v>
      </c>
      <c r="D13" s="13">
        <v>2473.6999999999998</v>
      </c>
      <c r="E13" s="13">
        <v>2716.1</v>
      </c>
      <c r="F13" s="13">
        <v>2401.6999999999998</v>
      </c>
      <c r="G13" s="13">
        <v>2860.3</v>
      </c>
      <c r="H13" s="13">
        <v>2447.1</v>
      </c>
      <c r="I13" s="13">
        <v>3675.5</v>
      </c>
      <c r="J13" s="14">
        <v>2939.6</v>
      </c>
      <c r="K13" s="14">
        <v>2081.5</v>
      </c>
      <c r="L13" s="14">
        <v>5821.4</v>
      </c>
      <c r="M13" s="14">
        <v>2663.4</v>
      </c>
      <c r="N13" s="14">
        <v>4149.7</v>
      </c>
      <c r="O13" s="15">
        <f>SUM(C13:N13)</f>
        <v>38020.599999999991</v>
      </c>
      <c r="P13" s="13">
        <v>4044.1</v>
      </c>
      <c r="Q13" s="13">
        <v>2100.1999999999998</v>
      </c>
      <c r="R13" s="13">
        <v>2215.3000000000002</v>
      </c>
      <c r="S13" s="13">
        <v>3480.7</v>
      </c>
      <c r="T13" s="13">
        <v>3462.7</v>
      </c>
      <c r="U13" s="13">
        <v>3799.2</v>
      </c>
      <c r="V13" s="13">
        <v>4774.3999999999996</v>
      </c>
      <c r="W13" s="13">
        <v>3831.8</v>
      </c>
      <c r="X13" s="13">
        <v>3921.2</v>
      </c>
      <c r="Y13" s="13">
        <v>3683.3</v>
      </c>
      <c r="Z13" s="13">
        <v>4314.3999999999996</v>
      </c>
      <c r="AA13" s="13">
        <v>3733.8</v>
      </c>
      <c r="AB13" s="13">
        <f>SUM(P13:AA13)</f>
        <v>43361.100000000006</v>
      </c>
      <c r="AC13" s="16">
        <f t="shared" si="1"/>
        <v>5340.5000000000146</v>
      </c>
      <c r="AD13" s="13">
        <f t="shared" si="2"/>
        <v>14.046332777494348</v>
      </c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</row>
    <row r="14" spans="2:59" ht="15.95" customHeight="1" x14ac:dyDescent="0.25">
      <c r="B14" s="12" t="s">
        <v>26</v>
      </c>
      <c r="C14" s="13">
        <v>203.5</v>
      </c>
      <c r="D14" s="13">
        <v>119.2</v>
      </c>
      <c r="E14" s="13">
        <v>72.2</v>
      </c>
      <c r="F14" s="13">
        <v>44.3</v>
      </c>
      <c r="G14" s="13">
        <v>46.7</v>
      </c>
      <c r="H14" s="13">
        <v>69.5</v>
      </c>
      <c r="I14" s="13">
        <v>109.1</v>
      </c>
      <c r="J14" s="14">
        <v>76.2</v>
      </c>
      <c r="K14" s="14">
        <v>78</v>
      </c>
      <c r="L14" s="14">
        <v>88.7</v>
      </c>
      <c r="M14" s="14">
        <v>85.2</v>
      </c>
      <c r="N14" s="14">
        <v>283.7</v>
      </c>
      <c r="O14" s="15">
        <f>SUM(C14:N14)</f>
        <v>1276.3000000000002</v>
      </c>
      <c r="P14" s="13">
        <v>75.8</v>
      </c>
      <c r="Q14" s="13">
        <v>66.3</v>
      </c>
      <c r="R14" s="13">
        <v>84.3</v>
      </c>
      <c r="S14" s="13">
        <v>89.5</v>
      </c>
      <c r="T14" s="13">
        <v>123.8</v>
      </c>
      <c r="U14" s="13">
        <v>126.1</v>
      </c>
      <c r="V14" s="13">
        <v>140.1</v>
      </c>
      <c r="W14" s="13">
        <v>161.6</v>
      </c>
      <c r="X14" s="13">
        <v>138.5</v>
      </c>
      <c r="Y14" s="13">
        <v>128</v>
      </c>
      <c r="Z14" s="13">
        <v>117.5</v>
      </c>
      <c r="AA14" s="13">
        <v>118.1</v>
      </c>
      <c r="AB14" s="13">
        <f>SUM(P14:AA14)</f>
        <v>1369.6</v>
      </c>
      <c r="AC14" s="16">
        <f t="shared" si="1"/>
        <v>93.299999999999727</v>
      </c>
      <c r="AD14" s="13">
        <f t="shared" si="2"/>
        <v>7.3101935281673356</v>
      </c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</row>
    <row r="15" spans="2:59" ht="15.95" customHeight="1" x14ac:dyDescent="0.25">
      <c r="B15" s="7" t="s">
        <v>27</v>
      </c>
      <c r="C15" s="17">
        <f t="shared" ref="C15:AB15" si="7">+C16+C23</f>
        <v>2038.1</v>
      </c>
      <c r="D15" s="17">
        <f t="shared" si="7"/>
        <v>1843</v>
      </c>
      <c r="E15" s="17">
        <f t="shared" si="7"/>
        <v>2517.6</v>
      </c>
      <c r="F15" s="17">
        <f t="shared" si="7"/>
        <v>492</v>
      </c>
      <c r="G15" s="17">
        <f t="shared" si="7"/>
        <v>1039.4000000000001</v>
      </c>
      <c r="H15" s="17">
        <f t="shared" si="7"/>
        <v>1588.6999999999998</v>
      </c>
      <c r="I15" s="17">
        <f t="shared" si="7"/>
        <v>2388.1000000000004</v>
      </c>
      <c r="J15" s="17">
        <f t="shared" si="7"/>
        <v>2080.3999999999996</v>
      </c>
      <c r="K15" s="17">
        <f t="shared" si="7"/>
        <v>2672.5</v>
      </c>
      <c r="L15" s="17">
        <f t="shared" si="7"/>
        <v>3604.7999999999997</v>
      </c>
      <c r="M15" s="17">
        <f t="shared" si="7"/>
        <v>2131.9</v>
      </c>
      <c r="N15" s="17">
        <f t="shared" si="7"/>
        <v>2854.8999999999996</v>
      </c>
      <c r="O15" s="17">
        <f t="shared" si="7"/>
        <v>25251.4</v>
      </c>
      <c r="P15" s="17">
        <f t="shared" si="7"/>
        <v>1866.6999999999998</v>
      </c>
      <c r="Q15" s="17">
        <f t="shared" si="7"/>
        <v>2499.4</v>
      </c>
      <c r="R15" s="17">
        <f t="shared" si="7"/>
        <v>3880</v>
      </c>
      <c r="S15" s="17">
        <f t="shared" si="7"/>
        <v>5507.5</v>
      </c>
      <c r="T15" s="17">
        <f t="shared" si="7"/>
        <v>3245.7</v>
      </c>
      <c r="U15" s="17">
        <f t="shared" si="7"/>
        <v>3207.6</v>
      </c>
      <c r="V15" s="17">
        <f t="shared" si="7"/>
        <v>4944.9000000000005</v>
      </c>
      <c r="W15" s="17">
        <f t="shared" si="7"/>
        <v>3115</v>
      </c>
      <c r="X15" s="17">
        <f t="shared" si="7"/>
        <v>4107.6000000000004</v>
      </c>
      <c r="Y15" s="17">
        <f t="shared" si="7"/>
        <v>7235.2000000000007</v>
      </c>
      <c r="Z15" s="17">
        <f t="shared" si="7"/>
        <v>3762.4</v>
      </c>
      <c r="AA15" s="17">
        <f t="shared" si="7"/>
        <v>4276.2</v>
      </c>
      <c r="AB15" s="17">
        <f t="shared" si="7"/>
        <v>47648.2</v>
      </c>
      <c r="AC15" s="18">
        <f t="shared" si="1"/>
        <v>22396.799999999996</v>
      </c>
      <c r="AD15" s="17">
        <f t="shared" si="2"/>
        <v>88.695280261688438</v>
      </c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</row>
    <row r="16" spans="2:59" ht="15.95" customHeight="1" x14ac:dyDescent="0.25">
      <c r="B16" s="19" t="s">
        <v>28</v>
      </c>
      <c r="C16" s="17">
        <f t="shared" ref="C16:AB16" si="8">SUM(C17:C22)</f>
        <v>1890.3</v>
      </c>
      <c r="D16" s="17">
        <f t="shared" si="8"/>
        <v>1729.9</v>
      </c>
      <c r="E16" s="17">
        <f t="shared" si="8"/>
        <v>2431.9</v>
      </c>
      <c r="F16" s="17">
        <f t="shared" si="8"/>
        <v>478.8</v>
      </c>
      <c r="G16" s="17">
        <f t="shared" si="8"/>
        <v>1019.9000000000001</v>
      </c>
      <c r="H16" s="17">
        <f t="shared" si="8"/>
        <v>1526.6</v>
      </c>
      <c r="I16" s="17">
        <f t="shared" si="8"/>
        <v>2313.1000000000004</v>
      </c>
      <c r="J16" s="17">
        <f t="shared" si="8"/>
        <v>2023.9999999999998</v>
      </c>
      <c r="K16" s="17">
        <f t="shared" si="8"/>
        <v>2601.9</v>
      </c>
      <c r="L16" s="17">
        <f t="shared" si="8"/>
        <v>3535.7999999999997</v>
      </c>
      <c r="M16" s="17">
        <f t="shared" si="8"/>
        <v>2048.4</v>
      </c>
      <c r="N16" s="17">
        <f t="shared" si="8"/>
        <v>2766.2</v>
      </c>
      <c r="O16" s="17">
        <f t="shared" si="8"/>
        <v>24366.800000000003</v>
      </c>
      <c r="P16" s="17">
        <f t="shared" si="8"/>
        <v>1810.6</v>
      </c>
      <c r="Q16" s="17">
        <f t="shared" si="8"/>
        <v>2419.2000000000003</v>
      </c>
      <c r="R16" s="17">
        <f t="shared" si="8"/>
        <v>3785.6</v>
      </c>
      <c r="S16" s="17">
        <f t="shared" si="8"/>
        <v>5414.2</v>
      </c>
      <c r="T16" s="17">
        <f t="shared" si="8"/>
        <v>3113.5</v>
      </c>
      <c r="U16" s="17">
        <f t="shared" si="8"/>
        <v>3065.7</v>
      </c>
      <c r="V16" s="17">
        <f t="shared" si="8"/>
        <v>4736.8</v>
      </c>
      <c r="W16" s="17">
        <f t="shared" si="8"/>
        <v>2936.8</v>
      </c>
      <c r="X16" s="17">
        <f t="shared" si="8"/>
        <v>3887.7000000000003</v>
      </c>
      <c r="Y16" s="17">
        <f t="shared" si="8"/>
        <v>7062.6</v>
      </c>
      <c r="Z16" s="17">
        <f t="shared" si="8"/>
        <v>3525.1</v>
      </c>
      <c r="AA16" s="17">
        <f t="shared" si="8"/>
        <v>4040.7</v>
      </c>
      <c r="AB16" s="17">
        <f t="shared" si="8"/>
        <v>45798.5</v>
      </c>
      <c r="AC16" s="18">
        <f t="shared" si="1"/>
        <v>21431.699999999997</v>
      </c>
      <c r="AD16" s="17">
        <f t="shared" si="2"/>
        <v>87.954511876815971</v>
      </c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</row>
    <row r="17" spans="1:59" ht="15.95" customHeight="1" x14ac:dyDescent="0.25">
      <c r="B17" s="20" t="s">
        <v>29</v>
      </c>
      <c r="C17" s="21">
        <v>81.3</v>
      </c>
      <c r="D17" s="22">
        <v>211.8</v>
      </c>
      <c r="E17" s="22">
        <v>1019.2</v>
      </c>
      <c r="F17" s="22">
        <v>17.600000000000001</v>
      </c>
      <c r="G17" s="22">
        <v>22</v>
      </c>
      <c r="H17" s="22">
        <v>57.1</v>
      </c>
      <c r="I17" s="22">
        <v>58.9</v>
      </c>
      <c r="J17" s="23">
        <v>161.5</v>
      </c>
      <c r="K17" s="23">
        <v>816</v>
      </c>
      <c r="L17" s="23">
        <v>147.1</v>
      </c>
      <c r="M17" s="23">
        <v>117.2</v>
      </c>
      <c r="N17" s="23">
        <v>147</v>
      </c>
      <c r="O17" s="15">
        <f t="shared" ref="O17:O23" si="9">SUM(C17:N17)</f>
        <v>2856.7</v>
      </c>
      <c r="P17" s="21">
        <v>116.3</v>
      </c>
      <c r="Q17" s="22">
        <v>270.7</v>
      </c>
      <c r="R17" s="22">
        <v>1198.3</v>
      </c>
      <c r="S17" s="22">
        <v>237.5</v>
      </c>
      <c r="T17" s="22">
        <v>227.3</v>
      </c>
      <c r="U17" s="22">
        <v>187.8</v>
      </c>
      <c r="V17" s="22">
        <v>268.7</v>
      </c>
      <c r="W17" s="22">
        <v>256.10000000000002</v>
      </c>
      <c r="X17" s="22">
        <v>1006.8</v>
      </c>
      <c r="Y17" s="22">
        <v>149.19999999999999</v>
      </c>
      <c r="Z17" s="22">
        <v>134.6</v>
      </c>
      <c r="AA17" s="22">
        <v>117.4</v>
      </c>
      <c r="AB17" s="13">
        <f t="shared" ref="AB17:AB23" si="10">SUM(P17:AA17)</f>
        <v>4170.7</v>
      </c>
      <c r="AC17" s="16">
        <f t="shared" si="1"/>
        <v>1314</v>
      </c>
      <c r="AD17" s="13">
        <f t="shared" si="2"/>
        <v>45.997129555081038</v>
      </c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</row>
    <row r="18" spans="1:59" ht="15.95" customHeight="1" x14ac:dyDescent="0.25">
      <c r="B18" s="20" t="s">
        <v>30</v>
      </c>
      <c r="C18" s="21">
        <v>197.4</v>
      </c>
      <c r="D18" s="22">
        <v>92.9</v>
      </c>
      <c r="E18" s="22">
        <v>65.5</v>
      </c>
      <c r="F18" s="22">
        <v>54.3</v>
      </c>
      <c r="G18" s="22">
        <v>244.6</v>
      </c>
      <c r="H18" s="22">
        <v>250.6</v>
      </c>
      <c r="I18" s="22">
        <v>850.7</v>
      </c>
      <c r="J18" s="23">
        <v>375.9</v>
      </c>
      <c r="K18" s="23">
        <v>326.89999999999998</v>
      </c>
      <c r="L18" s="23">
        <v>1509.2</v>
      </c>
      <c r="M18" s="23">
        <v>316.60000000000002</v>
      </c>
      <c r="N18" s="23">
        <v>237.7</v>
      </c>
      <c r="O18" s="15">
        <f t="shared" si="9"/>
        <v>4522.3</v>
      </c>
      <c r="P18" s="21">
        <v>248.2</v>
      </c>
      <c r="Q18" s="22">
        <v>181.9</v>
      </c>
      <c r="R18" s="22">
        <v>264.8</v>
      </c>
      <c r="S18" s="22">
        <v>2740.6</v>
      </c>
      <c r="T18" s="22">
        <v>413</v>
      </c>
      <c r="U18" s="22">
        <v>393.7</v>
      </c>
      <c r="V18" s="22">
        <v>658.6</v>
      </c>
      <c r="W18" s="22">
        <v>238.5</v>
      </c>
      <c r="X18" s="22">
        <v>198.4</v>
      </c>
      <c r="Y18" s="22">
        <v>2562.6</v>
      </c>
      <c r="Z18" s="22">
        <v>288</v>
      </c>
      <c r="AA18" s="22">
        <v>207.4</v>
      </c>
      <c r="AB18" s="13">
        <f t="shared" si="10"/>
        <v>8395.6999999999989</v>
      </c>
      <c r="AC18" s="16">
        <f t="shared" si="1"/>
        <v>3873.3999999999987</v>
      </c>
      <c r="AD18" s="13">
        <f t="shared" si="2"/>
        <v>85.651106737721932</v>
      </c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</row>
    <row r="19" spans="1:59" ht="15.95" customHeight="1" x14ac:dyDescent="0.25">
      <c r="B19" s="20" t="s">
        <v>31</v>
      </c>
      <c r="C19" s="21">
        <v>508.7</v>
      </c>
      <c r="D19" s="22">
        <v>537.6</v>
      </c>
      <c r="E19" s="22">
        <v>358.7</v>
      </c>
      <c r="F19" s="22">
        <v>0</v>
      </c>
      <c r="G19" s="22">
        <v>55.6</v>
      </c>
      <c r="H19" s="22">
        <v>324.60000000000002</v>
      </c>
      <c r="I19" s="22">
        <v>415.3</v>
      </c>
      <c r="J19" s="23">
        <v>610.70000000000005</v>
      </c>
      <c r="K19" s="23">
        <v>590.4</v>
      </c>
      <c r="L19" s="23">
        <v>696.8</v>
      </c>
      <c r="M19" s="23">
        <v>636.1</v>
      </c>
      <c r="N19" s="23">
        <v>1175.4000000000001</v>
      </c>
      <c r="O19" s="15">
        <f t="shared" si="9"/>
        <v>5909.9</v>
      </c>
      <c r="P19" s="21">
        <v>515.29999999999995</v>
      </c>
      <c r="Q19" s="22">
        <v>901.1</v>
      </c>
      <c r="R19" s="22">
        <v>1133.2</v>
      </c>
      <c r="S19" s="22">
        <v>1096.5999999999999</v>
      </c>
      <c r="T19" s="22">
        <v>1191.3</v>
      </c>
      <c r="U19" s="22">
        <v>1343.4</v>
      </c>
      <c r="V19" s="22">
        <v>2367.8000000000002</v>
      </c>
      <c r="W19" s="22">
        <v>1219</v>
      </c>
      <c r="X19" s="22">
        <v>1427.7</v>
      </c>
      <c r="Y19" s="22">
        <v>2822.9</v>
      </c>
      <c r="Z19" s="22">
        <v>1701.8</v>
      </c>
      <c r="AA19" s="22">
        <v>1347.8</v>
      </c>
      <c r="AB19" s="13">
        <f t="shared" si="10"/>
        <v>17067.900000000001</v>
      </c>
      <c r="AC19" s="16">
        <f t="shared" si="1"/>
        <v>11158.000000000002</v>
      </c>
      <c r="AD19" s="13">
        <f t="shared" si="2"/>
        <v>188.80184097869682</v>
      </c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</row>
    <row r="20" spans="1:59" ht="15.95" customHeight="1" x14ac:dyDescent="0.25">
      <c r="A20" s="24"/>
      <c r="B20" s="25" t="s">
        <v>32</v>
      </c>
      <c r="C20" s="14">
        <v>129.30000000000001</v>
      </c>
      <c r="D20" s="22">
        <v>108</v>
      </c>
      <c r="E20" s="22">
        <v>78.3</v>
      </c>
      <c r="F20" s="22">
        <v>0.1</v>
      </c>
      <c r="G20" s="22">
        <v>2</v>
      </c>
      <c r="H20" s="22">
        <v>25.1</v>
      </c>
      <c r="I20" s="22">
        <v>69.3</v>
      </c>
      <c r="J20" s="23">
        <v>89.8</v>
      </c>
      <c r="K20" s="23">
        <v>118.8</v>
      </c>
      <c r="L20" s="23">
        <v>168.5</v>
      </c>
      <c r="M20" s="23">
        <v>141</v>
      </c>
      <c r="N20" s="23">
        <v>150</v>
      </c>
      <c r="O20" s="15">
        <f t="shared" si="9"/>
        <v>1080.2</v>
      </c>
      <c r="P20" s="14">
        <v>105.3</v>
      </c>
      <c r="Q20" s="22">
        <v>159.6</v>
      </c>
      <c r="R20" s="22">
        <v>187.4</v>
      </c>
      <c r="S20" s="22">
        <v>160.69999999999999</v>
      </c>
      <c r="T20" s="22">
        <v>163</v>
      </c>
      <c r="U20" s="22">
        <v>153.1</v>
      </c>
      <c r="V20" s="22">
        <v>162.30000000000001</v>
      </c>
      <c r="W20" s="22">
        <v>155.19999999999999</v>
      </c>
      <c r="X20" s="22">
        <v>167</v>
      </c>
      <c r="Y20" s="22">
        <v>158.9</v>
      </c>
      <c r="Z20" s="22">
        <v>168.6</v>
      </c>
      <c r="AA20" s="22">
        <v>165.8</v>
      </c>
      <c r="AB20" s="13">
        <f t="shared" si="10"/>
        <v>1906.9</v>
      </c>
      <c r="AC20" s="16">
        <f t="shared" si="1"/>
        <v>826.7</v>
      </c>
      <c r="AD20" s="13">
        <f t="shared" si="2"/>
        <v>76.532123680799856</v>
      </c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</row>
    <row r="21" spans="1:59" ht="15.95" customHeight="1" x14ac:dyDescent="0.25">
      <c r="B21" s="20" t="s">
        <v>33</v>
      </c>
      <c r="C21" s="14">
        <v>903.5</v>
      </c>
      <c r="D21" s="22">
        <v>683.9</v>
      </c>
      <c r="E21" s="22">
        <v>729.1</v>
      </c>
      <c r="F21" s="22">
        <v>393.7</v>
      </c>
      <c r="G21" s="22">
        <v>671</v>
      </c>
      <c r="H21" s="22">
        <v>634.70000000000005</v>
      </c>
      <c r="I21" s="22">
        <v>843.6</v>
      </c>
      <c r="J21" s="23">
        <v>679</v>
      </c>
      <c r="K21" s="23">
        <v>661.6</v>
      </c>
      <c r="L21" s="23">
        <v>899.6</v>
      </c>
      <c r="M21" s="23">
        <v>672.7</v>
      </c>
      <c r="N21" s="23">
        <v>871.9</v>
      </c>
      <c r="O21" s="15">
        <f t="shared" si="9"/>
        <v>8644.3000000000011</v>
      </c>
      <c r="P21" s="14">
        <v>773.8</v>
      </c>
      <c r="Q21" s="22">
        <v>777.5</v>
      </c>
      <c r="R21" s="22">
        <v>795.8</v>
      </c>
      <c r="S21" s="22">
        <v>986.5</v>
      </c>
      <c r="T21" s="22">
        <v>832</v>
      </c>
      <c r="U21" s="22">
        <v>802.7</v>
      </c>
      <c r="V21" s="22">
        <v>1074</v>
      </c>
      <c r="W21" s="22">
        <v>828</v>
      </c>
      <c r="X21" s="22">
        <v>909.9</v>
      </c>
      <c r="Y21" s="22">
        <v>1124.9000000000001</v>
      </c>
      <c r="Z21" s="22">
        <v>924.6</v>
      </c>
      <c r="AA21" s="22">
        <v>1401.6</v>
      </c>
      <c r="AB21" s="13">
        <f t="shared" si="10"/>
        <v>11231.300000000001</v>
      </c>
      <c r="AC21" s="16">
        <f t="shared" si="1"/>
        <v>2587</v>
      </c>
      <c r="AD21" s="13">
        <f t="shared" si="2"/>
        <v>29.927235287993241</v>
      </c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</row>
    <row r="22" spans="1:59" ht="15.95" customHeight="1" x14ac:dyDescent="0.25">
      <c r="B22" s="25" t="s">
        <v>34</v>
      </c>
      <c r="C22" s="14">
        <v>70.099999999999994</v>
      </c>
      <c r="D22" s="22">
        <v>95.7</v>
      </c>
      <c r="E22" s="22">
        <v>181.1</v>
      </c>
      <c r="F22" s="22">
        <v>13.1</v>
      </c>
      <c r="G22" s="22">
        <v>24.7</v>
      </c>
      <c r="H22" s="22">
        <v>234.5</v>
      </c>
      <c r="I22" s="22">
        <v>75.3</v>
      </c>
      <c r="J22" s="23">
        <v>107.1</v>
      </c>
      <c r="K22" s="23">
        <v>88.2</v>
      </c>
      <c r="L22" s="23">
        <v>114.6</v>
      </c>
      <c r="M22" s="23">
        <v>164.8</v>
      </c>
      <c r="N22" s="23">
        <v>184.2</v>
      </c>
      <c r="O22" s="15">
        <f t="shared" si="9"/>
        <v>1353.4</v>
      </c>
      <c r="P22" s="14">
        <v>51.7</v>
      </c>
      <c r="Q22" s="22">
        <v>128.4</v>
      </c>
      <c r="R22" s="22">
        <v>206.1</v>
      </c>
      <c r="S22" s="22">
        <v>192.3</v>
      </c>
      <c r="T22" s="22">
        <v>286.89999999999998</v>
      </c>
      <c r="U22" s="22">
        <v>185</v>
      </c>
      <c r="V22" s="22">
        <v>205.4</v>
      </c>
      <c r="W22" s="22">
        <v>240</v>
      </c>
      <c r="X22" s="22">
        <v>177.9</v>
      </c>
      <c r="Y22" s="22">
        <v>244.1</v>
      </c>
      <c r="Z22" s="22">
        <v>307.5</v>
      </c>
      <c r="AA22" s="22">
        <v>800.7</v>
      </c>
      <c r="AB22" s="13">
        <f t="shared" si="10"/>
        <v>3026</v>
      </c>
      <c r="AC22" s="16">
        <f t="shared" si="1"/>
        <v>1672.6</v>
      </c>
      <c r="AD22" s="13">
        <f t="shared" si="2"/>
        <v>123.58504507167135</v>
      </c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</row>
    <row r="23" spans="1:59" ht="15.95" customHeight="1" x14ac:dyDescent="0.25">
      <c r="B23" s="19" t="s">
        <v>35</v>
      </c>
      <c r="C23" s="26">
        <v>147.80000000000001</v>
      </c>
      <c r="D23" s="27">
        <v>113.1</v>
      </c>
      <c r="E23" s="27">
        <v>85.7</v>
      </c>
      <c r="F23" s="27">
        <v>13.2</v>
      </c>
      <c r="G23" s="27">
        <v>19.5</v>
      </c>
      <c r="H23" s="27">
        <v>62.1</v>
      </c>
      <c r="I23" s="27">
        <v>75</v>
      </c>
      <c r="J23" s="28">
        <v>56.4</v>
      </c>
      <c r="K23" s="28">
        <v>70.599999999999994</v>
      </c>
      <c r="L23" s="28">
        <v>69</v>
      </c>
      <c r="M23" s="28">
        <v>83.5</v>
      </c>
      <c r="N23" s="28">
        <v>88.7</v>
      </c>
      <c r="O23" s="9">
        <f t="shared" si="9"/>
        <v>884.6</v>
      </c>
      <c r="P23" s="26">
        <v>56.1</v>
      </c>
      <c r="Q23" s="27">
        <v>80.2</v>
      </c>
      <c r="R23" s="27">
        <v>94.4</v>
      </c>
      <c r="S23" s="27">
        <v>93.3</v>
      </c>
      <c r="T23" s="27">
        <v>132.19999999999999</v>
      </c>
      <c r="U23" s="27">
        <v>141.9</v>
      </c>
      <c r="V23" s="27">
        <v>208.1</v>
      </c>
      <c r="W23" s="27">
        <v>178.2</v>
      </c>
      <c r="X23" s="27">
        <v>219.9</v>
      </c>
      <c r="Y23" s="27">
        <v>172.6</v>
      </c>
      <c r="Z23" s="27">
        <v>237.3</v>
      </c>
      <c r="AA23" s="27">
        <v>235.5</v>
      </c>
      <c r="AB23" s="9">
        <f t="shared" si="10"/>
        <v>1849.7</v>
      </c>
      <c r="AC23" s="10">
        <f t="shared" si="1"/>
        <v>965.1</v>
      </c>
      <c r="AD23" s="9">
        <f t="shared" si="2"/>
        <v>109.10015826362198</v>
      </c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</row>
    <row r="24" spans="1:59" ht="15.95" customHeight="1" x14ac:dyDescent="0.25">
      <c r="B24" s="8" t="s">
        <v>36</v>
      </c>
      <c r="C24" s="26">
        <f t="shared" ref="C24:AB24" si="11">+C25+C28+C36+C44</f>
        <v>32927.299999999996</v>
      </c>
      <c r="D24" s="9">
        <f t="shared" si="11"/>
        <v>27228.6</v>
      </c>
      <c r="E24" s="9">
        <f t="shared" si="11"/>
        <v>22199.599999999995</v>
      </c>
      <c r="F24" s="9">
        <f t="shared" si="11"/>
        <v>13869.699999999999</v>
      </c>
      <c r="G24" s="9">
        <f t="shared" si="11"/>
        <v>18158.200000000004</v>
      </c>
      <c r="H24" s="9">
        <f t="shared" si="11"/>
        <v>23230.800000000003</v>
      </c>
      <c r="I24" s="9">
        <f t="shared" si="11"/>
        <v>25785.000000000004</v>
      </c>
      <c r="J24" s="9">
        <f t="shared" si="11"/>
        <v>26416.099999999995</v>
      </c>
      <c r="K24" s="9">
        <f t="shared" si="11"/>
        <v>25729.499999999996</v>
      </c>
      <c r="L24" s="9">
        <f t="shared" si="11"/>
        <v>29241.200000000001</v>
      </c>
      <c r="M24" s="9">
        <f t="shared" si="11"/>
        <v>29997.000000000004</v>
      </c>
      <c r="N24" s="9">
        <f t="shared" si="11"/>
        <v>31884.499999999996</v>
      </c>
      <c r="O24" s="9">
        <f t="shared" si="11"/>
        <v>306667.5</v>
      </c>
      <c r="P24" s="26">
        <f t="shared" si="11"/>
        <v>32140.3</v>
      </c>
      <c r="Q24" s="9">
        <f t="shared" si="11"/>
        <v>28799.399999999998</v>
      </c>
      <c r="R24" s="9">
        <f t="shared" si="11"/>
        <v>31730</v>
      </c>
      <c r="S24" s="9">
        <f t="shared" si="11"/>
        <v>32218.100000000002</v>
      </c>
      <c r="T24" s="9">
        <f t="shared" si="11"/>
        <v>33734.299999999996</v>
      </c>
      <c r="U24" s="9">
        <f t="shared" si="11"/>
        <v>33294.999999999993</v>
      </c>
      <c r="V24" s="9">
        <f t="shared" si="11"/>
        <v>35283.899999999994</v>
      </c>
      <c r="W24" s="9">
        <f t="shared" si="11"/>
        <v>34745.599999999999</v>
      </c>
      <c r="X24" s="9">
        <f t="shared" si="11"/>
        <v>36571.999999999993</v>
      </c>
      <c r="Y24" s="9">
        <f t="shared" si="11"/>
        <v>37845.899999999994</v>
      </c>
      <c r="Z24" s="9">
        <f t="shared" si="11"/>
        <v>39298.5</v>
      </c>
      <c r="AA24" s="9">
        <f t="shared" si="11"/>
        <v>41219.9</v>
      </c>
      <c r="AB24" s="9">
        <f t="shared" si="11"/>
        <v>416882.9</v>
      </c>
      <c r="AC24" s="10">
        <f t="shared" si="1"/>
        <v>110215.40000000002</v>
      </c>
      <c r="AD24" s="9">
        <f t="shared" si="2"/>
        <v>35.939706685579665</v>
      </c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</row>
    <row r="25" spans="1:59" ht="15.95" customHeight="1" x14ac:dyDescent="0.25">
      <c r="B25" s="29" t="s">
        <v>37</v>
      </c>
      <c r="C25" s="26">
        <f t="shared" ref="C25:AB25" si="12">+C26+C27</f>
        <v>21290</v>
      </c>
      <c r="D25" s="9">
        <f t="shared" si="12"/>
        <v>17078.5</v>
      </c>
      <c r="E25" s="9">
        <f t="shared" si="12"/>
        <v>13048.599999999999</v>
      </c>
      <c r="F25" s="9">
        <f t="shared" si="12"/>
        <v>9534.5999999999985</v>
      </c>
      <c r="G25" s="9">
        <f t="shared" si="12"/>
        <v>12331.1</v>
      </c>
      <c r="H25" s="9">
        <f t="shared" si="12"/>
        <v>15393.4</v>
      </c>
      <c r="I25" s="9">
        <f t="shared" si="12"/>
        <v>15771.800000000001</v>
      </c>
      <c r="J25" s="9">
        <f t="shared" si="12"/>
        <v>17085.099999999999</v>
      </c>
      <c r="K25" s="9">
        <f t="shared" si="12"/>
        <v>16384.099999999999</v>
      </c>
      <c r="L25" s="9">
        <f t="shared" si="12"/>
        <v>18023.099999999999</v>
      </c>
      <c r="M25" s="9">
        <f t="shared" si="12"/>
        <v>19341.599999999999</v>
      </c>
      <c r="N25" s="9">
        <f t="shared" si="12"/>
        <v>19125.699999999997</v>
      </c>
      <c r="O25" s="9">
        <f t="shared" si="12"/>
        <v>194407.59999999998</v>
      </c>
      <c r="P25" s="26">
        <f t="shared" si="12"/>
        <v>20090.099999999999</v>
      </c>
      <c r="Q25" s="9">
        <f t="shared" si="12"/>
        <v>17813</v>
      </c>
      <c r="R25" s="9">
        <f t="shared" si="12"/>
        <v>19043.599999999999</v>
      </c>
      <c r="S25" s="9">
        <f t="shared" si="12"/>
        <v>20327.3</v>
      </c>
      <c r="T25" s="9">
        <f t="shared" si="12"/>
        <v>21831.599999999999</v>
      </c>
      <c r="U25" s="9">
        <f t="shared" si="12"/>
        <v>21755.1</v>
      </c>
      <c r="V25" s="9">
        <f t="shared" si="12"/>
        <v>22175.200000000001</v>
      </c>
      <c r="W25" s="9">
        <f t="shared" si="12"/>
        <v>21798.400000000001</v>
      </c>
      <c r="X25" s="9">
        <f t="shared" si="12"/>
        <v>22245.199999999997</v>
      </c>
      <c r="Y25" s="9">
        <f t="shared" si="12"/>
        <v>24224.199999999997</v>
      </c>
      <c r="Z25" s="30">
        <f t="shared" si="12"/>
        <v>25310.5</v>
      </c>
      <c r="AA25" s="9">
        <f t="shared" si="12"/>
        <v>24592.800000000003</v>
      </c>
      <c r="AB25" s="9">
        <f t="shared" si="12"/>
        <v>261207.00000000003</v>
      </c>
      <c r="AC25" s="10">
        <f t="shared" si="1"/>
        <v>66799.400000000052</v>
      </c>
      <c r="AD25" s="9">
        <f t="shared" si="2"/>
        <v>34.36048796446233</v>
      </c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</row>
    <row r="26" spans="1:59" ht="15.95" customHeight="1" x14ac:dyDescent="0.25">
      <c r="B26" s="31" t="s">
        <v>38</v>
      </c>
      <c r="C26" s="14">
        <v>13445.2</v>
      </c>
      <c r="D26" s="13">
        <v>10310.5</v>
      </c>
      <c r="E26" s="13">
        <v>6501.7</v>
      </c>
      <c r="F26" s="13">
        <v>5021.7</v>
      </c>
      <c r="G26" s="13">
        <v>7902</v>
      </c>
      <c r="H26" s="13">
        <v>9994.2999999999993</v>
      </c>
      <c r="I26" s="13">
        <v>9354.7000000000007</v>
      </c>
      <c r="J26" s="14">
        <v>10612.7</v>
      </c>
      <c r="K26" s="14">
        <v>9243.6</v>
      </c>
      <c r="L26" s="14">
        <v>9724.1</v>
      </c>
      <c r="M26" s="14">
        <v>10549.4</v>
      </c>
      <c r="N26" s="14">
        <v>9655.9</v>
      </c>
      <c r="O26" s="15">
        <f>SUM(C26:N26)</f>
        <v>112315.79999999999</v>
      </c>
      <c r="P26" s="14">
        <v>12113.7</v>
      </c>
      <c r="Q26" s="13">
        <v>9274.2000000000007</v>
      </c>
      <c r="R26" s="13">
        <v>9410.5</v>
      </c>
      <c r="S26" s="13">
        <v>11287.9</v>
      </c>
      <c r="T26" s="13">
        <v>11011.3</v>
      </c>
      <c r="U26" s="13">
        <v>11301.3</v>
      </c>
      <c r="V26" s="13">
        <v>11912.6</v>
      </c>
      <c r="W26" s="13">
        <v>11634.3</v>
      </c>
      <c r="X26" s="13">
        <v>11841.9</v>
      </c>
      <c r="Y26" s="13">
        <v>11927.8</v>
      </c>
      <c r="Z26" s="13">
        <v>11673.1</v>
      </c>
      <c r="AA26" s="13">
        <v>12790.7</v>
      </c>
      <c r="AB26" s="13">
        <f>SUM(P26:AA26)</f>
        <v>136179.30000000002</v>
      </c>
      <c r="AC26" s="16">
        <f t="shared" si="1"/>
        <v>23863.500000000029</v>
      </c>
      <c r="AD26" s="13">
        <f t="shared" si="2"/>
        <v>21.246788074340415</v>
      </c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</row>
    <row r="27" spans="1:59" ht="15.95" customHeight="1" x14ac:dyDescent="0.25">
      <c r="B27" s="31" t="s">
        <v>39</v>
      </c>
      <c r="C27" s="14">
        <v>7844.8</v>
      </c>
      <c r="D27" s="13">
        <v>6768</v>
      </c>
      <c r="E27" s="13">
        <v>6546.9</v>
      </c>
      <c r="F27" s="13">
        <v>4512.8999999999996</v>
      </c>
      <c r="G27" s="13">
        <v>4429.1000000000004</v>
      </c>
      <c r="H27" s="13">
        <v>5399.1</v>
      </c>
      <c r="I27" s="13">
        <v>6417.1</v>
      </c>
      <c r="J27" s="14">
        <v>6472.4</v>
      </c>
      <c r="K27" s="14">
        <v>7140.5</v>
      </c>
      <c r="L27" s="14">
        <v>8299</v>
      </c>
      <c r="M27" s="14">
        <v>8792.2000000000007</v>
      </c>
      <c r="N27" s="14">
        <v>9469.7999999999993</v>
      </c>
      <c r="O27" s="15">
        <f>SUM(C27:N27)</f>
        <v>82091.8</v>
      </c>
      <c r="P27" s="14">
        <v>7976.4</v>
      </c>
      <c r="Q27" s="13">
        <v>8538.7999999999993</v>
      </c>
      <c r="R27" s="13">
        <v>9633.1</v>
      </c>
      <c r="S27" s="13">
        <v>9039.4</v>
      </c>
      <c r="T27" s="13">
        <v>10820.3</v>
      </c>
      <c r="U27" s="13">
        <v>10453.799999999999</v>
      </c>
      <c r="V27" s="13">
        <v>10262.6</v>
      </c>
      <c r="W27" s="13">
        <v>10164.1</v>
      </c>
      <c r="X27" s="13">
        <v>10403.299999999999</v>
      </c>
      <c r="Y27" s="13">
        <v>12296.4</v>
      </c>
      <c r="Z27" s="13">
        <v>13637.4</v>
      </c>
      <c r="AA27" s="13">
        <v>11802.1</v>
      </c>
      <c r="AB27" s="13">
        <f>SUM(P27:AA27)</f>
        <v>125027.70000000001</v>
      </c>
      <c r="AC27" s="16">
        <f t="shared" si="1"/>
        <v>42935.900000000009</v>
      </c>
      <c r="AD27" s="13">
        <f t="shared" si="2"/>
        <v>52.302300595187347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</row>
    <row r="28" spans="1:59" ht="15.95" customHeight="1" x14ac:dyDescent="0.25">
      <c r="B28" s="32" t="s">
        <v>40</v>
      </c>
      <c r="C28" s="26">
        <f t="shared" ref="C28:AB28" si="13">SUM(C29:C35)</f>
        <v>9997.2000000000007</v>
      </c>
      <c r="D28" s="9">
        <f t="shared" si="13"/>
        <v>8933.5999999999985</v>
      </c>
      <c r="E28" s="9">
        <f t="shared" si="13"/>
        <v>8339.2999999999993</v>
      </c>
      <c r="F28" s="9">
        <f t="shared" si="13"/>
        <v>4316.5</v>
      </c>
      <c r="G28" s="9">
        <f t="shared" si="13"/>
        <v>5740.2999999999993</v>
      </c>
      <c r="H28" s="9">
        <f t="shared" si="13"/>
        <v>7282.5</v>
      </c>
      <c r="I28" s="9">
        <f t="shared" si="13"/>
        <v>8979</v>
      </c>
      <c r="J28" s="9">
        <f t="shared" si="13"/>
        <v>8390.0999999999985</v>
      </c>
      <c r="K28" s="9">
        <f t="shared" si="13"/>
        <v>8257.2000000000007</v>
      </c>
      <c r="L28" s="9">
        <f t="shared" si="13"/>
        <v>9951.4000000000015</v>
      </c>
      <c r="M28" s="9">
        <f t="shared" si="13"/>
        <v>9363.3000000000011</v>
      </c>
      <c r="N28" s="9">
        <f t="shared" si="13"/>
        <v>10605.500000000002</v>
      </c>
      <c r="O28" s="9">
        <f t="shared" si="13"/>
        <v>100155.9</v>
      </c>
      <c r="P28" s="26">
        <f t="shared" si="13"/>
        <v>10271.200000000001</v>
      </c>
      <c r="Q28" s="9">
        <f t="shared" si="13"/>
        <v>8834.0999999999985</v>
      </c>
      <c r="R28" s="9">
        <f t="shared" si="13"/>
        <v>10902.700000000003</v>
      </c>
      <c r="S28" s="9">
        <f t="shared" si="13"/>
        <v>10479.900000000001</v>
      </c>
      <c r="T28" s="9">
        <f t="shared" si="13"/>
        <v>10405.400000000001</v>
      </c>
      <c r="U28" s="9">
        <f t="shared" si="13"/>
        <v>10026.799999999999</v>
      </c>
      <c r="V28" s="9">
        <f t="shared" si="13"/>
        <v>11511.3</v>
      </c>
      <c r="W28" s="9">
        <f t="shared" si="13"/>
        <v>10994.299999999997</v>
      </c>
      <c r="X28" s="9">
        <f t="shared" si="13"/>
        <v>12758.6</v>
      </c>
      <c r="Y28" s="9">
        <f t="shared" si="13"/>
        <v>11831.4</v>
      </c>
      <c r="Z28" s="9">
        <f t="shared" si="13"/>
        <v>12043.699999999999</v>
      </c>
      <c r="AA28" s="9">
        <f t="shared" si="13"/>
        <v>13947.4</v>
      </c>
      <c r="AB28" s="9">
        <f t="shared" si="13"/>
        <v>134006.79999999999</v>
      </c>
      <c r="AC28" s="10">
        <f t="shared" si="1"/>
        <v>33850.899999999994</v>
      </c>
      <c r="AD28" s="9">
        <f t="shared" si="2"/>
        <v>33.79820859280381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</row>
    <row r="29" spans="1:59" s="33" customFormat="1" ht="15.95" customHeight="1" x14ac:dyDescent="0.25">
      <c r="B29" s="34" t="s">
        <v>41</v>
      </c>
      <c r="C29" s="35">
        <v>2997.1</v>
      </c>
      <c r="D29" s="36">
        <v>3273.6</v>
      </c>
      <c r="E29" s="36">
        <v>2864.9</v>
      </c>
      <c r="F29" s="36">
        <v>1538</v>
      </c>
      <c r="G29" s="36">
        <v>1993.8</v>
      </c>
      <c r="H29" s="36">
        <v>2372.6</v>
      </c>
      <c r="I29" s="36">
        <v>3089.3</v>
      </c>
      <c r="J29" s="36">
        <v>2515.3000000000002</v>
      </c>
      <c r="K29" s="36">
        <v>2567.3000000000002</v>
      </c>
      <c r="L29" s="36">
        <v>3464.4</v>
      </c>
      <c r="M29" s="36">
        <v>3023.9</v>
      </c>
      <c r="N29" s="36">
        <v>3707.1</v>
      </c>
      <c r="O29" s="37">
        <f t="shared" ref="O29:O35" si="14">SUM(C29:N29)</f>
        <v>33407.300000000003</v>
      </c>
      <c r="P29" s="35">
        <v>3073.3</v>
      </c>
      <c r="Q29" s="36">
        <v>3024.6</v>
      </c>
      <c r="R29" s="36">
        <v>3906</v>
      </c>
      <c r="S29" s="36">
        <v>3223.3</v>
      </c>
      <c r="T29" s="36">
        <v>3326.2</v>
      </c>
      <c r="U29" s="36">
        <v>3294.7</v>
      </c>
      <c r="V29" s="36">
        <v>4042.6</v>
      </c>
      <c r="W29" s="36">
        <v>3442.7</v>
      </c>
      <c r="X29" s="36">
        <v>4389.2</v>
      </c>
      <c r="Y29" s="36">
        <v>3494.3</v>
      </c>
      <c r="Z29" s="36">
        <v>3583</v>
      </c>
      <c r="AA29" s="36">
        <v>4460.2</v>
      </c>
      <c r="AB29" s="37">
        <f t="shared" ref="AB29:AB35" si="15">SUM(P29:AA29)</f>
        <v>43260.1</v>
      </c>
      <c r="AC29" s="38">
        <f t="shared" si="1"/>
        <v>9852.7999999999956</v>
      </c>
      <c r="AD29" s="37">
        <f t="shared" si="2"/>
        <v>29.492955132560834</v>
      </c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</row>
    <row r="30" spans="1:59" s="33" customFormat="1" ht="15.95" customHeight="1" x14ac:dyDescent="0.25">
      <c r="B30" s="34" t="s">
        <v>42</v>
      </c>
      <c r="C30" s="35">
        <v>1630.3</v>
      </c>
      <c r="D30" s="36">
        <v>1564.8</v>
      </c>
      <c r="E30" s="36">
        <v>1336.4</v>
      </c>
      <c r="F30" s="36">
        <v>621.20000000000005</v>
      </c>
      <c r="G30" s="36">
        <v>587.9</v>
      </c>
      <c r="H30" s="36">
        <v>812.5</v>
      </c>
      <c r="I30" s="36">
        <v>1275.2</v>
      </c>
      <c r="J30" s="36">
        <v>1104.4000000000001</v>
      </c>
      <c r="K30" s="36">
        <v>1119.9000000000001</v>
      </c>
      <c r="L30" s="36">
        <v>1434.2</v>
      </c>
      <c r="M30" s="36">
        <v>1233.0999999999999</v>
      </c>
      <c r="N30" s="36">
        <v>1726.6</v>
      </c>
      <c r="O30" s="37">
        <f t="shared" si="14"/>
        <v>14446.5</v>
      </c>
      <c r="P30" s="35">
        <v>1429.9</v>
      </c>
      <c r="Q30" s="36">
        <v>1585.9</v>
      </c>
      <c r="R30" s="36">
        <v>2115.8000000000002</v>
      </c>
      <c r="S30" s="36">
        <v>1712.4</v>
      </c>
      <c r="T30" s="36">
        <v>1853.4</v>
      </c>
      <c r="U30" s="36">
        <v>1842.8</v>
      </c>
      <c r="V30" s="36">
        <v>2327.4</v>
      </c>
      <c r="W30" s="36">
        <v>1925.1</v>
      </c>
      <c r="X30" s="36">
        <v>2535.3000000000002</v>
      </c>
      <c r="Y30" s="36">
        <v>2073.4</v>
      </c>
      <c r="Z30" s="36">
        <v>2308.5</v>
      </c>
      <c r="AA30" s="36">
        <v>2853</v>
      </c>
      <c r="AB30" s="37">
        <f t="shared" si="15"/>
        <v>24562.9</v>
      </c>
      <c r="AC30" s="38">
        <f t="shared" si="1"/>
        <v>10116.400000000001</v>
      </c>
      <c r="AD30" s="37">
        <f t="shared" si="2"/>
        <v>70.026650053646222</v>
      </c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</row>
    <row r="31" spans="1:59" ht="15.95" customHeight="1" x14ac:dyDescent="0.25">
      <c r="B31" s="31" t="s">
        <v>43</v>
      </c>
      <c r="C31" s="39">
        <v>3452</v>
      </c>
      <c r="D31" s="40">
        <v>2123.6999999999998</v>
      </c>
      <c r="E31" s="40">
        <v>2190.3000000000002</v>
      </c>
      <c r="F31" s="40">
        <v>753.7</v>
      </c>
      <c r="G31" s="40">
        <v>1618.1</v>
      </c>
      <c r="H31" s="40">
        <v>2405.1999999999998</v>
      </c>
      <c r="I31" s="40">
        <v>2786.5</v>
      </c>
      <c r="J31" s="40">
        <v>2667.7</v>
      </c>
      <c r="K31" s="40">
        <v>2441.5</v>
      </c>
      <c r="L31" s="40">
        <v>2801.8</v>
      </c>
      <c r="M31" s="40">
        <v>3052.5</v>
      </c>
      <c r="N31" s="40">
        <v>3043.4</v>
      </c>
      <c r="O31" s="15">
        <f t="shared" si="14"/>
        <v>29336.400000000001</v>
      </c>
      <c r="P31" s="39">
        <v>3756.5</v>
      </c>
      <c r="Q31" s="40">
        <v>2404.9</v>
      </c>
      <c r="R31" s="40">
        <v>2793.8</v>
      </c>
      <c r="S31" s="40">
        <v>3212.4</v>
      </c>
      <c r="T31" s="40">
        <v>3157.6</v>
      </c>
      <c r="U31" s="40">
        <v>2826.8</v>
      </c>
      <c r="V31" s="40">
        <v>2984.3</v>
      </c>
      <c r="W31" s="40">
        <v>3351.9</v>
      </c>
      <c r="X31" s="40">
        <v>3425.5</v>
      </c>
      <c r="Y31" s="40">
        <v>3954.7</v>
      </c>
      <c r="Z31" s="40">
        <v>3738</v>
      </c>
      <c r="AA31" s="40">
        <v>4215.7</v>
      </c>
      <c r="AB31" s="15">
        <f t="shared" si="15"/>
        <v>39822.1</v>
      </c>
      <c r="AC31" s="38">
        <f t="shared" si="1"/>
        <v>10485.699999999997</v>
      </c>
      <c r="AD31" s="37">
        <f t="shared" si="2"/>
        <v>35.742967780641102</v>
      </c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</row>
    <row r="32" spans="1:59" ht="15.95" customHeight="1" x14ac:dyDescent="0.25">
      <c r="B32" s="31" t="s">
        <v>44</v>
      </c>
      <c r="C32" s="39">
        <v>299.7</v>
      </c>
      <c r="D32" s="15">
        <v>303.39999999999998</v>
      </c>
      <c r="E32" s="15">
        <v>363.7</v>
      </c>
      <c r="F32" s="15">
        <v>129.1</v>
      </c>
      <c r="G32" s="15">
        <v>138.30000000000001</v>
      </c>
      <c r="H32" s="15">
        <v>227.3</v>
      </c>
      <c r="I32" s="15">
        <v>256.7</v>
      </c>
      <c r="J32" s="15">
        <v>303</v>
      </c>
      <c r="K32" s="15">
        <v>352.7</v>
      </c>
      <c r="L32" s="15">
        <v>519.5</v>
      </c>
      <c r="M32" s="15">
        <v>289.60000000000002</v>
      </c>
      <c r="N32" s="15">
        <v>324.39999999999998</v>
      </c>
      <c r="O32" s="15">
        <f t="shared" si="14"/>
        <v>3507.3999999999996</v>
      </c>
      <c r="P32" s="39">
        <v>346.4</v>
      </c>
      <c r="Q32" s="15">
        <v>234.9</v>
      </c>
      <c r="R32" s="15">
        <v>258.7</v>
      </c>
      <c r="S32" s="15">
        <v>282.7</v>
      </c>
      <c r="T32" s="15">
        <v>269.2</v>
      </c>
      <c r="U32" s="15">
        <v>158</v>
      </c>
      <c r="V32" s="15">
        <v>304.89999999999998</v>
      </c>
      <c r="W32" s="15">
        <v>238</v>
      </c>
      <c r="X32" s="15">
        <v>341.8</v>
      </c>
      <c r="Y32" s="15">
        <v>521.4</v>
      </c>
      <c r="Z32" s="15">
        <v>380</v>
      </c>
      <c r="AA32" s="15">
        <v>410.9</v>
      </c>
      <c r="AB32" s="15">
        <f t="shared" si="15"/>
        <v>3746.9000000000005</v>
      </c>
      <c r="AC32" s="41">
        <f t="shared" si="1"/>
        <v>239.50000000000091</v>
      </c>
      <c r="AD32" s="15">
        <f t="shared" si="2"/>
        <v>6.8284199121856917</v>
      </c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</row>
    <row r="33" spans="2:59" s="44" customFormat="1" ht="15.95" customHeight="1" x14ac:dyDescent="0.25">
      <c r="B33" s="42" t="s">
        <v>45</v>
      </c>
      <c r="C33" s="14">
        <v>664.1</v>
      </c>
      <c r="D33" s="43">
        <v>633.6</v>
      </c>
      <c r="E33" s="43">
        <v>622.70000000000005</v>
      </c>
      <c r="F33" s="43">
        <v>620.9</v>
      </c>
      <c r="G33" s="43">
        <v>583</v>
      </c>
      <c r="H33" s="43">
        <v>599.1</v>
      </c>
      <c r="I33" s="43">
        <v>604.79999999999995</v>
      </c>
      <c r="J33" s="43">
        <v>633.5</v>
      </c>
      <c r="K33" s="43">
        <v>628</v>
      </c>
      <c r="L33" s="43">
        <v>634.1</v>
      </c>
      <c r="M33" s="43">
        <v>640.70000000000005</v>
      </c>
      <c r="N33" s="43">
        <v>629.70000000000005</v>
      </c>
      <c r="O33" s="15">
        <f t="shared" si="14"/>
        <v>7494.2</v>
      </c>
      <c r="P33" s="14">
        <v>670.1</v>
      </c>
      <c r="Q33" s="43">
        <v>660.3</v>
      </c>
      <c r="R33" s="43">
        <v>657.5</v>
      </c>
      <c r="S33" s="43">
        <v>666</v>
      </c>
      <c r="T33" s="43">
        <v>658.9</v>
      </c>
      <c r="U33" s="43">
        <v>684.3</v>
      </c>
      <c r="V33" s="43">
        <v>669.9</v>
      </c>
      <c r="W33" s="43">
        <v>751.8</v>
      </c>
      <c r="X33" s="43">
        <v>688.7</v>
      </c>
      <c r="Y33" s="43">
        <v>686</v>
      </c>
      <c r="Z33" s="43">
        <v>699.8</v>
      </c>
      <c r="AA33" s="43">
        <v>688.5</v>
      </c>
      <c r="AB33" s="13">
        <f t="shared" si="15"/>
        <v>8181.8</v>
      </c>
      <c r="AC33" s="16">
        <f t="shared" si="1"/>
        <v>687.60000000000036</v>
      </c>
      <c r="AD33" s="13">
        <f t="shared" si="2"/>
        <v>9.1750954071148403</v>
      </c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</row>
    <row r="34" spans="2:59" s="44" customFormat="1" ht="15.95" customHeight="1" x14ac:dyDescent="0.25">
      <c r="B34" s="42" t="s">
        <v>46</v>
      </c>
      <c r="C34" s="14">
        <v>630</v>
      </c>
      <c r="D34" s="45">
        <v>680.1</v>
      </c>
      <c r="E34" s="45">
        <v>612</v>
      </c>
      <c r="F34" s="45">
        <v>509.3</v>
      </c>
      <c r="G34" s="45">
        <v>462.4</v>
      </c>
      <c r="H34" s="45">
        <v>472.8</v>
      </c>
      <c r="I34" s="45">
        <v>599.20000000000005</v>
      </c>
      <c r="J34" s="45">
        <v>711.2</v>
      </c>
      <c r="K34" s="45">
        <v>653</v>
      </c>
      <c r="L34" s="45">
        <v>589.79999999999995</v>
      </c>
      <c r="M34" s="45">
        <v>596.5</v>
      </c>
      <c r="N34" s="45">
        <v>611.6</v>
      </c>
      <c r="O34" s="15">
        <f t="shared" si="14"/>
        <v>7127.9000000000005</v>
      </c>
      <c r="P34" s="14">
        <v>710.6</v>
      </c>
      <c r="Q34" s="45">
        <v>543.6</v>
      </c>
      <c r="R34" s="45">
        <v>689.7</v>
      </c>
      <c r="S34" s="43">
        <v>1065.5</v>
      </c>
      <c r="T34" s="43">
        <v>667.6</v>
      </c>
      <c r="U34" s="43">
        <v>672.4</v>
      </c>
      <c r="V34" s="43">
        <v>757.6</v>
      </c>
      <c r="W34" s="43">
        <v>687.3</v>
      </c>
      <c r="X34" s="43">
        <v>698.4</v>
      </c>
      <c r="Y34" s="43">
        <v>678.3</v>
      </c>
      <c r="Z34" s="43">
        <v>669.4</v>
      </c>
      <c r="AA34" s="43">
        <v>655.1</v>
      </c>
      <c r="AB34" s="13">
        <f t="shared" si="15"/>
        <v>8495.5</v>
      </c>
      <c r="AC34" s="16">
        <f t="shared" si="1"/>
        <v>1367.5999999999995</v>
      </c>
      <c r="AD34" s="13">
        <f t="shared" si="2"/>
        <v>19.186576691592187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</row>
    <row r="35" spans="2:59" s="44" customFormat="1" ht="15.95" customHeight="1" x14ac:dyDescent="0.25">
      <c r="B35" s="42" t="s">
        <v>34</v>
      </c>
      <c r="C35" s="14">
        <v>324</v>
      </c>
      <c r="D35" s="45">
        <v>354.4</v>
      </c>
      <c r="E35" s="45">
        <v>349.3</v>
      </c>
      <c r="F35" s="45">
        <v>144.30000000000001</v>
      </c>
      <c r="G35" s="45">
        <v>356.8</v>
      </c>
      <c r="H35" s="45">
        <v>393</v>
      </c>
      <c r="I35" s="45">
        <v>367.3</v>
      </c>
      <c r="J35" s="45">
        <v>455</v>
      </c>
      <c r="K35" s="45">
        <v>494.8</v>
      </c>
      <c r="L35" s="45">
        <v>507.6</v>
      </c>
      <c r="M35" s="45">
        <v>527</v>
      </c>
      <c r="N35" s="45">
        <v>562.70000000000005</v>
      </c>
      <c r="O35" s="13">
        <f t="shared" si="14"/>
        <v>4836.2</v>
      </c>
      <c r="P35" s="14">
        <v>284.39999999999998</v>
      </c>
      <c r="Q35" s="45">
        <v>379.9</v>
      </c>
      <c r="R35" s="45">
        <v>481.2</v>
      </c>
      <c r="S35" s="45">
        <v>317.60000000000002</v>
      </c>
      <c r="T35" s="45">
        <v>472.5</v>
      </c>
      <c r="U35" s="45">
        <v>547.79999999999995</v>
      </c>
      <c r="V35" s="45">
        <v>424.6</v>
      </c>
      <c r="W35" s="45">
        <v>597.5</v>
      </c>
      <c r="X35" s="45">
        <v>679.7</v>
      </c>
      <c r="Y35" s="45">
        <v>423.3</v>
      </c>
      <c r="Z35" s="45">
        <v>665</v>
      </c>
      <c r="AA35" s="45">
        <v>664</v>
      </c>
      <c r="AB35" s="13">
        <f t="shared" si="15"/>
        <v>5937.5</v>
      </c>
      <c r="AC35" s="16">
        <f t="shared" si="1"/>
        <v>1101.3000000000002</v>
      </c>
      <c r="AD35" s="13">
        <f t="shared" si="2"/>
        <v>22.772011083081765</v>
      </c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</row>
    <row r="36" spans="2:59" ht="15.95" customHeight="1" x14ac:dyDescent="0.25">
      <c r="B36" s="29" t="s">
        <v>47</v>
      </c>
      <c r="C36" s="26">
        <f t="shared" ref="C36:AB36" si="16">+C37+C38+C39+C42+C43</f>
        <v>1509.5</v>
      </c>
      <c r="D36" s="26">
        <f t="shared" si="16"/>
        <v>1133.8</v>
      </c>
      <c r="E36" s="26">
        <f t="shared" si="16"/>
        <v>745.09999999999991</v>
      </c>
      <c r="F36" s="26">
        <f t="shared" si="16"/>
        <v>4.3999999999999995</v>
      </c>
      <c r="G36" s="26">
        <f t="shared" si="16"/>
        <v>68.899999999999991</v>
      </c>
      <c r="H36" s="26">
        <f t="shared" si="16"/>
        <v>517.69999999999993</v>
      </c>
      <c r="I36" s="26">
        <f t="shared" si="16"/>
        <v>961.8</v>
      </c>
      <c r="J36" s="26">
        <f t="shared" si="16"/>
        <v>867.59999999999991</v>
      </c>
      <c r="K36" s="26">
        <f t="shared" si="16"/>
        <v>1015.0999999999999</v>
      </c>
      <c r="L36" s="26">
        <f t="shared" si="16"/>
        <v>1181.2000000000003</v>
      </c>
      <c r="M36" s="26">
        <f t="shared" si="16"/>
        <v>1203.8999999999999</v>
      </c>
      <c r="N36" s="26">
        <f t="shared" si="16"/>
        <v>1908.4999999999998</v>
      </c>
      <c r="O36" s="26">
        <f t="shared" si="16"/>
        <v>11117.499999999998</v>
      </c>
      <c r="P36" s="26">
        <f t="shared" si="16"/>
        <v>1689.3</v>
      </c>
      <c r="Q36" s="26">
        <f t="shared" si="16"/>
        <v>2027.0999999999997</v>
      </c>
      <c r="R36" s="26">
        <f t="shared" si="16"/>
        <v>1702.1000000000001</v>
      </c>
      <c r="S36" s="26">
        <f t="shared" si="16"/>
        <v>1330</v>
      </c>
      <c r="T36" s="26">
        <f t="shared" si="16"/>
        <v>1414.2</v>
      </c>
      <c r="U36" s="26">
        <f t="shared" si="16"/>
        <v>1435.8999999999999</v>
      </c>
      <c r="V36" s="26">
        <f t="shared" si="16"/>
        <v>1503.6999999999998</v>
      </c>
      <c r="W36" s="26">
        <f t="shared" si="16"/>
        <v>1441</v>
      </c>
      <c r="X36" s="26">
        <f t="shared" si="16"/>
        <v>1358.9999999999998</v>
      </c>
      <c r="Y36" s="26">
        <f t="shared" si="16"/>
        <v>1555.6</v>
      </c>
      <c r="Z36" s="26">
        <f t="shared" si="16"/>
        <v>1817.5000000000002</v>
      </c>
      <c r="AA36" s="26">
        <f t="shared" si="16"/>
        <v>2446.6999999999998</v>
      </c>
      <c r="AB36" s="26">
        <f t="shared" si="16"/>
        <v>19722.099999999995</v>
      </c>
      <c r="AC36" s="10">
        <f t="shared" si="1"/>
        <v>8604.5999999999967</v>
      </c>
      <c r="AD36" s="9">
        <f t="shared" si="2"/>
        <v>77.396896784348982</v>
      </c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</row>
    <row r="37" spans="2:59" ht="15.95" customHeight="1" x14ac:dyDescent="0.25">
      <c r="B37" s="31" t="s">
        <v>48</v>
      </c>
      <c r="C37" s="39">
        <v>1141</v>
      </c>
      <c r="D37" s="15">
        <v>971.4</v>
      </c>
      <c r="E37" s="15">
        <v>641.79999999999995</v>
      </c>
      <c r="F37" s="15">
        <v>0</v>
      </c>
      <c r="G37" s="15">
        <v>58.3</v>
      </c>
      <c r="H37" s="15">
        <v>478.6</v>
      </c>
      <c r="I37" s="15">
        <v>846.3</v>
      </c>
      <c r="J37" s="39">
        <v>731.8</v>
      </c>
      <c r="K37" s="39">
        <v>875.4</v>
      </c>
      <c r="L37" s="39">
        <v>1011.7</v>
      </c>
      <c r="M37" s="39">
        <v>950.2</v>
      </c>
      <c r="N37" s="39">
        <v>1175.5999999999999</v>
      </c>
      <c r="O37" s="15">
        <f t="shared" ref="O37:O44" si="17">SUM(C37:N37)</f>
        <v>8882.0999999999985</v>
      </c>
      <c r="P37" s="39">
        <v>797.8</v>
      </c>
      <c r="Q37" s="13">
        <v>1147.8</v>
      </c>
      <c r="R37" s="13">
        <v>1420.9</v>
      </c>
      <c r="S37" s="13">
        <v>1145.5</v>
      </c>
      <c r="T37" s="13">
        <v>1242.5</v>
      </c>
      <c r="U37" s="13">
        <v>1262.8</v>
      </c>
      <c r="V37" s="13">
        <v>1267.5999999999999</v>
      </c>
      <c r="W37" s="13">
        <v>1263</v>
      </c>
      <c r="X37" s="13">
        <v>1196</v>
      </c>
      <c r="Y37" s="13">
        <v>1358.5</v>
      </c>
      <c r="Z37" s="13">
        <v>1398.3</v>
      </c>
      <c r="AA37" s="13">
        <v>1687.5</v>
      </c>
      <c r="AB37" s="15">
        <f>SUM(P37:AA37)</f>
        <v>15188.199999999999</v>
      </c>
      <c r="AC37" s="41">
        <f t="shared" si="1"/>
        <v>6306.1</v>
      </c>
      <c r="AD37" s="15">
        <f t="shared" si="2"/>
        <v>70.997849607637846</v>
      </c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</row>
    <row r="38" spans="2:59" ht="15.95" customHeight="1" x14ac:dyDescent="0.25">
      <c r="B38" s="31" t="s">
        <v>49</v>
      </c>
      <c r="C38" s="39">
        <v>243.2</v>
      </c>
      <c r="D38" s="15">
        <v>44.2</v>
      </c>
      <c r="E38" s="15">
        <v>27.8</v>
      </c>
      <c r="F38" s="15">
        <v>0.2</v>
      </c>
      <c r="G38" s="15">
        <v>3.9</v>
      </c>
      <c r="H38" s="15">
        <v>22.4</v>
      </c>
      <c r="I38" s="15">
        <v>31.6</v>
      </c>
      <c r="J38" s="39">
        <v>27.8</v>
      </c>
      <c r="K38" s="39">
        <v>35.299999999999997</v>
      </c>
      <c r="L38" s="39">
        <v>39</v>
      </c>
      <c r="M38" s="39">
        <v>118.8</v>
      </c>
      <c r="N38" s="39">
        <v>595.1</v>
      </c>
      <c r="O38" s="15">
        <f t="shared" si="17"/>
        <v>1189.3</v>
      </c>
      <c r="P38" s="39">
        <v>781.9</v>
      </c>
      <c r="Q38" s="15">
        <v>779.4</v>
      </c>
      <c r="R38" s="15">
        <v>148.6</v>
      </c>
      <c r="S38" s="15">
        <v>54.8</v>
      </c>
      <c r="T38" s="15">
        <v>55.3</v>
      </c>
      <c r="U38" s="15">
        <v>51.2</v>
      </c>
      <c r="V38" s="15">
        <v>48.8</v>
      </c>
      <c r="W38" s="15">
        <v>47.7</v>
      </c>
      <c r="X38" s="13">
        <v>45.1</v>
      </c>
      <c r="Y38" s="13">
        <v>45</v>
      </c>
      <c r="Z38" s="13">
        <v>299.10000000000002</v>
      </c>
      <c r="AA38" s="13">
        <v>634.1</v>
      </c>
      <c r="AB38" s="15">
        <f>SUM(P38:AA38)</f>
        <v>2990.9999999999995</v>
      </c>
      <c r="AC38" s="41">
        <f t="shared" si="1"/>
        <v>1801.6999999999996</v>
      </c>
      <c r="AD38" s="15">
        <f t="shared" si="2"/>
        <v>151.49247456487007</v>
      </c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</row>
    <row r="39" spans="2:59" ht="15.95" customHeight="1" x14ac:dyDescent="0.25">
      <c r="B39" s="46" t="s">
        <v>50</v>
      </c>
      <c r="C39" s="26">
        <f t="shared" ref="C39:N39" si="18">+C40+C41</f>
        <v>19.8</v>
      </c>
      <c r="D39" s="26">
        <f t="shared" si="18"/>
        <v>12.5</v>
      </c>
      <c r="E39" s="26">
        <f t="shared" si="18"/>
        <v>8.9</v>
      </c>
      <c r="F39" s="26">
        <f t="shared" si="18"/>
        <v>0.1</v>
      </c>
      <c r="G39" s="26">
        <f t="shared" si="18"/>
        <v>4</v>
      </c>
      <c r="H39" s="26">
        <f t="shared" si="18"/>
        <v>4.9000000000000004</v>
      </c>
      <c r="I39" s="26">
        <f t="shared" si="18"/>
        <v>16.5</v>
      </c>
      <c r="J39" s="26">
        <f t="shared" si="18"/>
        <v>17</v>
      </c>
      <c r="K39" s="26">
        <f t="shared" si="18"/>
        <v>6.1</v>
      </c>
      <c r="L39" s="26">
        <f t="shared" si="18"/>
        <v>17.7</v>
      </c>
      <c r="M39" s="26">
        <f t="shared" si="18"/>
        <v>20.2</v>
      </c>
      <c r="N39" s="26">
        <f t="shared" si="18"/>
        <v>33.800000000000004</v>
      </c>
      <c r="O39" s="9">
        <f t="shared" si="17"/>
        <v>161.5</v>
      </c>
      <c r="P39" s="26">
        <f t="shared" ref="P39:AB39" si="19">+P40+P41</f>
        <v>1.7</v>
      </c>
      <c r="Q39" s="26">
        <f t="shared" si="19"/>
        <v>1.6</v>
      </c>
      <c r="R39" s="26">
        <f t="shared" si="19"/>
        <v>24.9</v>
      </c>
      <c r="S39" s="26">
        <f t="shared" si="19"/>
        <v>12.700000000000001</v>
      </c>
      <c r="T39" s="26">
        <f t="shared" si="19"/>
        <v>3.9</v>
      </c>
      <c r="U39" s="26">
        <f t="shared" si="19"/>
        <v>6.1</v>
      </c>
      <c r="V39" s="26">
        <f t="shared" si="19"/>
        <v>30.5</v>
      </c>
      <c r="W39" s="26">
        <f t="shared" si="19"/>
        <v>5.8</v>
      </c>
      <c r="X39" s="26">
        <f t="shared" si="19"/>
        <v>7</v>
      </c>
      <c r="Y39" s="26">
        <f t="shared" si="19"/>
        <v>41.8</v>
      </c>
      <c r="Z39" s="26">
        <f t="shared" si="19"/>
        <v>12.4</v>
      </c>
      <c r="AA39" s="26">
        <f t="shared" si="19"/>
        <v>20.100000000000001</v>
      </c>
      <c r="AB39" s="26">
        <f t="shared" si="19"/>
        <v>168.5</v>
      </c>
      <c r="AC39" s="10">
        <f t="shared" si="1"/>
        <v>7</v>
      </c>
      <c r="AD39" s="9">
        <f t="shared" si="2"/>
        <v>4.3343653250773997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</row>
    <row r="40" spans="2:59" ht="15.95" customHeight="1" x14ac:dyDescent="0.25">
      <c r="B40" s="47" t="s">
        <v>51</v>
      </c>
      <c r="C40" s="39">
        <v>14.3</v>
      </c>
      <c r="D40" s="39">
        <v>8</v>
      </c>
      <c r="E40" s="39">
        <v>6.5</v>
      </c>
      <c r="F40" s="39">
        <v>0</v>
      </c>
      <c r="G40" s="39">
        <v>2.7</v>
      </c>
      <c r="H40" s="39">
        <v>0</v>
      </c>
      <c r="I40" s="39">
        <v>11.2</v>
      </c>
      <c r="J40" s="39">
        <v>12.4</v>
      </c>
      <c r="K40" s="39">
        <v>0</v>
      </c>
      <c r="L40" s="39">
        <v>11.7</v>
      </c>
      <c r="M40" s="39">
        <v>15</v>
      </c>
      <c r="N40" s="39">
        <v>29.6</v>
      </c>
      <c r="O40" s="15">
        <f t="shared" si="17"/>
        <v>111.4</v>
      </c>
      <c r="P40" s="39">
        <v>0</v>
      </c>
      <c r="Q40" s="39">
        <v>0</v>
      </c>
      <c r="R40" s="39">
        <v>20.9</v>
      </c>
      <c r="S40" s="39">
        <v>10.8</v>
      </c>
      <c r="T40" s="39">
        <v>0</v>
      </c>
      <c r="U40" s="39">
        <v>0</v>
      </c>
      <c r="V40" s="39">
        <v>22.4</v>
      </c>
      <c r="W40" s="39">
        <v>0</v>
      </c>
      <c r="X40" s="39">
        <v>0</v>
      </c>
      <c r="Y40" s="39">
        <v>34.299999999999997</v>
      </c>
      <c r="Z40" s="39">
        <v>3.5</v>
      </c>
      <c r="AA40" s="39">
        <v>10</v>
      </c>
      <c r="AB40" s="15">
        <f>SUM(P40:AA40)</f>
        <v>101.89999999999999</v>
      </c>
      <c r="AC40" s="41">
        <f t="shared" si="1"/>
        <v>-9.5000000000000142</v>
      </c>
      <c r="AD40" s="15">
        <f t="shared" si="2"/>
        <v>-8.5278276481149131</v>
      </c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</row>
    <row r="41" spans="2:59" ht="15.95" customHeight="1" x14ac:dyDescent="0.25">
      <c r="B41" s="48" t="s">
        <v>52</v>
      </c>
      <c r="C41" s="49">
        <v>5.5</v>
      </c>
      <c r="D41" s="50">
        <v>4.5</v>
      </c>
      <c r="E41" s="50">
        <v>2.4</v>
      </c>
      <c r="F41" s="50">
        <v>0.1</v>
      </c>
      <c r="G41" s="50">
        <v>1.3</v>
      </c>
      <c r="H41" s="50">
        <v>4.9000000000000004</v>
      </c>
      <c r="I41" s="50">
        <v>5.3</v>
      </c>
      <c r="J41" s="49">
        <v>4.5999999999999996</v>
      </c>
      <c r="K41" s="49">
        <v>6.1</v>
      </c>
      <c r="L41" s="49">
        <v>6</v>
      </c>
      <c r="M41" s="49">
        <v>5.2</v>
      </c>
      <c r="N41" s="49">
        <v>4.2</v>
      </c>
      <c r="O41" s="50">
        <f t="shared" si="17"/>
        <v>50.100000000000009</v>
      </c>
      <c r="P41" s="49">
        <v>1.7</v>
      </c>
      <c r="Q41" s="50">
        <v>1.6</v>
      </c>
      <c r="R41" s="50">
        <v>4</v>
      </c>
      <c r="S41" s="50">
        <v>1.9</v>
      </c>
      <c r="T41" s="50">
        <v>3.9</v>
      </c>
      <c r="U41" s="50">
        <v>6.1</v>
      </c>
      <c r="V41" s="50">
        <v>8.1</v>
      </c>
      <c r="W41" s="50">
        <v>5.8</v>
      </c>
      <c r="X41" s="50">
        <v>7</v>
      </c>
      <c r="Y41" s="50">
        <v>7.5</v>
      </c>
      <c r="Z41" s="50">
        <v>8.9</v>
      </c>
      <c r="AA41" s="50">
        <v>10.1</v>
      </c>
      <c r="AB41" s="50">
        <f>SUM(P41:AA41)</f>
        <v>66.599999999999994</v>
      </c>
      <c r="AC41" s="51">
        <f t="shared" si="1"/>
        <v>16.499999999999986</v>
      </c>
      <c r="AD41" s="50">
        <f t="shared" si="2"/>
        <v>32.934131736526915</v>
      </c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</row>
    <row r="42" spans="2:59" ht="15.95" customHeight="1" x14ac:dyDescent="0.25">
      <c r="B42" s="31" t="s">
        <v>53</v>
      </c>
      <c r="C42" s="39">
        <v>82</v>
      </c>
      <c r="D42" s="15">
        <v>82.3</v>
      </c>
      <c r="E42" s="15">
        <v>50.6</v>
      </c>
      <c r="F42" s="15">
        <v>3.8</v>
      </c>
      <c r="G42" s="15">
        <v>1.2</v>
      </c>
      <c r="H42" s="15">
        <v>11.3</v>
      </c>
      <c r="I42" s="15">
        <v>60.9</v>
      </c>
      <c r="J42" s="14">
        <v>72.400000000000006</v>
      </c>
      <c r="K42" s="14">
        <v>75.3</v>
      </c>
      <c r="L42" s="14">
        <v>83.4</v>
      </c>
      <c r="M42" s="14">
        <v>84.1</v>
      </c>
      <c r="N42" s="14">
        <v>77.900000000000006</v>
      </c>
      <c r="O42" s="15">
        <f t="shared" si="17"/>
        <v>685.2</v>
      </c>
      <c r="P42" s="39">
        <v>82.2</v>
      </c>
      <c r="Q42" s="15">
        <v>72.5</v>
      </c>
      <c r="R42" s="15">
        <v>80.8</v>
      </c>
      <c r="S42" s="15">
        <v>91.1</v>
      </c>
      <c r="T42" s="15">
        <v>82.8</v>
      </c>
      <c r="U42" s="15">
        <v>87.8</v>
      </c>
      <c r="V42" s="15">
        <v>116.2</v>
      </c>
      <c r="W42" s="15">
        <v>83.7</v>
      </c>
      <c r="X42" s="15">
        <v>84.8</v>
      </c>
      <c r="Y42" s="15">
        <v>84.2</v>
      </c>
      <c r="Z42" s="15">
        <v>82.2</v>
      </c>
      <c r="AA42" s="15">
        <v>79</v>
      </c>
      <c r="AB42" s="15">
        <f>SUM(P42:AA42)</f>
        <v>1027.3000000000002</v>
      </c>
      <c r="AC42" s="41">
        <f t="shared" si="1"/>
        <v>342.10000000000014</v>
      </c>
      <c r="AD42" s="41">
        <f t="shared" si="2"/>
        <v>49.92702860478694</v>
      </c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</row>
    <row r="43" spans="2:59" ht="15.95" customHeight="1" x14ac:dyDescent="0.25">
      <c r="B43" s="31" t="s">
        <v>54</v>
      </c>
      <c r="C43" s="39">
        <v>23.5</v>
      </c>
      <c r="D43" s="15">
        <v>23.4</v>
      </c>
      <c r="E43" s="15">
        <v>16</v>
      </c>
      <c r="F43" s="15">
        <v>0.3</v>
      </c>
      <c r="G43" s="15">
        <v>1.5</v>
      </c>
      <c r="H43" s="15">
        <v>0.5</v>
      </c>
      <c r="I43" s="15">
        <v>6.5</v>
      </c>
      <c r="J43" s="14">
        <v>18.600000000000001</v>
      </c>
      <c r="K43" s="14">
        <v>23</v>
      </c>
      <c r="L43" s="14">
        <v>29.4</v>
      </c>
      <c r="M43" s="14">
        <v>30.6</v>
      </c>
      <c r="N43" s="14">
        <v>26.1</v>
      </c>
      <c r="O43" s="15">
        <f t="shared" si="17"/>
        <v>199.39999999999998</v>
      </c>
      <c r="P43" s="39">
        <v>25.7</v>
      </c>
      <c r="Q43" s="15">
        <v>25.8</v>
      </c>
      <c r="R43" s="15">
        <v>26.9</v>
      </c>
      <c r="S43" s="15">
        <v>25.9</v>
      </c>
      <c r="T43" s="15">
        <v>29.7</v>
      </c>
      <c r="U43" s="15">
        <v>28</v>
      </c>
      <c r="V43" s="13">
        <v>40.6</v>
      </c>
      <c r="W43" s="15">
        <v>40.799999999999997</v>
      </c>
      <c r="X43" s="15">
        <v>26.1</v>
      </c>
      <c r="Y43" s="15">
        <v>26.1</v>
      </c>
      <c r="Z43" s="15">
        <v>25.5</v>
      </c>
      <c r="AA43" s="15">
        <v>26</v>
      </c>
      <c r="AB43" s="15">
        <f>SUM(P43:AA43)</f>
        <v>347.1</v>
      </c>
      <c r="AC43" s="41">
        <f t="shared" si="1"/>
        <v>147.70000000000005</v>
      </c>
      <c r="AD43" s="41">
        <f t="shared" si="2"/>
        <v>74.07221664994988</v>
      </c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</row>
    <row r="44" spans="2:59" ht="15.95" customHeight="1" x14ac:dyDescent="0.25">
      <c r="B44" s="29" t="s">
        <v>55</v>
      </c>
      <c r="C44" s="26">
        <v>130.6</v>
      </c>
      <c r="D44" s="9">
        <v>82.7</v>
      </c>
      <c r="E44" s="9">
        <v>66.599999999999994</v>
      </c>
      <c r="F44" s="9">
        <v>14.2</v>
      </c>
      <c r="G44" s="9">
        <v>17.899999999999999</v>
      </c>
      <c r="H44" s="9">
        <v>37.200000000000003</v>
      </c>
      <c r="I44" s="9">
        <v>72.400000000000006</v>
      </c>
      <c r="J44" s="26">
        <v>73.3</v>
      </c>
      <c r="K44" s="26">
        <v>73.099999999999994</v>
      </c>
      <c r="L44" s="26">
        <v>85.5</v>
      </c>
      <c r="M44" s="26">
        <v>88.2</v>
      </c>
      <c r="N44" s="26">
        <v>244.8</v>
      </c>
      <c r="O44" s="9">
        <f t="shared" si="17"/>
        <v>986.5</v>
      </c>
      <c r="P44" s="26">
        <v>89.7</v>
      </c>
      <c r="Q44" s="9">
        <v>125.2</v>
      </c>
      <c r="R44" s="9">
        <v>81.599999999999994</v>
      </c>
      <c r="S44" s="9">
        <v>80.900000000000006</v>
      </c>
      <c r="T44" s="9">
        <v>83.1</v>
      </c>
      <c r="U44" s="9">
        <v>77.2</v>
      </c>
      <c r="V44" s="9">
        <v>93.7</v>
      </c>
      <c r="W44" s="9">
        <v>511.9</v>
      </c>
      <c r="X44" s="9">
        <v>209.2</v>
      </c>
      <c r="Y44" s="9">
        <v>234.7</v>
      </c>
      <c r="Z44" s="9">
        <v>126.8</v>
      </c>
      <c r="AA44" s="9">
        <v>233</v>
      </c>
      <c r="AB44" s="9">
        <f>SUM(P44:AA44)</f>
        <v>1947.0000000000002</v>
      </c>
      <c r="AC44" s="10">
        <f t="shared" si="1"/>
        <v>960.50000000000023</v>
      </c>
      <c r="AD44" s="10">
        <f t="shared" si="2"/>
        <v>97.364419665484064</v>
      </c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</row>
    <row r="45" spans="2:59" ht="15.95" customHeight="1" x14ac:dyDescent="0.25">
      <c r="B45" s="8" t="s">
        <v>56</v>
      </c>
      <c r="C45" s="52">
        <f t="shared" ref="C45:AB45" si="20">+C46+C49+C50</f>
        <v>3469.2</v>
      </c>
      <c r="D45" s="53">
        <f t="shared" si="20"/>
        <v>3074</v>
      </c>
      <c r="E45" s="53">
        <f t="shared" si="20"/>
        <v>2641.1</v>
      </c>
      <c r="F45" s="53">
        <f t="shared" si="20"/>
        <v>1570.5</v>
      </c>
      <c r="G45" s="53">
        <f t="shared" si="20"/>
        <v>1521.6999999999998</v>
      </c>
      <c r="H45" s="53">
        <f t="shared" si="20"/>
        <v>2030</v>
      </c>
      <c r="I45" s="53">
        <f t="shared" si="20"/>
        <v>2433.3000000000002</v>
      </c>
      <c r="J45" s="53">
        <f t="shared" si="20"/>
        <v>2652.9</v>
      </c>
      <c r="K45" s="53">
        <f t="shared" si="20"/>
        <v>2871.7000000000003</v>
      </c>
      <c r="L45" s="53">
        <f t="shared" si="20"/>
        <v>3257.1000000000004</v>
      </c>
      <c r="M45" s="53">
        <f t="shared" si="20"/>
        <v>3464.1</v>
      </c>
      <c r="N45" s="53">
        <f t="shared" si="20"/>
        <v>3749</v>
      </c>
      <c r="O45" s="53">
        <f t="shared" si="20"/>
        <v>32734.6</v>
      </c>
      <c r="P45" s="52">
        <f t="shared" si="20"/>
        <v>3102.7</v>
      </c>
      <c r="Q45" s="53">
        <f t="shared" si="20"/>
        <v>3296.8999999999996</v>
      </c>
      <c r="R45" s="53">
        <f t="shared" si="20"/>
        <v>3571.2000000000003</v>
      </c>
      <c r="S45" s="53">
        <f t="shared" si="20"/>
        <v>3452.8</v>
      </c>
      <c r="T45" s="53">
        <f t="shared" si="20"/>
        <v>3609.3999999999996</v>
      </c>
      <c r="U45" s="53">
        <f t="shared" si="20"/>
        <v>4086.9</v>
      </c>
      <c r="V45" s="53">
        <f t="shared" si="20"/>
        <v>3987.2999999999997</v>
      </c>
      <c r="W45" s="53">
        <f t="shared" si="20"/>
        <v>4332</v>
      </c>
      <c r="X45" s="53">
        <f t="shared" si="20"/>
        <v>4257.8999999999996</v>
      </c>
      <c r="Y45" s="53">
        <f t="shared" si="20"/>
        <v>4908.2</v>
      </c>
      <c r="Z45" s="53">
        <f t="shared" si="20"/>
        <v>5522.5</v>
      </c>
      <c r="AA45" s="53">
        <f t="shared" si="20"/>
        <v>4726.2</v>
      </c>
      <c r="AB45" s="53">
        <f t="shared" si="20"/>
        <v>48854</v>
      </c>
      <c r="AC45" s="54">
        <f t="shared" si="1"/>
        <v>16119.400000000001</v>
      </c>
      <c r="AD45" s="54">
        <f t="shared" si="2"/>
        <v>49.242697329431252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</row>
    <row r="46" spans="2:59" ht="15.95" customHeight="1" x14ac:dyDescent="0.25">
      <c r="B46" s="55" t="s">
        <v>57</v>
      </c>
      <c r="C46" s="56">
        <f t="shared" ref="C46:AB46" si="21">SUM(C47:C48)</f>
        <v>2737.1</v>
      </c>
      <c r="D46" s="57">
        <f t="shared" si="21"/>
        <v>2402.4</v>
      </c>
      <c r="E46" s="57">
        <f t="shared" si="21"/>
        <v>2061.1999999999998</v>
      </c>
      <c r="F46" s="57">
        <f t="shared" si="21"/>
        <v>1477.2</v>
      </c>
      <c r="G46" s="57">
        <f t="shared" si="21"/>
        <v>1493.1</v>
      </c>
      <c r="H46" s="57">
        <f t="shared" si="21"/>
        <v>2007.5</v>
      </c>
      <c r="I46" s="57">
        <f t="shared" si="21"/>
        <v>2372.9</v>
      </c>
      <c r="J46" s="57">
        <f t="shared" si="21"/>
        <v>2507.6</v>
      </c>
      <c r="K46" s="57">
        <f t="shared" si="21"/>
        <v>2732.8</v>
      </c>
      <c r="L46" s="57">
        <f t="shared" ref="L46:M46" si="22">SUM(L47:L48)</f>
        <v>3088.8</v>
      </c>
      <c r="M46" s="57">
        <f t="shared" si="22"/>
        <v>3257.6</v>
      </c>
      <c r="N46" s="57">
        <f t="shared" si="21"/>
        <v>3491.9</v>
      </c>
      <c r="O46" s="57">
        <f t="shared" si="21"/>
        <v>29630.1</v>
      </c>
      <c r="P46" s="56">
        <f t="shared" si="21"/>
        <v>2709.6</v>
      </c>
      <c r="Q46" s="57">
        <f t="shared" si="21"/>
        <v>2948.2</v>
      </c>
      <c r="R46" s="57">
        <f t="shared" si="21"/>
        <v>3253.8</v>
      </c>
      <c r="S46" s="57">
        <f t="shared" si="21"/>
        <v>3010</v>
      </c>
      <c r="T46" s="57">
        <f t="shared" si="21"/>
        <v>3155.7</v>
      </c>
      <c r="U46" s="57">
        <f t="shared" si="21"/>
        <v>3560.9</v>
      </c>
      <c r="V46" s="57">
        <f t="shared" si="21"/>
        <v>3412.2</v>
      </c>
      <c r="W46" s="57">
        <f t="shared" si="21"/>
        <v>3620.1</v>
      </c>
      <c r="X46" s="57">
        <f t="shared" si="21"/>
        <v>3602.7</v>
      </c>
      <c r="Y46" s="57">
        <f t="shared" ref="Y46:Z46" si="23">SUM(Y47:Y48)</f>
        <v>4415.3999999999996</v>
      </c>
      <c r="Z46" s="57">
        <f t="shared" si="23"/>
        <v>4891</v>
      </c>
      <c r="AA46" s="57">
        <f t="shared" si="21"/>
        <v>4057.9</v>
      </c>
      <c r="AB46" s="57">
        <f t="shared" si="21"/>
        <v>42637.5</v>
      </c>
      <c r="AC46" s="58">
        <f t="shared" si="1"/>
        <v>13007.400000000001</v>
      </c>
      <c r="AD46" s="58">
        <f t="shared" si="2"/>
        <v>43.899278098960188</v>
      </c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</row>
    <row r="47" spans="2:59" ht="15.95" customHeight="1" x14ac:dyDescent="0.25">
      <c r="B47" s="31" t="s">
        <v>58</v>
      </c>
      <c r="C47" s="39">
        <v>2737.1</v>
      </c>
      <c r="D47" s="40">
        <v>2402.4</v>
      </c>
      <c r="E47" s="40">
        <v>2061.1999999999998</v>
      </c>
      <c r="F47" s="40">
        <v>1477.2</v>
      </c>
      <c r="G47" s="40">
        <v>1493.1</v>
      </c>
      <c r="H47" s="40">
        <v>2007.5</v>
      </c>
      <c r="I47" s="40">
        <v>2372.9</v>
      </c>
      <c r="J47" s="59">
        <v>2507.6</v>
      </c>
      <c r="K47" s="59">
        <v>2732.8</v>
      </c>
      <c r="L47" s="59">
        <v>3088.8</v>
      </c>
      <c r="M47" s="59">
        <v>3257.6</v>
      </c>
      <c r="N47" s="59">
        <v>3491.9</v>
      </c>
      <c r="O47" s="15">
        <f>SUM(C47:N47)</f>
        <v>29630.1</v>
      </c>
      <c r="P47" s="39">
        <v>2709.6</v>
      </c>
      <c r="Q47" s="40">
        <v>2948.2</v>
      </c>
      <c r="R47" s="40">
        <v>3253.8</v>
      </c>
      <c r="S47" s="40">
        <v>3010</v>
      </c>
      <c r="T47" s="40">
        <v>3155.7</v>
      </c>
      <c r="U47" s="40">
        <v>3560.9</v>
      </c>
      <c r="V47" s="40">
        <v>3412.2</v>
      </c>
      <c r="W47" s="40">
        <v>3620.1</v>
      </c>
      <c r="X47" s="40">
        <v>3602.7</v>
      </c>
      <c r="Y47" s="40">
        <v>4415.3999999999996</v>
      </c>
      <c r="Z47" s="40">
        <v>4891</v>
      </c>
      <c r="AA47" s="40">
        <v>4057.9</v>
      </c>
      <c r="AB47" s="15">
        <f>SUM(P47:AA47)</f>
        <v>42637.5</v>
      </c>
      <c r="AC47" s="41">
        <f t="shared" si="1"/>
        <v>13007.400000000001</v>
      </c>
      <c r="AD47" s="41">
        <f t="shared" si="2"/>
        <v>43.899278098960188</v>
      </c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</row>
    <row r="48" spans="2:59" ht="15.95" customHeight="1" x14ac:dyDescent="0.25">
      <c r="B48" s="31" t="s">
        <v>34</v>
      </c>
      <c r="C48" s="39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15">
        <f>SUM(C48:N48)</f>
        <v>0</v>
      </c>
      <c r="P48" s="39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15">
        <f>SUM(P48:AA48)</f>
        <v>0</v>
      </c>
      <c r="AC48" s="41">
        <f t="shared" si="1"/>
        <v>0</v>
      </c>
      <c r="AD48" s="60">
        <v>0</v>
      </c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</row>
    <row r="49" spans="2:59" ht="15.95" customHeight="1" x14ac:dyDescent="0.25">
      <c r="B49" s="55" t="s">
        <v>59</v>
      </c>
      <c r="C49" s="56">
        <v>0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57">
        <f>SUM(C49:N49)</f>
        <v>0</v>
      </c>
      <c r="P49" s="56">
        <v>0</v>
      </c>
      <c r="Q49" s="61">
        <v>0</v>
      </c>
      <c r="R49" s="61">
        <v>0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0</v>
      </c>
      <c r="Y49" s="61">
        <v>0</v>
      </c>
      <c r="Z49" s="61">
        <v>0</v>
      </c>
      <c r="AA49" s="61">
        <v>0</v>
      </c>
      <c r="AB49" s="57">
        <f>SUM(P49:AA49)</f>
        <v>0</v>
      </c>
      <c r="AC49" s="58">
        <f t="shared" si="1"/>
        <v>0</v>
      </c>
      <c r="AD49" s="60">
        <v>0</v>
      </c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</row>
    <row r="50" spans="2:59" ht="15.95" customHeight="1" x14ac:dyDescent="0.25">
      <c r="B50" s="55" t="s">
        <v>60</v>
      </c>
      <c r="C50" s="56">
        <f t="shared" ref="C50:AB50" si="24">SUM(C51:C53)</f>
        <v>732.1</v>
      </c>
      <c r="D50" s="57">
        <f t="shared" si="24"/>
        <v>671.6</v>
      </c>
      <c r="E50" s="57">
        <f t="shared" si="24"/>
        <v>579.9</v>
      </c>
      <c r="F50" s="57">
        <f t="shared" si="24"/>
        <v>93.3</v>
      </c>
      <c r="G50" s="57">
        <f t="shared" si="24"/>
        <v>28.6</v>
      </c>
      <c r="H50" s="57">
        <f t="shared" si="24"/>
        <v>22.5</v>
      </c>
      <c r="I50" s="57">
        <f t="shared" si="24"/>
        <v>60.4</v>
      </c>
      <c r="J50" s="57">
        <f t="shared" si="24"/>
        <v>145.29999999999998</v>
      </c>
      <c r="K50" s="57">
        <f t="shared" si="24"/>
        <v>138.9</v>
      </c>
      <c r="L50" s="57">
        <f t="shared" si="24"/>
        <v>168.29999999999998</v>
      </c>
      <c r="M50" s="57">
        <f t="shared" si="24"/>
        <v>206.5</v>
      </c>
      <c r="N50" s="57">
        <f t="shared" si="24"/>
        <v>257.09999999999997</v>
      </c>
      <c r="O50" s="57">
        <f t="shared" si="24"/>
        <v>3104.4999999999995</v>
      </c>
      <c r="P50" s="56">
        <f t="shared" si="24"/>
        <v>393.1</v>
      </c>
      <c r="Q50" s="57">
        <f t="shared" si="24"/>
        <v>348.7</v>
      </c>
      <c r="R50" s="57">
        <f t="shared" si="24"/>
        <v>317.40000000000003</v>
      </c>
      <c r="S50" s="57">
        <f t="shared" si="24"/>
        <v>442.8</v>
      </c>
      <c r="T50" s="57">
        <f t="shared" si="24"/>
        <v>453.70000000000005</v>
      </c>
      <c r="U50" s="57">
        <f t="shared" si="24"/>
        <v>526</v>
      </c>
      <c r="V50" s="57">
        <f t="shared" si="24"/>
        <v>575.09999999999991</v>
      </c>
      <c r="W50" s="57">
        <f t="shared" si="24"/>
        <v>711.9</v>
      </c>
      <c r="X50" s="57">
        <f t="shared" si="24"/>
        <v>655.19999999999993</v>
      </c>
      <c r="Y50" s="57">
        <f t="shared" si="24"/>
        <v>492.79999999999995</v>
      </c>
      <c r="Z50" s="57">
        <f t="shared" si="24"/>
        <v>631.5</v>
      </c>
      <c r="AA50" s="57">
        <f t="shared" si="24"/>
        <v>668.3</v>
      </c>
      <c r="AB50" s="57">
        <f t="shared" si="24"/>
        <v>6216.5</v>
      </c>
      <c r="AC50" s="58">
        <f t="shared" si="1"/>
        <v>3112.0000000000005</v>
      </c>
      <c r="AD50" s="58">
        <f t="shared" ref="AD50:AD80" si="25">+AC50/O50*100</f>
        <v>100.24158479626352</v>
      </c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</row>
    <row r="51" spans="2:59" ht="15.95" customHeight="1" x14ac:dyDescent="0.25">
      <c r="B51" s="31" t="s">
        <v>61</v>
      </c>
      <c r="C51" s="39">
        <v>672.4</v>
      </c>
      <c r="D51" s="40">
        <v>627.5</v>
      </c>
      <c r="E51" s="40">
        <v>552.1</v>
      </c>
      <c r="F51" s="40">
        <v>90.3</v>
      </c>
      <c r="G51" s="40">
        <v>24.6</v>
      </c>
      <c r="H51" s="40">
        <v>14.7</v>
      </c>
      <c r="I51" s="40">
        <v>50.1</v>
      </c>
      <c r="J51" s="62">
        <v>140.1</v>
      </c>
      <c r="K51" s="62">
        <v>132.80000000000001</v>
      </c>
      <c r="L51" s="62">
        <v>162.6</v>
      </c>
      <c r="M51" s="62">
        <v>199.6</v>
      </c>
      <c r="N51" s="62">
        <v>227.1</v>
      </c>
      <c r="O51" s="15">
        <f t="shared" ref="O51:O56" si="26">SUM(C51:N51)</f>
        <v>2893.8999999999996</v>
      </c>
      <c r="P51" s="39">
        <v>356.8</v>
      </c>
      <c r="Q51" s="40">
        <v>322.3</v>
      </c>
      <c r="R51" s="40">
        <v>287.10000000000002</v>
      </c>
      <c r="S51" s="40">
        <v>415.3</v>
      </c>
      <c r="T51" s="40">
        <v>422.6</v>
      </c>
      <c r="U51" s="40">
        <v>498.7</v>
      </c>
      <c r="V51" s="40">
        <v>552.9</v>
      </c>
      <c r="W51" s="40">
        <v>679.9</v>
      </c>
      <c r="X51" s="40">
        <v>625.29999999999995</v>
      </c>
      <c r="Y51" s="40">
        <v>467.4</v>
      </c>
      <c r="Z51" s="40">
        <v>603.5</v>
      </c>
      <c r="AA51" s="40">
        <v>638.29999999999995</v>
      </c>
      <c r="AB51" s="13">
        <f t="shared" ref="AB51:AB56" si="27">SUM(P51:AA51)</f>
        <v>5870.0999999999995</v>
      </c>
      <c r="AC51" s="41">
        <f t="shared" si="1"/>
        <v>2976.2</v>
      </c>
      <c r="AD51" s="41">
        <f t="shared" si="25"/>
        <v>102.84391305850238</v>
      </c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</row>
    <row r="52" spans="2:59" ht="15.95" customHeight="1" x14ac:dyDescent="0.25">
      <c r="B52" s="31" t="s">
        <v>62</v>
      </c>
      <c r="C52" s="39">
        <v>15.1</v>
      </c>
      <c r="D52" s="40">
        <v>12.2</v>
      </c>
      <c r="E52" s="40">
        <v>7</v>
      </c>
      <c r="F52" s="40">
        <v>0.1</v>
      </c>
      <c r="G52" s="40">
        <v>1.4</v>
      </c>
      <c r="H52" s="40">
        <v>6</v>
      </c>
      <c r="I52" s="40">
        <v>8</v>
      </c>
      <c r="J52" s="62">
        <v>4.0999999999999996</v>
      </c>
      <c r="K52" s="62">
        <v>4.4000000000000004</v>
      </c>
      <c r="L52" s="62">
        <v>4.5999999999999996</v>
      </c>
      <c r="M52" s="62">
        <v>4.4000000000000004</v>
      </c>
      <c r="N52" s="62">
        <v>4.7</v>
      </c>
      <c r="O52" s="15">
        <f t="shared" si="26"/>
        <v>72</v>
      </c>
      <c r="P52" s="39">
        <v>5</v>
      </c>
      <c r="Q52" s="40">
        <v>5.7</v>
      </c>
      <c r="R52" s="63">
        <v>6.2</v>
      </c>
      <c r="S52" s="40">
        <v>5.4</v>
      </c>
      <c r="T52" s="40">
        <v>5</v>
      </c>
      <c r="U52" s="40">
        <v>4.9000000000000004</v>
      </c>
      <c r="V52" s="40">
        <v>4.9000000000000004</v>
      </c>
      <c r="W52" s="40">
        <v>5.3</v>
      </c>
      <c r="X52" s="40">
        <v>6</v>
      </c>
      <c r="Y52" s="40">
        <v>5.7</v>
      </c>
      <c r="Z52" s="40">
        <v>6.1</v>
      </c>
      <c r="AA52" s="40">
        <v>4.4000000000000004</v>
      </c>
      <c r="AB52" s="13">
        <f t="shared" si="27"/>
        <v>64.599999999999994</v>
      </c>
      <c r="AC52" s="41">
        <f t="shared" si="1"/>
        <v>-7.4000000000000057</v>
      </c>
      <c r="AD52" s="41">
        <f t="shared" si="25"/>
        <v>-10.277777777777786</v>
      </c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</row>
    <row r="53" spans="2:59" ht="15.95" customHeight="1" x14ac:dyDescent="0.25">
      <c r="B53" s="31" t="s">
        <v>34</v>
      </c>
      <c r="C53" s="39">
        <v>44.6</v>
      </c>
      <c r="D53" s="40">
        <v>31.9</v>
      </c>
      <c r="E53" s="40">
        <v>20.8</v>
      </c>
      <c r="F53" s="40">
        <v>2.9</v>
      </c>
      <c r="G53" s="40">
        <v>2.6</v>
      </c>
      <c r="H53" s="40">
        <v>1.8</v>
      </c>
      <c r="I53" s="40">
        <v>2.2999999999999998</v>
      </c>
      <c r="J53" s="62">
        <v>1.1000000000000001</v>
      </c>
      <c r="K53" s="62">
        <v>1.7</v>
      </c>
      <c r="L53" s="62">
        <v>1.1000000000000001</v>
      </c>
      <c r="M53" s="62">
        <v>2.5</v>
      </c>
      <c r="N53" s="62">
        <v>25.3</v>
      </c>
      <c r="O53" s="15">
        <f t="shared" si="26"/>
        <v>138.6</v>
      </c>
      <c r="P53" s="39">
        <v>31.3</v>
      </c>
      <c r="Q53" s="40">
        <v>20.7</v>
      </c>
      <c r="R53" s="40">
        <v>24.1</v>
      </c>
      <c r="S53" s="40">
        <v>22.1</v>
      </c>
      <c r="T53" s="40">
        <v>26.1</v>
      </c>
      <c r="U53" s="40">
        <v>22.4</v>
      </c>
      <c r="V53" s="40">
        <v>17.3</v>
      </c>
      <c r="W53" s="40">
        <v>26.7</v>
      </c>
      <c r="X53" s="40">
        <v>23.9</v>
      </c>
      <c r="Y53" s="40">
        <v>19.7</v>
      </c>
      <c r="Z53" s="40">
        <v>21.9</v>
      </c>
      <c r="AA53" s="40">
        <v>25.6</v>
      </c>
      <c r="AB53" s="13">
        <f t="shared" si="27"/>
        <v>281.8</v>
      </c>
      <c r="AC53" s="41">
        <f t="shared" si="1"/>
        <v>143.20000000000002</v>
      </c>
      <c r="AD53" s="41">
        <f t="shared" si="25"/>
        <v>103.31890331890334</v>
      </c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</row>
    <row r="54" spans="2:59" ht="15.95" customHeight="1" x14ac:dyDescent="0.25">
      <c r="B54" s="8" t="s">
        <v>63</v>
      </c>
      <c r="C54" s="26">
        <v>83.7</v>
      </c>
      <c r="D54" s="5">
        <v>65.5</v>
      </c>
      <c r="E54" s="5">
        <v>47</v>
      </c>
      <c r="F54" s="5">
        <v>0</v>
      </c>
      <c r="G54" s="5">
        <v>3.9</v>
      </c>
      <c r="H54" s="5">
        <v>31.9</v>
      </c>
      <c r="I54" s="5">
        <v>61.6</v>
      </c>
      <c r="J54" s="64">
        <v>50.3</v>
      </c>
      <c r="K54" s="64">
        <v>60.1</v>
      </c>
      <c r="L54" s="64">
        <v>73</v>
      </c>
      <c r="M54" s="64">
        <v>68.599999999999994</v>
      </c>
      <c r="N54" s="64">
        <v>83.5</v>
      </c>
      <c r="O54" s="9">
        <f t="shared" si="26"/>
        <v>629.1</v>
      </c>
      <c r="P54" s="26">
        <v>56.4</v>
      </c>
      <c r="Q54" s="5">
        <v>83.9</v>
      </c>
      <c r="R54" s="5">
        <v>101.7</v>
      </c>
      <c r="S54" s="5">
        <v>81.3</v>
      </c>
      <c r="T54" s="5">
        <v>91.5</v>
      </c>
      <c r="U54" s="5">
        <v>92.8</v>
      </c>
      <c r="V54" s="5">
        <v>91.4</v>
      </c>
      <c r="W54" s="5">
        <v>92.9</v>
      </c>
      <c r="X54" s="5">
        <v>89.9</v>
      </c>
      <c r="Y54" s="5">
        <v>96.1</v>
      </c>
      <c r="Z54" s="5">
        <v>103.4</v>
      </c>
      <c r="AA54" s="5">
        <v>120.4</v>
      </c>
      <c r="AB54" s="9">
        <f t="shared" si="27"/>
        <v>1101.7</v>
      </c>
      <c r="AC54" s="10">
        <f t="shared" si="1"/>
        <v>472.6</v>
      </c>
      <c r="AD54" s="10">
        <f t="shared" si="25"/>
        <v>75.123191861389287</v>
      </c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</row>
    <row r="55" spans="2:59" ht="15.95" customHeight="1" x14ac:dyDescent="0.25">
      <c r="B55" s="8" t="s">
        <v>64</v>
      </c>
      <c r="C55" s="26">
        <v>0.1</v>
      </c>
      <c r="D55" s="5">
        <v>0.1</v>
      </c>
      <c r="E55" s="5">
        <v>0.1</v>
      </c>
      <c r="F55" s="5">
        <v>0</v>
      </c>
      <c r="G55" s="5">
        <v>0</v>
      </c>
      <c r="H55" s="5">
        <v>0</v>
      </c>
      <c r="I55" s="5">
        <v>0.1</v>
      </c>
      <c r="J55" s="64">
        <v>0.1</v>
      </c>
      <c r="K55" s="64">
        <v>0.2</v>
      </c>
      <c r="L55" s="64">
        <v>0.1</v>
      </c>
      <c r="M55" s="64">
        <v>0.1</v>
      </c>
      <c r="N55" s="64">
        <v>0.1</v>
      </c>
      <c r="O55" s="9">
        <f t="shared" si="26"/>
        <v>0.99999999999999989</v>
      </c>
      <c r="P55" s="26">
        <v>0</v>
      </c>
      <c r="Q55" s="5">
        <v>0.2</v>
      </c>
      <c r="R55" s="5">
        <v>0.1</v>
      </c>
      <c r="S55" s="5">
        <v>0</v>
      </c>
      <c r="T55" s="5">
        <v>0.1</v>
      </c>
      <c r="U55" s="5">
        <v>0.1</v>
      </c>
      <c r="V55" s="5">
        <v>0.3</v>
      </c>
      <c r="W55" s="65">
        <v>0.2</v>
      </c>
      <c r="X55" s="5">
        <v>0.1</v>
      </c>
      <c r="Y55" s="5">
        <v>0.4</v>
      </c>
      <c r="Z55" s="5">
        <v>0.1</v>
      </c>
      <c r="AA55" s="5">
        <v>0.1</v>
      </c>
      <c r="AB55" s="9">
        <f t="shared" si="27"/>
        <v>1.7000000000000002</v>
      </c>
      <c r="AC55" s="10">
        <f t="shared" si="1"/>
        <v>0.70000000000000029</v>
      </c>
      <c r="AD55" s="10">
        <f t="shared" si="25"/>
        <v>70.000000000000043</v>
      </c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</row>
    <row r="56" spans="2:59" ht="15.95" customHeight="1" x14ac:dyDescent="0.25">
      <c r="B56" s="8" t="s">
        <v>65</v>
      </c>
      <c r="C56" s="26">
        <v>179</v>
      </c>
      <c r="D56" s="5">
        <v>255.9</v>
      </c>
      <c r="E56" s="5">
        <v>186.7</v>
      </c>
      <c r="F56" s="5">
        <v>236.5</v>
      </c>
      <c r="G56" s="5">
        <v>183.3</v>
      </c>
      <c r="H56" s="5">
        <v>182.2</v>
      </c>
      <c r="I56" s="5">
        <v>200.7</v>
      </c>
      <c r="J56" s="64">
        <v>219</v>
      </c>
      <c r="K56" s="64">
        <v>239.1</v>
      </c>
      <c r="L56" s="64">
        <v>181.9</v>
      </c>
      <c r="M56" s="64">
        <v>401.3</v>
      </c>
      <c r="N56" s="64">
        <v>195</v>
      </c>
      <c r="O56" s="9">
        <f t="shared" si="26"/>
        <v>2660.6</v>
      </c>
      <c r="P56" s="66">
        <v>180.2</v>
      </c>
      <c r="Q56" s="5">
        <v>204.5</v>
      </c>
      <c r="R56" s="5">
        <v>205.2</v>
      </c>
      <c r="S56" s="5">
        <v>200</v>
      </c>
      <c r="T56" s="5">
        <v>200.8</v>
      </c>
      <c r="U56" s="5">
        <v>523.6</v>
      </c>
      <c r="V56" s="5">
        <v>216.9</v>
      </c>
      <c r="W56" s="5">
        <v>400</v>
      </c>
      <c r="X56" s="5">
        <v>218.4</v>
      </c>
      <c r="Y56" s="5">
        <v>340.1</v>
      </c>
      <c r="Z56" s="5">
        <v>241</v>
      </c>
      <c r="AA56" s="5">
        <v>489.5</v>
      </c>
      <c r="AB56" s="9">
        <f t="shared" si="27"/>
        <v>3420.2000000000003</v>
      </c>
      <c r="AC56" s="10">
        <f t="shared" si="1"/>
        <v>759.60000000000036</v>
      </c>
      <c r="AD56" s="10">
        <f t="shared" si="25"/>
        <v>28.549951138840878</v>
      </c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</row>
    <row r="57" spans="2:59" ht="15.95" customHeight="1" x14ac:dyDescent="0.25">
      <c r="B57" s="8" t="s">
        <v>66</v>
      </c>
      <c r="C57" s="9">
        <f t="shared" ref="C57:X57" si="28">+C58</f>
        <v>0.3</v>
      </c>
      <c r="D57" s="9">
        <f t="shared" si="28"/>
        <v>0.2</v>
      </c>
      <c r="E57" s="9">
        <f t="shared" si="28"/>
        <v>900.1</v>
      </c>
      <c r="F57" s="9">
        <f t="shared" si="28"/>
        <v>11500</v>
      </c>
      <c r="G57" s="9">
        <f t="shared" si="28"/>
        <v>0</v>
      </c>
      <c r="H57" s="9">
        <f t="shared" si="28"/>
        <v>0.3</v>
      </c>
      <c r="I57" s="9">
        <f t="shared" si="28"/>
        <v>0.3</v>
      </c>
      <c r="J57" s="9">
        <f t="shared" si="28"/>
        <v>0</v>
      </c>
      <c r="K57" s="9">
        <f t="shared" si="28"/>
        <v>4000.5</v>
      </c>
      <c r="L57" s="9">
        <f t="shared" si="28"/>
        <v>0.2</v>
      </c>
      <c r="M57" s="9">
        <f t="shared" si="28"/>
        <v>0.1</v>
      </c>
      <c r="N57" s="9">
        <f t="shared" si="28"/>
        <v>579.09999999999991</v>
      </c>
      <c r="O57" s="9">
        <f t="shared" si="28"/>
        <v>16981.099999999999</v>
      </c>
      <c r="P57" s="9">
        <f t="shared" si="28"/>
        <v>1648.9</v>
      </c>
      <c r="Q57" s="9">
        <f t="shared" si="28"/>
        <v>0.2</v>
      </c>
      <c r="R57" s="9">
        <f t="shared" si="28"/>
        <v>341.90000000000003</v>
      </c>
      <c r="S57" s="9">
        <f t="shared" si="28"/>
        <v>0</v>
      </c>
      <c r="T57" s="9">
        <f t="shared" si="28"/>
        <v>0.2</v>
      </c>
      <c r="U57" s="9">
        <f t="shared" si="28"/>
        <v>330</v>
      </c>
      <c r="V57" s="9">
        <f t="shared" si="28"/>
        <v>0.1</v>
      </c>
      <c r="W57" s="9">
        <f t="shared" si="28"/>
        <v>0</v>
      </c>
      <c r="X57" s="9">
        <f t="shared" si="28"/>
        <v>340.1</v>
      </c>
      <c r="Y57" s="9">
        <v>0</v>
      </c>
      <c r="Z57" s="9">
        <f>+Z58</f>
        <v>0.1</v>
      </c>
      <c r="AA57" s="9">
        <f>+AA58</f>
        <v>0.3</v>
      </c>
      <c r="AB57" s="9">
        <f>+AB58</f>
        <v>2661.8</v>
      </c>
      <c r="AC57" s="10">
        <f t="shared" si="1"/>
        <v>-14319.3</v>
      </c>
      <c r="AD57" s="10">
        <f t="shared" si="25"/>
        <v>-84.324925947082349</v>
      </c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</row>
    <row r="58" spans="2:59" s="68" customFormat="1" ht="15.95" customHeight="1" x14ac:dyDescent="0.25">
      <c r="B58" s="67" t="s">
        <v>67</v>
      </c>
      <c r="C58" s="26">
        <f t="shared" ref="C58:AA58" si="29">SUM(C59:C64)</f>
        <v>0.3</v>
      </c>
      <c r="D58" s="26">
        <f t="shared" si="29"/>
        <v>0.2</v>
      </c>
      <c r="E58" s="26">
        <f t="shared" si="29"/>
        <v>900.1</v>
      </c>
      <c r="F58" s="26">
        <f t="shared" si="29"/>
        <v>11500</v>
      </c>
      <c r="G58" s="26">
        <f t="shared" si="29"/>
        <v>0</v>
      </c>
      <c r="H58" s="26">
        <f t="shared" si="29"/>
        <v>0.3</v>
      </c>
      <c r="I58" s="26">
        <f t="shared" si="29"/>
        <v>0.3</v>
      </c>
      <c r="J58" s="26">
        <f t="shared" si="29"/>
        <v>0</v>
      </c>
      <c r="K58" s="26">
        <f t="shared" si="29"/>
        <v>4000.5</v>
      </c>
      <c r="L58" s="26">
        <f t="shared" si="29"/>
        <v>0.2</v>
      </c>
      <c r="M58" s="26">
        <f t="shared" si="29"/>
        <v>0.1</v>
      </c>
      <c r="N58" s="26">
        <f t="shared" si="29"/>
        <v>579.09999999999991</v>
      </c>
      <c r="O58" s="26">
        <f t="shared" si="29"/>
        <v>16981.099999999999</v>
      </c>
      <c r="P58" s="26">
        <f t="shared" si="29"/>
        <v>1648.9</v>
      </c>
      <c r="Q58" s="26">
        <f t="shared" si="29"/>
        <v>0.2</v>
      </c>
      <c r="R58" s="26">
        <f t="shared" si="29"/>
        <v>341.90000000000003</v>
      </c>
      <c r="S58" s="26">
        <f t="shared" si="29"/>
        <v>0</v>
      </c>
      <c r="T58" s="26">
        <f t="shared" si="29"/>
        <v>0.2</v>
      </c>
      <c r="U58" s="26">
        <f t="shared" si="29"/>
        <v>330</v>
      </c>
      <c r="V58" s="26">
        <f t="shared" si="29"/>
        <v>0.1</v>
      </c>
      <c r="W58" s="26">
        <f t="shared" si="29"/>
        <v>0</v>
      </c>
      <c r="X58" s="26">
        <f t="shared" si="29"/>
        <v>340.1</v>
      </c>
      <c r="Y58" s="26">
        <f t="shared" si="29"/>
        <v>0</v>
      </c>
      <c r="Z58" s="26">
        <f t="shared" si="29"/>
        <v>0.1</v>
      </c>
      <c r="AA58" s="26">
        <f t="shared" si="29"/>
        <v>0.3</v>
      </c>
      <c r="AB58" s="9">
        <f t="shared" ref="AB58:AB64" si="30">SUM(P58:AA58)</f>
        <v>2661.8</v>
      </c>
      <c r="AC58" s="10">
        <f t="shared" si="1"/>
        <v>-14319.3</v>
      </c>
      <c r="AD58" s="10">
        <f t="shared" si="25"/>
        <v>-84.324925947082349</v>
      </c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</row>
    <row r="59" spans="2:59" s="68" customFormat="1" ht="15.95" customHeight="1" x14ac:dyDescent="0.25">
      <c r="B59" s="69" t="s">
        <v>68</v>
      </c>
      <c r="C59" s="49">
        <v>0</v>
      </c>
      <c r="D59" s="49">
        <v>0</v>
      </c>
      <c r="E59" s="49">
        <v>400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 t="shared" ref="O59:O64" si="31">SUM(C59:N59)</f>
        <v>400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>
        <v>0</v>
      </c>
      <c r="W59" s="49">
        <v>0</v>
      </c>
      <c r="X59" s="49">
        <v>0</v>
      </c>
      <c r="Y59" s="49">
        <v>0</v>
      </c>
      <c r="Z59" s="49">
        <v>0</v>
      </c>
      <c r="AA59" s="49">
        <v>0</v>
      </c>
      <c r="AB59" s="50">
        <f t="shared" si="30"/>
        <v>0</v>
      </c>
      <c r="AC59" s="51">
        <f t="shared" si="1"/>
        <v>-400</v>
      </c>
      <c r="AD59" s="41">
        <f t="shared" si="25"/>
        <v>-100</v>
      </c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</row>
    <row r="60" spans="2:59" s="71" customFormat="1" ht="15.95" customHeight="1" x14ac:dyDescent="0.25">
      <c r="B60" s="70" t="s">
        <v>69</v>
      </c>
      <c r="C60" s="14">
        <v>0</v>
      </c>
      <c r="D60" s="14">
        <v>0</v>
      </c>
      <c r="E60" s="14">
        <v>500</v>
      </c>
      <c r="F60" s="14">
        <v>11500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5">
        <f t="shared" si="31"/>
        <v>12000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3">
        <f t="shared" si="30"/>
        <v>0</v>
      </c>
      <c r="AC60" s="16">
        <f t="shared" si="1"/>
        <v>-12000</v>
      </c>
      <c r="AD60" s="41">
        <f t="shared" si="25"/>
        <v>-100</v>
      </c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</row>
    <row r="61" spans="2:59" s="71" customFormat="1" ht="15.95" customHeight="1" x14ac:dyDescent="0.25">
      <c r="B61" s="70" t="s">
        <v>70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578.79999999999995</v>
      </c>
      <c r="O61" s="15">
        <f t="shared" si="31"/>
        <v>578.79999999999995</v>
      </c>
      <c r="P61" s="14">
        <v>0</v>
      </c>
      <c r="Q61" s="14">
        <v>0</v>
      </c>
      <c r="R61" s="14">
        <v>11.8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3">
        <f t="shared" si="30"/>
        <v>11.8</v>
      </c>
      <c r="AC61" s="16">
        <f t="shared" si="1"/>
        <v>-567</v>
      </c>
      <c r="AD61" s="41">
        <f t="shared" si="25"/>
        <v>-97.961299239806493</v>
      </c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</row>
    <row r="62" spans="2:59" s="71" customFormat="1" ht="15.95" customHeight="1" x14ac:dyDescent="0.25">
      <c r="B62" s="70" t="s">
        <v>71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4000</v>
      </c>
      <c r="L62" s="14">
        <v>0</v>
      </c>
      <c r="M62" s="14">
        <v>0</v>
      </c>
      <c r="N62" s="14">
        <v>0</v>
      </c>
      <c r="O62" s="15">
        <f t="shared" si="31"/>
        <v>4000</v>
      </c>
      <c r="P62" s="14">
        <v>0</v>
      </c>
      <c r="Q62" s="14">
        <v>0</v>
      </c>
      <c r="R62" s="14">
        <v>330</v>
      </c>
      <c r="S62" s="14">
        <v>0</v>
      </c>
      <c r="T62" s="14">
        <v>0</v>
      </c>
      <c r="U62" s="14">
        <v>330</v>
      </c>
      <c r="V62" s="14">
        <v>0</v>
      </c>
      <c r="W62" s="14">
        <v>0</v>
      </c>
      <c r="X62" s="14">
        <v>340</v>
      </c>
      <c r="Y62" s="14">
        <v>0</v>
      </c>
      <c r="Z62" s="14">
        <v>0</v>
      </c>
      <c r="AA62" s="14">
        <v>0</v>
      </c>
      <c r="AB62" s="13">
        <f t="shared" si="30"/>
        <v>1000</v>
      </c>
      <c r="AC62" s="16">
        <f t="shared" si="1"/>
        <v>-3000</v>
      </c>
      <c r="AD62" s="41">
        <f t="shared" si="25"/>
        <v>-75</v>
      </c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</row>
    <row r="63" spans="2:59" s="71" customFormat="1" ht="15.95" customHeight="1" x14ac:dyDescent="0.25">
      <c r="B63" s="70" t="s">
        <v>72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5">
        <f t="shared" si="31"/>
        <v>0</v>
      </c>
      <c r="P63" s="14">
        <v>1648.9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3">
        <f t="shared" si="30"/>
        <v>1648.9</v>
      </c>
      <c r="AC63" s="16">
        <f t="shared" si="1"/>
        <v>1648.9</v>
      </c>
      <c r="AD63" s="60">
        <v>0</v>
      </c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</row>
    <row r="64" spans="2:59" s="71" customFormat="1" ht="15.95" customHeight="1" x14ac:dyDescent="0.25">
      <c r="B64" s="70" t="s">
        <v>34</v>
      </c>
      <c r="C64" s="14">
        <v>0.3</v>
      </c>
      <c r="D64" s="14">
        <v>0.2</v>
      </c>
      <c r="E64" s="14">
        <v>0.1</v>
      </c>
      <c r="F64" s="14">
        <v>0</v>
      </c>
      <c r="G64" s="14">
        <v>0</v>
      </c>
      <c r="H64" s="14">
        <v>0.3</v>
      </c>
      <c r="I64" s="14">
        <v>0.3</v>
      </c>
      <c r="J64" s="14">
        <v>0</v>
      </c>
      <c r="K64" s="14">
        <v>0.5</v>
      </c>
      <c r="L64" s="14">
        <v>0.2</v>
      </c>
      <c r="M64" s="14">
        <v>0.1</v>
      </c>
      <c r="N64" s="14">
        <v>0.3</v>
      </c>
      <c r="O64" s="15">
        <f t="shared" si="31"/>
        <v>2.2999999999999998</v>
      </c>
      <c r="P64" s="14">
        <v>0</v>
      </c>
      <c r="Q64" s="14">
        <v>0.2</v>
      </c>
      <c r="R64" s="14">
        <v>0.1</v>
      </c>
      <c r="S64" s="14">
        <v>0</v>
      </c>
      <c r="T64" s="14">
        <v>0.2</v>
      </c>
      <c r="U64" s="14">
        <v>0</v>
      </c>
      <c r="V64" s="14">
        <v>0.1</v>
      </c>
      <c r="W64" s="14">
        <v>0</v>
      </c>
      <c r="X64" s="14">
        <v>0.1</v>
      </c>
      <c r="Y64" s="14">
        <v>0</v>
      </c>
      <c r="Z64" s="14">
        <v>0.1</v>
      </c>
      <c r="AA64" s="14">
        <v>0.3</v>
      </c>
      <c r="AB64" s="13">
        <f t="shared" si="30"/>
        <v>1.0999999999999999</v>
      </c>
      <c r="AC64" s="16">
        <f t="shared" si="1"/>
        <v>-1.2</v>
      </c>
      <c r="AD64" s="41">
        <f t="shared" si="25"/>
        <v>-52.173913043478258</v>
      </c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</row>
    <row r="65" spans="2:59" ht="15.95" customHeight="1" x14ac:dyDescent="0.25">
      <c r="B65" s="72" t="s">
        <v>73</v>
      </c>
      <c r="C65" s="26">
        <f t="shared" ref="C65:AB65" si="32">+C66+C76+C80</f>
        <v>2739.0999999999995</v>
      </c>
      <c r="D65" s="9">
        <f t="shared" si="32"/>
        <v>2054.2000000000003</v>
      </c>
      <c r="E65" s="9">
        <f t="shared" si="32"/>
        <v>1682.3999999999999</v>
      </c>
      <c r="F65" s="9">
        <f t="shared" si="32"/>
        <v>787.8</v>
      </c>
      <c r="G65" s="9">
        <f t="shared" si="32"/>
        <v>543.29999999999995</v>
      </c>
      <c r="H65" s="9">
        <f t="shared" si="32"/>
        <v>1227.1000000000001</v>
      </c>
      <c r="I65" s="9">
        <f t="shared" si="32"/>
        <v>1876.9</v>
      </c>
      <c r="J65" s="9">
        <f t="shared" si="32"/>
        <v>1868.9</v>
      </c>
      <c r="K65" s="9">
        <f t="shared" si="32"/>
        <v>879.1</v>
      </c>
      <c r="L65" s="9">
        <f t="shared" si="32"/>
        <v>1135.5</v>
      </c>
      <c r="M65" s="9">
        <f t="shared" si="32"/>
        <v>1143.8000000000002</v>
      </c>
      <c r="N65" s="9">
        <f t="shared" si="32"/>
        <v>1715.3999999999999</v>
      </c>
      <c r="O65" s="9">
        <f t="shared" si="32"/>
        <v>17653.500000000004</v>
      </c>
      <c r="P65" s="26">
        <f t="shared" si="32"/>
        <v>1679.0000000000002</v>
      </c>
      <c r="Q65" s="9">
        <f t="shared" si="32"/>
        <v>1456.1000000000001</v>
      </c>
      <c r="R65" s="9">
        <f t="shared" si="32"/>
        <v>1461.1</v>
      </c>
      <c r="S65" s="9">
        <f t="shared" si="32"/>
        <v>1592.5</v>
      </c>
      <c r="T65" s="9">
        <f t="shared" si="32"/>
        <v>1769</v>
      </c>
      <c r="U65" s="9">
        <f t="shared" si="32"/>
        <v>1828.1</v>
      </c>
      <c r="V65" s="9">
        <f t="shared" si="32"/>
        <v>2032.1000000000001</v>
      </c>
      <c r="W65" s="9">
        <f t="shared" si="32"/>
        <v>2209.1</v>
      </c>
      <c r="X65" s="9">
        <f t="shared" si="32"/>
        <v>2226.3000000000002</v>
      </c>
      <c r="Y65" s="9">
        <f t="shared" si="32"/>
        <v>1979</v>
      </c>
      <c r="Z65" s="9">
        <f t="shared" si="32"/>
        <v>1799.6999999999998</v>
      </c>
      <c r="AA65" s="9">
        <f t="shared" si="32"/>
        <v>1842</v>
      </c>
      <c r="AB65" s="9">
        <f t="shared" si="32"/>
        <v>21874</v>
      </c>
      <c r="AC65" s="10">
        <f t="shared" si="1"/>
        <v>4220.4999999999964</v>
      </c>
      <c r="AD65" s="9">
        <f t="shared" si="25"/>
        <v>23.907440450902062</v>
      </c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</row>
    <row r="66" spans="2:59" ht="15.95" customHeight="1" x14ac:dyDescent="0.25">
      <c r="B66" s="73" t="s">
        <v>74</v>
      </c>
      <c r="C66" s="26">
        <f t="shared" ref="C66:AB66" si="33">+C67+C72</f>
        <v>2383.9999999999995</v>
      </c>
      <c r="D66" s="9">
        <f t="shared" si="33"/>
        <v>1634.8000000000002</v>
      </c>
      <c r="E66" s="9">
        <f t="shared" si="33"/>
        <v>1318.1999999999998</v>
      </c>
      <c r="F66" s="9">
        <f t="shared" si="33"/>
        <v>655.20000000000005</v>
      </c>
      <c r="G66" s="9">
        <f t="shared" si="33"/>
        <v>374.3</v>
      </c>
      <c r="H66" s="9">
        <f t="shared" si="33"/>
        <v>761.30000000000007</v>
      </c>
      <c r="I66" s="9">
        <f t="shared" si="33"/>
        <v>1284.5999999999999</v>
      </c>
      <c r="J66" s="9">
        <f t="shared" si="33"/>
        <v>1605.6000000000001</v>
      </c>
      <c r="K66" s="9">
        <f t="shared" si="33"/>
        <v>676.5</v>
      </c>
      <c r="L66" s="9">
        <f t="shared" si="33"/>
        <v>944.6</v>
      </c>
      <c r="M66" s="9">
        <f t="shared" si="33"/>
        <v>922.5</v>
      </c>
      <c r="N66" s="9">
        <f t="shared" si="33"/>
        <v>1417.3</v>
      </c>
      <c r="O66" s="9">
        <f t="shared" si="33"/>
        <v>13978.900000000003</v>
      </c>
      <c r="P66" s="26">
        <f t="shared" si="33"/>
        <v>1429.3000000000002</v>
      </c>
      <c r="Q66" s="9">
        <f t="shared" si="33"/>
        <v>1212.9000000000001</v>
      </c>
      <c r="R66" s="9">
        <f t="shared" si="33"/>
        <v>1172.5</v>
      </c>
      <c r="S66" s="9">
        <f t="shared" si="33"/>
        <v>1169</v>
      </c>
      <c r="T66" s="9">
        <f t="shared" si="33"/>
        <v>1344.6</v>
      </c>
      <c r="U66" s="9">
        <f t="shared" si="33"/>
        <v>1395</v>
      </c>
      <c r="V66" s="9">
        <f t="shared" si="33"/>
        <v>1616.7</v>
      </c>
      <c r="W66" s="9">
        <f t="shared" si="33"/>
        <v>1797.5</v>
      </c>
      <c r="X66" s="9">
        <f t="shared" si="33"/>
        <v>1862.6</v>
      </c>
      <c r="Y66" s="9">
        <f t="shared" si="33"/>
        <v>1584.4</v>
      </c>
      <c r="Z66" s="9">
        <f t="shared" si="33"/>
        <v>1370.6</v>
      </c>
      <c r="AA66" s="9">
        <f t="shared" si="33"/>
        <v>1379.3</v>
      </c>
      <c r="AB66" s="9">
        <f t="shared" si="33"/>
        <v>17334.400000000001</v>
      </c>
      <c r="AC66" s="10">
        <f t="shared" si="1"/>
        <v>3355.4999999999982</v>
      </c>
      <c r="AD66" s="9">
        <f t="shared" si="25"/>
        <v>24.004034652225837</v>
      </c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</row>
    <row r="67" spans="2:59" ht="15.95" customHeight="1" x14ac:dyDescent="0.25">
      <c r="B67" s="29" t="s">
        <v>75</v>
      </c>
      <c r="C67" s="26">
        <f t="shared" ref="C67:AB67" si="34">SUM(C68:C71)</f>
        <v>106.6</v>
      </c>
      <c r="D67" s="9">
        <f t="shared" si="34"/>
        <v>117.19999999999999</v>
      </c>
      <c r="E67" s="9">
        <f t="shared" si="34"/>
        <v>108.8</v>
      </c>
      <c r="F67" s="9">
        <f t="shared" si="34"/>
        <v>61.4</v>
      </c>
      <c r="G67" s="9">
        <f t="shared" si="34"/>
        <v>57.699999999999996</v>
      </c>
      <c r="H67" s="9">
        <f t="shared" si="34"/>
        <v>74.8</v>
      </c>
      <c r="I67" s="9">
        <f t="shared" si="34"/>
        <v>87.7</v>
      </c>
      <c r="J67" s="9">
        <f t="shared" si="34"/>
        <v>65.7</v>
      </c>
      <c r="K67" s="9">
        <f t="shared" si="34"/>
        <v>77.199999999999989</v>
      </c>
      <c r="L67" s="9">
        <f t="shared" ref="L67:M67" si="35">SUM(L68:L71)</f>
        <v>91.399999999999991</v>
      </c>
      <c r="M67" s="9">
        <f t="shared" si="35"/>
        <v>78.599999999999994</v>
      </c>
      <c r="N67" s="9">
        <f t="shared" si="34"/>
        <v>100.39999999999999</v>
      </c>
      <c r="O67" s="9">
        <f t="shared" si="34"/>
        <v>1027.5</v>
      </c>
      <c r="P67" s="26">
        <f t="shared" si="34"/>
        <v>76.900000000000006</v>
      </c>
      <c r="Q67" s="9">
        <f t="shared" si="34"/>
        <v>91.899999999999991</v>
      </c>
      <c r="R67" s="9">
        <f t="shared" si="34"/>
        <v>109.1</v>
      </c>
      <c r="S67" s="9">
        <f t="shared" si="34"/>
        <v>148.5</v>
      </c>
      <c r="T67" s="9">
        <f t="shared" si="34"/>
        <v>146.80000000000001</v>
      </c>
      <c r="U67" s="9">
        <f t="shared" si="34"/>
        <v>175.7</v>
      </c>
      <c r="V67" s="9">
        <f t="shared" si="34"/>
        <v>91.9</v>
      </c>
      <c r="W67" s="9">
        <f t="shared" si="34"/>
        <v>231.5</v>
      </c>
      <c r="X67" s="9">
        <f t="shared" si="34"/>
        <v>146.6</v>
      </c>
      <c r="Y67" s="9">
        <f t="shared" ref="Y67:Z67" si="36">SUM(Y68:Y71)</f>
        <v>143.40000000000003</v>
      </c>
      <c r="Z67" s="9">
        <f t="shared" si="36"/>
        <v>81.899999999999991</v>
      </c>
      <c r="AA67" s="9">
        <f t="shared" si="34"/>
        <v>82</v>
      </c>
      <c r="AB67" s="9">
        <f t="shared" si="34"/>
        <v>1526.1999999999998</v>
      </c>
      <c r="AC67" s="10">
        <f t="shared" si="1"/>
        <v>498.69999999999982</v>
      </c>
      <c r="AD67" s="9">
        <f t="shared" si="25"/>
        <v>48.535279805352779</v>
      </c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</row>
    <row r="68" spans="2:59" ht="15.95" customHeight="1" x14ac:dyDescent="0.25">
      <c r="B68" s="31" t="s">
        <v>76</v>
      </c>
      <c r="C68" s="39">
        <v>104.2</v>
      </c>
      <c r="D68" s="74">
        <v>94.9</v>
      </c>
      <c r="E68" s="74">
        <v>107.4</v>
      </c>
      <c r="F68" s="74">
        <v>51.3</v>
      </c>
      <c r="G68" s="74">
        <v>57.3</v>
      </c>
      <c r="H68" s="74">
        <v>56.3</v>
      </c>
      <c r="I68" s="74">
        <v>87.7</v>
      </c>
      <c r="J68" s="75">
        <v>65.7</v>
      </c>
      <c r="K68" s="75">
        <v>77.099999999999994</v>
      </c>
      <c r="L68" s="75">
        <v>91.1</v>
      </c>
      <c r="M68" s="75">
        <v>78.3</v>
      </c>
      <c r="N68" s="75">
        <v>99.3</v>
      </c>
      <c r="O68" s="15">
        <f>SUM(C68:N68)</f>
        <v>970.6</v>
      </c>
      <c r="P68" s="39">
        <v>74.900000000000006</v>
      </c>
      <c r="Q68" s="74">
        <v>91.8</v>
      </c>
      <c r="R68" s="74">
        <v>100.7</v>
      </c>
      <c r="S68" s="74">
        <v>89</v>
      </c>
      <c r="T68" s="74">
        <v>87.3</v>
      </c>
      <c r="U68" s="74">
        <v>93.1</v>
      </c>
      <c r="V68" s="74">
        <v>89.5</v>
      </c>
      <c r="W68" s="74">
        <v>80</v>
      </c>
      <c r="X68" s="74">
        <v>83.6</v>
      </c>
      <c r="Y68" s="74">
        <v>80.900000000000006</v>
      </c>
      <c r="Z68" s="74">
        <v>81.8</v>
      </c>
      <c r="AA68" s="74">
        <v>81.5</v>
      </c>
      <c r="AB68" s="13">
        <f>SUM(P68:AA68)</f>
        <v>1034.0999999999999</v>
      </c>
      <c r="AC68" s="41">
        <f t="shared" si="1"/>
        <v>63.499999999999886</v>
      </c>
      <c r="AD68" s="15">
        <f t="shared" si="25"/>
        <v>6.5423449412734271</v>
      </c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</row>
    <row r="69" spans="2:59" ht="15.95" customHeight="1" x14ac:dyDescent="0.25">
      <c r="B69" s="31" t="s">
        <v>77</v>
      </c>
      <c r="C69" s="39">
        <v>1.2</v>
      </c>
      <c r="D69" s="76">
        <v>1.8</v>
      </c>
      <c r="E69" s="76">
        <v>1.1000000000000001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15">
        <f>SUM(C69:N69)</f>
        <v>4.0999999999999996</v>
      </c>
      <c r="P69" s="39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  <c r="W69" s="76">
        <v>0</v>
      </c>
      <c r="X69" s="76">
        <v>0</v>
      </c>
      <c r="Y69" s="76">
        <v>0</v>
      </c>
      <c r="Z69" s="76">
        <v>0</v>
      </c>
      <c r="AA69" s="76">
        <v>0</v>
      </c>
      <c r="AB69" s="15">
        <f>SUM(P69:AA69)</f>
        <v>0</v>
      </c>
      <c r="AC69" s="41">
        <f t="shared" si="1"/>
        <v>-4.0999999999999996</v>
      </c>
      <c r="AD69" s="15">
        <f t="shared" si="25"/>
        <v>-100</v>
      </c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</row>
    <row r="70" spans="2:59" ht="15.95" customHeight="1" x14ac:dyDescent="0.25">
      <c r="B70" s="77" t="s">
        <v>78</v>
      </c>
      <c r="C70" s="49">
        <v>0.6</v>
      </c>
      <c r="D70" s="78">
        <v>20.399999999999999</v>
      </c>
      <c r="E70" s="78">
        <v>0.3</v>
      </c>
      <c r="F70" s="78">
        <v>10.1</v>
      </c>
      <c r="G70" s="78">
        <v>0.4</v>
      </c>
      <c r="H70" s="78">
        <v>18.5</v>
      </c>
      <c r="I70" s="78">
        <v>0</v>
      </c>
      <c r="J70" s="78">
        <v>0</v>
      </c>
      <c r="K70" s="78">
        <v>0.1</v>
      </c>
      <c r="L70" s="78">
        <v>0.3</v>
      </c>
      <c r="M70" s="78">
        <v>0.3</v>
      </c>
      <c r="N70" s="78">
        <v>1</v>
      </c>
      <c r="O70" s="50">
        <f>SUM(C70:N70)</f>
        <v>51.999999999999993</v>
      </c>
      <c r="P70" s="49">
        <v>1.9</v>
      </c>
      <c r="Q70" s="78">
        <v>0</v>
      </c>
      <c r="R70" s="78">
        <v>7.1</v>
      </c>
      <c r="S70" s="78">
        <v>59.5</v>
      </c>
      <c r="T70" s="78">
        <v>59.5</v>
      </c>
      <c r="U70" s="78">
        <v>82.5</v>
      </c>
      <c r="V70" s="78">
        <v>0.5</v>
      </c>
      <c r="W70" s="78">
        <v>151.4</v>
      </c>
      <c r="X70" s="78">
        <v>62.9</v>
      </c>
      <c r="Y70" s="78">
        <v>61.2</v>
      </c>
      <c r="Z70" s="78">
        <v>0</v>
      </c>
      <c r="AA70" s="78">
        <v>0.3</v>
      </c>
      <c r="AB70" s="50">
        <f>SUM(P70:AA70)</f>
        <v>486.79999999999995</v>
      </c>
      <c r="AC70" s="51">
        <f t="shared" si="1"/>
        <v>434.79999999999995</v>
      </c>
      <c r="AD70" s="50">
        <f t="shared" si="25"/>
        <v>836.15384615384619</v>
      </c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</row>
    <row r="71" spans="2:59" ht="15.95" customHeight="1" x14ac:dyDescent="0.25">
      <c r="B71" s="31" t="s">
        <v>79</v>
      </c>
      <c r="C71" s="39">
        <v>0.6</v>
      </c>
      <c r="D71" s="15">
        <v>0.1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0.1</v>
      </c>
      <c r="O71" s="15">
        <f>SUM(C71:N71)</f>
        <v>0.79999999999999993</v>
      </c>
      <c r="P71" s="39">
        <v>0.1</v>
      </c>
      <c r="Q71" s="15">
        <v>0.1</v>
      </c>
      <c r="R71" s="15">
        <v>1.3</v>
      </c>
      <c r="S71" s="15">
        <v>0</v>
      </c>
      <c r="T71" s="15">
        <v>0</v>
      </c>
      <c r="U71" s="15">
        <v>0.1</v>
      </c>
      <c r="V71" s="15">
        <v>1.9</v>
      </c>
      <c r="W71" s="15">
        <v>0.1</v>
      </c>
      <c r="X71" s="15">
        <v>0.1</v>
      </c>
      <c r="Y71" s="15">
        <v>1.3</v>
      </c>
      <c r="Z71" s="15">
        <v>0.1</v>
      </c>
      <c r="AA71" s="15">
        <v>0.2</v>
      </c>
      <c r="AB71" s="15">
        <f>SUM(P71:AA71)</f>
        <v>5.3</v>
      </c>
      <c r="AC71" s="41">
        <f t="shared" si="1"/>
        <v>4.5</v>
      </c>
      <c r="AD71" s="15">
        <f t="shared" si="25"/>
        <v>562.50000000000011</v>
      </c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</row>
    <row r="72" spans="2:59" ht="15.95" customHeight="1" x14ac:dyDescent="0.25">
      <c r="B72" s="29" t="s">
        <v>80</v>
      </c>
      <c r="C72" s="66">
        <f t="shared" ref="C72:AB72" si="37">SUM(C73:C75)</f>
        <v>2277.3999999999996</v>
      </c>
      <c r="D72" s="9">
        <f t="shared" si="37"/>
        <v>1517.6000000000001</v>
      </c>
      <c r="E72" s="9">
        <f t="shared" si="37"/>
        <v>1209.3999999999999</v>
      </c>
      <c r="F72" s="9">
        <f t="shared" si="37"/>
        <v>593.80000000000007</v>
      </c>
      <c r="G72" s="9">
        <f t="shared" si="37"/>
        <v>316.60000000000002</v>
      </c>
      <c r="H72" s="9">
        <f t="shared" si="37"/>
        <v>686.50000000000011</v>
      </c>
      <c r="I72" s="9">
        <f t="shared" si="37"/>
        <v>1196.8999999999999</v>
      </c>
      <c r="J72" s="9">
        <f t="shared" si="37"/>
        <v>1539.9</v>
      </c>
      <c r="K72" s="9">
        <f t="shared" si="37"/>
        <v>599.30000000000007</v>
      </c>
      <c r="L72" s="9">
        <f t="shared" si="37"/>
        <v>853.2</v>
      </c>
      <c r="M72" s="9">
        <f t="shared" si="37"/>
        <v>843.9</v>
      </c>
      <c r="N72" s="9">
        <f t="shared" si="37"/>
        <v>1316.8999999999999</v>
      </c>
      <c r="O72" s="9">
        <f t="shared" si="37"/>
        <v>12951.400000000003</v>
      </c>
      <c r="P72" s="66">
        <f t="shared" si="37"/>
        <v>1352.4</v>
      </c>
      <c r="Q72" s="9">
        <f t="shared" si="37"/>
        <v>1121</v>
      </c>
      <c r="R72" s="9">
        <f t="shared" si="37"/>
        <v>1063.4000000000001</v>
      </c>
      <c r="S72" s="9">
        <f t="shared" si="37"/>
        <v>1020.5</v>
      </c>
      <c r="T72" s="9">
        <f t="shared" si="37"/>
        <v>1197.8</v>
      </c>
      <c r="U72" s="9">
        <f t="shared" si="37"/>
        <v>1219.3</v>
      </c>
      <c r="V72" s="9">
        <f t="shared" si="37"/>
        <v>1524.8</v>
      </c>
      <c r="W72" s="9">
        <f t="shared" si="37"/>
        <v>1566</v>
      </c>
      <c r="X72" s="9">
        <f t="shared" si="37"/>
        <v>1716</v>
      </c>
      <c r="Y72" s="9">
        <f t="shared" si="37"/>
        <v>1441</v>
      </c>
      <c r="Z72" s="9">
        <f t="shared" si="37"/>
        <v>1288.6999999999998</v>
      </c>
      <c r="AA72" s="9">
        <f t="shared" si="37"/>
        <v>1297.3</v>
      </c>
      <c r="AB72" s="9">
        <f t="shared" si="37"/>
        <v>15808.2</v>
      </c>
      <c r="AC72" s="10">
        <f t="shared" ref="AC72:AC106" si="38">+AB72-O72</f>
        <v>2856.7999999999975</v>
      </c>
      <c r="AD72" s="9">
        <f t="shared" si="25"/>
        <v>22.057847028120488</v>
      </c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</row>
    <row r="73" spans="2:59" ht="15.95" customHeight="1" x14ac:dyDescent="0.25">
      <c r="B73" s="79" t="s">
        <v>81</v>
      </c>
      <c r="C73" s="40">
        <v>33.700000000000003</v>
      </c>
      <c r="D73" s="40">
        <v>28.4</v>
      </c>
      <c r="E73" s="40">
        <v>12.1</v>
      </c>
      <c r="F73" s="40">
        <v>7.1</v>
      </c>
      <c r="G73" s="40">
        <v>10.3</v>
      </c>
      <c r="H73" s="40">
        <v>8.6999999999999993</v>
      </c>
      <c r="I73" s="40">
        <v>15.5</v>
      </c>
      <c r="J73" s="59">
        <v>11.7</v>
      </c>
      <c r="K73" s="59">
        <v>15.2</v>
      </c>
      <c r="L73" s="59">
        <v>20.399999999999999</v>
      </c>
      <c r="M73" s="59">
        <v>21.8</v>
      </c>
      <c r="N73" s="59">
        <v>41.3</v>
      </c>
      <c r="O73" s="15">
        <f>SUM(C73:N73)</f>
        <v>226.2</v>
      </c>
      <c r="P73" s="40">
        <v>23.2</v>
      </c>
      <c r="Q73" s="40">
        <v>30.9</v>
      </c>
      <c r="R73" s="40">
        <v>28.9</v>
      </c>
      <c r="S73" s="40">
        <v>25.4</v>
      </c>
      <c r="T73" s="40">
        <v>23.3</v>
      </c>
      <c r="U73" s="40">
        <v>24.5</v>
      </c>
      <c r="V73" s="40">
        <v>31.8</v>
      </c>
      <c r="W73" s="40">
        <v>56</v>
      </c>
      <c r="X73" s="40">
        <v>35.799999999999997</v>
      </c>
      <c r="Y73" s="40">
        <v>119</v>
      </c>
      <c r="Z73" s="40">
        <v>45.1</v>
      </c>
      <c r="AA73" s="40">
        <v>50.3</v>
      </c>
      <c r="AB73" s="15">
        <f>SUM(P73:AA73)</f>
        <v>494.20000000000005</v>
      </c>
      <c r="AC73" s="41">
        <f t="shared" si="38"/>
        <v>268.00000000000006</v>
      </c>
      <c r="AD73" s="15">
        <f t="shared" si="25"/>
        <v>118.47922192749782</v>
      </c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</row>
    <row r="74" spans="2:59" ht="15.95" customHeight="1" x14ac:dyDescent="0.25">
      <c r="B74" s="77" t="s">
        <v>82</v>
      </c>
      <c r="C74" s="80">
        <v>2150.6</v>
      </c>
      <c r="D74" s="81">
        <v>1288.2</v>
      </c>
      <c r="E74" s="81">
        <v>1167</v>
      </c>
      <c r="F74" s="81">
        <v>572.1</v>
      </c>
      <c r="G74" s="81">
        <v>306.2</v>
      </c>
      <c r="H74" s="81">
        <v>659.1</v>
      </c>
      <c r="I74" s="81">
        <v>1109.5999999999999</v>
      </c>
      <c r="J74" s="82">
        <v>1407.3</v>
      </c>
      <c r="K74" s="82">
        <v>555.70000000000005</v>
      </c>
      <c r="L74" s="82">
        <v>720.6</v>
      </c>
      <c r="M74" s="82">
        <v>656.7</v>
      </c>
      <c r="N74" s="82">
        <v>1094</v>
      </c>
      <c r="O74" s="83">
        <f>SUM(C74:N74)</f>
        <v>11687.100000000002</v>
      </c>
      <c r="P74" s="80">
        <v>1042.7</v>
      </c>
      <c r="Q74" s="81">
        <v>838.4</v>
      </c>
      <c r="R74" s="81">
        <v>889.1</v>
      </c>
      <c r="S74" s="81">
        <v>849.7</v>
      </c>
      <c r="T74" s="81">
        <v>996</v>
      </c>
      <c r="U74" s="81">
        <v>1017.6</v>
      </c>
      <c r="V74" s="81">
        <v>1290.2</v>
      </c>
      <c r="W74" s="81">
        <v>1185.8</v>
      </c>
      <c r="X74" s="81">
        <v>1372.1</v>
      </c>
      <c r="Y74" s="81">
        <v>1085</v>
      </c>
      <c r="Z74" s="81">
        <v>1113.5</v>
      </c>
      <c r="AA74" s="81">
        <v>1047.3</v>
      </c>
      <c r="AB74" s="83">
        <f>SUM(P74:AA74)</f>
        <v>12727.4</v>
      </c>
      <c r="AC74" s="51">
        <f t="shared" si="38"/>
        <v>1040.2999999999975</v>
      </c>
      <c r="AD74" s="50">
        <f t="shared" si="25"/>
        <v>8.9012672091451037</v>
      </c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</row>
    <row r="75" spans="2:59" ht="15.95" customHeight="1" x14ac:dyDescent="0.25">
      <c r="B75" s="79" t="s">
        <v>34</v>
      </c>
      <c r="C75" s="14">
        <v>93.1</v>
      </c>
      <c r="D75" s="40">
        <v>201</v>
      </c>
      <c r="E75" s="40">
        <v>30.3</v>
      </c>
      <c r="F75" s="40">
        <v>14.6</v>
      </c>
      <c r="G75" s="40">
        <v>0.1</v>
      </c>
      <c r="H75" s="40">
        <v>18.7</v>
      </c>
      <c r="I75" s="40">
        <v>71.8</v>
      </c>
      <c r="J75" s="59">
        <v>120.9</v>
      </c>
      <c r="K75" s="59">
        <v>28.4</v>
      </c>
      <c r="L75" s="59">
        <v>112.2</v>
      </c>
      <c r="M75" s="59">
        <v>165.4</v>
      </c>
      <c r="N75" s="59">
        <v>181.6</v>
      </c>
      <c r="O75" s="15">
        <f>SUM(C75:N75)</f>
        <v>1038.1000000000001</v>
      </c>
      <c r="P75" s="14">
        <v>286.5</v>
      </c>
      <c r="Q75" s="40">
        <v>251.7</v>
      </c>
      <c r="R75" s="63">
        <v>145.4</v>
      </c>
      <c r="S75" s="40">
        <v>145.4</v>
      </c>
      <c r="T75" s="40">
        <v>178.5</v>
      </c>
      <c r="U75" s="40">
        <v>177.2</v>
      </c>
      <c r="V75" s="40">
        <v>202.8</v>
      </c>
      <c r="W75" s="40">
        <v>324.2</v>
      </c>
      <c r="X75" s="40">
        <v>308.10000000000002</v>
      </c>
      <c r="Y75" s="40">
        <v>237</v>
      </c>
      <c r="Z75" s="40">
        <v>130.1</v>
      </c>
      <c r="AA75" s="40">
        <v>199.7</v>
      </c>
      <c r="AB75" s="15">
        <f>SUM(P75:AA75)</f>
        <v>2586.6</v>
      </c>
      <c r="AC75" s="41">
        <f t="shared" si="38"/>
        <v>1548.4999999999998</v>
      </c>
      <c r="AD75" s="15">
        <f t="shared" si="25"/>
        <v>149.16674694152775</v>
      </c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</row>
    <row r="76" spans="2:59" ht="15.95" customHeight="1" x14ac:dyDescent="0.25">
      <c r="B76" s="73" t="s">
        <v>83</v>
      </c>
      <c r="C76" s="64">
        <f t="shared" ref="C76:AB76" si="39">SUM(C77:C79)</f>
        <v>350.49999999999994</v>
      </c>
      <c r="D76" s="5">
        <f t="shared" si="39"/>
        <v>414.8</v>
      </c>
      <c r="E76" s="5">
        <f t="shared" si="39"/>
        <v>361.00000000000006</v>
      </c>
      <c r="F76" s="5">
        <f t="shared" si="39"/>
        <v>132.30000000000001</v>
      </c>
      <c r="G76" s="5">
        <f t="shared" si="39"/>
        <v>37</v>
      </c>
      <c r="H76" s="5">
        <f t="shared" si="39"/>
        <v>61.4</v>
      </c>
      <c r="I76" s="5">
        <f t="shared" si="39"/>
        <v>107.4</v>
      </c>
      <c r="J76" s="5">
        <f t="shared" si="39"/>
        <v>134.5</v>
      </c>
      <c r="K76" s="5">
        <f t="shared" si="39"/>
        <v>196.50000000000003</v>
      </c>
      <c r="L76" s="5">
        <f t="shared" si="39"/>
        <v>183.29999999999998</v>
      </c>
      <c r="M76" s="5">
        <f t="shared" si="39"/>
        <v>214.4</v>
      </c>
      <c r="N76" s="5">
        <f t="shared" si="39"/>
        <v>291.99999999999994</v>
      </c>
      <c r="O76" s="5">
        <f t="shared" si="39"/>
        <v>2485.1</v>
      </c>
      <c r="P76" s="64">
        <f t="shared" si="39"/>
        <v>244</v>
      </c>
      <c r="Q76" s="5">
        <f t="shared" si="39"/>
        <v>236.8</v>
      </c>
      <c r="R76" s="5">
        <f t="shared" si="39"/>
        <v>280.00000000000006</v>
      </c>
      <c r="S76" s="5">
        <f t="shared" si="39"/>
        <v>416.6</v>
      </c>
      <c r="T76" s="5">
        <f t="shared" si="39"/>
        <v>416.5</v>
      </c>
      <c r="U76" s="5">
        <f t="shared" si="39"/>
        <v>414.3</v>
      </c>
      <c r="V76" s="5">
        <f t="shared" si="39"/>
        <v>407.70000000000005</v>
      </c>
      <c r="W76" s="5">
        <f t="shared" si="39"/>
        <v>386.1</v>
      </c>
      <c r="X76" s="5">
        <f t="shared" si="39"/>
        <v>355.9</v>
      </c>
      <c r="Y76" s="5">
        <f t="shared" si="39"/>
        <v>375.1</v>
      </c>
      <c r="Z76" s="5">
        <f t="shared" si="39"/>
        <v>415.6</v>
      </c>
      <c r="AA76" s="5">
        <f t="shared" si="39"/>
        <v>436.7</v>
      </c>
      <c r="AB76" s="5">
        <f t="shared" si="39"/>
        <v>4385.3</v>
      </c>
      <c r="AC76" s="6">
        <f t="shared" si="38"/>
        <v>1900.2000000000003</v>
      </c>
      <c r="AD76" s="5">
        <f t="shared" si="25"/>
        <v>76.463723793811127</v>
      </c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</row>
    <row r="77" spans="2:59" ht="15.95" customHeight="1" x14ac:dyDescent="0.25">
      <c r="B77" s="84" t="s">
        <v>84</v>
      </c>
      <c r="C77" s="39">
        <v>286.39999999999998</v>
      </c>
      <c r="D77" s="40">
        <v>362.4</v>
      </c>
      <c r="E77" s="40">
        <v>325.10000000000002</v>
      </c>
      <c r="F77" s="40">
        <v>131.9</v>
      </c>
      <c r="G77" s="40">
        <v>28.2</v>
      </c>
      <c r="H77" s="40">
        <v>35.6</v>
      </c>
      <c r="I77" s="40">
        <v>69.7</v>
      </c>
      <c r="J77" s="62">
        <v>88.3</v>
      </c>
      <c r="K77" s="62">
        <v>146.30000000000001</v>
      </c>
      <c r="L77" s="62">
        <v>124</v>
      </c>
      <c r="M77" s="62">
        <v>160.9</v>
      </c>
      <c r="N77" s="62">
        <v>250.2</v>
      </c>
      <c r="O77" s="15">
        <f>SUM(C77:N77)</f>
        <v>2009</v>
      </c>
      <c r="P77" s="39">
        <v>184.5</v>
      </c>
      <c r="Q77" s="40">
        <v>175.3</v>
      </c>
      <c r="R77" s="40">
        <v>198.8</v>
      </c>
      <c r="S77" s="40">
        <v>333.5</v>
      </c>
      <c r="T77" s="40">
        <v>334.3</v>
      </c>
      <c r="U77" s="40">
        <v>331.2</v>
      </c>
      <c r="V77" s="40">
        <v>319.60000000000002</v>
      </c>
      <c r="W77" s="40">
        <v>296.2</v>
      </c>
      <c r="X77" s="40">
        <v>275.39999999999998</v>
      </c>
      <c r="Y77" s="40">
        <v>290.39999999999998</v>
      </c>
      <c r="Z77" s="40">
        <v>341.1</v>
      </c>
      <c r="AA77" s="40">
        <v>360.7</v>
      </c>
      <c r="AB77" s="15">
        <f>SUM(P77:AA77)</f>
        <v>3441</v>
      </c>
      <c r="AC77" s="41">
        <f t="shared" si="38"/>
        <v>1432</v>
      </c>
      <c r="AD77" s="15">
        <f t="shared" si="25"/>
        <v>71.279243404678951</v>
      </c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</row>
    <row r="78" spans="2:59" ht="15.95" customHeight="1" x14ac:dyDescent="0.25">
      <c r="B78" s="84" t="s">
        <v>85</v>
      </c>
      <c r="C78" s="39">
        <v>61.4</v>
      </c>
      <c r="D78" s="40">
        <v>49.8</v>
      </c>
      <c r="E78" s="40">
        <v>34.1</v>
      </c>
      <c r="F78" s="40">
        <v>0.4</v>
      </c>
      <c r="G78" s="40">
        <v>8.6999999999999993</v>
      </c>
      <c r="H78" s="40">
        <v>25.2</v>
      </c>
      <c r="I78" s="40">
        <v>36.200000000000003</v>
      </c>
      <c r="J78" s="62">
        <v>44.2</v>
      </c>
      <c r="K78" s="62">
        <v>47.9</v>
      </c>
      <c r="L78" s="62">
        <v>56.1</v>
      </c>
      <c r="M78" s="62">
        <v>50.5</v>
      </c>
      <c r="N78" s="62">
        <v>39.9</v>
      </c>
      <c r="O78" s="15">
        <f>SUM(C78:N78)</f>
        <v>454.39999999999992</v>
      </c>
      <c r="P78" s="39">
        <v>57.9</v>
      </c>
      <c r="Q78" s="63">
        <v>59</v>
      </c>
      <c r="R78" s="63">
        <v>78.400000000000006</v>
      </c>
      <c r="S78" s="63">
        <v>80.5</v>
      </c>
      <c r="T78" s="63">
        <v>79.599999999999994</v>
      </c>
      <c r="U78" s="63">
        <v>80.3</v>
      </c>
      <c r="V78" s="63">
        <v>85.5</v>
      </c>
      <c r="W78" s="63">
        <v>87.3</v>
      </c>
      <c r="X78" s="63">
        <v>77.7</v>
      </c>
      <c r="Y78" s="63">
        <v>82.1</v>
      </c>
      <c r="Z78" s="63">
        <v>71.8</v>
      </c>
      <c r="AA78" s="63">
        <v>73.7</v>
      </c>
      <c r="AB78" s="15">
        <f>SUM(P78:AA78)</f>
        <v>913.80000000000007</v>
      </c>
      <c r="AC78" s="41">
        <f t="shared" si="38"/>
        <v>459.40000000000015</v>
      </c>
      <c r="AD78" s="15">
        <f t="shared" si="25"/>
        <v>101.10035211267612</v>
      </c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</row>
    <row r="79" spans="2:59" ht="15.95" customHeight="1" x14ac:dyDescent="0.25">
      <c r="B79" s="84" t="s">
        <v>34</v>
      </c>
      <c r="C79" s="39">
        <v>2.7</v>
      </c>
      <c r="D79" s="39">
        <v>2.6</v>
      </c>
      <c r="E79" s="39">
        <v>1.8</v>
      </c>
      <c r="F79" s="39">
        <v>0</v>
      </c>
      <c r="G79" s="39">
        <v>0.1</v>
      </c>
      <c r="H79" s="39">
        <v>0.6</v>
      </c>
      <c r="I79" s="39">
        <v>1.5</v>
      </c>
      <c r="J79" s="14">
        <v>2</v>
      </c>
      <c r="K79" s="14">
        <v>2.2999999999999998</v>
      </c>
      <c r="L79" s="14">
        <v>3.2</v>
      </c>
      <c r="M79" s="14">
        <v>3</v>
      </c>
      <c r="N79" s="14">
        <v>1.9</v>
      </c>
      <c r="O79" s="15">
        <f>SUM(C79:N79)</f>
        <v>21.7</v>
      </c>
      <c r="P79" s="39">
        <v>1.6</v>
      </c>
      <c r="Q79" s="39">
        <v>2.5</v>
      </c>
      <c r="R79" s="39">
        <v>2.8</v>
      </c>
      <c r="S79" s="39">
        <v>2.6</v>
      </c>
      <c r="T79" s="39">
        <v>2.6</v>
      </c>
      <c r="U79" s="39">
        <v>2.8</v>
      </c>
      <c r="V79" s="39">
        <v>2.6</v>
      </c>
      <c r="W79" s="39">
        <v>2.6</v>
      </c>
      <c r="X79" s="39">
        <v>2.8</v>
      </c>
      <c r="Y79" s="39">
        <v>2.6</v>
      </c>
      <c r="Z79" s="39">
        <v>2.7</v>
      </c>
      <c r="AA79" s="39">
        <v>2.2999999999999998</v>
      </c>
      <c r="AB79" s="15">
        <f>SUM(P79:AA79)</f>
        <v>30.500000000000004</v>
      </c>
      <c r="AC79" s="41">
        <f t="shared" si="38"/>
        <v>8.8000000000000043</v>
      </c>
      <c r="AD79" s="15">
        <f t="shared" si="25"/>
        <v>40.552995391705089</v>
      </c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</row>
    <row r="80" spans="2:59" ht="15.95" customHeight="1" x14ac:dyDescent="0.25">
      <c r="B80" s="73" t="s">
        <v>86</v>
      </c>
      <c r="C80" s="9">
        <f t="shared" ref="C80:AB80" si="40">+C81+C82</f>
        <v>4.5999999999999996</v>
      </c>
      <c r="D80" s="9">
        <f t="shared" si="40"/>
        <v>4.5999999999999996</v>
      </c>
      <c r="E80" s="9">
        <f t="shared" si="40"/>
        <v>3.2</v>
      </c>
      <c r="F80" s="9">
        <f t="shared" si="40"/>
        <v>0.3</v>
      </c>
      <c r="G80" s="9">
        <f t="shared" si="40"/>
        <v>132</v>
      </c>
      <c r="H80" s="9">
        <f t="shared" si="40"/>
        <v>404.40000000000003</v>
      </c>
      <c r="I80" s="9">
        <f t="shared" si="40"/>
        <v>484.90000000000003</v>
      </c>
      <c r="J80" s="9">
        <f t="shared" si="40"/>
        <v>128.80000000000001</v>
      </c>
      <c r="K80" s="9">
        <f t="shared" si="40"/>
        <v>6.1</v>
      </c>
      <c r="L80" s="9">
        <f t="shared" si="40"/>
        <v>7.6</v>
      </c>
      <c r="M80" s="9">
        <f t="shared" si="40"/>
        <v>6.9</v>
      </c>
      <c r="N80" s="9">
        <f t="shared" si="40"/>
        <v>6.1</v>
      </c>
      <c r="O80" s="9">
        <f t="shared" si="40"/>
        <v>1189.5</v>
      </c>
      <c r="P80" s="9">
        <f t="shared" si="40"/>
        <v>5.7</v>
      </c>
      <c r="Q80" s="9">
        <f t="shared" si="40"/>
        <v>6.4</v>
      </c>
      <c r="R80" s="9">
        <f t="shared" si="40"/>
        <v>8.6</v>
      </c>
      <c r="S80" s="9">
        <f t="shared" si="40"/>
        <v>6.9</v>
      </c>
      <c r="T80" s="9">
        <f t="shared" si="40"/>
        <v>7.9</v>
      </c>
      <c r="U80" s="9">
        <f t="shared" si="40"/>
        <v>18.8</v>
      </c>
      <c r="V80" s="9">
        <f t="shared" si="40"/>
        <v>7.6999999999999993</v>
      </c>
      <c r="W80" s="9">
        <f t="shared" si="40"/>
        <v>25.5</v>
      </c>
      <c r="X80" s="9">
        <f t="shared" si="40"/>
        <v>7.8</v>
      </c>
      <c r="Y80" s="9">
        <f t="shared" si="40"/>
        <v>19.5</v>
      </c>
      <c r="Z80" s="9">
        <f t="shared" si="40"/>
        <v>13.5</v>
      </c>
      <c r="AA80" s="9">
        <f t="shared" si="40"/>
        <v>26</v>
      </c>
      <c r="AB80" s="9">
        <f t="shared" si="40"/>
        <v>154.30000000000001</v>
      </c>
      <c r="AC80" s="41">
        <f t="shared" si="38"/>
        <v>-1035.2</v>
      </c>
      <c r="AD80" s="15">
        <f t="shared" si="25"/>
        <v>-87.028163093736865</v>
      </c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</row>
    <row r="81" spans="2:59" ht="15.95" customHeight="1" x14ac:dyDescent="0.25">
      <c r="B81" s="85" t="s">
        <v>82</v>
      </c>
      <c r="C81" s="49">
        <v>0</v>
      </c>
      <c r="D81" s="81">
        <v>0</v>
      </c>
      <c r="E81" s="81">
        <v>0</v>
      </c>
      <c r="F81" s="81">
        <v>0</v>
      </c>
      <c r="G81" s="81">
        <v>131.6</v>
      </c>
      <c r="H81" s="81">
        <v>402.1</v>
      </c>
      <c r="I81" s="81">
        <v>481.8</v>
      </c>
      <c r="J81" s="82">
        <v>125</v>
      </c>
      <c r="K81" s="82">
        <v>2.2999999999999998</v>
      </c>
      <c r="L81" s="82">
        <v>3</v>
      </c>
      <c r="M81" s="82">
        <v>2.4</v>
      </c>
      <c r="N81" s="82">
        <v>3.1</v>
      </c>
      <c r="O81" s="50">
        <f>SUM(C81:N81)</f>
        <v>1151.3</v>
      </c>
      <c r="P81" s="49">
        <v>2</v>
      </c>
      <c r="Q81" s="81">
        <v>2.4</v>
      </c>
      <c r="R81" s="81">
        <v>3.3</v>
      </c>
      <c r="S81" s="81">
        <v>2.5</v>
      </c>
      <c r="T81" s="81">
        <v>2.9</v>
      </c>
      <c r="U81" s="81">
        <v>14.3</v>
      </c>
      <c r="V81" s="81">
        <v>3.4</v>
      </c>
      <c r="W81" s="81">
        <v>21.1</v>
      </c>
      <c r="X81" s="81">
        <v>3.7</v>
      </c>
      <c r="Y81" s="81">
        <v>15.3</v>
      </c>
      <c r="Z81" s="81">
        <v>9.3000000000000007</v>
      </c>
      <c r="AA81" s="81">
        <v>22.2</v>
      </c>
      <c r="AB81" s="81">
        <f>SUM(P81:AA81)</f>
        <v>102.4</v>
      </c>
      <c r="AC81" s="51">
        <f t="shared" si="38"/>
        <v>-1048.8999999999999</v>
      </c>
      <c r="AD81" s="50">
        <v>0</v>
      </c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</row>
    <row r="82" spans="2:59" s="86" customFormat="1" ht="15.95" customHeight="1" x14ac:dyDescent="0.25">
      <c r="B82" s="20" t="s">
        <v>34</v>
      </c>
      <c r="C82" s="39">
        <v>4.5999999999999996</v>
      </c>
      <c r="D82" s="40">
        <v>4.5999999999999996</v>
      </c>
      <c r="E82" s="40">
        <v>3.2</v>
      </c>
      <c r="F82" s="40">
        <v>0.3</v>
      </c>
      <c r="G82" s="40">
        <v>0.4</v>
      </c>
      <c r="H82" s="40">
        <v>2.2999999999999998</v>
      </c>
      <c r="I82" s="40">
        <v>3.1</v>
      </c>
      <c r="J82" s="59">
        <v>3.8</v>
      </c>
      <c r="K82" s="59">
        <v>3.8</v>
      </c>
      <c r="L82" s="59">
        <v>4.5999999999999996</v>
      </c>
      <c r="M82" s="59">
        <v>4.5</v>
      </c>
      <c r="N82" s="59">
        <v>3</v>
      </c>
      <c r="O82" s="15">
        <f>SUM(C82:N82)</f>
        <v>38.200000000000003</v>
      </c>
      <c r="P82" s="39">
        <v>3.7</v>
      </c>
      <c r="Q82" s="40">
        <v>4</v>
      </c>
      <c r="R82" s="40">
        <v>5.3</v>
      </c>
      <c r="S82" s="40">
        <v>4.4000000000000004</v>
      </c>
      <c r="T82" s="40">
        <v>5</v>
      </c>
      <c r="U82" s="40">
        <v>4.5</v>
      </c>
      <c r="V82" s="40">
        <v>4.3</v>
      </c>
      <c r="W82" s="40">
        <v>4.4000000000000004</v>
      </c>
      <c r="X82" s="40">
        <v>4.0999999999999996</v>
      </c>
      <c r="Y82" s="40">
        <v>4.2</v>
      </c>
      <c r="Z82" s="40">
        <v>4.2</v>
      </c>
      <c r="AA82" s="40">
        <v>3.8</v>
      </c>
      <c r="AB82" s="15">
        <f>SUM(P82:AA82)</f>
        <v>51.900000000000006</v>
      </c>
      <c r="AC82" s="41">
        <f t="shared" si="38"/>
        <v>13.700000000000003</v>
      </c>
      <c r="AD82" s="15">
        <f>+AC82/O82*100</f>
        <v>35.863874345549746</v>
      </c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</row>
    <row r="83" spans="2:59" ht="15.95" customHeight="1" x14ac:dyDescent="0.25">
      <c r="B83" s="8" t="s">
        <v>87</v>
      </c>
      <c r="C83" s="64">
        <f t="shared" ref="C83:AB83" si="41">+C84+C90+C92</f>
        <v>1041.4000000000001</v>
      </c>
      <c r="D83" s="5">
        <f t="shared" si="41"/>
        <v>1014.9000000000001</v>
      </c>
      <c r="E83" s="5">
        <f t="shared" si="41"/>
        <v>2443.6999999999998</v>
      </c>
      <c r="F83" s="5">
        <f t="shared" si="41"/>
        <v>845.7</v>
      </c>
      <c r="G83" s="5">
        <f t="shared" si="41"/>
        <v>848.80000000000007</v>
      </c>
      <c r="H83" s="5">
        <f t="shared" si="41"/>
        <v>1024.3</v>
      </c>
      <c r="I83" s="5">
        <f t="shared" si="41"/>
        <v>1210.7</v>
      </c>
      <c r="J83" s="5">
        <f t="shared" si="41"/>
        <v>5494.4999999999991</v>
      </c>
      <c r="K83" s="5">
        <f t="shared" si="41"/>
        <v>6999.6</v>
      </c>
      <c r="L83" s="5">
        <f t="shared" si="41"/>
        <v>4165.2999999999993</v>
      </c>
      <c r="M83" s="5">
        <f t="shared" si="41"/>
        <v>1227.7</v>
      </c>
      <c r="N83" s="5">
        <f t="shared" si="41"/>
        <v>1450.5</v>
      </c>
      <c r="O83" s="5">
        <f t="shared" si="41"/>
        <v>27767.1</v>
      </c>
      <c r="P83" s="64">
        <f t="shared" si="41"/>
        <v>1283.3000000000002</v>
      </c>
      <c r="Q83" s="5">
        <f t="shared" si="41"/>
        <v>967.3</v>
      </c>
      <c r="R83" s="5">
        <f t="shared" si="41"/>
        <v>1097.1999999999998</v>
      </c>
      <c r="S83" s="5">
        <f t="shared" si="41"/>
        <v>1163.5</v>
      </c>
      <c r="T83" s="5">
        <f t="shared" si="41"/>
        <v>1061.2</v>
      </c>
      <c r="U83" s="5">
        <f t="shared" si="41"/>
        <v>6406.0999999999995</v>
      </c>
      <c r="V83" s="5">
        <f t="shared" si="41"/>
        <v>1373.7</v>
      </c>
      <c r="W83" s="5">
        <f t="shared" si="41"/>
        <v>1114.7</v>
      </c>
      <c r="X83" s="5">
        <f t="shared" si="41"/>
        <v>1409.6</v>
      </c>
      <c r="Y83" s="5">
        <f t="shared" si="41"/>
        <v>1570.8</v>
      </c>
      <c r="Z83" s="5">
        <f t="shared" si="41"/>
        <v>4278.1000000000004</v>
      </c>
      <c r="AA83" s="5">
        <f t="shared" si="41"/>
        <v>1731.5</v>
      </c>
      <c r="AB83" s="5">
        <f t="shared" si="41"/>
        <v>23457</v>
      </c>
      <c r="AC83" s="6">
        <f t="shared" si="38"/>
        <v>-4310.0999999999985</v>
      </c>
      <c r="AD83" s="5">
        <f>+AC83/O83*100</f>
        <v>-15.522326782415155</v>
      </c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</row>
    <row r="84" spans="2:59" ht="15.95" customHeight="1" x14ac:dyDescent="0.25">
      <c r="B84" s="73" t="s">
        <v>88</v>
      </c>
      <c r="C84" s="64">
        <f>SUM(C85:C89)</f>
        <v>307.2</v>
      </c>
      <c r="D84" s="64">
        <f t="shared" ref="D84:AB84" si="42">SUM(D85:D89)</f>
        <v>218.5</v>
      </c>
      <c r="E84" s="64">
        <f t="shared" si="42"/>
        <v>224.2</v>
      </c>
      <c r="F84" s="64">
        <f t="shared" si="42"/>
        <v>247.20000000000002</v>
      </c>
      <c r="G84" s="64">
        <f t="shared" si="42"/>
        <v>295.10000000000002</v>
      </c>
      <c r="H84" s="64">
        <f t="shared" si="42"/>
        <v>372.5</v>
      </c>
      <c r="I84" s="64">
        <f t="shared" si="42"/>
        <v>371.29999999999995</v>
      </c>
      <c r="J84" s="64">
        <f t="shared" si="42"/>
        <v>4808.2</v>
      </c>
      <c r="K84" s="64">
        <f t="shared" si="42"/>
        <v>6286.5</v>
      </c>
      <c r="L84" s="64">
        <f t="shared" si="42"/>
        <v>3249.7999999999997</v>
      </c>
      <c r="M84" s="64">
        <f t="shared" si="42"/>
        <v>404.2</v>
      </c>
      <c r="N84" s="64">
        <f t="shared" si="42"/>
        <v>489.79999999999995</v>
      </c>
      <c r="O84" s="64">
        <f t="shared" si="42"/>
        <v>17274.5</v>
      </c>
      <c r="P84" s="64">
        <f t="shared" si="42"/>
        <v>469.6</v>
      </c>
      <c r="Q84" s="64">
        <f t="shared" si="42"/>
        <v>155.69999999999999</v>
      </c>
      <c r="R84" s="64">
        <f t="shared" si="42"/>
        <v>183.8</v>
      </c>
      <c r="S84" s="64">
        <f t="shared" si="42"/>
        <v>202</v>
      </c>
      <c r="T84" s="64">
        <f t="shared" si="42"/>
        <v>173.1</v>
      </c>
      <c r="U84" s="64">
        <f t="shared" si="42"/>
        <v>5570.7999999999993</v>
      </c>
      <c r="V84" s="64">
        <f t="shared" si="42"/>
        <v>265.8</v>
      </c>
      <c r="W84" s="64">
        <f t="shared" si="42"/>
        <v>203.9</v>
      </c>
      <c r="X84" s="64">
        <f t="shared" si="42"/>
        <v>387</v>
      </c>
      <c r="Y84" s="64">
        <f t="shared" si="42"/>
        <v>745</v>
      </c>
      <c r="Z84" s="64">
        <f t="shared" si="42"/>
        <v>3387.8</v>
      </c>
      <c r="AA84" s="64">
        <f t="shared" si="42"/>
        <v>591.5</v>
      </c>
      <c r="AB84" s="64">
        <f t="shared" si="42"/>
        <v>12335.999999999998</v>
      </c>
      <c r="AC84" s="6">
        <f t="shared" si="38"/>
        <v>-4938.5000000000018</v>
      </c>
      <c r="AD84" s="5">
        <f>+AC84/O84*100</f>
        <v>-28.588381718718352</v>
      </c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</row>
    <row r="85" spans="2:59" ht="15.95" customHeight="1" x14ac:dyDescent="0.25">
      <c r="B85" s="84" t="s">
        <v>89</v>
      </c>
      <c r="C85" s="39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4624.7</v>
      </c>
      <c r="K85" s="15">
        <v>6053.6</v>
      </c>
      <c r="L85" s="15">
        <v>0</v>
      </c>
      <c r="M85" s="15">
        <v>0</v>
      </c>
      <c r="N85" s="15">
        <v>0</v>
      </c>
      <c r="O85" s="15">
        <f t="shared" ref="O85:O94" si="43">SUM(C85:N85)</f>
        <v>10678.3</v>
      </c>
      <c r="P85" s="39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2600.1</v>
      </c>
      <c r="AA85" s="15">
        <v>0</v>
      </c>
      <c r="AB85" s="15">
        <f t="shared" ref="AB85:AB94" si="44">SUM(P85:AA85)</f>
        <v>2600.1</v>
      </c>
      <c r="AC85" s="87">
        <f t="shared" si="38"/>
        <v>-8078.1999999999989</v>
      </c>
      <c r="AD85" s="15">
        <v>0</v>
      </c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</row>
    <row r="86" spans="2:59" ht="15.95" customHeight="1" x14ac:dyDescent="0.25">
      <c r="B86" s="84" t="s">
        <v>90</v>
      </c>
      <c r="C86" s="39">
        <v>0</v>
      </c>
      <c r="D86" s="15">
        <v>7</v>
      </c>
      <c r="E86" s="15">
        <v>7.5</v>
      </c>
      <c r="F86" s="15">
        <v>4.9000000000000004</v>
      </c>
      <c r="G86" s="15">
        <v>59.2</v>
      </c>
      <c r="H86" s="15">
        <v>166.4</v>
      </c>
      <c r="I86" s="15">
        <v>131.19999999999999</v>
      </c>
      <c r="J86" s="15">
        <v>0</v>
      </c>
      <c r="K86" s="15">
        <v>12.2</v>
      </c>
      <c r="L86" s="15">
        <v>175.1</v>
      </c>
      <c r="M86" s="15">
        <v>153.80000000000001</v>
      </c>
      <c r="N86" s="15">
        <v>144.6</v>
      </c>
      <c r="O86" s="15">
        <f t="shared" si="43"/>
        <v>861.9</v>
      </c>
      <c r="P86" s="39">
        <v>109.4</v>
      </c>
      <c r="Q86" s="15">
        <v>155.69999999999999</v>
      </c>
      <c r="R86" s="15">
        <v>183.8</v>
      </c>
      <c r="S86" s="15">
        <v>167.4</v>
      </c>
      <c r="T86" s="15">
        <v>173.1</v>
      </c>
      <c r="U86" s="15">
        <v>167.9</v>
      </c>
      <c r="V86" s="15">
        <v>168.2</v>
      </c>
      <c r="W86" s="15">
        <v>183</v>
      </c>
      <c r="X86" s="15">
        <v>185.9</v>
      </c>
      <c r="Y86" s="15">
        <v>174.1</v>
      </c>
      <c r="Z86" s="15">
        <v>225.8</v>
      </c>
      <c r="AA86" s="15">
        <v>201</v>
      </c>
      <c r="AB86" s="15">
        <f t="shared" si="44"/>
        <v>2095.3000000000002</v>
      </c>
      <c r="AC86" s="41">
        <f t="shared" si="38"/>
        <v>1233.4000000000001</v>
      </c>
      <c r="AD86" s="40">
        <f>+AC86/O86*100</f>
        <v>143.10244807982366</v>
      </c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</row>
    <row r="87" spans="2:59" ht="15.95" customHeight="1" x14ac:dyDescent="0.25">
      <c r="B87" s="84" t="s">
        <v>91</v>
      </c>
      <c r="C87" s="39">
        <v>307.2</v>
      </c>
      <c r="D87" s="15">
        <v>211.5</v>
      </c>
      <c r="E87" s="15">
        <v>216.7</v>
      </c>
      <c r="F87" s="15">
        <v>242.3</v>
      </c>
      <c r="G87" s="15">
        <v>235.9</v>
      </c>
      <c r="H87" s="15">
        <v>206.1</v>
      </c>
      <c r="I87" s="15">
        <v>240.1</v>
      </c>
      <c r="J87" s="15">
        <v>183.5</v>
      </c>
      <c r="K87" s="15">
        <v>220.7</v>
      </c>
      <c r="L87" s="15">
        <v>3074.7</v>
      </c>
      <c r="M87" s="15">
        <v>222.7</v>
      </c>
      <c r="N87" s="15">
        <v>345.2</v>
      </c>
      <c r="O87" s="15">
        <f t="shared" si="43"/>
        <v>5706.5999999999995</v>
      </c>
      <c r="P87" s="39">
        <v>360.2</v>
      </c>
      <c r="Q87" s="15">
        <v>0</v>
      </c>
      <c r="R87" s="15">
        <v>0</v>
      </c>
      <c r="S87" s="15">
        <v>34.6</v>
      </c>
      <c r="T87" s="15">
        <v>0</v>
      </c>
      <c r="U87" s="15">
        <v>5402.9</v>
      </c>
      <c r="V87" s="15">
        <v>44.5</v>
      </c>
      <c r="W87" s="15">
        <v>0</v>
      </c>
      <c r="X87" s="15">
        <v>0</v>
      </c>
      <c r="Y87" s="15">
        <v>47</v>
      </c>
      <c r="Z87" s="15">
        <v>0</v>
      </c>
      <c r="AA87" s="15">
        <v>0</v>
      </c>
      <c r="AB87" s="15">
        <f t="shared" si="44"/>
        <v>5889.2</v>
      </c>
      <c r="AC87" s="41">
        <f t="shared" si="38"/>
        <v>182.60000000000036</v>
      </c>
      <c r="AD87" s="15">
        <f>+AC87/O87*100</f>
        <v>3.1998037360249603</v>
      </c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</row>
    <row r="88" spans="2:59" ht="15.95" customHeight="1" x14ac:dyDescent="0.25">
      <c r="B88" s="84" t="s">
        <v>92</v>
      </c>
      <c r="C88" s="39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27.7</v>
      </c>
      <c r="N88" s="40">
        <v>0</v>
      </c>
      <c r="O88" s="15">
        <f t="shared" si="43"/>
        <v>27.7</v>
      </c>
      <c r="P88" s="39">
        <v>0</v>
      </c>
      <c r="Q88" s="40">
        <v>0</v>
      </c>
      <c r="R88" s="40">
        <v>0</v>
      </c>
      <c r="S88" s="40">
        <v>0</v>
      </c>
      <c r="T88" s="40">
        <v>0</v>
      </c>
      <c r="U88" s="40">
        <v>0</v>
      </c>
      <c r="V88" s="40">
        <v>0</v>
      </c>
      <c r="W88" s="40">
        <v>0</v>
      </c>
      <c r="X88" s="40">
        <v>0</v>
      </c>
      <c r="Y88" s="40">
        <v>0</v>
      </c>
      <c r="Z88" s="40">
        <v>0</v>
      </c>
      <c r="AA88" s="40">
        <v>0</v>
      </c>
      <c r="AB88" s="15">
        <f t="shared" si="44"/>
        <v>0</v>
      </c>
      <c r="AC88" s="41">
        <f t="shared" si="38"/>
        <v>-27.7</v>
      </c>
      <c r="AD88" s="15">
        <f t="shared" ref="AD88" si="45">+AC88/O88*100</f>
        <v>-100</v>
      </c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</row>
    <row r="89" spans="2:59" s="99" customFormat="1" ht="15.95" customHeight="1" x14ac:dyDescent="0.25">
      <c r="B89" s="88" t="s">
        <v>93</v>
      </c>
      <c r="C89" s="89">
        <v>0</v>
      </c>
      <c r="D89" s="89">
        <v>0</v>
      </c>
      <c r="E89" s="89">
        <v>0</v>
      </c>
      <c r="F89" s="89">
        <v>0</v>
      </c>
      <c r="G89" s="89">
        <v>0</v>
      </c>
      <c r="H89" s="89">
        <v>0</v>
      </c>
      <c r="I89" s="89">
        <v>0</v>
      </c>
      <c r="J89" s="89">
        <v>0</v>
      </c>
      <c r="K89" s="89">
        <v>0</v>
      </c>
      <c r="L89" s="89">
        <v>0</v>
      </c>
      <c r="M89" s="89">
        <v>0</v>
      </c>
      <c r="N89" s="90">
        <v>0</v>
      </c>
      <c r="O89" s="91">
        <f t="shared" si="43"/>
        <v>0</v>
      </c>
      <c r="P89" s="92">
        <v>0</v>
      </c>
      <c r="Q89" s="92">
        <v>0</v>
      </c>
      <c r="R89" s="92">
        <v>0</v>
      </c>
      <c r="S89" s="92">
        <v>0</v>
      </c>
      <c r="T89" s="92">
        <v>0</v>
      </c>
      <c r="U89" s="92">
        <v>0</v>
      </c>
      <c r="V89" s="92">
        <v>53.1</v>
      </c>
      <c r="W89" s="93">
        <v>20.9</v>
      </c>
      <c r="X89" s="93">
        <v>201.1</v>
      </c>
      <c r="Y89" s="93">
        <v>523.9</v>
      </c>
      <c r="Z89" s="93">
        <v>561.9</v>
      </c>
      <c r="AA89" s="93">
        <v>390.5</v>
      </c>
      <c r="AB89" s="94">
        <f t="shared" si="44"/>
        <v>1751.4</v>
      </c>
      <c r="AC89" s="95">
        <f t="shared" si="38"/>
        <v>1751.4</v>
      </c>
      <c r="AD89" s="96">
        <v>0</v>
      </c>
      <c r="AE89" s="97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</row>
    <row r="90" spans="2:59" ht="15.95" customHeight="1" x14ac:dyDescent="0.25">
      <c r="B90" s="73" t="s">
        <v>94</v>
      </c>
      <c r="C90" s="26">
        <v>21.3</v>
      </c>
      <c r="D90" s="5">
        <v>8.1999999999999993</v>
      </c>
      <c r="E90" s="5">
        <v>7.9</v>
      </c>
      <c r="F90" s="5">
        <v>0.9</v>
      </c>
      <c r="G90" s="5">
        <v>1.6</v>
      </c>
      <c r="H90" s="5">
        <v>4</v>
      </c>
      <c r="I90" s="5">
        <v>10.3</v>
      </c>
      <c r="J90" s="5">
        <v>7.9</v>
      </c>
      <c r="K90" s="5">
        <v>3.5</v>
      </c>
      <c r="L90" s="5">
        <v>7.1</v>
      </c>
      <c r="M90" s="5">
        <v>19.3</v>
      </c>
      <c r="N90" s="5">
        <v>29.8</v>
      </c>
      <c r="O90" s="9">
        <f t="shared" si="43"/>
        <v>121.79999999999998</v>
      </c>
      <c r="P90" s="26">
        <v>112.2</v>
      </c>
      <c r="Q90" s="5">
        <v>85.8</v>
      </c>
      <c r="R90" s="5">
        <v>92.6</v>
      </c>
      <c r="S90" s="5">
        <v>91.1</v>
      </c>
      <c r="T90" s="5">
        <v>107.1</v>
      </c>
      <c r="U90" s="5">
        <v>104.5</v>
      </c>
      <c r="V90" s="5">
        <v>183.7</v>
      </c>
      <c r="W90" s="5">
        <v>146.19999999999999</v>
      </c>
      <c r="X90" s="5">
        <v>104.1</v>
      </c>
      <c r="Y90" s="5">
        <v>119</v>
      </c>
      <c r="Z90" s="5">
        <v>101.3</v>
      </c>
      <c r="AA90" s="5">
        <v>146</v>
      </c>
      <c r="AB90" s="9">
        <f t="shared" si="44"/>
        <v>1393.6</v>
      </c>
      <c r="AC90" s="10">
        <f t="shared" si="38"/>
        <v>1271.8</v>
      </c>
      <c r="AD90" s="9">
        <f>+AC90/O90*100</f>
        <v>1044.1707717569789</v>
      </c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</row>
    <row r="91" spans="2:59" ht="15.95" customHeight="1" x14ac:dyDescent="0.25">
      <c r="B91" s="100" t="s">
        <v>95</v>
      </c>
      <c r="C91" s="49">
        <v>0</v>
      </c>
      <c r="D91" s="81">
        <v>0</v>
      </c>
      <c r="E91" s="81">
        <v>0</v>
      </c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  <c r="O91" s="50">
        <f t="shared" si="43"/>
        <v>0</v>
      </c>
      <c r="P91" s="49">
        <v>76.900000000000006</v>
      </c>
      <c r="Q91" s="81">
        <v>56.7</v>
      </c>
      <c r="R91" s="81">
        <v>71.900000000000006</v>
      </c>
      <c r="S91" s="81">
        <v>70.8</v>
      </c>
      <c r="T91" s="81">
        <v>86.1</v>
      </c>
      <c r="U91" s="81">
        <v>86.8</v>
      </c>
      <c r="V91" s="81">
        <v>93.3</v>
      </c>
      <c r="W91" s="81">
        <v>81.400000000000006</v>
      </c>
      <c r="X91" s="81">
        <v>83.6</v>
      </c>
      <c r="Y91" s="81">
        <v>86.8</v>
      </c>
      <c r="Z91" s="81">
        <v>83.7</v>
      </c>
      <c r="AA91" s="81">
        <v>84.1</v>
      </c>
      <c r="AB91" s="50">
        <f t="shared" si="44"/>
        <v>962.1</v>
      </c>
      <c r="AC91" s="101">
        <f t="shared" si="38"/>
        <v>962.1</v>
      </c>
      <c r="AD91" s="102">
        <v>0</v>
      </c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</row>
    <row r="92" spans="2:59" ht="15.75" customHeight="1" x14ac:dyDescent="0.25">
      <c r="B92" s="103" t="s">
        <v>96</v>
      </c>
      <c r="C92" s="9">
        <v>712.9</v>
      </c>
      <c r="D92" s="9">
        <v>788.2</v>
      </c>
      <c r="E92" s="9">
        <v>2211.6</v>
      </c>
      <c r="F92" s="9">
        <v>597.6</v>
      </c>
      <c r="G92" s="9">
        <v>552.1</v>
      </c>
      <c r="H92" s="9">
        <v>647.79999999999995</v>
      </c>
      <c r="I92" s="9">
        <v>829.1</v>
      </c>
      <c r="J92" s="9">
        <v>678.4</v>
      </c>
      <c r="K92" s="9">
        <v>709.6</v>
      </c>
      <c r="L92" s="9">
        <v>908.4</v>
      </c>
      <c r="M92" s="9">
        <v>804.2</v>
      </c>
      <c r="N92" s="9">
        <v>930.9</v>
      </c>
      <c r="O92" s="9">
        <f t="shared" si="43"/>
        <v>10370.800000000001</v>
      </c>
      <c r="P92" s="9">
        <v>701.5</v>
      </c>
      <c r="Q92" s="9">
        <v>725.8</v>
      </c>
      <c r="R92" s="9">
        <v>820.8</v>
      </c>
      <c r="S92" s="9">
        <v>870.4</v>
      </c>
      <c r="T92" s="9">
        <v>781</v>
      </c>
      <c r="U92" s="9">
        <v>730.8</v>
      </c>
      <c r="V92" s="9">
        <v>924.2</v>
      </c>
      <c r="W92" s="9">
        <v>764.6</v>
      </c>
      <c r="X92" s="9">
        <v>918.5</v>
      </c>
      <c r="Y92" s="9">
        <v>706.8</v>
      </c>
      <c r="Z92" s="9">
        <v>789</v>
      </c>
      <c r="AA92" s="9">
        <v>994</v>
      </c>
      <c r="AB92" s="9">
        <f t="shared" si="44"/>
        <v>9727.4000000000015</v>
      </c>
      <c r="AC92" s="10">
        <f t="shared" si="38"/>
        <v>-643.39999999999964</v>
      </c>
      <c r="AD92" s="9">
        <f>+AC92/O92*100</f>
        <v>-6.2039572646276042</v>
      </c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</row>
    <row r="93" spans="2:59" s="33" customFormat="1" ht="15.95" customHeight="1" x14ac:dyDescent="0.25">
      <c r="B93" s="104" t="s">
        <v>97</v>
      </c>
      <c r="C93" s="105">
        <v>710.5</v>
      </c>
      <c r="D93" s="106">
        <v>775.2</v>
      </c>
      <c r="E93" s="106">
        <v>747.1</v>
      </c>
      <c r="F93" s="106">
        <v>596.5</v>
      </c>
      <c r="G93" s="106">
        <v>549.1</v>
      </c>
      <c r="H93" s="106">
        <v>641</v>
      </c>
      <c r="I93" s="106">
        <v>822.3</v>
      </c>
      <c r="J93" s="106">
        <v>669.2</v>
      </c>
      <c r="K93" s="106">
        <v>703.5</v>
      </c>
      <c r="L93" s="106">
        <v>895.5</v>
      </c>
      <c r="M93" s="106">
        <v>794.9</v>
      </c>
      <c r="N93" s="106">
        <v>926.2</v>
      </c>
      <c r="O93" s="37">
        <f t="shared" si="43"/>
        <v>8831</v>
      </c>
      <c r="P93" s="105">
        <v>694.6</v>
      </c>
      <c r="Q93" s="106">
        <v>721.7</v>
      </c>
      <c r="R93" s="106">
        <v>794.3</v>
      </c>
      <c r="S93" s="106">
        <v>861.9</v>
      </c>
      <c r="T93" s="106">
        <v>776.3</v>
      </c>
      <c r="U93" s="106">
        <v>726.4</v>
      </c>
      <c r="V93" s="106">
        <v>918.4</v>
      </c>
      <c r="W93" s="106">
        <v>761</v>
      </c>
      <c r="X93" s="106">
        <v>913</v>
      </c>
      <c r="Y93" s="106">
        <v>701.3</v>
      </c>
      <c r="Z93" s="106">
        <v>779</v>
      </c>
      <c r="AA93" s="106">
        <v>989.9</v>
      </c>
      <c r="AB93" s="37">
        <f t="shared" si="44"/>
        <v>9637.7999999999993</v>
      </c>
      <c r="AC93" s="38">
        <f t="shared" si="38"/>
        <v>806.79999999999927</v>
      </c>
      <c r="AD93" s="37">
        <f>+AC93/O93*100</f>
        <v>9.1359981882006487</v>
      </c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</row>
    <row r="94" spans="2:59" s="33" customFormat="1" ht="15.95" customHeight="1" x14ac:dyDescent="0.25">
      <c r="B94" s="88" t="s">
        <v>98</v>
      </c>
      <c r="C94" s="105">
        <v>0</v>
      </c>
      <c r="D94" s="106">
        <v>0</v>
      </c>
      <c r="E94" s="106">
        <v>1462.4</v>
      </c>
      <c r="F94" s="106">
        <v>0</v>
      </c>
      <c r="G94" s="106">
        <v>0</v>
      </c>
      <c r="H94" s="106">
        <v>0</v>
      </c>
      <c r="I94" s="106">
        <v>0</v>
      </c>
      <c r="J94" s="106">
        <v>0</v>
      </c>
      <c r="K94" s="106">
        <v>0</v>
      </c>
      <c r="L94" s="106">
        <v>0</v>
      </c>
      <c r="M94" s="106">
        <v>0</v>
      </c>
      <c r="N94" s="106">
        <v>0</v>
      </c>
      <c r="O94" s="37">
        <f t="shared" si="43"/>
        <v>1462.4</v>
      </c>
      <c r="P94" s="105">
        <v>0</v>
      </c>
      <c r="Q94" s="106">
        <v>0</v>
      </c>
      <c r="R94" s="106">
        <v>0</v>
      </c>
      <c r="S94" s="106">
        <v>0</v>
      </c>
      <c r="T94" s="106">
        <v>0</v>
      </c>
      <c r="U94" s="106">
        <v>0</v>
      </c>
      <c r="V94" s="106">
        <v>0</v>
      </c>
      <c r="W94" s="106">
        <v>0</v>
      </c>
      <c r="X94" s="106">
        <v>0</v>
      </c>
      <c r="Y94" s="106">
        <v>0</v>
      </c>
      <c r="Z94" s="106">
        <v>0</v>
      </c>
      <c r="AA94" s="106">
        <v>0</v>
      </c>
      <c r="AB94" s="37">
        <f t="shared" si="44"/>
        <v>0</v>
      </c>
      <c r="AC94" s="38">
        <f t="shared" si="38"/>
        <v>-1462.4</v>
      </c>
      <c r="AD94" s="107">
        <v>0</v>
      </c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</row>
    <row r="95" spans="2:59" ht="15.95" customHeight="1" x14ac:dyDescent="0.25">
      <c r="B95" s="108" t="s">
        <v>99</v>
      </c>
      <c r="C95" s="9">
        <f>+C99+C96</f>
        <v>5.7</v>
      </c>
      <c r="D95" s="9">
        <f t="shared" ref="D95:AA95" si="46">+D99+D96</f>
        <v>1603.3999999999999</v>
      </c>
      <c r="E95" s="9">
        <f t="shared" si="46"/>
        <v>803.3</v>
      </c>
      <c r="F95" s="9">
        <f t="shared" si="46"/>
        <v>1309.4000000000001</v>
      </c>
      <c r="G95" s="9">
        <f t="shared" si="46"/>
        <v>825</v>
      </c>
      <c r="H95" s="9">
        <f t="shared" si="46"/>
        <v>859.7</v>
      </c>
      <c r="I95" s="9">
        <f t="shared" si="46"/>
        <v>874</v>
      </c>
      <c r="J95" s="9">
        <f t="shared" si="46"/>
        <v>877.2</v>
      </c>
      <c r="K95" s="9">
        <f t="shared" si="46"/>
        <v>0</v>
      </c>
      <c r="L95" s="9">
        <f t="shared" si="46"/>
        <v>1754.8</v>
      </c>
      <c r="M95" s="9">
        <f t="shared" si="46"/>
        <v>0</v>
      </c>
      <c r="N95" s="9">
        <f t="shared" si="46"/>
        <v>1750.7</v>
      </c>
      <c r="O95" s="9">
        <f t="shared" si="46"/>
        <v>10663.199999999999</v>
      </c>
      <c r="P95" s="9">
        <f t="shared" si="46"/>
        <v>0</v>
      </c>
      <c r="Q95" s="9">
        <f t="shared" si="46"/>
        <v>1743.4</v>
      </c>
      <c r="R95" s="9">
        <f t="shared" si="46"/>
        <v>884.1</v>
      </c>
      <c r="S95" s="9">
        <f t="shared" si="46"/>
        <v>858.4</v>
      </c>
      <c r="T95" s="9">
        <f t="shared" si="46"/>
        <v>855.8</v>
      </c>
      <c r="U95" s="9">
        <f t="shared" si="46"/>
        <v>857.1</v>
      </c>
      <c r="V95" s="9">
        <f t="shared" si="46"/>
        <v>887.7</v>
      </c>
      <c r="W95" s="9">
        <f t="shared" si="46"/>
        <v>861.69999999999993</v>
      </c>
      <c r="X95" s="9">
        <f t="shared" si="46"/>
        <v>855.7</v>
      </c>
      <c r="Y95" s="9">
        <f t="shared" si="46"/>
        <v>869.40000000000009</v>
      </c>
      <c r="Z95" s="9">
        <f t="shared" si="46"/>
        <v>0.8</v>
      </c>
      <c r="AA95" s="9">
        <f t="shared" si="46"/>
        <v>1136.8</v>
      </c>
      <c r="AB95" s="9">
        <f>+AB99+AB96</f>
        <v>9810.9000000000015</v>
      </c>
      <c r="AC95" s="10">
        <f t="shared" si="38"/>
        <v>-852.29999999999745</v>
      </c>
      <c r="AD95" s="9">
        <f t="shared" ref="AD95:AD104" si="47">+AC95/O95*100</f>
        <v>-7.9929101958136171</v>
      </c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</row>
    <row r="96" spans="2:59" ht="15.95" customHeight="1" x14ac:dyDescent="0.25">
      <c r="B96" s="109" t="s">
        <v>100</v>
      </c>
      <c r="C96" s="57">
        <f>+C97+C98</f>
        <v>5.7</v>
      </c>
      <c r="D96" s="57">
        <f t="shared" ref="D96:AB96" si="48">+D97+D98</f>
        <v>5.6</v>
      </c>
      <c r="E96" s="57">
        <f t="shared" si="48"/>
        <v>0</v>
      </c>
      <c r="F96" s="57">
        <f t="shared" si="48"/>
        <v>0</v>
      </c>
      <c r="G96" s="57">
        <f t="shared" si="48"/>
        <v>0</v>
      </c>
      <c r="H96" s="57">
        <f t="shared" si="48"/>
        <v>0</v>
      </c>
      <c r="I96" s="57">
        <f t="shared" si="48"/>
        <v>0</v>
      </c>
      <c r="J96" s="57">
        <f t="shared" si="48"/>
        <v>0</v>
      </c>
      <c r="K96" s="57">
        <f t="shared" si="48"/>
        <v>0</v>
      </c>
      <c r="L96" s="57">
        <f t="shared" si="48"/>
        <v>0</v>
      </c>
      <c r="M96" s="57">
        <f t="shared" si="48"/>
        <v>0</v>
      </c>
      <c r="N96" s="57">
        <f t="shared" si="48"/>
        <v>0</v>
      </c>
      <c r="O96" s="57">
        <f t="shared" si="48"/>
        <v>11.3</v>
      </c>
      <c r="P96" s="57">
        <f t="shared" si="48"/>
        <v>0</v>
      </c>
      <c r="Q96" s="57">
        <f t="shared" si="48"/>
        <v>0</v>
      </c>
      <c r="R96" s="57">
        <f t="shared" si="48"/>
        <v>23.7</v>
      </c>
      <c r="S96" s="57">
        <f t="shared" si="48"/>
        <v>1.4</v>
      </c>
      <c r="T96" s="57">
        <f t="shared" si="48"/>
        <v>0</v>
      </c>
      <c r="U96" s="57">
        <f t="shared" si="48"/>
        <v>0</v>
      </c>
      <c r="V96" s="57">
        <f t="shared" si="48"/>
        <v>29.7</v>
      </c>
      <c r="W96" s="57">
        <f t="shared" si="48"/>
        <v>3.3</v>
      </c>
      <c r="X96" s="57">
        <f t="shared" si="48"/>
        <v>1.6</v>
      </c>
      <c r="Y96" s="57">
        <f t="shared" si="48"/>
        <v>22.2</v>
      </c>
      <c r="Z96" s="57">
        <f t="shared" si="48"/>
        <v>0.8</v>
      </c>
      <c r="AA96" s="57">
        <f t="shared" si="48"/>
        <v>1136.8</v>
      </c>
      <c r="AB96" s="57">
        <f t="shared" si="48"/>
        <v>1219.5</v>
      </c>
      <c r="AC96" s="58">
        <f t="shared" si="38"/>
        <v>1208.2</v>
      </c>
      <c r="AD96" s="57">
        <f t="shared" si="47"/>
        <v>10692.035398230088</v>
      </c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</row>
    <row r="97" spans="2:59" ht="15.95" customHeight="1" x14ac:dyDescent="0.25">
      <c r="B97" s="84" t="s">
        <v>101</v>
      </c>
      <c r="C97" s="15">
        <v>5.7</v>
      </c>
      <c r="D97" s="40">
        <v>5.6</v>
      </c>
      <c r="E97" s="40">
        <v>0</v>
      </c>
      <c r="F97" s="40">
        <v>0</v>
      </c>
      <c r="G97" s="40">
        <v>0</v>
      </c>
      <c r="H97" s="40">
        <v>0</v>
      </c>
      <c r="I97" s="15">
        <v>0</v>
      </c>
      <c r="J97" s="59">
        <v>0</v>
      </c>
      <c r="K97" s="59">
        <v>0</v>
      </c>
      <c r="L97" s="59">
        <v>0</v>
      </c>
      <c r="M97" s="59">
        <v>0</v>
      </c>
      <c r="N97" s="59">
        <v>0</v>
      </c>
      <c r="O97" s="15">
        <f>SUM(C97:N97)</f>
        <v>11.3</v>
      </c>
      <c r="P97" s="15">
        <v>0</v>
      </c>
      <c r="Q97" s="40">
        <v>0</v>
      </c>
      <c r="R97" s="40">
        <v>23.7</v>
      </c>
      <c r="S97" s="40">
        <v>1.4</v>
      </c>
      <c r="T97" s="40">
        <v>0</v>
      </c>
      <c r="U97" s="40">
        <v>0</v>
      </c>
      <c r="V97" s="40">
        <v>29.7</v>
      </c>
      <c r="W97" s="40">
        <v>3.3</v>
      </c>
      <c r="X97" s="40">
        <v>1.6</v>
      </c>
      <c r="Y97" s="40">
        <v>22.2</v>
      </c>
      <c r="Z97" s="40">
        <v>0.8</v>
      </c>
      <c r="AA97" s="40">
        <v>0</v>
      </c>
      <c r="AB97" s="15">
        <f>SUM(P97:AA97)</f>
        <v>82.699999999999989</v>
      </c>
      <c r="AC97" s="41">
        <f t="shared" si="38"/>
        <v>71.399999999999991</v>
      </c>
      <c r="AD97" s="15">
        <f t="shared" si="47"/>
        <v>631.85840707964587</v>
      </c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</row>
    <row r="98" spans="2:59" ht="15.95" customHeight="1" x14ac:dyDescent="0.25">
      <c r="B98" s="84" t="s">
        <v>102</v>
      </c>
      <c r="C98" s="15">
        <v>0</v>
      </c>
      <c r="D98" s="40">
        <v>0</v>
      </c>
      <c r="E98" s="40">
        <v>0</v>
      </c>
      <c r="F98" s="40">
        <v>0</v>
      </c>
      <c r="G98" s="40">
        <v>0</v>
      </c>
      <c r="H98" s="40">
        <v>0</v>
      </c>
      <c r="I98" s="15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15">
        <v>0</v>
      </c>
      <c r="P98" s="15">
        <v>0</v>
      </c>
      <c r="Q98" s="40">
        <v>0</v>
      </c>
      <c r="R98" s="40">
        <v>0</v>
      </c>
      <c r="S98" s="40">
        <v>0</v>
      </c>
      <c r="T98" s="40">
        <v>0</v>
      </c>
      <c r="U98" s="40">
        <v>0</v>
      </c>
      <c r="V98" s="40">
        <v>0</v>
      </c>
      <c r="W98" s="40">
        <v>0</v>
      </c>
      <c r="X98" s="40">
        <v>0</v>
      </c>
      <c r="Y98" s="40">
        <v>0</v>
      </c>
      <c r="Z98" s="40">
        <v>0</v>
      </c>
      <c r="AA98" s="40">
        <v>1136.8</v>
      </c>
      <c r="AB98" s="15">
        <f>SUM(P98:AA98)</f>
        <v>1136.8</v>
      </c>
      <c r="AC98" s="41">
        <f t="shared" si="38"/>
        <v>1136.8</v>
      </c>
      <c r="AD98" s="110">
        <v>0</v>
      </c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</row>
    <row r="99" spans="2:59" ht="15.95" customHeight="1" x14ac:dyDescent="0.25">
      <c r="B99" s="111" t="s">
        <v>103</v>
      </c>
      <c r="C99" s="39">
        <v>0</v>
      </c>
      <c r="D99" s="40">
        <v>1597.8</v>
      </c>
      <c r="E99" s="40">
        <v>803.3</v>
      </c>
      <c r="F99" s="40">
        <v>1309.4000000000001</v>
      </c>
      <c r="G99" s="40">
        <v>825</v>
      </c>
      <c r="H99" s="40">
        <v>859.7</v>
      </c>
      <c r="I99" s="40">
        <v>874</v>
      </c>
      <c r="J99" s="59">
        <v>877.2</v>
      </c>
      <c r="K99" s="59">
        <v>0</v>
      </c>
      <c r="L99" s="59">
        <v>1754.8</v>
      </c>
      <c r="M99" s="59">
        <v>0</v>
      </c>
      <c r="N99" s="59">
        <v>1750.7</v>
      </c>
      <c r="O99" s="15">
        <f>SUM(C99:N99)</f>
        <v>10651.9</v>
      </c>
      <c r="P99" s="39">
        <v>0</v>
      </c>
      <c r="Q99" s="40">
        <v>1743.4</v>
      </c>
      <c r="R99" s="40">
        <v>860.4</v>
      </c>
      <c r="S99" s="40">
        <v>857</v>
      </c>
      <c r="T99" s="40">
        <v>855.8</v>
      </c>
      <c r="U99" s="40">
        <v>857.1</v>
      </c>
      <c r="V99" s="40">
        <v>858</v>
      </c>
      <c r="W99" s="40">
        <v>858.4</v>
      </c>
      <c r="X99" s="40">
        <v>854.1</v>
      </c>
      <c r="Y99" s="40">
        <v>847.2</v>
      </c>
      <c r="Z99" s="40">
        <v>0</v>
      </c>
      <c r="AA99" s="40">
        <v>0</v>
      </c>
      <c r="AB99" s="15">
        <f>SUM(P99:AA99)</f>
        <v>8591.4000000000015</v>
      </c>
      <c r="AC99" s="41">
        <f t="shared" si="38"/>
        <v>-2060.4999999999982</v>
      </c>
      <c r="AD99" s="15">
        <f t="shared" si="47"/>
        <v>-19.343966804044332</v>
      </c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</row>
    <row r="100" spans="2:59" ht="20.25" customHeight="1" thickBot="1" x14ac:dyDescent="0.25">
      <c r="B100" s="112" t="s">
        <v>104</v>
      </c>
      <c r="C100" s="113">
        <f>+C95+C8</f>
        <v>63380.499999999985</v>
      </c>
      <c r="D100" s="113">
        <f>+D95+D8</f>
        <v>51212.7</v>
      </c>
      <c r="E100" s="113">
        <f>+E95+E8</f>
        <v>47067.999999999993</v>
      </c>
      <c r="F100" s="113">
        <f>+F95+F8</f>
        <v>47032.2</v>
      </c>
      <c r="G100" s="113">
        <f>+G95+G8</f>
        <v>34165.300000000003</v>
      </c>
      <c r="H100" s="113">
        <f t="shared" ref="H100:N100" si="49">+H99+H8</f>
        <v>41049.600000000006</v>
      </c>
      <c r="I100" s="113">
        <f t="shared" si="49"/>
        <v>54920.4</v>
      </c>
      <c r="J100" s="113">
        <f t="shared" si="49"/>
        <v>55266.799999999996</v>
      </c>
      <c r="K100" s="113">
        <f t="shared" si="49"/>
        <v>58333.699999999983</v>
      </c>
      <c r="L100" s="113">
        <f t="shared" si="49"/>
        <v>65443.799999999988</v>
      </c>
      <c r="M100" s="113">
        <f t="shared" si="49"/>
        <v>51732.4</v>
      </c>
      <c r="N100" s="113">
        <f t="shared" si="49"/>
        <v>59889.899999999987</v>
      </c>
      <c r="O100" s="113">
        <f t="shared" ref="O100:AB100" si="50">+O95+O8</f>
        <v>629495.29999999981</v>
      </c>
      <c r="P100" s="113">
        <f t="shared" si="50"/>
        <v>63760.800000000003</v>
      </c>
      <c r="Q100" s="113">
        <f t="shared" si="50"/>
        <v>58516.800000000003</v>
      </c>
      <c r="R100" s="113">
        <f t="shared" si="50"/>
        <v>58452.299999999988</v>
      </c>
      <c r="S100" s="113">
        <f t="shared" si="50"/>
        <v>84922</v>
      </c>
      <c r="T100" s="113">
        <f t="shared" si="50"/>
        <v>67074.3</v>
      </c>
      <c r="U100" s="113">
        <f t="shared" si="50"/>
        <v>69239.199999999997</v>
      </c>
      <c r="V100" s="113">
        <f t="shared" si="50"/>
        <v>78335</v>
      </c>
      <c r="W100" s="113">
        <f t="shared" si="50"/>
        <v>68559.099999999991</v>
      </c>
      <c r="X100" s="113">
        <f t="shared" si="50"/>
        <v>66637</v>
      </c>
      <c r="Y100" s="113">
        <f t="shared" si="50"/>
        <v>75270.099999999991</v>
      </c>
      <c r="Z100" s="113">
        <f t="shared" si="50"/>
        <v>76743.800000000017</v>
      </c>
      <c r="AA100" s="113">
        <f t="shared" si="50"/>
        <v>72833.3</v>
      </c>
      <c r="AB100" s="113">
        <f t="shared" si="50"/>
        <v>840343.69999999984</v>
      </c>
      <c r="AC100" s="114">
        <f t="shared" si="38"/>
        <v>210848.40000000002</v>
      </c>
      <c r="AD100" s="114">
        <f t="shared" si="47"/>
        <v>33.494833082947572</v>
      </c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</row>
    <row r="101" spans="2:59" ht="15.95" customHeight="1" thickTop="1" x14ac:dyDescent="0.25">
      <c r="B101" s="8" t="s">
        <v>105</v>
      </c>
      <c r="C101" s="9">
        <v>224.6</v>
      </c>
      <c r="D101" s="5">
        <v>2.4</v>
      </c>
      <c r="E101" s="5">
        <v>108.6</v>
      </c>
      <c r="F101" s="5">
        <v>80.099999999999994</v>
      </c>
      <c r="G101" s="5">
        <v>38.700000000000003</v>
      </c>
      <c r="H101" s="5">
        <v>69.5</v>
      </c>
      <c r="I101" s="5">
        <v>23.9</v>
      </c>
      <c r="J101" s="64">
        <v>790</v>
      </c>
      <c r="K101" s="64">
        <v>0.8</v>
      </c>
      <c r="L101" s="64">
        <v>16.399999999999999</v>
      </c>
      <c r="M101" s="64">
        <v>0</v>
      </c>
      <c r="N101" s="64">
        <v>138.80000000000001</v>
      </c>
      <c r="O101" s="9">
        <f>SUM(C101:N101)</f>
        <v>1493.8000000000002</v>
      </c>
      <c r="P101" s="9">
        <v>108.6</v>
      </c>
      <c r="Q101" s="5">
        <v>6</v>
      </c>
      <c r="R101" s="5">
        <v>12.2</v>
      </c>
      <c r="S101" s="5">
        <v>47.7</v>
      </c>
      <c r="T101" s="5">
        <v>1.4</v>
      </c>
      <c r="U101" s="5">
        <v>14.3</v>
      </c>
      <c r="V101" s="5">
        <v>149.9</v>
      </c>
      <c r="W101" s="5">
        <v>78.8</v>
      </c>
      <c r="X101" s="5">
        <v>0.1</v>
      </c>
      <c r="Y101" s="5">
        <v>17.7</v>
      </c>
      <c r="Z101" s="5">
        <v>87</v>
      </c>
      <c r="AA101" s="5">
        <v>372.2</v>
      </c>
      <c r="AB101" s="9">
        <f>SUM(P101:AA101)</f>
        <v>895.90000000000009</v>
      </c>
      <c r="AC101" s="10">
        <f t="shared" si="38"/>
        <v>-597.90000000000009</v>
      </c>
      <c r="AD101" s="110">
        <f t="shared" si="47"/>
        <v>-40.025438479046727</v>
      </c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</row>
    <row r="102" spans="2:59" ht="15.95" customHeight="1" x14ac:dyDescent="0.25">
      <c r="B102" s="115" t="s">
        <v>106</v>
      </c>
      <c r="C102" s="116">
        <f t="shared" ref="C102:AB102" si="51">+C103+C106+C119</f>
        <v>137086.49999999997</v>
      </c>
      <c r="D102" s="116">
        <f t="shared" si="51"/>
        <v>4550.6000000000004</v>
      </c>
      <c r="E102" s="116">
        <f t="shared" si="51"/>
        <v>17661.099999999999</v>
      </c>
      <c r="F102" s="116">
        <f t="shared" si="51"/>
        <v>660.9</v>
      </c>
      <c r="G102" s="116">
        <f t="shared" si="51"/>
        <v>48785.8</v>
      </c>
      <c r="H102" s="116">
        <f t="shared" si="51"/>
        <v>40429.1</v>
      </c>
      <c r="I102" s="116">
        <f t="shared" si="51"/>
        <v>45177.599999999999</v>
      </c>
      <c r="J102" s="116">
        <f t="shared" si="51"/>
        <v>7406.2</v>
      </c>
      <c r="K102" s="116">
        <f t="shared" si="51"/>
        <v>223806.7</v>
      </c>
      <c r="L102" s="116">
        <f t="shared" si="51"/>
        <v>391.29999999999995</v>
      </c>
      <c r="M102" s="116">
        <f t="shared" si="51"/>
        <v>29332.3</v>
      </c>
      <c r="N102" s="116">
        <f t="shared" si="51"/>
        <v>50120.4</v>
      </c>
      <c r="O102" s="116">
        <f t="shared" si="51"/>
        <v>605408.49999999988</v>
      </c>
      <c r="P102" s="116">
        <f t="shared" si="51"/>
        <v>148892.4</v>
      </c>
      <c r="Q102" s="116">
        <f t="shared" si="51"/>
        <v>9276</v>
      </c>
      <c r="R102" s="116">
        <f t="shared" si="51"/>
        <v>2035.5</v>
      </c>
      <c r="S102" s="116">
        <f t="shared" si="51"/>
        <v>6166.7</v>
      </c>
      <c r="T102" s="116">
        <f t="shared" si="51"/>
        <v>266.3</v>
      </c>
      <c r="U102" s="116">
        <f t="shared" si="51"/>
        <v>24674.200000000004</v>
      </c>
      <c r="V102" s="116">
        <f t="shared" si="51"/>
        <v>13591.3</v>
      </c>
      <c r="W102" s="116">
        <f t="shared" si="51"/>
        <v>521.40000000000009</v>
      </c>
      <c r="X102" s="116">
        <f t="shared" si="51"/>
        <v>1582.9</v>
      </c>
      <c r="Y102" s="116">
        <f t="shared" si="51"/>
        <v>2107.5</v>
      </c>
      <c r="Z102" s="116">
        <f t="shared" si="51"/>
        <v>826.5</v>
      </c>
      <c r="AA102" s="116">
        <f t="shared" si="51"/>
        <v>19695.5</v>
      </c>
      <c r="AB102" s="116">
        <f t="shared" si="51"/>
        <v>229636.2</v>
      </c>
      <c r="AC102" s="117">
        <f t="shared" si="38"/>
        <v>-375772.29999999987</v>
      </c>
      <c r="AD102" s="116">
        <f t="shared" si="47"/>
        <v>-62.069214422988765</v>
      </c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</row>
    <row r="103" spans="2:59" ht="15.95" customHeight="1" x14ac:dyDescent="0.25">
      <c r="B103" s="118" t="s">
        <v>107</v>
      </c>
      <c r="C103" s="119">
        <f>+C104+C105</f>
        <v>0</v>
      </c>
      <c r="D103" s="119">
        <f t="shared" ref="D103:N103" si="52">+D104+D105</f>
        <v>31.8</v>
      </c>
      <c r="E103" s="119">
        <f t="shared" si="52"/>
        <v>0</v>
      </c>
      <c r="F103" s="119">
        <f t="shared" si="52"/>
        <v>0</v>
      </c>
      <c r="G103" s="119">
        <f t="shared" si="52"/>
        <v>0</v>
      </c>
      <c r="H103" s="119">
        <f t="shared" si="52"/>
        <v>0</v>
      </c>
      <c r="I103" s="119">
        <f t="shared" si="52"/>
        <v>49.1</v>
      </c>
      <c r="J103" s="119">
        <f t="shared" si="52"/>
        <v>0</v>
      </c>
      <c r="K103" s="119">
        <f t="shared" si="52"/>
        <v>32</v>
      </c>
      <c r="L103" s="119">
        <f t="shared" si="52"/>
        <v>31.4</v>
      </c>
      <c r="M103" s="119">
        <f t="shared" si="52"/>
        <v>0</v>
      </c>
      <c r="N103" s="119">
        <f t="shared" si="52"/>
        <v>124.4</v>
      </c>
      <c r="O103" s="119">
        <f>+O104+O105</f>
        <v>268.70000000000005</v>
      </c>
      <c r="P103" s="119">
        <f t="shared" ref="P103:AB103" si="53">+P104+P105</f>
        <v>0</v>
      </c>
      <c r="Q103" s="119">
        <f t="shared" si="53"/>
        <v>36.1</v>
      </c>
      <c r="R103" s="119">
        <f t="shared" si="53"/>
        <v>43.4</v>
      </c>
      <c r="S103" s="119">
        <f t="shared" si="53"/>
        <v>0</v>
      </c>
      <c r="T103" s="119">
        <f t="shared" si="53"/>
        <v>116.9</v>
      </c>
      <c r="U103" s="119">
        <f t="shared" si="53"/>
        <v>8.4</v>
      </c>
      <c r="V103" s="119">
        <f t="shared" si="53"/>
        <v>0</v>
      </c>
      <c r="W103" s="119">
        <f t="shared" si="53"/>
        <v>200.8</v>
      </c>
      <c r="X103" s="119">
        <f t="shared" si="53"/>
        <v>29.5</v>
      </c>
      <c r="Y103" s="119">
        <f t="shared" si="53"/>
        <v>126</v>
      </c>
      <c r="Z103" s="119">
        <f t="shared" si="53"/>
        <v>0</v>
      </c>
      <c r="AA103" s="119">
        <f t="shared" si="53"/>
        <v>0</v>
      </c>
      <c r="AB103" s="119">
        <f t="shared" si="53"/>
        <v>561.1</v>
      </c>
      <c r="AC103" s="119">
        <f t="shared" si="38"/>
        <v>292.39999999999998</v>
      </c>
      <c r="AD103" s="120">
        <f t="shared" si="47"/>
        <v>108.82024562709339</v>
      </c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</row>
    <row r="104" spans="2:59" ht="22.5" customHeight="1" x14ac:dyDescent="0.25">
      <c r="B104" s="121" t="s">
        <v>108</v>
      </c>
      <c r="C104" s="122">
        <v>0</v>
      </c>
      <c r="D104" s="123">
        <v>31.8</v>
      </c>
      <c r="E104" s="123">
        <v>0</v>
      </c>
      <c r="F104" s="123">
        <v>0</v>
      </c>
      <c r="G104" s="123">
        <v>0</v>
      </c>
      <c r="H104" s="123">
        <v>0</v>
      </c>
      <c r="I104" s="123">
        <v>49.1</v>
      </c>
      <c r="J104" s="123">
        <v>0</v>
      </c>
      <c r="K104" s="123">
        <v>32</v>
      </c>
      <c r="L104" s="123">
        <v>31.4</v>
      </c>
      <c r="M104" s="123">
        <v>0</v>
      </c>
      <c r="N104" s="123">
        <v>124.4</v>
      </c>
      <c r="O104" s="122">
        <f>SUM(C104:N104)</f>
        <v>268.70000000000005</v>
      </c>
      <c r="P104" s="122">
        <v>0</v>
      </c>
      <c r="Q104" s="123">
        <v>36.1</v>
      </c>
      <c r="R104" s="123">
        <v>43.4</v>
      </c>
      <c r="S104" s="123">
        <v>0</v>
      </c>
      <c r="T104" s="123">
        <v>116.9</v>
      </c>
      <c r="U104" s="123">
        <v>8.4</v>
      </c>
      <c r="V104" s="123">
        <v>0</v>
      </c>
      <c r="W104" s="123">
        <v>66</v>
      </c>
      <c r="X104" s="123">
        <v>29.5</v>
      </c>
      <c r="Y104" s="123">
        <v>126</v>
      </c>
      <c r="Z104" s="123">
        <v>0</v>
      </c>
      <c r="AA104" s="123">
        <v>0</v>
      </c>
      <c r="AB104" s="122">
        <f>SUM(P104:AA104)</f>
        <v>426.3</v>
      </c>
      <c r="AC104" s="123">
        <f t="shared" si="38"/>
        <v>157.59999999999997</v>
      </c>
      <c r="AD104" s="122">
        <f t="shared" si="47"/>
        <v>58.65277260885744</v>
      </c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</row>
    <row r="105" spans="2:59" s="99" customFormat="1" ht="23.25" customHeight="1" x14ac:dyDescent="0.2">
      <c r="B105" s="124" t="s">
        <v>109</v>
      </c>
      <c r="C105" s="125">
        <v>0</v>
      </c>
      <c r="D105" s="126">
        <v>0</v>
      </c>
      <c r="E105" s="126">
        <v>0</v>
      </c>
      <c r="F105" s="126">
        <v>0</v>
      </c>
      <c r="G105" s="126">
        <v>0</v>
      </c>
      <c r="H105" s="126">
        <v>0</v>
      </c>
      <c r="I105" s="126">
        <v>0</v>
      </c>
      <c r="J105" s="126">
        <v>0</v>
      </c>
      <c r="K105" s="126">
        <v>0</v>
      </c>
      <c r="L105" s="126">
        <v>0</v>
      </c>
      <c r="M105" s="126">
        <v>0</v>
      </c>
      <c r="N105" s="126">
        <v>0</v>
      </c>
      <c r="O105" s="125">
        <f>SUM(C105:N105)</f>
        <v>0</v>
      </c>
      <c r="P105" s="125">
        <v>0</v>
      </c>
      <c r="Q105" s="126">
        <v>0</v>
      </c>
      <c r="R105" s="126">
        <v>0</v>
      </c>
      <c r="S105" s="126">
        <v>0</v>
      </c>
      <c r="T105" s="126">
        <v>0</v>
      </c>
      <c r="U105" s="126">
        <v>0</v>
      </c>
      <c r="V105" s="126">
        <v>0</v>
      </c>
      <c r="W105" s="126">
        <v>134.80000000000001</v>
      </c>
      <c r="X105" s="126">
        <v>0</v>
      </c>
      <c r="Y105" s="126">
        <v>0</v>
      </c>
      <c r="Z105" s="126">
        <v>0</v>
      </c>
      <c r="AA105" s="126">
        <v>0</v>
      </c>
      <c r="AB105" s="125">
        <f>SUM(P105:AA105)</f>
        <v>134.80000000000001</v>
      </c>
      <c r="AC105" s="127">
        <f t="shared" si="38"/>
        <v>134.80000000000001</v>
      </c>
      <c r="AD105" s="128">
        <v>0</v>
      </c>
      <c r="AE105" s="129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</row>
    <row r="106" spans="2:59" ht="15.95" customHeight="1" x14ac:dyDescent="0.25">
      <c r="B106" s="118" t="s">
        <v>110</v>
      </c>
      <c r="C106" s="119">
        <f t="shared" ref="C106:AB106" si="54">+C107+C109</f>
        <v>136944.19999999998</v>
      </c>
      <c r="D106" s="119">
        <f t="shared" si="54"/>
        <v>4381.8</v>
      </c>
      <c r="E106" s="119">
        <f t="shared" si="54"/>
        <v>17163.099999999999</v>
      </c>
      <c r="F106" s="119">
        <f t="shared" si="54"/>
        <v>660.9</v>
      </c>
      <c r="G106" s="119">
        <f t="shared" si="54"/>
        <v>48062.9</v>
      </c>
      <c r="H106" s="119">
        <f t="shared" si="54"/>
        <v>40429.1</v>
      </c>
      <c r="I106" s="119">
        <f t="shared" si="54"/>
        <v>44985.8</v>
      </c>
      <c r="J106" s="119">
        <f t="shared" si="54"/>
        <v>7110.8</v>
      </c>
      <c r="K106" s="119">
        <f t="shared" si="54"/>
        <v>221913.1</v>
      </c>
      <c r="L106" s="119">
        <f t="shared" si="54"/>
        <v>359.9</v>
      </c>
      <c r="M106" s="119">
        <f t="shared" si="54"/>
        <v>29332.3</v>
      </c>
      <c r="N106" s="119">
        <f t="shared" si="54"/>
        <v>48123.3</v>
      </c>
      <c r="O106" s="119">
        <f t="shared" si="54"/>
        <v>599467.19999999995</v>
      </c>
      <c r="P106" s="119">
        <f t="shared" si="54"/>
        <v>144914.1</v>
      </c>
      <c r="Q106" s="119">
        <f t="shared" si="54"/>
        <v>7149.4000000000005</v>
      </c>
      <c r="R106" s="119">
        <f t="shared" si="54"/>
        <v>1992.1</v>
      </c>
      <c r="S106" s="119">
        <f t="shared" si="54"/>
        <v>5016.2</v>
      </c>
      <c r="T106" s="119">
        <f t="shared" si="54"/>
        <v>149.4</v>
      </c>
      <c r="U106" s="119">
        <f t="shared" si="54"/>
        <v>24527.9</v>
      </c>
      <c r="V106" s="119">
        <f t="shared" si="54"/>
        <v>13591.3</v>
      </c>
      <c r="W106" s="119">
        <f t="shared" si="54"/>
        <v>320.60000000000002</v>
      </c>
      <c r="X106" s="119">
        <f t="shared" si="54"/>
        <v>1553.4</v>
      </c>
      <c r="Y106" s="119">
        <f t="shared" si="54"/>
        <v>1981.5</v>
      </c>
      <c r="Z106" s="119">
        <f t="shared" si="54"/>
        <v>826.5</v>
      </c>
      <c r="AA106" s="119">
        <f t="shared" si="54"/>
        <v>19695.5</v>
      </c>
      <c r="AB106" s="119">
        <f t="shared" si="54"/>
        <v>221717.9</v>
      </c>
      <c r="AC106" s="119">
        <f t="shared" si="38"/>
        <v>-377749.29999999993</v>
      </c>
      <c r="AD106" s="120">
        <f>+AC106/O106*100</f>
        <v>-63.014173252514894</v>
      </c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</row>
    <row r="107" spans="2:59" ht="15.95" customHeight="1" x14ac:dyDescent="0.25">
      <c r="B107" s="130" t="s">
        <v>111</v>
      </c>
      <c r="C107" s="131">
        <f t="shared" ref="C107:X107" si="55">+C108</f>
        <v>0</v>
      </c>
      <c r="D107" s="131">
        <f t="shared" si="55"/>
        <v>0</v>
      </c>
      <c r="E107" s="131">
        <f t="shared" si="55"/>
        <v>0</v>
      </c>
      <c r="F107" s="131">
        <f t="shared" si="55"/>
        <v>0</v>
      </c>
      <c r="G107" s="131">
        <f t="shared" si="55"/>
        <v>0</v>
      </c>
      <c r="H107" s="131">
        <f t="shared" si="55"/>
        <v>0</v>
      </c>
      <c r="I107" s="131">
        <f t="shared" si="55"/>
        <v>0</v>
      </c>
      <c r="J107" s="131">
        <f t="shared" si="55"/>
        <v>0</v>
      </c>
      <c r="K107" s="131">
        <f t="shared" si="55"/>
        <v>0</v>
      </c>
      <c r="L107" s="131">
        <f t="shared" si="55"/>
        <v>0</v>
      </c>
      <c r="M107" s="131">
        <f t="shared" si="55"/>
        <v>0</v>
      </c>
      <c r="N107" s="131">
        <f t="shared" si="55"/>
        <v>0</v>
      </c>
      <c r="O107" s="131">
        <f t="shared" si="55"/>
        <v>0</v>
      </c>
      <c r="P107" s="131">
        <f t="shared" si="55"/>
        <v>0</v>
      </c>
      <c r="Q107" s="131">
        <f t="shared" si="55"/>
        <v>0</v>
      </c>
      <c r="R107" s="131">
        <f t="shared" si="55"/>
        <v>0</v>
      </c>
      <c r="S107" s="131">
        <f t="shared" si="55"/>
        <v>0</v>
      </c>
      <c r="T107" s="131">
        <f t="shared" si="55"/>
        <v>0</v>
      </c>
      <c r="U107" s="131">
        <f t="shared" si="55"/>
        <v>0</v>
      </c>
      <c r="V107" s="131">
        <f t="shared" si="55"/>
        <v>0</v>
      </c>
      <c r="W107" s="131">
        <f t="shared" si="55"/>
        <v>0</v>
      </c>
      <c r="X107" s="131">
        <f t="shared" si="55"/>
        <v>0</v>
      </c>
      <c r="Y107" s="131">
        <v>0</v>
      </c>
      <c r="Z107" s="131">
        <v>0</v>
      </c>
      <c r="AA107" s="131">
        <v>0</v>
      </c>
      <c r="AB107" s="131">
        <f>+AB108</f>
        <v>0</v>
      </c>
      <c r="AC107" s="60">
        <f>+AC108</f>
        <v>0</v>
      </c>
      <c r="AD107" s="132">
        <v>0</v>
      </c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</row>
    <row r="108" spans="2:59" ht="15.95" customHeight="1" x14ac:dyDescent="0.25">
      <c r="B108" s="25" t="s">
        <v>112</v>
      </c>
      <c r="C108" s="122">
        <v>0</v>
      </c>
      <c r="D108" s="123">
        <v>0</v>
      </c>
      <c r="E108" s="123">
        <v>0</v>
      </c>
      <c r="F108" s="123">
        <v>0</v>
      </c>
      <c r="G108" s="123">
        <v>0</v>
      </c>
      <c r="H108" s="123">
        <v>0</v>
      </c>
      <c r="I108" s="123">
        <v>0</v>
      </c>
      <c r="J108" s="123">
        <v>0</v>
      </c>
      <c r="K108" s="123">
        <v>0</v>
      </c>
      <c r="L108" s="123">
        <v>0</v>
      </c>
      <c r="M108" s="123">
        <v>0</v>
      </c>
      <c r="N108" s="123">
        <v>0</v>
      </c>
      <c r="O108" s="122">
        <f>SUM(C108:N108)</f>
        <v>0</v>
      </c>
      <c r="P108" s="122">
        <v>0</v>
      </c>
      <c r="Q108" s="123">
        <v>0</v>
      </c>
      <c r="R108" s="123">
        <v>0</v>
      </c>
      <c r="S108" s="123">
        <v>0</v>
      </c>
      <c r="T108" s="123">
        <v>0</v>
      </c>
      <c r="U108" s="123">
        <v>0</v>
      </c>
      <c r="V108" s="123">
        <v>0</v>
      </c>
      <c r="W108" s="123">
        <v>0</v>
      </c>
      <c r="X108" s="123">
        <v>0</v>
      </c>
      <c r="Y108" s="123">
        <v>0</v>
      </c>
      <c r="Z108" s="123">
        <v>0</v>
      </c>
      <c r="AA108" s="123">
        <v>0</v>
      </c>
      <c r="AB108" s="122">
        <f>SUM(P108:AA108)</f>
        <v>0</v>
      </c>
      <c r="AC108" s="60">
        <f t="shared" ref="AC108:AC134" si="56">+AB108-O108</f>
        <v>0</v>
      </c>
      <c r="AD108" s="132">
        <v>0</v>
      </c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</row>
    <row r="109" spans="2:59" ht="15.95" customHeight="1" x14ac:dyDescent="0.25">
      <c r="B109" s="130" t="s">
        <v>113</v>
      </c>
      <c r="C109" s="133">
        <f t="shared" ref="C109:AB109" si="57">+C111+C114+C110</f>
        <v>136944.19999999998</v>
      </c>
      <c r="D109" s="133">
        <f t="shared" si="57"/>
        <v>4381.8</v>
      </c>
      <c r="E109" s="133">
        <f t="shared" si="57"/>
        <v>17163.099999999999</v>
      </c>
      <c r="F109" s="133">
        <f t="shared" si="57"/>
        <v>660.9</v>
      </c>
      <c r="G109" s="133">
        <f t="shared" si="57"/>
        <v>48062.9</v>
      </c>
      <c r="H109" s="133">
        <f t="shared" si="57"/>
        <v>40429.1</v>
      </c>
      <c r="I109" s="133">
        <f t="shared" si="57"/>
        <v>44985.8</v>
      </c>
      <c r="J109" s="133">
        <f t="shared" si="57"/>
        <v>7110.8</v>
      </c>
      <c r="K109" s="133">
        <f t="shared" si="57"/>
        <v>221913.1</v>
      </c>
      <c r="L109" s="133">
        <f t="shared" si="57"/>
        <v>359.9</v>
      </c>
      <c r="M109" s="133">
        <f t="shared" si="57"/>
        <v>29332.3</v>
      </c>
      <c r="N109" s="133">
        <f t="shared" si="57"/>
        <v>48123.3</v>
      </c>
      <c r="O109" s="133">
        <f t="shared" si="57"/>
        <v>599467.19999999995</v>
      </c>
      <c r="P109" s="133">
        <f t="shared" si="57"/>
        <v>144914.1</v>
      </c>
      <c r="Q109" s="133">
        <f t="shared" si="57"/>
        <v>7149.4000000000005</v>
      </c>
      <c r="R109" s="133">
        <f t="shared" si="57"/>
        <v>1992.1</v>
      </c>
      <c r="S109" s="133">
        <f t="shared" si="57"/>
        <v>5016.2</v>
      </c>
      <c r="T109" s="133">
        <f t="shared" si="57"/>
        <v>149.4</v>
      </c>
      <c r="U109" s="133">
        <f t="shared" si="57"/>
        <v>24527.9</v>
      </c>
      <c r="V109" s="133">
        <f t="shared" si="57"/>
        <v>13591.3</v>
      </c>
      <c r="W109" s="133">
        <f t="shared" si="57"/>
        <v>320.60000000000002</v>
      </c>
      <c r="X109" s="133">
        <f t="shared" si="57"/>
        <v>1553.4</v>
      </c>
      <c r="Y109" s="133">
        <f t="shared" si="57"/>
        <v>1981.5</v>
      </c>
      <c r="Z109" s="133">
        <f t="shared" si="57"/>
        <v>826.5</v>
      </c>
      <c r="AA109" s="133">
        <f t="shared" si="57"/>
        <v>19695.5</v>
      </c>
      <c r="AB109" s="133">
        <f t="shared" si="57"/>
        <v>221717.9</v>
      </c>
      <c r="AC109" s="134">
        <f t="shared" si="56"/>
        <v>-377749.29999999993</v>
      </c>
      <c r="AD109" s="135">
        <f>+AC109/O109*100</f>
        <v>-63.014173252514894</v>
      </c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</row>
    <row r="110" spans="2:59" ht="15.95" customHeight="1" x14ac:dyDescent="0.25">
      <c r="B110" s="136" t="s">
        <v>114</v>
      </c>
      <c r="C110" s="116">
        <v>0</v>
      </c>
      <c r="D110" s="117">
        <v>0</v>
      </c>
      <c r="E110" s="117">
        <v>0</v>
      </c>
      <c r="F110" s="117">
        <v>0</v>
      </c>
      <c r="G110" s="117">
        <v>0</v>
      </c>
      <c r="H110" s="117">
        <v>0</v>
      </c>
      <c r="I110" s="117">
        <v>0</v>
      </c>
      <c r="J110" s="117">
        <v>0</v>
      </c>
      <c r="K110" s="117">
        <v>0</v>
      </c>
      <c r="L110" s="117">
        <v>0</v>
      </c>
      <c r="M110" s="117">
        <v>0</v>
      </c>
      <c r="N110" s="117">
        <v>0</v>
      </c>
      <c r="O110" s="116">
        <f>SUM(C110:N110)</f>
        <v>0</v>
      </c>
      <c r="P110" s="116">
        <v>0</v>
      </c>
      <c r="Q110" s="117">
        <v>0</v>
      </c>
      <c r="R110" s="117">
        <v>0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6">
        <f>SUM(P110:AA110)</f>
        <v>0</v>
      </c>
      <c r="AC110" s="137">
        <f t="shared" si="56"/>
        <v>0</v>
      </c>
      <c r="AD110" s="138" t="s">
        <v>115</v>
      </c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</row>
    <row r="111" spans="2:59" ht="15.95" customHeight="1" x14ac:dyDescent="0.25">
      <c r="B111" s="136" t="s">
        <v>116</v>
      </c>
      <c r="C111" s="117">
        <f t="shared" ref="C111:AA111" si="58">+C112+C113</f>
        <v>136914.79999999999</v>
      </c>
      <c r="D111" s="117">
        <f t="shared" si="58"/>
        <v>4050</v>
      </c>
      <c r="E111" s="117">
        <f t="shared" si="58"/>
        <v>8813.7999999999993</v>
      </c>
      <c r="F111" s="117">
        <f t="shared" si="58"/>
        <v>0</v>
      </c>
      <c r="G111" s="117">
        <f t="shared" si="58"/>
        <v>40000</v>
      </c>
      <c r="H111" s="117">
        <f t="shared" si="58"/>
        <v>0</v>
      </c>
      <c r="I111" s="117">
        <f t="shared" si="58"/>
        <v>43759.9</v>
      </c>
      <c r="J111" s="117">
        <f t="shared" si="58"/>
        <v>5000</v>
      </c>
      <c r="K111" s="117">
        <f t="shared" si="58"/>
        <v>221890.30000000002</v>
      </c>
      <c r="L111" s="117">
        <f t="shared" si="58"/>
        <v>182.9</v>
      </c>
      <c r="M111" s="117">
        <f t="shared" si="58"/>
        <v>0</v>
      </c>
      <c r="N111" s="117">
        <f t="shared" si="58"/>
        <v>9853.7000000000007</v>
      </c>
      <c r="O111" s="117">
        <f t="shared" si="58"/>
        <v>470465.4</v>
      </c>
      <c r="P111" s="117">
        <f t="shared" si="58"/>
        <v>144893.4</v>
      </c>
      <c r="Q111" s="117">
        <f t="shared" si="58"/>
        <v>7119.6</v>
      </c>
      <c r="R111" s="117">
        <f t="shared" si="58"/>
        <v>0</v>
      </c>
      <c r="S111" s="117">
        <f t="shared" si="58"/>
        <v>5000</v>
      </c>
      <c r="T111" s="117">
        <f t="shared" si="58"/>
        <v>0</v>
      </c>
      <c r="U111" s="117">
        <f t="shared" si="58"/>
        <v>24329.200000000001</v>
      </c>
      <c r="V111" s="117">
        <f t="shared" si="58"/>
        <v>0</v>
      </c>
      <c r="W111" s="117">
        <f t="shared" si="58"/>
        <v>0</v>
      </c>
      <c r="X111" s="117">
        <f t="shared" si="58"/>
        <v>0</v>
      </c>
      <c r="Y111" s="117">
        <f t="shared" si="58"/>
        <v>0</v>
      </c>
      <c r="Z111" s="117">
        <f t="shared" si="58"/>
        <v>0</v>
      </c>
      <c r="AA111" s="117">
        <f t="shared" si="58"/>
        <v>16313.8</v>
      </c>
      <c r="AB111" s="117">
        <f>+AB112+AB113</f>
        <v>197656</v>
      </c>
      <c r="AC111" s="18">
        <f t="shared" si="56"/>
        <v>-272809.40000000002</v>
      </c>
      <c r="AD111" s="116">
        <f>+AC111/O111*100</f>
        <v>-57.987133591545735</v>
      </c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</row>
    <row r="112" spans="2:59" ht="15.95" customHeight="1" x14ac:dyDescent="0.25">
      <c r="B112" s="139" t="s">
        <v>117</v>
      </c>
      <c r="C112" s="122">
        <v>5408</v>
      </c>
      <c r="D112" s="123">
        <v>4050</v>
      </c>
      <c r="E112" s="123">
        <v>8813.7999999999993</v>
      </c>
      <c r="F112" s="123">
        <v>0</v>
      </c>
      <c r="G112" s="123">
        <v>40000</v>
      </c>
      <c r="H112" s="123">
        <v>0</v>
      </c>
      <c r="I112" s="123">
        <v>43759.9</v>
      </c>
      <c r="J112" s="123">
        <v>5000</v>
      </c>
      <c r="K112" s="123">
        <v>6035.6</v>
      </c>
      <c r="L112" s="123">
        <v>0</v>
      </c>
      <c r="M112" s="123">
        <v>0</v>
      </c>
      <c r="N112" s="123">
        <v>9500</v>
      </c>
      <c r="O112" s="122">
        <f>SUM(C112:N112)</f>
        <v>122567.30000000002</v>
      </c>
      <c r="P112" s="122">
        <v>0</v>
      </c>
      <c r="Q112" s="123">
        <v>7000</v>
      </c>
      <c r="R112" s="123">
        <v>0</v>
      </c>
      <c r="S112" s="123">
        <v>5000</v>
      </c>
      <c r="T112" s="123">
        <v>0</v>
      </c>
      <c r="U112" s="140">
        <v>24329.200000000001</v>
      </c>
      <c r="V112" s="123">
        <v>0</v>
      </c>
      <c r="W112" s="123">
        <v>0</v>
      </c>
      <c r="X112" s="123">
        <v>0</v>
      </c>
      <c r="Y112" s="123">
        <v>0</v>
      </c>
      <c r="Z112" s="123">
        <v>0</v>
      </c>
      <c r="AA112" s="123">
        <v>16313.8</v>
      </c>
      <c r="AB112" s="122">
        <f>SUM(P112:AA112)</f>
        <v>52643</v>
      </c>
      <c r="AC112" s="141">
        <f t="shared" si="56"/>
        <v>-69924.300000000017</v>
      </c>
      <c r="AD112" s="122">
        <f>+AC112/O112*100</f>
        <v>-57.049718807544927</v>
      </c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</row>
    <row r="113" spans="2:59" ht="15.95" customHeight="1" x14ac:dyDescent="0.25">
      <c r="B113" s="139" t="s">
        <v>118</v>
      </c>
      <c r="C113" s="122">
        <v>131506.79999999999</v>
      </c>
      <c r="D113" s="123">
        <v>0</v>
      </c>
      <c r="E113" s="123">
        <v>0</v>
      </c>
      <c r="F113" s="123">
        <v>0</v>
      </c>
      <c r="G113" s="123">
        <v>0</v>
      </c>
      <c r="H113" s="123">
        <v>0</v>
      </c>
      <c r="I113" s="123">
        <v>0</v>
      </c>
      <c r="J113" s="123">
        <v>0</v>
      </c>
      <c r="K113" s="123">
        <v>215854.7</v>
      </c>
      <c r="L113" s="123">
        <v>182.9</v>
      </c>
      <c r="M113" s="123">
        <v>0</v>
      </c>
      <c r="N113" s="123">
        <v>353.7</v>
      </c>
      <c r="O113" s="122">
        <f>SUM(C113:N113)</f>
        <v>347898.10000000003</v>
      </c>
      <c r="P113" s="122">
        <v>144893.4</v>
      </c>
      <c r="Q113" s="123">
        <v>119.6</v>
      </c>
      <c r="R113" s="123">
        <v>0</v>
      </c>
      <c r="S113" s="123">
        <v>0</v>
      </c>
      <c r="T113" s="123">
        <v>0</v>
      </c>
      <c r="U113" s="123">
        <v>0</v>
      </c>
      <c r="V113" s="123">
        <v>0</v>
      </c>
      <c r="W113" s="123">
        <v>0</v>
      </c>
      <c r="X113" s="123">
        <v>0</v>
      </c>
      <c r="Y113" s="123">
        <v>0</v>
      </c>
      <c r="Z113" s="123">
        <v>0</v>
      </c>
      <c r="AA113" s="123">
        <v>0</v>
      </c>
      <c r="AB113" s="122">
        <f>SUM(P113:AA113)</f>
        <v>145013</v>
      </c>
      <c r="AC113" s="141">
        <f t="shared" si="56"/>
        <v>-202885.10000000003</v>
      </c>
      <c r="AD113" s="122">
        <v>0</v>
      </c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</row>
    <row r="114" spans="2:59" ht="15.95" customHeight="1" x14ac:dyDescent="0.25">
      <c r="B114" s="136" t="s">
        <v>119</v>
      </c>
      <c r="C114" s="117">
        <f t="shared" ref="C114:AB114" si="59">+C115+C116</f>
        <v>29.4</v>
      </c>
      <c r="D114" s="117">
        <f t="shared" si="59"/>
        <v>331.8</v>
      </c>
      <c r="E114" s="117">
        <f t="shared" si="59"/>
        <v>8349.2999999999993</v>
      </c>
      <c r="F114" s="117">
        <f t="shared" si="59"/>
        <v>660.9</v>
      </c>
      <c r="G114" s="117">
        <f t="shared" si="59"/>
        <v>8062.9</v>
      </c>
      <c r="H114" s="117">
        <f t="shared" si="59"/>
        <v>40429.1</v>
      </c>
      <c r="I114" s="117">
        <f t="shared" si="59"/>
        <v>1225.9000000000001</v>
      </c>
      <c r="J114" s="117">
        <f t="shared" si="59"/>
        <v>2110.8000000000002</v>
      </c>
      <c r="K114" s="117">
        <f t="shared" si="59"/>
        <v>22.8</v>
      </c>
      <c r="L114" s="117">
        <f t="shared" si="59"/>
        <v>177</v>
      </c>
      <c r="M114" s="117">
        <f t="shared" si="59"/>
        <v>29332.3</v>
      </c>
      <c r="N114" s="117">
        <f t="shared" si="59"/>
        <v>38269.599999999999</v>
      </c>
      <c r="O114" s="117">
        <f t="shared" si="59"/>
        <v>129001.79999999999</v>
      </c>
      <c r="P114" s="117">
        <f t="shared" si="59"/>
        <v>20.7</v>
      </c>
      <c r="Q114" s="117">
        <f t="shared" si="59"/>
        <v>29.8</v>
      </c>
      <c r="R114" s="117">
        <f t="shared" si="59"/>
        <v>1992.1</v>
      </c>
      <c r="S114" s="117">
        <f t="shared" si="59"/>
        <v>16.2</v>
      </c>
      <c r="T114" s="117">
        <f t="shared" si="59"/>
        <v>149.4</v>
      </c>
      <c r="U114" s="117">
        <f t="shared" si="59"/>
        <v>198.7</v>
      </c>
      <c r="V114" s="117">
        <f t="shared" si="59"/>
        <v>13591.3</v>
      </c>
      <c r="W114" s="117">
        <f t="shared" si="59"/>
        <v>320.60000000000002</v>
      </c>
      <c r="X114" s="117">
        <f t="shared" si="59"/>
        <v>1553.4</v>
      </c>
      <c r="Y114" s="117">
        <f t="shared" si="59"/>
        <v>1981.5</v>
      </c>
      <c r="Z114" s="117">
        <f t="shared" si="59"/>
        <v>826.5</v>
      </c>
      <c r="AA114" s="117">
        <f t="shared" si="59"/>
        <v>3381.7</v>
      </c>
      <c r="AB114" s="117">
        <f t="shared" si="59"/>
        <v>24061.9</v>
      </c>
      <c r="AC114" s="18">
        <f t="shared" si="56"/>
        <v>-104939.9</v>
      </c>
      <c r="AD114" s="17">
        <f>+AC114/O114*100</f>
        <v>-81.347624606788443</v>
      </c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</row>
    <row r="115" spans="2:59" ht="15.95" customHeight="1" x14ac:dyDescent="0.25">
      <c r="B115" s="139" t="s">
        <v>120</v>
      </c>
      <c r="C115" s="122">
        <v>0</v>
      </c>
      <c r="D115" s="123">
        <v>0</v>
      </c>
      <c r="E115" s="123">
        <v>0</v>
      </c>
      <c r="F115" s="123">
        <v>0</v>
      </c>
      <c r="G115" s="123">
        <v>6000</v>
      </c>
      <c r="H115" s="123">
        <v>1500</v>
      </c>
      <c r="I115" s="123">
        <v>0</v>
      </c>
      <c r="J115" s="123">
        <v>0</v>
      </c>
      <c r="K115" s="123">
        <v>0</v>
      </c>
      <c r="L115" s="123">
        <v>0</v>
      </c>
      <c r="M115" s="123">
        <v>0</v>
      </c>
      <c r="N115" s="123">
        <v>0</v>
      </c>
      <c r="O115" s="122">
        <f>SUM(C115:N115)</f>
        <v>7500</v>
      </c>
      <c r="P115" s="122">
        <v>0</v>
      </c>
      <c r="Q115" s="123">
        <v>0</v>
      </c>
      <c r="R115" s="123">
        <v>0</v>
      </c>
      <c r="S115" s="123">
        <v>0</v>
      </c>
      <c r="T115" s="123">
        <v>0</v>
      </c>
      <c r="U115" s="123">
        <v>0</v>
      </c>
      <c r="V115" s="123">
        <v>0</v>
      </c>
      <c r="W115" s="123">
        <v>0</v>
      </c>
      <c r="X115" s="123">
        <v>0</v>
      </c>
      <c r="Y115" s="123">
        <v>0</v>
      </c>
      <c r="Z115" s="123">
        <v>0</v>
      </c>
      <c r="AA115" s="123">
        <v>0</v>
      </c>
      <c r="AB115" s="122">
        <f>SUM(P115:AA115)</f>
        <v>0</v>
      </c>
      <c r="AC115" s="141">
        <f t="shared" si="56"/>
        <v>-7500</v>
      </c>
      <c r="AD115" s="132">
        <v>0</v>
      </c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</row>
    <row r="116" spans="2:59" ht="15.95" customHeight="1" x14ac:dyDescent="0.25">
      <c r="B116" s="139" t="s">
        <v>121</v>
      </c>
      <c r="C116" s="123">
        <f t="shared" ref="C116:O116" si="60">+C117+C118</f>
        <v>29.4</v>
      </c>
      <c r="D116" s="123">
        <f t="shared" si="60"/>
        <v>331.8</v>
      </c>
      <c r="E116" s="123">
        <f t="shared" si="60"/>
        <v>8349.2999999999993</v>
      </c>
      <c r="F116" s="123">
        <f t="shared" si="60"/>
        <v>660.9</v>
      </c>
      <c r="G116" s="123">
        <f t="shared" si="60"/>
        <v>2062.9</v>
      </c>
      <c r="H116" s="123">
        <f t="shared" si="60"/>
        <v>38929.1</v>
      </c>
      <c r="I116" s="123">
        <f t="shared" si="60"/>
        <v>1225.9000000000001</v>
      </c>
      <c r="J116" s="123">
        <f t="shared" si="60"/>
        <v>2110.8000000000002</v>
      </c>
      <c r="K116" s="123">
        <f t="shared" si="60"/>
        <v>22.8</v>
      </c>
      <c r="L116" s="123">
        <f t="shared" si="60"/>
        <v>177</v>
      </c>
      <c r="M116" s="123">
        <f t="shared" si="60"/>
        <v>29332.3</v>
      </c>
      <c r="N116" s="123">
        <v>38269.599999999999</v>
      </c>
      <c r="O116" s="123">
        <f t="shared" si="60"/>
        <v>121501.79999999999</v>
      </c>
      <c r="P116" s="123">
        <f>+P117+P118</f>
        <v>20.7</v>
      </c>
      <c r="Q116" s="123">
        <f t="shared" ref="Q116:AB116" si="61">+Q117+Q118</f>
        <v>29.8</v>
      </c>
      <c r="R116" s="123">
        <f t="shared" si="61"/>
        <v>1992.1</v>
      </c>
      <c r="S116" s="123">
        <f t="shared" si="61"/>
        <v>16.2</v>
      </c>
      <c r="T116" s="123">
        <f t="shared" si="61"/>
        <v>149.4</v>
      </c>
      <c r="U116" s="123">
        <f t="shared" si="61"/>
        <v>198.7</v>
      </c>
      <c r="V116" s="123">
        <f t="shared" si="61"/>
        <v>13591.3</v>
      </c>
      <c r="W116" s="123">
        <f t="shared" si="61"/>
        <v>320.60000000000002</v>
      </c>
      <c r="X116" s="123">
        <f t="shared" si="61"/>
        <v>1553.4</v>
      </c>
      <c r="Y116" s="123">
        <f t="shared" si="61"/>
        <v>1981.5</v>
      </c>
      <c r="Z116" s="123">
        <f t="shared" si="61"/>
        <v>826.5</v>
      </c>
      <c r="AA116" s="123">
        <f t="shared" si="61"/>
        <v>3381.7</v>
      </c>
      <c r="AB116" s="123">
        <f t="shared" si="61"/>
        <v>24061.9</v>
      </c>
      <c r="AC116" s="141">
        <f t="shared" si="56"/>
        <v>-97439.9</v>
      </c>
      <c r="AD116" s="142">
        <f>+AC116/O116*100</f>
        <v>-80.196260466923135</v>
      </c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</row>
    <row r="117" spans="2:59" ht="15.95" customHeight="1" x14ac:dyDescent="0.25">
      <c r="B117" s="143" t="s">
        <v>122</v>
      </c>
      <c r="C117" s="122">
        <v>0</v>
      </c>
      <c r="D117" s="123">
        <v>0</v>
      </c>
      <c r="E117" s="123">
        <v>0</v>
      </c>
      <c r="F117" s="123">
        <v>0</v>
      </c>
      <c r="G117" s="123">
        <v>0</v>
      </c>
      <c r="H117" s="123">
        <v>0</v>
      </c>
      <c r="I117" s="123">
        <v>0</v>
      </c>
      <c r="J117" s="123">
        <v>0</v>
      </c>
      <c r="K117" s="123">
        <v>0</v>
      </c>
      <c r="L117" s="123">
        <v>0</v>
      </c>
      <c r="M117" s="123">
        <v>0</v>
      </c>
      <c r="N117" s="123">
        <v>0</v>
      </c>
      <c r="O117" s="122">
        <f>SUM(C117:N117)</f>
        <v>0</v>
      </c>
      <c r="P117" s="122">
        <v>0</v>
      </c>
      <c r="Q117" s="123">
        <v>0</v>
      </c>
      <c r="R117" s="123">
        <v>0</v>
      </c>
      <c r="S117" s="123">
        <v>0</v>
      </c>
      <c r="T117" s="123">
        <v>0</v>
      </c>
      <c r="U117" s="123">
        <v>0</v>
      </c>
      <c r="V117" s="123">
        <v>0</v>
      </c>
      <c r="W117" s="123">
        <v>0</v>
      </c>
      <c r="X117" s="123">
        <v>0</v>
      </c>
      <c r="Y117" s="123">
        <v>0</v>
      </c>
      <c r="Z117" s="123">
        <v>0</v>
      </c>
      <c r="AA117" s="123">
        <v>0</v>
      </c>
      <c r="AB117" s="122">
        <f>SUM(P117:AA117)</f>
        <v>0</v>
      </c>
      <c r="AC117" s="60">
        <f t="shared" si="56"/>
        <v>0</v>
      </c>
      <c r="AD117" s="132">
        <v>0</v>
      </c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</row>
    <row r="118" spans="2:59" ht="15.95" customHeight="1" x14ac:dyDescent="0.25">
      <c r="B118" s="143" t="s">
        <v>34</v>
      </c>
      <c r="C118" s="122">
        <v>29.4</v>
      </c>
      <c r="D118" s="123">
        <v>331.8</v>
      </c>
      <c r="E118" s="123">
        <v>8349.2999999999993</v>
      </c>
      <c r="F118" s="123">
        <v>660.9</v>
      </c>
      <c r="G118" s="123">
        <v>2062.9</v>
      </c>
      <c r="H118" s="123">
        <v>38929.1</v>
      </c>
      <c r="I118" s="123">
        <v>1225.9000000000001</v>
      </c>
      <c r="J118" s="123">
        <v>2110.8000000000002</v>
      </c>
      <c r="K118" s="123">
        <v>22.8</v>
      </c>
      <c r="L118" s="123">
        <v>177</v>
      </c>
      <c r="M118" s="123">
        <v>29332.3</v>
      </c>
      <c r="N118" s="123">
        <v>38269.599999999999</v>
      </c>
      <c r="O118" s="122">
        <f>SUM(C118:N118)</f>
        <v>121501.79999999999</v>
      </c>
      <c r="P118" s="122">
        <v>20.7</v>
      </c>
      <c r="Q118" s="123">
        <v>29.8</v>
      </c>
      <c r="R118" s="123">
        <v>1992.1</v>
      </c>
      <c r="S118" s="123">
        <v>16.2</v>
      </c>
      <c r="T118" s="123">
        <v>149.4</v>
      </c>
      <c r="U118" s="123">
        <v>198.7</v>
      </c>
      <c r="V118" s="123">
        <v>13591.3</v>
      </c>
      <c r="W118" s="140">
        <v>320.60000000000002</v>
      </c>
      <c r="X118" s="123">
        <v>1553.4</v>
      </c>
      <c r="Y118" s="123">
        <v>1981.5</v>
      </c>
      <c r="Z118" s="123">
        <v>826.5</v>
      </c>
      <c r="AA118" s="123">
        <v>3381.7</v>
      </c>
      <c r="AB118" s="122">
        <f>SUM(P118:AA118)</f>
        <v>24061.9</v>
      </c>
      <c r="AC118" s="141">
        <f t="shared" si="56"/>
        <v>-97439.9</v>
      </c>
      <c r="AD118" s="142">
        <f>+AC118/O118*100</f>
        <v>-80.196260466923135</v>
      </c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</row>
    <row r="119" spans="2:59" ht="15.95" customHeight="1" x14ac:dyDescent="0.25">
      <c r="B119" s="118" t="s">
        <v>123</v>
      </c>
      <c r="C119" s="116">
        <f t="shared" ref="C119:AB119" si="62">+C120+C123</f>
        <v>142.30000000000001</v>
      </c>
      <c r="D119" s="116">
        <f t="shared" si="62"/>
        <v>137</v>
      </c>
      <c r="E119" s="116">
        <f t="shared" si="62"/>
        <v>498</v>
      </c>
      <c r="F119" s="116">
        <f t="shared" si="62"/>
        <v>0</v>
      </c>
      <c r="G119" s="116">
        <f t="shared" si="62"/>
        <v>722.9</v>
      </c>
      <c r="H119" s="116">
        <f t="shared" si="62"/>
        <v>0</v>
      </c>
      <c r="I119" s="116">
        <f t="shared" si="62"/>
        <v>142.69999999999999</v>
      </c>
      <c r="J119" s="116">
        <f t="shared" si="62"/>
        <v>295.40000000000003</v>
      </c>
      <c r="K119" s="116">
        <f t="shared" si="62"/>
        <v>1861.6</v>
      </c>
      <c r="L119" s="116">
        <f t="shared" si="62"/>
        <v>0</v>
      </c>
      <c r="M119" s="116">
        <f t="shared" si="62"/>
        <v>0</v>
      </c>
      <c r="N119" s="116">
        <f t="shared" si="62"/>
        <v>1872.7</v>
      </c>
      <c r="O119" s="116">
        <f t="shared" si="62"/>
        <v>5672.6</v>
      </c>
      <c r="P119" s="116">
        <f t="shared" si="62"/>
        <v>3978.3</v>
      </c>
      <c r="Q119" s="116">
        <f t="shared" si="62"/>
        <v>2090.5</v>
      </c>
      <c r="R119" s="116">
        <f t="shared" si="62"/>
        <v>0</v>
      </c>
      <c r="S119" s="116">
        <f t="shared" si="62"/>
        <v>1150.5</v>
      </c>
      <c r="T119" s="116">
        <f t="shared" si="62"/>
        <v>0</v>
      </c>
      <c r="U119" s="116">
        <f t="shared" si="62"/>
        <v>137.9</v>
      </c>
      <c r="V119" s="116">
        <f t="shared" si="62"/>
        <v>0</v>
      </c>
      <c r="W119" s="116">
        <f t="shared" si="62"/>
        <v>0</v>
      </c>
      <c r="X119" s="116">
        <f t="shared" si="62"/>
        <v>0</v>
      </c>
      <c r="Y119" s="116">
        <f t="shared" si="62"/>
        <v>0</v>
      </c>
      <c r="Z119" s="116">
        <f t="shared" si="62"/>
        <v>0</v>
      </c>
      <c r="AA119" s="116">
        <f t="shared" si="62"/>
        <v>0</v>
      </c>
      <c r="AB119" s="116">
        <f t="shared" si="62"/>
        <v>7357.2</v>
      </c>
      <c r="AC119" s="18">
        <f t="shared" si="56"/>
        <v>1684.5999999999995</v>
      </c>
      <c r="AD119" s="17">
        <f>+AC119/O119*100</f>
        <v>29.697140640975906</v>
      </c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</row>
    <row r="120" spans="2:59" ht="15.95" customHeight="1" x14ac:dyDescent="0.25">
      <c r="B120" s="144" t="s">
        <v>124</v>
      </c>
      <c r="C120" s="116">
        <f t="shared" ref="C120:AB120" si="63">+C121+C122</f>
        <v>125.4</v>
      </c>
      <c r="D120" s="116">
        <f t="shared" si="63"/>
        <v>106</v>
      </c>
      <c r="E120" s="116">
        <f t="shared" si="63"/>
        <v>333.6</v>
      </c>
      <c r="F120" s="116">
        <f t="shared" si="63"/>
        <v>0</v>
      </c>
      <c r="G120" s="116">
        <f t="shared" si="63"/>
        <v>0</v>
      </c>
      <c r="H120" s="116">
        <f t="shared" si="63"/>
        <v>0</v>
      </c>
      <c r="I120" s="116">
        <f t="shared" si="63"/>
        <v>0</v>
      </c>
      <c r="J120" s="116">
        <f t="shared" si="63"/>
        <v>257.10000000000002</v>
      </c>
      <c r="K120" s="116">
        <f t="shared" si="63"/>
        <v>398.5</v>
      </c>
      <c r="L120" s="116">
        <f t="shared" si="63"/>
        <v>0</v>
      </c>
      <c r="M120" s="116">
        <f t="shared" si="63"/>
        <v>0</v>
      </c>
      <c r="N120" s="116">
        <f t="shared" si="63"/>
        <v>1409.5</v>
      </c>
      <c r="O120" s="116">
        <f t="shared" si="63"/>
        <v>2630.1</v>
      </c>
      <c r="P120" s="116">
        <f t="shared" si="63"/>
        <v>2738.4</v>
      </c>
      <c r="Q120" s="116">
        <f t="shared" si="63"/>
        <v>2025.1</v>
      </c>
      <c r="R120" s="116">
        <f t="shared" si="63"/>
        <v>0</v>
      </c>
      <c r="S120" s="116">
        <f t="shared" si="63"/>
        <v>1010.5</v>
      </c>
      <c r="T120" s="116">
        <f t="shared" si="63"/>
        <v>0</v>
      </c>
      <c r="U120" s="116">
        <f t="shared" si="63"/>
        <v>137.9</v>
      </c>
      <c r="V120" s="116">
        <f t="shared" si="63"/>
        <v>0</v>
      </c>
      <c r="W120" s="116">
        <f t="shared" si="63"/>
        <v>0</v>
      </c>
      <c r="X120" s="116">
        <f t="shared" si="63"/>
        <v>0</v>
      </c>
      <c r="Y120" s="116">
        <f t="shared" si="63"/>
        <v>0</v>
      </c>
      <c r="Z120" s="116">
        <f t="shared" si="63"/>
        <v>0</v>
      </c>
      <c r="AA120" s="116">
        <f t="shared" si="63"/>
        <v>0</v>
      </c>
      <c r="AB120" s="116">
        <f t="shared" si="63"/>
        <v>5911.9</v>
      </c>
      <c r="AC120" s="18">
        <f t="shared" si="56"/>
        <v>3281.7999999999997</v>
      </c>
      <c r="AD120" s="17">
        <f>+AC120/O120*100</f>
        <v>124.77852553134861</v>
      </c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</row>
    <row r="121" spans="2:59" ht="15.95" customHeight="1" x14ac:dyDescent="0.25">
      <c r="B121" s="145" t="s">
        <v>125</v>
      </c>
      <c r="C121" s="122">
        <v>125.4</v>
      </c>
      <c r="D121" s="122">
        <v>106</v>
      </c>
      <c r="E121" s="122">
        <v>333.6</v>
      </c>
      <c r="F121" s="122">
        <v>0</v>
      </c>
      <c r="G121" s="122">
        <v>0</v>
      </c>
      <c r="H121" s="122">
        <v>0</v>
      </c>
      <c r="I121" s="122">
        <v>0</v>
      </c>
      <c r="J121" s="122">
        <v>257.10000000000002</v>
      </c>
      <c r="K121" s="122">
        <v>398.5</v>
      </c>
      <c r="L121" s="122">
        <v>0</v>
      </c>
      <c r="M121" s="122">
        <v>0</v>
      </c>
      <c r="N121" s="122">
        <v>1409.5</v>
      </c>
      <c r="O121" s="122">
        <f>SUM(C121:N121)</f>
        <v>2630.1</v>
      </c>
      <c r="P121" s="122">
        <v>0</v>
      </c>
      <c r="Q121" s="122">
        <v>2025.1</v>
      </c>
      <c r="R121" s="122">
        <v>0</v>
      </c>
      <c r="S121" s="122">
        <v>1010.5</v>
      </c>
      <c r="T121" s="122">
        <v>0</v>
      </c>
      <c r="U121" s="122">
        <v>137.9</v>
      </c>
      <c r="V121" s="122">
        <v>0</v>
      </c>
      <c r="W121" s="122">
        <v>0</v>
      </c>
      <c r="X121" s="122">
        <v>0</v>
      </c>
      <c r="Y121" s="122">
        <v>0</v>
      </c>
      <c r="Z121" s="122">
        <v>0</v>
      </c>
      <c r="AA121" s="122">
        <v>0</v>
      </c>
      <c r="AB121" s="122">
        <f>SUM(P121:AA121)</f>
        <v>3173.5</v>
      </c>
      <c r="AC121" s="141">
        <f t="shared" si="56"/>
        <v>543.40000000000009</v>
      </c>
      <c r="AD121" s="142">
        <f>+AC121/O121*100</f>
        <v>20.660811375993312</v>
      </c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</row>
    <row r="122" spans="2:59" ht="15.95" customHeight="1" x14ac:dyDescent="0.25">
      <c r="B122" s="145" t="s">
        <v>126</v>
      </c>
      <c r="C122" s="122">
        <v>0</v>
      </c>
      <c r="D122" s="122">
        <v>0</v>
      </c>
      <c r="E122" s="122">
        <v>0</v>
      </c>
      <c r="F122" s="122">
        <v>0</v>
      </c>
      <c r="G122" s="122">
        <v>0</v>
      </c>
      <c r="H122" s="122">
        <v>0</v>
      </c>
      <c r="I122" s="122">
        <v>0</v>
      </c>
      <c r="J122" s="122">
        <v>0</v>
      </c>
      <c r="K122" s="122">
        <v>0</v>
      </c>
      <c r="L122" s="122">
        <v>0</v>
      </c>
      <c r="M122" s="122">
        <v>0</v>
      </c>
      <c r="N122" s="122">
        <v>0</v>
      </c>
      <c r="O122" s="122">
        <f>SUM(C122:N122)</f>
        <v>0</v>
      </c>
      <c r="P122" s="146">
        <v>2738.4</v>
      </c>
      <c r="Q122" s="146">
        <v>0</v>
      </c>
      <c r="R122" s="146">
        <v>0</v>
      </c>
      <c r="S122" s="146">
        <v>0</v>
      </c>
      <c r="T122" s="146">
        <v>0</v>
      </c>
      <c r="U122" s="146">
        <v>0</v>
      </c>
      <c r="V122" s="146">
        <v>0</v>
      </c>
      <c r="W122" s="146">
        <v>0</v>
      </c>
      <c r="X122" s="146">
        <v>0</v>
      </c>
      <c r="Y122" s="146">
        <v>0</v>
      </c>
      <c r="Z122" s="146">
        <v>0</v>
      </c>
      <c r="AA122" s="146">
        <v>0</v>
      </c>
      <c r="AB122" s="122">
        <f>SUM(P122:AA122)</f>
        <v>2738.4</v>
      </c>
      <c r="AC122" s="147">
        <f t="shared" si="56"/>
        <v>2738.4</v>
      </c>
      <c r="AD122" s="132">
        <v>0</v>
      </c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</row>
    <row r="123" spans="2:59" ht="15.95" customHeight="1" x14ac:dyDescent="0.25">
      <c r="B123" s="144" t="s">
        <v>127</v>
      </c>
      <c r="C123" s="116">
        <f t="shared" ref="C123:AB123" si="64">+C124+C125</f>
        <v>16.899999999999999</v>
      </c>
      <c r="D123" s="116">
        <f t="shared" si="64"/>
        <v>31</v>
      </c>
      <c r="E123" s="116">
        <f t="shared" si="64"/>
        <v>164.4</v>
      </c>
      <c r="F123" s="116">
        <f t="shared" si="64"/>
        <v>0</v>
      </c>
      <c r="G123" s="116">
        <f t="shared" si="64"/>
        <v>722.9</v>
      </c>
      <c r="H123" s="116">
        <f t="shared" si="64"/>
        <v>0</v>
      </c>
      <c r="I123" s="116">
        <f t="shared" si="64"/>
        <v>142.69999999999999</v>
      </c>
      <c r="J123" s="116">
        <f t="shared" si="64"/>
        <v>38.299999999999997</v>
      </c>
      <c r="K123" s="116">
        <f t="shared" si="64"/>
        <v>1463.1</v>
      </c>
      <c r="L123" s="116">
        <f t="shared" si="64"/>
        <v>0</v>
      </c>
      <c r="M123" s="116">
        <f t="shared" si="64"/>
        <v>0</v>
      </c>
      <c r="N123" s="116">
        <f t="shared" si="64"/>
        <v>463.2</v>
      </c>
      <c r="O123" s="116">
        <f t="shared" si="64"/>
        <v>3042.5</v>
      </c>
      <c r="P123" s="116">
        <f t="shared" si="64"/>
        <v>1239.9000000000001</v>
      </c>
      <c r="Q123" s="116">
        <f t="shared" si="64"/>
        <v>65.400000000000006</v>
      </c>
      <c r="R123" s="116">
        <f t="shared" si="64"/>
        <v>0</v>
      </c>
      <c r="S123" s="116">
        <f t="shared" si="64"/>
        <v>140</v>
      </c>
      <c r="T123" s="116">
        <f t="shared" si="64"/>
        <v>0</v>
      </c>
      <c r="U123" s="116">
        <f t="shared" si="64"/>
        <v>0</v>
      </c>
      <c r="V123" s="116">
        <f t="shared" si="64"/>
        <v>0</v>
      </c>
      <c r="W123" s="116">
        <f t="shared" si="64"/>
        <v>0</v>
      </c>
      <c r="X123" s="116">
        <f t="shared" si="64"/>
        <v>0</v>
      </c>
      <c r="Y123" s="116">
        <f t="shared" si="64"/>
        <v>0</v>
      </c>
      <c r="Z123" s="116">
        <f t="shared" si="64"/>
        <v>0</v>
      </c>
      <c r="AA123" s="116">
        <f t="shared" si="64"/>
        <v>0</v>
      </c>
      <c r="AB123" s="116">
        <f t="shared" si="64"/>
        <v>1445.3000000000002</v>
      </c>
      <c r="AC123" s="18">
        <f t="shared" si="56"/>
        <v>-1597.1999999999998</v>
      </c>
      <c r="AD123" s="17">
        <f t="shared" ref="AD123:AD130" si="65">+AC123/O123*100</f>
        <v>-52.496302382908787</v>
      </c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</row>
    <row r="124" spans="2:59" ht="15.95" customHeight="1" x14ac:dyDescent="0.25">
      <c r="B124" s="145" t="s">
        <v>128</v>
      </c>
      <c r="C124" s="122">
        <v>16.899999999999999</v>
      </c>
      <c r="D124" s="122">
        <v>31</v>
      </c>
      <c r="E124" s="122">
        <v>164.4</v>
      </c>
      <c r="F124" s="122">
        <v>0</v>
      </c>
      <c r="G124" s="122">
        <v>722.9</v>
      </c>
      <c r="H124" s="122">
        <v>0</v>
      </c>
      <c r="I124" s="122">
        <v>38.299999999999997</v>
      </c>
      <c r="J124" s="122">
        <v>38.299999999999997</v>
      </c>
      <c r="K124" s="122">
        <v>94.1</v>
      </c>
      <c r="L124" s="122">
        <v>0</v>
      </c>
      <c r="M124" s="122">
        <v>0</v>
      </c>
      <c r="N124" s="122">
        <v>463.2</v>
      </c>
      <c r="O124" s="122">
        <f>SUM(C124:N124)</f>
        <v>1569.1</v>
      </c>
      <c r="P124" s="122">
        <v>0</v>
      </c>
      <c r="Q124" s="122">
        <v>65.400000000000006</v>
      </c>
      <c r="R124" s="122">
        <v>0</v>
      </c>
      <c r="S124" s="122">
        <v>140</v>
      </c>
      <c r="T124" s="122">
        <v>0</v>
      </c>
      <c r="U124" s="122">
        <v>0</v>
      </c>
      <c r="V124" s="122">
        <v>0</v>
      </c>
      <c r="W124" s="122">
        <v>0</v>
      </c>
      <c r="X124" s="122">
        <v>0</v>
      </c>
      <c r="Y124" s="122">
        <v>0</v>
      </c>
      <c r="Z124" s="122">
        <v>0</v>
      </c>
      <c r="AA124" s="122">
        <v>0</v>
      </c>
      <c r="AB124" s="122">
        <f>SUM(P124:AA124)</f>
        <v>205.4</v>
      </c>
      <c r="AC124" s="141">
        <f t="shared" si="56"/>
        <v>-1363.6999999999998</v>
      </c>
      <c r="AD124" s="142">
        <f t="shared" si="65"/>
        <v>-86.909693454846732</v>
      </c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</row>
    <row r="125" spans="2:59" ht="15.95" customHeight="1" x14ac:dyDescent="0.25">
      <c r="B125" s="145" t="s">
        <v>129</v>
      </c>
      <c r="C125" s="122">
        <v>0</v>
      </c>
      <c r="D125" s="122">
        <v>0</v>
      </c>
      <c r="E125" s="122">
        <v>0</v>
      </c>
      <c r="F125" s="122">
        <v>0</v>
      </c>
      <c r="G125" s="122">
        <v>0</v>
      </c>
      <c r="H125" s="122">
        <v>0</v>
      </c>
      <c r="I125" s="122">
        <v>104.4</v>
      </c>
      <c r="J125" s="122">
        <v>0</v>
      </c>
      <c r="K125" s="122">
        <v>1369</v>
      </c>
      <c r="L125" s="122">
        <v>0</v>
      </c>
      <c r="M125" s="122">
        <v>0</v>
      </c>
      <c r="N125" s="122">
        <v>0</v>
      </c>
      <c r="O125" s="122">
        <f>SUM(C125:N125)</f>
        <v>1473.4</v>
      </c>
      <c r="P125" s="122">
        <v>1239.9000000000001</v>
      </c>
      <c r="Q125" s="122">
        <v>0</v>
      </c>
      <c r="R125" s="122">
        <v>0</v>
      </c>
      <c r="S125" s="122">
        <v>0</v>
      </c>
      <c r="T125" s="122">
        <v>0</v>
      </c>
      <c r="U125" s="122">
        <v>0</v>
      </c>
      <c r="V125" s="122">
        <v>0</v>
      </c>
      <c r="W125" s="122">
        <v>0</v>
      </c>
      <c r="X125" s="122">
        <v>0</v>
      </c>
      <c r="Y125" s="122">
        <v>0</v>
      </c>
      <c r="Z125" s="122">
        <v>0</v>
      </c>
      <c r="AA125" s="122">
        <v>0</v>
      </c>
      <c r="AB125" s="122">
        <f>SUM(P125:AA125)</f>
        <v>1239.9000000000001</v>
      </c>
      <c r="AC125" s="141">
        <f t="shared" si="56"/>
        <v>-233.5</v>
      </c>
      <c r="AD125" s="142">
        <f t="shared" si="65"/>
        <v>-15.847699199131259</v>
      </c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</row>
    <row r="126" spans="2:59" ht="15.95" customHeight="1" x14ac:dyDescent="0.25">
      <c r="B126" s="115" t="s">
        <v>130</v>
      </c>
      <c r="C126" s="116">
        <f t="shared" ref="C126:AB126" si="66">+C127</f>
        <v>2</v>
      </c>
      <c r="D126" s="116">
        <f t="shared" si="66"/>
        <v>65.8</v>
      </c>
      <c r="E126" s="116">
        <f t="shared" si="66"/>
        <v>28.3</v>
      </c>
      <c r="F126" s="116">
        <f t="shared" si="66"/>
        <v>18.100000000000001</v>
      </c>
      <c r="G126" s="116">
        <f t="shared" si="66"/>
        <v>10.3</v>
      </c>
      <c r="H126" s="116">
        <f t="shared" si="66"/>
        <v>13.4</v>
      </c>
      <c r="I126" s="116">
        <f t="shared" si="66"/>
        <v>136.30000000000001</v>
      </c>
      <c r="J126" s="116">
        <f t="shared" si="66"/>
        <v>14.6</v>
      </c>
      <c r="K126" s="116">
        <f t="shared" si="66"/>
        <v>12</v>
      </c>
      <c r="L126" s="116">
        <f t="shared" si="66"/>
        <v>16.7</v>
      </c>
      <c r="M126" s="116">
        <f t="shared" si="66"/>
        <v>16.100000000000001</v>
      </c>
      <c r="N126" s="116">
        <f t="shared" si="66"/>
        <v>4.2</v>
      </c>
      <c r="O126" s="116">
        <f t="shared" si="66"/>
        <v>337.8</v>
      </c>
      <c r="P126" s="116">
        <f t="shared" si="66"/>
        <v>141.5</v>
      </c>
      <c r="Q126" s="116">
        <f t="shared" si="66"/>
        <v>228.3</v>
      </c>
      <c r="R126" s="116">
        <f t="shared" si="66"/>
        <v>54.3</v>
      </c>
      <c r="S126" s="116">
        <f t="shared" si="66"/>
        <v>9.9</v>
      </c>
      <c r="T126" s="116">
        <f t="shared" si="66"/>
        <v>51.8</v>
      </c>
      <c r="U126" s="116">
        <f t="shared" si="66"/>
        <v>139.5</v>
      </c>
      <c r="V126" s="116">
        <f t="shared" si="66"/>
        <v>9.9</v>
      </c>
      <c r="W126" s="116">
        <f t="shared" si="66"/>
        <v>12.4</v>
      </c>
      <c r="X126" s="116">
        <f t="shared" si="66"/>
        <v>4.7</v>
      </c>
      <c r="Y126" s="116">
        <f t="shared" si="66"/>
        <v>40.700000000000003</v>
      </c>
      <c r="Z126" s="116">
        <f t="shared" si="66"/>
        <v>23.6</v>
      </c>
      <c r="AA126" s="116">
        <f t="shared" si="66"/>
        <v>67.8</v>
      </c>
      <c r="AB126" s="116">
        <f t="shared" si="66"/>
        <v>784.4</v>
      </c>
      <c r="AC126" s="117">
        <f t="shared" si="56"/>
        <v>446.59999999999997</v>
      </c>
      <c r="AD126" s="17">
        <f t="shared" si="65"/>
        <v>132.20840734162223</v>
      </c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</row>
    <row r="127" spans="2:59" ht="13.5" customHeight="1" x14ac:dyDescent="0.25">
      <c r="B127" s="25" t="s">
        <v>131</v>
      </c>
      <c r="C127" s="122">
        <v>2</v>
      </c>
      <c r="D127" s="122">
        <v>65.8</v>
      </c>
      <c r="E127" s="122">
        <v>28.3</v>
      </c>
      <c r="F127" s="122">
        <v>18.100000000000001</v>
      </c>
      <c r="G127" s="122">
        <v>10.3</v>
      </c>
      <c r="H127" s="122">
        <v>13.4</v>
      </c>
      <c r="I127" s="122">
        <v>136.30000000000001</v>
      </c>
      <c r="J127" s="122">
        <v>14.6</v>
      </c>
      <c r="K127" s="122">
        <v>12</v>
      </c>
      <c r="L127" s="122">
        <v>16.7</v>
      </c>
      <c r="M127" s="122">
        <v>16.100000000000001</v>
      </c>
      <c r="N127" s="122">
        <v>4.2</v>
      </c>
      <c r="O127" s="122">
        <f>SUM(C127:N127)</f>
        <v>337.8</v>
      </c>
      <c r="P127" s="122">
        <v>141.5</v>
      </c>
      <c r="Q127" s="122">
        <v>228.3</v>
      </c>
      <c r="R127" s="122">
        <v>54.3</v>
      </c>
      <c r="S127" s="122">
        <v>9.9</v>
      </c>
      <c r="T127" s="122">
        <v>51.8</v>
      </c>
      <c r="U127" s="148">
        <v>139.5</v>
      </c>
      <c r="V127" s="148">
        <v>9.9</v>
      </c>
      <c r="W127" s="148">
        <v>12.4</v>
      </c>
      <c r="X127" s="148">
        <v>4.7</v>
      </c>
      <c r="Y127" s="122">
        <v>40.700000000000003</v>
      </c>
      <c r="Z127" s="122">
        <v>23.6</v>
      </c>
      <c r="AA127" s="122">
        <v>67.8</v>
      </c>
      <c r="AB127" s="122">
        <f>SUM(P127:AA127)</f>
        <v>784.4</v>
      </c>
      <c r="AC127" s="123">
        <f t="shared" si="56"/>
        <v>446.59999999999997</v>
      </c>
      <c r="AD127" s="142">
        <f t="shared" si="65"/>
        <v>132.20840734162223</v>
      </c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</row>
    <row r="128" spans="2:59" ht="18.75" customHeight="1" thickBot="1" x14ac:dyDescent="0.25">
      <c r="B128" s="149" t="s">
        <v>104</v>
      </c>
      <c r="C128" s="150">
        <f t="shared" ref="C128:AB128" si="67">+C126+C102+C101+C100</f>
        <v>200693.59999999998</v>
      </c>
      <c r="D128" s="150">
        <f t="shared" si="67"/>
        <v>55831.5</v>
      </c>
      <c r="E128" s="150">
        <f t="shared" si="67"/>
        <v>64865.999999999985</v>
      </c>
      <c r="F128" s="150">
        <f t="shared" si="67"/>
        <v>47791.299999999996</v>
      </c>
      <c r="G128" s="150">
        <f t="shared" si="67"/>
        <v>83000.100000000006</v>
      </c>
      <c r="H128" s="150">
        <f t="shared" si="67"/>
        <v>81561.600000000006</v>
      </c>
      <c r="I128" s="150">
        <f t="shared" si="67"/>
        <v>100258.20000000001</v>
      </c>
      <c r="J128" s="150">
        <f t="shared" si="67"/>
        <v>63477.599999999991</v>
      </c>
      <c r="K128" s="150">
        <f t="shared" si="67"/>
        <v>282153.19999999995</v>
      </c>
      <c r="L128" s="150">
        <f t="shared" si="67"/>
        <v>65868.199999999983</v>
      </c>
      <c r="M128" s="150">
        <f t="shared" si="67"/>
        <v>81080.800000000003</v>
      </c>
      <c r="N128" s="150">
        <f t="shared" si="67"/>
        <v>110153.29999999999</v>
      </c>
      <c r="O128" s="150">
        <f t="shared" si="67"/>
        <v>1236735.3999999999</v>
      </c>
      <c r="P128" s="150">
        <f t="shared" si="67"/>
        <v>212903.3</v>
      </c>
      <c r="Q128" s="150">
        <f t="shared" si="67"/>
        <v>68027.100000000006</v>
      </c>
      <c r="R128" s="150">
        <f t="shared" si="67"/>
        <v>60554.299999999988</v>
      </c>
      <c r="S128" s="150">
        <f t="shared" si="67"/>
        <v>91146.3</v>
      </c>
      <c r="T128" s="150">
        <f t="shared" si="67"/>
        <v>67393.8</v>
      </c>
      <c r="U128" s="150">
        <f t="shared" si="67"/>
        <v>94067.199999999997</v>
      </c>
      <c r="V128" s="150">
        <f t="shared" si="67"/>
        <v>92086.1</v>
      </c>
      <c r="W128" s="150">
        <f t="shared" si="67"/>
        <v>69171.7</v>
      </c>
      <c r="X128" s="150">
        <f t="shared" si="67"/>
        <v>68224.7</v>
      </c>
      <c r="Y128" s="150">
        <f t="shared" si="67"/>
        <v>77435.999999999985</v>
      </c>
      <c r="Z128" s="150">
        <f t="shared" si="67"/>
        <v>77680.900000000023</v>
      </c>
      <c r="AA128" s="150">
        <f t="shared" si="67"/>
        <v>92968.8</v>
      </c>
      <c r="AB128" s="150">
        <f t="shared" si="67"/>
        <v>1071660.1999999997</v>
      </c>
      <c r="AC128" s="151">
        <f t="shared" si="56"/>
        <v>-165075.20000000019</v>
      </c>
      <c r="AD128" s="150">
        <f t="shared" si="65"/>
        <v>-13.34765706552915</v>
      </c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</row>
    <row r="129" spans="2:59" ht="15.95" customHeight="1" thickTop="1" x14ac:dyDescent="0.25">
      <c r="B129" s="152" t="s">
        <v>132</v>
      </c>
      <c r="C129" s="153">
        <f t="shared" ref="C129:N129" si="68">SUM(C130:C136)</f>
        <v>673.2</v>
      </c>
      <c r="D129" s="153">
        <f t="shared" si="68"/>
        <v>693.80000000000007</v>
      </c>
      <c r="E129" s="153">
        <f t="shared" si="68"/>
        <v>697.6</v>
      </c>
      <c r="F129" s="153">
        <f t="shared" si="68"/>
        <v>415.29999999999995</v>
      </c>
      <c r="G129" s="153">
        <f t="shared" si="68"/>
        <v>559.20000000000005</v>
      </c>
      <c r="H129" s="153">
        <f t="shared" si="68"/>
        <v>692</v>
      </c>
      <c r="I129" s="153">
        <f t="shared" si="68"/>
        <v>879.6</v>
      </c>
      <c r="J129" s="153">
        <f t="shared" si="68"/>
        <v>3012.7</v>
      </c>
      <c r="K129" s="153">
        <f t="shared" si="68"/>
        <v>744.6</v>
      </c>
      <c r="L129" s="153">
        <f t="shared" ref="L129:M129" si="69">SUM(L130:L136)</f>
        <v>755.30000000000007</v>
      </c>
      <c r="M129" s="153">
        <f t="shared" si="69"/>
        <v>656.30000000000007</v>
      </c>
      <c r="N129" s="153">
        <f t="shared" si="68"/>
        <v>681.3</v>
      </c>
      <c r="O129" s="153">
        <f t="shared" ref="O129:O136" si="70">SUM(C129:N129)</f>
        <v>10460.899999999998</v>
      </c>
      <c r="P129" s="153">
        <f t="shared" ref="P129:AA129" si="71">SUM(P130:P136)</f>
        <v>616.1</v>
      </c>
      <c r="Q129" s="153">
        <f t="shared" si="71"/>
        <v>694.1</v>
      </c>
      <c r="R129" s="153">
        <f t="shared" si="71"/>
        <v>756.1</v>
      </c>
      <c r="S129" s="153">
        <f t="shared" si="71"/>
        <v>686.3</v>
      </c>
      <c r="T129" s="153">
        <f t="shared" si="71"/>
        <v>728.2</v>
      </c>
      <c r="U129" s="153">
        <f t="shared" si="71"/>
        <v>712.4</v>
      </c>
      <c r="V129" s="153">
        <f>SUM(V130:V136)</f>
        <v>885.2</v>
      </c>
      <c r="W129" s="153">
        <f t="shared" si="71"/>
        <v>783.80000000000007</v>
      </c>
      <c r="X129" s="153">
        <f t="shared" si="71"/>
        <v>845.69999999999993</v>
      </c>
      <c r="Y129" s="153">
        <f t="shared" si="71"/>
        <v>879.1</v>
      </c>
      <c r="Z129" s="153">
        <f t="shared" si="71"/>
        <v>832.6</v>
      </c>
      <c r="AA129" s="153">
        <f t="shared" si="71"/>
        <v>929.4</v>
      </c>
      <c r="AB129" s="154">
        <f>SUM(P129:AA129)</f>
        <v>9349</v>
      </c>
      <c r="AC129" s="154">
        <f t="shared" si="56"/>
        <v>-1111.8999999999978</v>
      </c>
      <c r="AD129" s="155">
        <f t="shared" si="65"/>
        <v>-10.629104570352437</v>
      </c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</row>
    <row r="130" spans="2:59" ht="17.25" customHeight="1" x14ac:dyDescent="0.25">
      <c r="B130" s="156" t="s">
        <v>133</v>
      </c>
      <c r="C130" s="157">
        <v>389.3</v>
      </c>
      <c r="D130" s="157">
        <v>385.8</v>
      </c>
      <c r="E130" s="157">
        <v>391.7</v>
      </c>
      <c r="F130" s="157">
        <v>247.3</v>
      </c>
      <c r="G130" s="157">
        <v>256.5</v>
      </c>
      <c r="H130" s="157">
        <v>245.9</v>
      </c>
      <c r="I130" s="157">
        <v>312.5</v>
      </c>
      <c r="J130" s="158">
        <v>378.2</v>
      </c>
      <c r="K130" s="158">
        <v>287.89999999999998</v>
      </c>
      <c r="L130" s="158">
        <v>296.2</v>
      </c>
      <c r="M130" s="158">
        <v>317.39999999999998</v>
      </c>
      <c r="N130" s="158">
        <v>298</v>
      </c>
      <c r="O130" s="157">
        <f t="shared" si="70"/>
        <v>3806.7</v>
      </c>
      <c r="P130" s="157">
        <v>313.3</v>
      </c>
      <c r="Q130" s="157">
        <v>339.7</v>
      </c>
      <c r="R130" s="157">
        <v>343.1</v>
      </c>
      <c r="S130" s="157">
        <v>321.5</v>
      </c>
      <c r="T130" s="157">
        <v>348</v>
      </c>
      <c r="U130" s="157">
        <v>335.7</v>
      </c>
      <c r="V130" s="157">
        <v>363.8</v>
      </c>
      <c r="W130" s="157">
        <v>361.5</v>
      </c>
      <c r="X130" s="157">
        <v>367.9</v>
      </c>
      <c r="Y130" s="157">
        <v>394.8</v>
      </c>
      <c r="Z130" s="157">
        <v>386.7</v>
      </c>
      <c r="AA130" s="157">
        <v>416.9</v>
      </c>
      <c r="AB130" s="159">
        <f t="shared" ref="AB130:AB136" si="72">SUM(P130:AA130)</f>
        <v>4292.8999999999996</v>
      </c>
      <c r="AC130" s="159">
        <f t="shared" si="56"/>
        <v>486.19999999999982</v>
      </c>
      <c r="AD130" s="157">
        <f t="shared" si="65"/>
        <v>12.772217406152306</v>
      </c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</row>
    <row r="131" spans="2:59" ht="17.25" customHeight="1" x14ac:dyDescent="0.25">
      <c r="B131" s="156" t="s">
        <v>134</v>
      </c>
      <c r="C131" s="157">
        <v>0</v>
      </c>
      <c r="D131" s="157">
        <v>0</v>
      </c>
      <c r="E131" s="157">
        <v>0</v>
      </c>
      <c r="F131" s="157">
        <v>0</v>
      </c>
      <c r="G131" s="157">
        <v>0</v>
      </c>
      <c r="H131" s="157">
        <v>0</v>
      </c>
      <c r="I131" s="157">
        <v>0</v>
      </c>
      <c r="J131" s="157">
        <v>0</v>
      </c>
      <c r="K131" s="157">
        <v>0</v>
      </c>
      <c r="L131" s="157">
        <v>0</v>
      </c>
      <c r="M131" s="157">
        <v>0</v>
      </c>
      <c r="N131" s="157">
        <v>0</v>
      </c>
      <c r="O131" s="157">
        <f t="shared" si="70"/>
        <v>0</v>
      </c>
      <c r="P131" s="157">
        <v>0</v>
      </c>
      <c r="Q131" s="157">
        <v>0</v>
      </c>
      <c r="R131" s="157">
        <v>0</v>
      </c>
      <c r="S131" s="157">
        <v>0</v>
      </c>
      <c r="T131" s="157">
        <v>0</v>
      </c>
      <c r="U131" s="157">
        <v>0</v>
      </c>
      <c r="V131" s="157">
        <v>0</v>
      </c>
      <c r="W131" s="157">
        <v>0</v>
      </c>
      <c r="X131" s="157">
        <v>0</v>
      </c>
      <c r="Y131" s="157">
        <v>0</v>
      </c>
      <c r="Z131" s="157">
        <v>0</v>
      </c>
      <c r="AA131" s="157">
        <v>0</v>
      </c>
      <c r="AB131" s="159">
        <f t="shared" si="72"/>
        <v>0</v>
      </c>
      <c r="AC131" s="159">
        <f t="shared" si="56"/>
        <v>0</v>
      </c>
      <c r="AD131" s="132">
        <v>0</v>
      </c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</row>
    <row r="132" spans="2:59" ht="17.25" customHeight="1" x14ac:dyDescent="0.25">
      <c r="B132" s="156" t="s">
        <v>135</v>
      </c>
      <c r="C132" s="157">
        <v>0</v>
      </c>
      <c r="D132" s="157">
        <v>0</v>
      </c>
      <c r="E132" s="157">
        <v>0</v>
      </c>
      <c r="F132" s="157">
        <v>0</v>
      </c>
      <c r="G132" s="157">
        <v>0</v>
      </c>
      <c r="H132" s="157">
        <v>0</v>
      </c>
      <c r="I132" s="157">
        <v>0</v>
      </c>
      <c r="J132" s="157">
        <v>0</v>
      </c>
      <c r="K132" s="157">
        <v>0</v>
      </c>
      <c r="L132" s="157">
        <v>0</v>
      </c>
      <c r="M132" s="157">
        <v>0</v>
      </c>
      <c r="N132" s="157">
        <v>0</v>
      </c>
      <c r="O132" s="157">
        <f t="shared" si="70"/>
        <v>0</v>
      </c>
      <c r="P132" s="157">
        <v>0</v>
      </c>
      <c r="Q132" s="157">
        <v>0</v>
      </c>
      <c r="R132" s="157">
        <v>0</v>
      </c>
      <c r="S132" s="157">
        <v>0</v>
      </c>
      <c r="T132" s="157">
        <v>0</v>
      </c>
      <c r="U132" s="157">
        <v>0</v>
      </c>
      <c r="V132" s="157">
        <v>63</v>
      </c>
      <c r="W132" s="157">
        <v>12.6</v>
      </c>
      <c r="X132" s="157">
        <v>8.6</v>
      </c>
      <c r="Y132" s="157">
        <v>69.400000000000006</v>
      </c>
      <c r="Z132" s="157">
        <v>9.6999999999999993</v>
      </c>
      <c r="AA132" s="157">
        <v>6.5</v>
      </c>
      <c r="AB132" s="159">
        <f t="shared" si="72"/>
        <v>169.79999999999998</v>
      </c>
      <c r="AC132" s="159">
        <f t="shared" si="56"/>
        <v>169.79999999999998</v>
      </c>
      <c r="AD132" s="132">
        <v>0</v>
      </c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</row>
    <row r="133" spans="2:59" ht="17.25" customHeight="1" x14ac:dyDescent="0.25">
      <c r="B133" s="156" t="s">
        <v>136</v>
      </c>
      <c r="C133" s="160">
        <v>207.4</v>
      </c>
      <c r="D133" s="160">
        <v>254.7</v>
      </c>
      <c r="E133" s="160">
        <v>221.1</v>
      </c>
      <c r="F133" s="160">
        <v>113.6</v>
      </c>
      <c r="G133" s="160">
        <v>252.8</v>
      </c>
      <c r="H133" s="160">
        <v>353.9</v>
      </c>
      <c r="I133" s="160">
        <v>485</v>
      </c>
      <c r="J133" s="160">
        <v>425.8</v>
      </c>
      <c r="K133" s="160">
        <v>409.6</v>
      </c>
      <c r="L133" s="160">
        <v>367.5</v>
      </c>
      <c r="M133" s="160">
        <v>224.1</v>
      </c>
      <c r="N133" s="157">
        <v>286</v>
      </c>
      <c r="O133" s="161">
        <f t="shared" si="70"/>
        <v>3601.5</v>
      </c>
      <c r="P133" s="160">
        <v>236.9</v>
      </c>
      <c r="Q133" s="160">
        <v>242.7</v>
      </c>
      <c r="R133" s="160">
        <v>316.89999999999998</v>
      </c>
      <c r="S133" s="160">
        <v>259.8</v>
      </c>
      <c r="T133" s="160">
        <v>272.60000000000002</v>
      </c>
      <c r="U133" s="160">
        <v>270.39999999999998</v>
      </c>
      <c r="V133" s="160">
        <v>335.8</v>
      </c>
      <c r="W133" s="160">
        <v>282.5</v>
      </c>
      <c r="X133" s="160">
        <v>364.4</v>
      </c>
      <c r="Y133" s="160">
        <v>293</v>
      </c>
      <c r="Z133" s="160">
        <v>310.10000000000002</v>
      </c>
      <c r="AA133" s="160">
        <v>384.9</v>
      </c>
      <c r="AB133" s="159">
        <f t="shared" si="72"/>
        <v>3570.0000000000005</v>
      </c>
      <c r="AC133" s="159">
        <f t="shared" si="56"/>
        <v>-31.499999999999545</v>
      </c>
      <c r="AD133" s="142">
        <f>+AC133/O133*100</f>
        <v>-0.87463556851310686</v>
      </c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</row>
    <row r="134" spans="2:59" ht="16.5" customHeight="1" x14ac:dyDescent="0.25">
      <c r="B134" s="156" t="s">
        <v>137</v>
      </c>
      <c r="C134" s="157">
        <v>0</v>
      </c>
      <c r="D134" s="157">
        <v>0.2</v>
      </c>
      <c r="E134" s="157">
        <v>0.1</v>
      </c>
      <c r="F134" s="157">
        <v>-0.8</v>
      </c>
      <c r="G134" s="157">
        <v>0</v>
      </c>
      <c r="H134" s="157">
        <v>0</v>
      </c>
      <c r="I134" s="157">
        <v>0</v>
      </c>
      <c r="J134" s="157">
        <v>0</v>
      </c>
      <c r="K134" s="157">
        <v>0.1</v>
      </c>
      <c r="L134" s="157">
        <v>0</v>
      </c>
      <c r="M134" s="157">
        <v>1.2</v>
      </c>
      <c r="N134" s="160">
        <v>0.9</v>
      </c>
      <c r="O134" s="157">
        <f t="shared" si="70"/>
        <v>1.7</v>
      </c>
      <c r="P134" s="158">
        <v>0</v>
      </c>
      <c r="Q134" s="157">
        <v>0.1</v>
      </c>
      <c r="R134" s="157">
        <v>0.2</v>
      </c>
      <c r="S134" s="157">
        <v>0</v>
      </c>
      <c r="T134" s="157">
        <v>0.5</v>
      </c>
      <c r="U134" s="157">
        <v>-0.8</v>
      </c>
      <c r="V134" s="157">
        <v>0</v>
      </c>
      <c r="W134" s="157">
        <v>0</v>
      </c>
      <c r="X134" s="157">
        <v>0</v>
      </c>
      <c r="Y134" s="157">
        <v>0.6</v>
      </c>
      <c r="Z134" s="157">
        <v>0.2</v>
      </c>
      <c r="AA134" s="157">
        <v>0.1</v>
      </c>
      <c r="AB134" s="159">
        <f t="shared" si="72"/>
        <v>0.9</v>
      </c>
      <c r="AC134" s="159">
        <f t="shared" si="56"/>
        <v>-0.79999999999999993</v>
      </c>
      <c r="AD134" s="142">
        <f>+AC134/O134*100</f>
        <v>-47.058823529411761</v>
      </c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</row>
    <row r="135" spans="2:59" ht="16.5" customHeight="1" x14ac:dyDescent="0.25">
      <c r="B135" s="156" t="s">
        <v>138</v>
      </c>
      <c r="C135" s="157">
        <v>0</v>
      </c>
      <c r="D135" s="157">
        <v>0</v>
      </c>
      <c r="E135" s="157">
        <v>0</v>
      </c>
      <c r="F135" s="157">
        <v>0</v>
      </c>
      <c r="G135" s="157">
        <v>0</v>
      </c>
      <c r="H135" s="157">
        <v>0</v>
      </c>
      <c r="I135" s="157">
        <v>0</v>
      </c>
      <c r="J135" s="157">
        <v>2149.1</v>
      </c>
      <c r="K135" s="157">
        <v>0</v>
      </c>
      <c r="L135" s="157">
        <v>0</v>
      </c>
      <c r="M135" s="157">
        <v>0</v>
      </c>
      <c r="N135" s="157">
        <v>0</v>
      </c>
      <c r="O135" s="157">
        <f t="shared" si="70"/>
        <v>2149.1</v>
      </c>
      <c r="P135" s="157">
        <v>0</v>
      </c>
      <c r="Q135" s="157">
        <v>0</v>
      </c>
      <c r="R135" s="157">
        <v>0</v>
      </c>
      <c r="S135" s="157">
        <v>0</v>
      </c>
      <c r="T135" s="157">
        <v>0</v>
      </c>
      <c r="U135" s="157">
        <v>0</v>
      </c>
      <c r="V135" s="157">
        <v>0</v>
      </c>
      <c r="W135" s="157">
        <v>0</v>
      </c>
      <c r="X135" s="157">
        <v>0</v>
      </c>
      <c r="Y135" s="157">
        <v>0</v>
      </c>
      <c r="Z135" s="157">
        <v>0</v>
      </c>
      <c r="AA135" s="157">
        <v>0</v>
      </c>
      <c r="AB135" s="162">
        <f t="shared" si="72"/>
        <v>0</v>
      </c>
      <c r="AC135" s="162">
        <v>0</v>
      </c>
      <c r="AD135" s="132">
        <v>0</v>
      </c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</row>
    <row r="136" spans="2:59" ht="16.5" customHeight="1" thickBot="1" x14ac:dyDescent="0.3">
      <c r="B136" s="163" t="s">
        <v>139</v>
      </c>
      <c r="C136" s="164">
        <v>76.5</v>
      </c>
      <c r="D136" s="164">
        <v>53.1</v>
      </c>
      <c r="E136" s="164">
        <v>84.7</v>
      </c>
      <c r="F136" s="164">
        <v>55.2</v>
      </c>
      <c r="G136" s="164">
        <v>49.9</v>
      </c>
      <c r="H136" s="164">
        <v>92.2</v>
      </c>
      <c r="I136" s="164">
        <v>82.1</v>
      </c>
      <c r="J136" s="164">
        <v>59.6</v>
      </c>
      <c r="K136" s="164">
        <v>47</v>
      </c>
      <c r="L136" s="164">
        <v>91.6</v>
      </c>
      <c r="M136" s="164">
        <v>113.6</v>
      </c>
      <c r="N136" s="157">
        <v>96.4</v>
      </c>
      <c r="O136" s="164">
        <f t="shared" si="70"/>
        <v>901.9</v>
      </c>
      <c r="P136" s="164">
        <v>65.900000000000006</v>
      </c>
      <c r="Q136" s="164">
        <v>111.6</v>
      </c>
      <c r="R136" s="164">
        <v>95.9</v>
      </c>
      <c r="S136" s="164">
        <v>105</v>
      </c>
      <c r="T136" s="164">
        <v>107.1</v>
      </c>
      <c r="U136" s="164">
        <v>107.1</v>
      </c>
      <c r="V136" s="164">
        <v>122.6</v>
      </c>
      <c r="W136" s="164">
        <v>127.2</v>
      </c>
      <c r="X136" s="164">
        <v>104.8</v>
      </c>
      <c r="Y136" s="164">
        <v>121.3</v>
      </c>
      <c r="Z136" s="164">
        <v>125.9</v>
      </c>
      <c r="AA136" s="164">
        <v>121</v>
      </c>
      <c r="AB136" s="165">
        <f t="shared" si="72"/>
        <v>1315.4</v>
      </c>
      <c r="AC136" s="165">
        <f>+AB136-O136</f>
        <v>413.50000000000011</v>
      </c>
      <c r="AD136" s="166">
        <f>+AC136/O136*100</f>
        <v>45.847654950659731</v>
      </c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</row>
    <row r="137" spans="2:59" ht="19.5" customHeight="1" thickTop="1" x14ac:dyDescent="0.2">
      <c r="B137" s="167" t="s">
        <v>140</v>
      </c>
      <c r="C137" s="168">
        <f t="shared" ref="C137:I137" si="73">+C136+C134+C133+C131+C130+C128</f>
        <v>201366.8</v>
      </c>
      <c r="D137" s="168">
        <f t="shared" si="73"/>
        <v>56525.3</v>
      </c>
      <c r="E137" s="168">
        <f t="shared" si="73"/>
        <v>65563.599999999991</v>
      </c>
      <c r="F137" s="168">
        <f t="shared" si="73"/>
        <v>48206.6</v>
      </c>
      <c r="G137" s="168">
        <f t="shared" si="73"/>
        <v>83559.3</v>
      </c>
      <c r="H137" s="168">
        <f t="shared" si="73"/>
        <v>82253.600000000006</v>
      </c>
      <c r="I137" s="168">
        <f t="shared" si="73"/>
        <v>101137.80000000002</v>
      </c>
      <c r="J137" s="168">
        <f t="shared" ref="J137:O137" si="74">+J136+J134+J133+J131+J130+J128+J135</f>
        <v>66490.299999999988</v>
      </c>
      <c r="K137" s="168">
        <f t="shared" si="74"/>
        <v>282897.79999999993</v>
      </c>
      <c r="L137" s="168">
        <f t="shared" si="74"/>
        <v>66623.499999999985</v>
      </c>
      <c r="M137" s="168">
        <f t="shared" si="74"/>
        <v>81737.100000000006</v>
      </c>
      <c r="N137" s="168">
        <f t="shared" si="74"/>
        <v>110834.59999999999</v>
      </c>
      <c r="O137" s="168">
        <f t="shared" si="74"/>
        <v>1247196.3</v>
      </c>
      <c r="P137" s="168">
        <f t="shared" ref="P137:AB137" si="75">+P136+P134+P133+P131+P130+P128+P132</f>
        <v>213519.4</v>
      </c>
      <c r="Q137" s="168">
        <f t="shared" si="75"/>
        <v>68721.200000000012</v>
      </c>
      <c r="R137" s="168">
        <f t="shared" si="75"/>
        <v>61310.399999999987</v>
      </c>
      <c r="S137" s="168">
        <f t="shared" si="75"/>
        <v>91832.6</v>
      </c>
      <c r="T137" s="168">
        <f t="shared" si="75"/>
        <v>68122</v>
      </c>
      <c r="U137" s="168">
        <f t="shared" si="75"/>
        <v>94779.599999999991</v>
      </c>
      <c r="V137" s="168">
        <f t="shared" si="75"/>
        <v>92971.3</v>
      </c>
      <c r="W137" s="168">
        <f t="shared" si="75"/>
        <v>69955.5</v>
      </c>
      <c r="X137" s="168">
        <f t="shared" si="75"/>
        <v>69070.400000000009</v>
      </c>
      <c r="Y137" s="168">
        <f t="shared" si="75"/>
        <v>78315.099999999977</v>
      </c>
      <c r="Z137" s="168">
        <f t="shared" si="75"/>
        <v>78513.500000000015</v>
      </c>
      <c r="AA137" s="168">
        <f t="shared" si="75"/>
        <v>93898.2</v>
      </c>
      <c r="AB137" s="168">
        <f t="shared" si="75"/>
        <v>1081009.1999999997</v>
      </c>
      <c r="AC137" s="169">
        <f>+AB137-O137</f>
        <v>-166187.10000000033</v>
      </c>
      <c r="AD137" s="168">
        <f>+AC137/O137*100</f>
        <v>-13.324855117033326</v>
      </c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</row>
    <row r="138" spans="2:59" ht="19.5" customHeight="1" thickBot="1" x14ac:dyDescent="0.25">
      <c r="B138" s="170" t="s">
        <v>141</v>
      </c>
      <c r="C138" s="171">
        <f>+C81+C74+C70+C41</f>
        <v>2156.6999999999998</v>
      </c>
      <c r="D138" s="171">
        <f>+D81+D74+D70+D41</f>
        <v>1313.1000000000001</v>
      </c>
      <c r="E138" s="171">
        <f>+E81+E74+E70+E41+E59</f>
        <v>1569.7</v>
      </c>
      <c r="F138" s="171">
        <f>+F81+F74+F70+F41+F59</f>
        <v>582.30000000000007</v>
      </c>
      <c r="G138" s="171">
        <f>+G81+G74+G70+G41+G59</f>
        <v>439.49999999999994</v>
      </c>
      <c r="H138" s="171">
        <f t="shared" ref="H138:N138" si="76">+H81+H74+H70+H41+H59+H91</f>
        <v>1084.6000000000001</v>
      </c>
      <c r="I138" s="171">
        <f t="shared" si="76"/>
        <v>1596.6999999999998</v>
      </c>
      <c r="J138" s="171">
        <f t="shared" si="76"/>
        <v>1536.8999999999999</v>
      </c>
      <c r="K138" s="171">
        <f t="shared" si="76"/>
        <v>564.20000000000005</v>
      </c>
      <c r="L138" s="171">
        <f t="shared" si="76"/>
        <v>729.9</v>
      </c>
      <c r="M138" s="171">
        <f t="shared" si="76"/>
        <v>664.6</v>
      </c>
      <c r="N138" s="171">
        <f t="shared" si="76"/>
        <v>1102.3</v>
      </c>
      <c r="O138" s="171">
        <f>SUM(C138:N138)</f>
        <v>13340.5</v>
      </c>
      <c r="P138" s="171">
        <f t="shared" ref="P138:AB138" si="77">+P81+P74+P70+P41+P91</f>
        <v>1125.2000000000003</v>
      </c>
      <c r="Q138" s="171">
        <f t="shared" si="77"/>
        <v>899.1</v>
      </c>
      <c r="R138" s="171">
        <f t="shared" si="77"/>
        <v>975.4</v>
      </c>
      <c r="S138" s="171">
        <f t="shared" si="77"/>
        <v>984.4</v>
      </c>
      <c r="T138" s="171">
        <f t="shared" si="77"/>
        <v>1148.4000000000001</v>
      </c>
      <c r="U138" s="171">
        <f t="shared" si="77"/>
        <v>1207.3</v>
      </c>
      <c r="V138" s="171">
        <f t="shared" si="77"/>
        <v>1395.5</v>
      </c>
      <c r="W138" s="171">
        <f t="shared" si="77"/>
        <v>1445.5</v>
      </c>
      <c r="X138" s="171">
        <f t="shared" si="77"/>
        <v>1529.3</v>
      </c>
      <c r="Y138" s="171">
        <f t="shared" si="77"/>
        <v>1255.8</v>
      </c>
      <c r="Z138" s="171">
        <f t="shared" si="77"/>
        <v>1215.4000000000001</v>
      </c>
      <c r="AA138" s="171">
        <f t="shared" si="77"/>
        <v>1163.9999999999998</v>
      </c>
      <c r="AB138" s="171">
        <f t="shared" si="77"/>
        <v>14345.3</v>
      </c>
      <c r="AC138" s="172">
        <f>+AB138-O138</f>
        <v>1004.7999999999993</v>
      </c>
      <c r="AD138" s="172">
        <f>+AC138/O138*100</f>
        <v>7.5319515760278799</v>
      </c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</row>
    <row r="139" spans="2:59" ht="16.5" customHeight="1" thickTop="1" x14ac:dyDescent="0.2">
      <c r="B139" s="173" t="s">
        <v>142</v>
      </c>
      <c r="C139" s="174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  <c r="Y139" s="174"/>
      <c r="Z139" s="174"/>
      <c r="AA139" s="174"/>
      <c r="AB139" s="174"/>
      <c r="AC139" s="175"/>
      <c r="AD139" s="175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</row>
    <row r="140" spans="2:59" ht="16.5" customHeight="1" x14ac:dyDescent="0.2">
      <c r="B140" s="173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7"/>
      <c r="P140" s="178"/>
      <c r="Q140" s="178"/>
      <c r="R140" s="178"/>
      <c r="S140" s="178"/>
      <c r="T140" s="178"/>
      <c r="U140" s="178"/>
      <c r="V140" s="178"/>
      <c r="W140" s="178"/>
      <c r="X140" s="178"/>
      <c r="Y140" s="179"/>
      <c r="Z140" s="178"/>
      <c r="AA140" s="178"/>
      <c r="AB140" s="178"/>
      <c r="AC140" s="180"/>
      <c r="AD140" s="18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</row>
    <row r="141" spans="2:59" ht="15" customHeight="1" x14ac:dyDescent="0.2">
      <c r="B141" s="182" t="s">
        <v>143</v>
      </c>
      <c r="C141" s="18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78"/>
      <c r="AA141" s="178"/>
      <c r="AB141" s="178"/>
      <c r="AC141" s="178"/>
      <c r="AD141" s="18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</row>
    <row r="142" spans="2:59" s="187" customFormat="1" ht="19.5" customHeight="1" x14ac:dyDescent="0.2">
      <c r="B142" s="184" t="s">
        <v>144</v>
      </c>
      <c r="C142" s="185"/>
      <c r="D142" s="185"/>
      <c r="E142" s="185"/>
      <c r="F142" s="185"/>
      <c r="G142" s="185"/>
      <c r="H142" s="185"/>
      <c r="I142" s="185"/>
      <c r="J142" s="185"/>
      <c r="K142" s="185"/>
      <c r="L142" s="185"/>
      <c r="M142" s="185"/>
      <c r="N142" s="185"/>
      <c r="O142" s="185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  <c r="AA142" s="178"/>
      <c r="AB142" s="178"/>
      <c r="AC142" s="186"/>
      <c r="AD142" s="18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</row>
    <row r="143" spans="2:59" s="187" customFormat="1" ht="13.5" customHeight="1" x14ac:dyDescent="0.2">
      <c r="B143" s="188" t="s">
        <v>145</v>
      </c>
      <c r="C143" s="185"/>
      <c r="D143" s="185"/>
      <c r="E143" s="185"/>
      <c r="F143" s="185"/>
      <c r="G143" s="185"/>
      <c r="H143" s="185"/>
      <c r="I143" s="185"/>
      <c r="J143" s="185"/>
      <c r="K143" s="185"/>
      <c r="L143" s="185"/>
      <c r="M143" s="185"/>
      <c r="N143" s="185"/>
      <c r="O143" s="185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  <c r="AA143" s="178"/>
      <c r="AB143" s="178"/>
      <c r="AC143" s="186"/>
      <c r="AD143" s="18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</row>
    <row r="144" spans="2:59" s="187" customFormat="1" ht="14.25" customHeight="1" x14ac:dyDescent="0.2">
      <c r="B144" s="184" t="s">
        <v>146</v>
      </c>
      <c r="C144" s="189"/>
      <c r="D144" s="189"/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86"/>
      <c r="AD144" s="18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</row>
    <row r="145" spans="2:59" ht="13.5" customHeight="1" x14ac:dyDescent="0.2">
      <c r="B145" s="184" t="s">
        <v>147</v>
      </c>
      <c r="C145" s="190"/>
      <c r="D145" s="190"/>
      <c r="E145" s="190"/>
      <c r="F145" s="190"/>
      <c r="G145" s="190"/>
      <c r="H145" s="190"/>
      <c r="I145" s="190"/>
      <c r="J145" s="190"/>
      <c r="K145" s="190"/>
      <c r="L145" s="190"/>
      <c r="M145" s="190"/>
      <c r="N145" s="190"/>
      <c r="O145" s="190"/>
      <c r="P145" s="191"/>
      <c r="Q145" s="191"/>
      <c r="R145" s="191"/>
      <c r="S145" s="191"/>
      <c r="T145" s="191"/>
      <c r="U145" s="191"/>
      <c r="V145" s="191"/>
      <c r="W145" s="191"/>
      <c r="X145" s="191"/>
      <c r="Y145" s="191"/>
      <c r="Z145" s="191"/>
      <c r="AA145" s="191"/>
      <c r="AB145" s="191"/>
      <c r="AC145" s="192"/>
      <c r="AD145" s="18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</row>
    <row r="146" spans="2:59" ht="12.75" customHeight="1" x14ac:dyDescent="0.2">
      <c r="B146" s="193" t="s">
        <v>148</v>
      </c>
      <c r="C146" s="190"/>
      <c r="D146" s="190"/>
      <c r="E146" s="190"/>
      <c r="F146" s="190"/>
      <c r="G146" s="190"/>
      <c r="H146" s="190"/>
      <c r="I146" s="190"/>
      <c r="J146" s="190"/>
      <c r="K146" s="190"/>
      <c r="L146" s="190"/>
      <c r="M146" s="190"/>
      <c r="N146" s="190"/>
      <c r="O146" s="190"/>
      <c r="P146" s="190"/>
      <c r="Q146" s="190"/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4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</row>
    <row r="147" spans="2:59" x14ac:dyDescent="0.2">
      <c r="B147" s="195"/>
      <c r="C147" s="174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/>
      <c r="Y147" s="174"/>
      <c r="Z147" s="174"/>
      <c r="AA147" s="174"/>
      <c r="AB147" s="174"/>
      <c r="AC147" s="196"/>
      <c r="AD147" s="194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</row>
    <row r="148" spans="2:59" x14ac:dyDescent="0.2">
      <c r="B148" s="195"/>
      <c r="C148" s="174"/>
      <c r="D148" s="174"/>
      <c r="E148" s="174"/>
      <c r="F148" s="174"/>
      <c r="G148" s="174"/>
      <c r="H148" s="174"/>
      <c r="I148" s="174"/>
      <c r="J148" s="174"/>
      <c r="K148" s="174"/>
      <c r="L148" s="174"/>
      <c r="M148" s="174"/>
      <c r="N148" s="174"/>
      <c r="O148" s="174"/>
      <c r="P148" s="174"/>
      <c r="Q148" s="174"/>
      <c r="R148" s="174"/>
      <c r="S148" s="174"/>
      <c r="T148" s="174"/>
      <c r="U148" s="174"/>
      <c r="V148" s="174"/>
      <c r="W148" s="174"/>
      <c r="X148" s="174"/>
      <c r="Y148" s="174"/>
      <c r="Z148" s="174"/>
      <c r="AA148" s="174"/>
      <c r="AB148" s="174"/>
      <c r="AC148" s="174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</row>
    <row r="149" spans="2:59" ht="16.5" x14ac:dyDescent="0.3">
      <c r="B149" s="197"/>
      <c r="C149" s="174"/>
      <c r="D149" s="174"/>
      <c r="E149" s="174"/>
      <c r="F149" s="174"/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  <c r="S149" s="198"/>
      <c r="T149" s="198"/>
      <c r="U149" s="198"/>
      <c r="V149" s="198"/>
      <c r="W149" s="174"/>
      <c r="X149" s="174"/>
      <c r="Y149" s="174"/>
      <c r="Z149" s="174"/>
      <c r="AA149" s="174"/>
      <c r="AB149" s="174"/>
      <c r="AC149" s="174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</row>
    <row r="150" spans="2:59" x14ac:dyDescent="0.2">
      <c r="B150" s="181"/>
      <c r="C150" s="174"/>
      <c r="D150" s="174"/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78"/>
      <c r="AC150" s="186"/>
      <c r="AD150" s="181"/>
    </row>
    <row r="151" spans="2:59" x14ac:dyDescent="0.2">
      <c r="B151" s="181"/>
      <c r="C151" s="174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  <c r="Z151" s="199"/>
      <c r="AA151" s="199"/>
      <c r="AB151" s="199"/>
    </row>
    <row r="152" spans="2:59" x14ac:dyDescent="0.2">
      <c r="B152" s="181"/>
      <c r="C152" s="174"/>
      <c r="D152" s="174"/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P152" s="178"/>
    </row>
    <row r="153" spans="2:59" x14ac:dyDescent="0.2">
      <c r="B153" s="181"/>
      <c r="C153" s="174"/>
      <c r="D153" s="174"/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  <c r="AA153" s="178"/>
      <c r="AB153" s="178"/>
    </row>
    <row r="154" spans="2:59" x14ac:dyDescent="0.2">
      <c r="B154" s="181"/>
      <c r="C154" s="174"/>
      <c r="D154" s="174"/>
      <c r="E154" s="174"/>
      <c r="F154" s="174"/>
      <c r="G154" s="174"/>
      <c r="H154" s="174"/>
      <c r="I154" s="174"/>
      <c r="J154" s="174"/>
      <c r="K154" s="174"/>
      <c r="L154" s="174"/>
      <c r="M154" s="174"/>
      <c r="N154" s="174"/>
      <c r="O154" s="174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</row>
    <row r="155" spans="2:59" x14ac:dyDescent="0.2">
      <c r="B155" s="181"/>
      <c r="C155" s="174"/>
      <c r="D155" s="174"/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8"/>
    </row>
    <row r="156" spans="2:59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200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</row>
    <row r="157" spans="2:59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200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181"/>
      <c r="AD157" s="181"/>
    </row>
    <row r="158" spans="2:59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200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181"/>
      <c r="AD158" s="181"/>
    </row>
    <row r="159" spans="2:59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200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181"/>
      <c r="AD159" s="181"/>
    </row>
    <row r="160" spans="2:59" ht="14.25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200"/>
      <c r="P160" s="181"/>
      <c r="Q160" s="181"/>
      <c r="R160" s="181"/>
      <c r="S160" s="181"/>
      <c r="T160" s="181"/>
      <c r="U160" s="181"/>
      <c r="V160" s="181"/>
      <c r="W160" s="181"/>
      <c r="X160" s="181"/>
      <c r="Y160" s="181"/>
      <c r="Z160" s="181"/>
      <c r="AA160" s="181"/>
      <c r="AB160" s="202"/>
      <c r="AC160" s="181"/>
      <c r="AD160" s="181"/>
    </row>
    <row r="161" spans="2:30" ht="14.25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200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202"/>
      <c r="AC161" s="181"/>
      <c r="AD161" s="181"/>
    </row>
    <row r="162" spans="2:30" ht="14.25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200"/>
      <c r="P162" s="181"/>
      <c r="Q162" s="181"/>
      <c r="R162" s="181"/>
      <c r="S162" s="181"/>
      <c r="T162" s="181"/>
      <c r="U162" s="181"/>
      <c r="V162" s="181"/>
      <c r="W162" s="181"/>
      <c r="X162" s="181"/>
      <c r="Y162" s="181"/>
      <c r="Z162" s="181"/>
      <c r="AA162" s="181"/>
      <c r="AB162" s="202"/>
      <c r="AC162" s="181"/>
      <c r="AD162" s="181"/>
    </row>
    <row r="163" spans="2:30" ht="14.25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200"/>
      <c r="P163" s="181"/>
      <c r="Q163" s="181"/>
      <c r="R163" s="181"/>
      <c r="S163" s="181"/>
      <c r="T163" s="181"/>
      <c r="U163" s="181"/>
      <c r="V163" s="181"/>
      <c r="W163" s="181"/>
      <c r="X163" s="181"/>
      <c r="Y163" s="181"/>
      <c r="Z163" s="181"/>
      <c r="AA163" s="181"/>
      <c r="AB163" s="202"/>
      <c r="AC163" s="181"/>
      <c r="AD163" s="181"/>
    </row>
    <row r="164" spans="2:30" ht="14.25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200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202"/>
      <c r="AC164" s="181"/>
      <c r="AD164" s="181"/>
    </row>
    <row r="165" spans="2:30" ht="14.25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200"/>
      <c r="P165" s="181"/>
      <c r="Q165" s="181"/>
      <c r="R165" s="181"/>
      <c r="S165" s="181"/>
      <c r="T165" s="181"/>
      <c r="U165" s="181"/>
      <c r="V165" s="181"/>
      <c r="W165" s="181"/>
      <c r="X165" s="181"/>
      <c r="Y165" s="181"/>
      <c r="Z165" s="181"/>
      <c r="AA165" s="181"/>
      <c r="AB165" s="202"/>
      <c r="AC165" s="181"/>
      <c r="AD165" s="181"/>
    </row>
    <row r="166" spans="2:30" ht="14.25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200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202"/>
      <c r="AC166" s="181"/>
      <c r="AD166" s="181"/>
    </row>
    <row r="167" spans="2:30" ht="14.25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200"/>
      <c r="P167" s="181"/>
      <c r="Q167" s="181"/>
      <c r="R167" s="181"/>
      <c r="S167" s="181"/>
      <c r="T167" s="181"/>
      <c r="U167" s="181"/>
      <c r="V167" s="181"/>
      <c r="W167" s="181"/>
      <c r="X167" s="181"/>
      <c r="Y167" s="181"/>
      <c r="Z167" s="181"/>
      <c r="AA167" s="181"/>
      <c r="AB167" s="202"/>
      <c r="AC167" s="181"/>
      <c r="AD167" s="181"/>
    </row>
    <row r="168" spans="2:30" ht="14.25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200"/>
      <c r="P168" s="181"/>
      <c r="Q168" s="181"/>
      <c r="R168" s="181"/>
      <c r="S168" s="181"/>
      <c r="T168" s="181"/>
      <c r="U168" s="181"/>
      <c r="V168" s="181"/>
      <c r="W168" s="181"/>
      <c r="X168" s="181"/>
      <c r="Y168" s="181"/>
      <c r="Z168" s="181"/>
      <c r="AA168" s="181"/>
      <c r="AB168" s="202"/>
      <c r="AC168" s="181"/>
      <c r="AD168" s="181"/>
    </row>
    <row r="169" spans="2:30" ht="14.25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200"/>
      <c r="P169" s="181"/>
      <c r="Q169" s="181"/>
      <c r="R169" s="181"/>
      <c r="S169" s="181"/>
      <c r="T169" s="181"/>
      <c r="U169" s="181"/>
      <c r="V169" s="181"/>
      <c r="W169" s="181"/>
      <c r="X169" s="181"/>
      <c r="Y169" s="181"/>
      <c r="Z169" s="181"/>
      <c r="AA169" s="181"/>
      <c r="AB169" s="202"/>
      <c r="AC169" s="181"/>
      <c r="AD169" s="181"/>
    </row>
    <row r="170" spans="2:30" ht="14.25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200"/>
      <c r="P170" s="181"/>
      <c r="Q170" s="181"/>
      <c r="R170" s="181"/>
      <c r="S170" s="181"/>
      <c r="T170" s="181"/>
      <c r="U170" s="181"/>
      <c r="V170" s="181"/>
      <c r="W170" s="181"/>
      <c r="X170" s="181"/>
      <c r="Y170" s="181"/>
      <c r="Z170" s="181"/>
      <c r="AA170" s="181"/>
      <c r="AB170" s="202"/>
      <c r="AC170" s="181"/>
      <c r="AD170" s="181"/>
    </row>
    <row r="171" spans="2:30" ht="14.25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200"/>
      <c r="P171" s="181"/>
      <c r="Q171" s="181"/>
      <c r="R171" s="181"/>
      <c r="S171" s="181"/>
      <c r="T171" s="181"/>
      <c r="U171" s="181"/>
      <c r="V171" s="181"/>
      <c r="W171" s="181"/>
      <c r="X171" s="181"/>
      <c r="Y171" s="181"/>
      <c r="Z171" s="181"/>
      <c r="AA171" s="181"/>
      <c r="AB171" s="202"/>
      <c r="AC171" s="181"/>
      <c r="AD171" s="181"/>
    </row>
    <row r="172" spans="2:30" ht="14.25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200"/>
      <c r="P172" s="181"/>
      <c r="Q172" s="181"/>
      <c r="R172" s="181"/>
      <c r="S172" s="181"/>
      <c r="T172" s="181"/>
      <c r="U172" s="181"/>
      <c r="V172" s="181"/>
      <c r="W172" s="181"/>
      <c r="X172" s="181"/>
      <c r="Y172" s="181"/>
      <c r="Z172" s="181"/>
      <c r="AA172" s="181"/>
      <c r="AB172" s="203"/>
      <c r="AC172" s="181"/>
      <c r="AD172" s="181"/>
    </row>
    <row r="173" spans="2:30" ht="14.25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200"/>
      <c r="P173" s="181"/>
      <c r="Q173" s="181"/>
      <c r="R173" s="181"/>
      <c r="S173" s="181"/>
      <c r="T173" s="181"/>
      <c r="U173" s="181"/>
      <c r="V173" s="181"/>
      <c r="W173" s="181"/>
      <c r="X173" s="181"/>
      <c r="Y173" s="181"/>
      <c r="Z173" s="181"/>
      <c r="AA173" s="181"/>
      <c r="AB173" s="203"/>
      <c r="AC173" s="181"/>
      <c r="AD173" s="181"/>
    </row>
    <row r="174" spans="2:30" ht="14.25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200"/>
      <c r="P174" s="181"/>
      <c r="Q174" s="181"/>
      <c r="R174" s="181"/>
      <c r="S174" s="181"/>
      <c r="T174" s="181"/>
      <c r="U174" s="181"/>
      <c r="V174" s="181"/>
      <c r="W174" s="181"/>
      <c r="X174" s="181"/>
      <c r="Y174" s="181"/>
      <c r="Z174" s="181"/>
      <c r="AA174" s="181"/>
      <c r="AB174" s="203"/>
      <c r="AC174" s="181"/>
      <c r="AD174" s="181"/>
    </row>
    <row r="175" spans="2:30" ht="14.25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200"/>
      <c r="P175" s="181"/>
      <c r="Q175" s="181"/>
      <c r="R175" s="181"/>
      <c r="S175" s="181"/>
      <c r="T175" s="181"/>
      <c r="U175" s="181"/>
      <c r="V175" s="181"/>
      <c r="W175" s="181"/>
      <c r="X175" s="181"/>
      <c r="Y175" s="181"/>
      <c r="Z175" s="181"/>
      <c r="AA175" s="181"/>
      <c r="AB175" s="203"/>
      <c r="AC175" s="181"/>
      <c r="AD175" s="181"/>
    </row>
    <row r="176" spans="2:30" ht="14.25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200"/>
      <c r="P176" s="181"/>
      <c r="Q176" s="181"/>
      <c r="R176" s="181"/>
      <c r="S176" s="181"/>
      <c r="T176" s="181"/>
      <c r="U176" s="181"/>
      <c r="V176" s="181"/>
      <c r="W176" s="181"/>
      <c r="X176" s="181"/>
      <c r="Y176" s="181"/>
      <c r="Z176" s="181"/>
      <c r="AA176" s="181"/>
      <c r="AB176" s="203"/>
      <c r="AC176" s="181"/>
      <c r="AD176" s="181"/>
    </row>
    <row r="177" spans="2:30" ht="14.25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200"/>
      <c r="P177" s="181"/>
      <c r="Q177" s="181"/>
      <c r="R177" s="181"/>
      <c r="S177" s="181"/>
      <c r="T177" s="181"/>
      <c r="U177" s="181"/>
      <c r="V177" s="181"/>
      <c r="W177" s="181"/>
      <c r="X177" s="181"/>
      <c r="Y177" s="181"/>
      <c r="Z177" s="181"/>
      <c r="AA177" s="181"/>
      <c r="AB177" s="203"/>
      <c r="AC177" s="181"/>
      <c r="AD177" s="181"/>
    </row>
    <row r="178" spans="2:30" ht="14.25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200"/>
      <c r="P178" s="181"/>
      <c r="Q178" s="181"/>
      <c r="R178" s="181"/>
      <c r="S178" s="181"/>
      <c r="T178" s="181"/>
      <c r="U178" s="181"/>
      <c r="V178" s="181"/>
      <c r="W178" s="181"/>
      <c r="X178" s="181"/>
      <c r="Y178" s="181"/>
      <c r="Z178" s="181"/>
      <c r="AA178" s="181"/>
      <c r="AB178" s="203"/>
      <c r="AC178" s="181"/>
      <c r="AD178" s="181"/>
    </row>
    <row r="179" spans="2:30" ht="14.25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200"/>
      <c r="P179" s="181"/>
      <c r="Q179" s="181"/>
      <c r="R179" s="181"/>
      <c r="S179" s="181"/>
      <c r="T179" s="181"/>
      <c r="U179" s="181"/>
      <c r="V179" s="181"/>
      <c r="W179" s="181"/>
      <c r="X179" s="181"/>
      <c r="Y179" s="181"/>
      <c r="Z179" s="181"/>
      <c r="AA179" s="181"/>
      <c r="AB179" s="203"/>
      <c r="AC179" s="181"/>
      <c r="AD179" s="181"/>
    </row>
    <row r="180" spans="2:30" ht="14.25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200"/>
      <c r="P180" s="181"/>
      <c r="Q180" s="181"/>
      <c r="R180" s="181"/>
      <c r="S180" s="181"/>
      <c r="T180" s="181"/>
      <c r="U180" s="181"/>
      <c r="V180" s="181"/>
      <c r="W180" s="181"/>
      <c r="X180" s="181"/>
      <c r="Y180" s="181"/>
      <c r="Z180" s="181"/>
      <c r="AA180" s="181"/>
      <c r="AB180" s="203"/>
      <c r="AC180" s="181"/>
      <c r="AD180" s="181"/>
    </row>
    <row r="181" spans="2:30" ht="14.25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200"/>
      <c r="P181" s="181"/>
      <c r="Q181" s="181"/>
      <c r="R181" s="181"/>
      <c r="S181" s="181"/>
      <c r="T181" s="181"/>
      <c r="U181" s="181"/>
      <c r="V181" s="181"/>
      <c r="W181" s="181"/>
      <c r="X181" s="181"/>
      <c r="Y181" s="181"/>
      <c r="Z181" s="181"/>
      <c r="AA181" s="181"/>
      <c r="AB181" s="203"/>
      <c r="AC181" s="181"/>
      <c r="AD181" s="181"/>
    </row>
    <row r="182" spans="2:30" ht="14.25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200"/>
      <c r="P182" s="181"/>
      <c r="Q182" s="181"/>
      <c r="R182" s="181"/>
      <c r="S182" s="181"/>
      <c r="T182" s="181"/>
      <c r="U182" s="181"/>
      <c r="V182" s="181"/>
      <c r="W182" s="181"/>
      <c r="X182" s="181"/>
      <c r="Y182" s="181"/>
      <c r="Z182" s="181"/>
      <c r="AA182" s="181"/>
      <c r="AB182" s="203"/>
      <c r="AC182" s="181"/>
      <c r="AD182" s="181"/>
    </row>
    <row r="183" spans="2:30" ht="14.25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200"/>
      <c r="P183" s="181"/>
      <c r="Q183" s="181"/>
      <c r="R183" s="181"/>
      <c r="S183" s="181"/>
      <c r="T183" s="181"/>
      <c r="U183" s="181"/>
      <c r="V183" s="181"/>
      <c r="W183" s="181"/>
      <c r="X183" s="181"/>
      <c r="Y183" s="181"/>
      <c r="Z183" s="181"/>
      <c r="AA183" s="181"/>
      <c r="AB183" s="203"/>
      <c r="AC183" s="181"/>
      <c r="AD183" s="181"/>
    </row>
    <row r="184" spans="2:30" ht="14.25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200"/>
      <c r="P184" s="181"/>
      <c r="Q184" s="181"/>
      <c r="R184" s="181"/>
      <c r="S184" s="181"/>
      <c r="T184" s="181"/>
      <c r="U184" s="181"/>
      <c r="V184" s="181"/>
      <c r="W184" s="181"/>
      <c r="X184" s="181"/>
      <c r="Y184" s="181"/>
      <c r="Z184" s="181"/>
      <c r="AA184" s="181"/>
      <c r="AB184" s="203"/>
      <c r="AC184" s="181"/>
      <c r="AD184" s="181"/>
    </row>
    <row r="185" spans="2:30" ht="14.25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200"/>
      <c r="P185" s="181"/>
      <c r="Q185" s="181"/>
      <c r="R185" s="181"/>
      <c r="S185" s="181"/>
      <c r="T185" s="181"/>
      <c r="U185" s="181"/>
      <c r="V185" s="181"/>
      <c r="W185" s="181"/>
      <c r="X185" s="181"/>
      <c r="Y185" s="181"/>
      <c r="Z185" s="181"/>
      <c r="AA185" s="181"/>
      <c r="AB185" s="203"/>
      <c r="AC185" s="181"/>
      <c r="AD185" s="181"/>
    </row>
    <row r="186" spans="2:30" ht="14.25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200"/>
      <c r="P186" s="181"/>
      <c r="Q186" s="181"/>
      <c r="R186" s="181"/>
      <c r="S186" s="181"/>
      <c r="T186" s="181"/>
      <c r="U186" s="181"/>
      <c r="V186" s="181"/>
      <c r="W186" s="181"/>
      <c r="X186" s="181"/>
      <c r="Y186" s="181"/>
      <c r="Z186" s="181"/>
      <c r="AA186" s="181"/>
      <c r="AB186" s="203"/>
      <c r="AC186" s="181"/>
      <c r="AD186" s="181"/>
    </row>
    <row r="187" spans="2:30" ht="14.25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200"/>
      <c r="P187" s="181"/>
      <c r="Q187" s="181"/>
      <c r="R187" s="181"/>
      <c r="S187" s="181"/>
      <c r="T187" s="181"/>
      <c r="U187" s="181"/>
      <c r="V187" s="181"/>
      <c r="W187" s="181"/>
      <c r="X187" s="181"/>
      <c r="Y187" s="181"/>
      <c r="Z187" s="181"/>
      <c r="AA187" s="181"/>
      <c r="AB187" s="203"/>
      <c r="AC187" s="181"/>
      <c r="AD187" s="181"/>
    </row>
    <row r="188" spans="2:30" ht="14.25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200"/>
      <c r="P188" s="181"/>
      <c r="Q188" s="181"/>
      <c r="R188" s="181"/>
      <c r="S188" s="181"/>
      <c r="T188" s="181"/>
      <c r="U188" s="181"/>
      <c r="V188" s="181"/>
      <c r="W188" s="181"/>
      <c r="X188" s="181"/>
      <c r="Y188" s="181"/>
      <c r="Z188" s="181"/>
      <c r="AA188" s="181"/>
      <c r="AB188" s="203"/>
      <c r="AC188" s="181"/>
      <c r="AD188" s="181"/>
    </row>
    <row r="189" spans="2:30" ht="14.25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200"/>
      <c r="P189" s="181"/>
      <c r="Q189" s="181"/>
      <c r="R189" s="181"/>
      <c r="S189" s="181"/>
      <c r="T189" s="181"/>
      <c r="U189" s="181"/>
      <c r="V189" s="181"/>
      <c r="W189" s="181"/>
      <c r="X189" s="181"/>
      <c r="Y189" s="181"/>
      <c r="Z189" s="181"/>
      <c r="AA189" s="181"/>
      <c r="AB189" s="203"/>
      <c r="AC189" s="181"/>
      <c r="AD189" s="181"/>
    </row>
    <row r="190" spans="2:30" ht="14.25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200"/>
      <c r="P190" s="181"/>
      <c r="Q190" s="181"/>
      <c r="R190" s="181"/>
      <c r="S190" s="181"/>
      <c r="T190" s="181"/>
      <c r="U190" s="181"/>
      <c r="V190" s="181"/>
      <c r="W190" s="181"/>
      <c r="X190" s="181"/>
      <c r="Y190" s="181"/>
      <c r="Z190" s="181"/>
      <c r="AA190" s="181"/>
      <c r="AB190" s="203"/>
      <c r="AC190" s="181"/>
      <c r="AD190" s="181"/>
    </row>
    <row r="191" spans="2:30" ht="14.25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200"/>
      <c r="P191" s="181"/>
      <c r="Q191" s="181"/>
      <c r="R191" s="181"/>
      <c r="S191" s="181"/>
      <c r="T191" s="181"/>
      <c r="U191" s="181"/>
      <c r="V191" s="181"/>
      <c r="W191" s="181"/>
      <c r="X191" s="181"/>
      <c r="Y191" s="181"/>
      <c r="Z191" s="181"/>
      <c r="AA191" s="181"/>
      <c r="AB191" s="203"/>
      <c r="AC191" s="181"/>
      <c r="AD191" s="181"/>
    </row>
    <row r="192" spans="2:30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200"/>
      <c r="P192" s="181"/>
      <c r="Q192" s="181"/>
      <c r="R192" s="181"/>
      <c r="S192" s="181"/>
      <c r="T192" s="181"/>
      <c r="U192" s="181"/>
      <c r="V192" s="181"/>
      <c r="W192" s="181"/>
      <c r="X192" s="181"/>
      <c r="Y192" s="181"/>
      <c r="Z192" s="181"/>
      <c r="AA192" s="181"/>
      <c r="AB192" s="181"/>
      <c r="AC192" s="181"/>
      <c r="AD192" s="181"/>
    </row>
    <row r="193" spans="2:30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200"/>
      <c r="P193" s="181"/>
      <c r="Q193" s="181"/>
      <c r="R193" s="181"/>
      <c r="S193" s="181"/>
      <c r="T193" s="181"/>
      <c r="U193" s="181"/>
      <c r="V193" s="181"/>
      <c r="W193" s="181"/>
      <c r="X193" s="181"/>
      <c r="Y193" s="181"/>
      <c r="Z193" s="181"/>
      <c r="AA193" s="181"/>
      <c r="AB193" s="181"/>
      <c r="AC193" s="181"/>
      <c r="AD193" s="181"/>
    </row>
    <row r="194" spans="2:30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200"/>
      <c r="P194" s="181"/>
      <c r="Q194" s="181"/>
      <c r="R194" s="181"/>
      <c r="S194" s="181"/>
      <c r="T194" s="181"/>
      <c r="U194" s="181"/>
      <c r="V194" s="181"/>
      <c r="W194" s="181"/>
      <c r="X194" s="181"/>
      <c r="Y194" s="181"/>
      <c r="Z194" s="181"/>
      <c r="AA194" s="181"/>
      <c r="AB194" s="181"/>
      <c r="AC194" s="181"/>
      <c r="AD194" s="181"/>
    </row>
    <row r="195" spans="2:30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200"/>
      <c r="P195" s="181"/>
      <c r="Q195" s="181"/>
      <c r="R195" s="181"/>
      <c r="S195" s="181"/>
      <c r="T195" s="181"/>
      <c r="U195" s="181"/>
      <c r="V195" s="181"/>
      <c r="W195" s="181"/>
      <c r="X195" s="181"/>
      <c r="Y195" s="181"/>
      <c r="Z195" s="181"/>
      <c r="AA195" s="181"/>
      <c r="AB195" s="181"/>
      <c r="AC195" s="181"/>
      <c r="AD195" s="181"/>
    </row>
    <row r="196" spans="2:30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200"/>
      <c r="P196" s="181"/>
      <c r="Q196" s="181"/>
      <c r="R196" s="181"/>
      <c r="S196" s="181"/>
      <c r="T196" s="181"/>
      <c r="U196" s="181"/>
      <c r="V196" s="181"/>
      <c r="W196" s="181"/>
      <c r="X196" s="181"/>
      <c r="Y196" s="181"/>
      <c r="Z196" s="181"/>
      <c r="AA196" s="181"/>
      <c r="AB196" s="181"/>
      <c r="AC196" s="181"/>
      <c r="AD196" s="181"/>
    </row>
    <row r="197" spans="2:30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200"/>
      <c r="P197" s="181"/>
      <c r="Q197" s="181"/>
      <c r="R197" s="181"/>
      <c r="S197" s="181"/>
      <c r="T197" s="181"/>
      <c r="U197" s="181"/>
      <c r="V197" s="181"/>
      <c r="W197" s="181"/>
      <c r="X197" s="181"/>
      <c r="Y197" s="181"/>
      <c r="Z197" s="181"/>
      <c r="AA197" s="181"/>
      <c r="AB197" s="181"/>
      <c r="AC197" s="181"/>
      <c r="AD197" s="181"/>
    </row>
    <row r="198" spans="2:30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200"/>
      <c r="P198" s="181"/>
      <c r="Q198" s="181"/>
      <c r="R198" s="181"/>
      <c r="S198" s="181"/>
      <c r="T198" s="181"/>
      <c r="U198" s="181"/>
      <c r="V198" s="181"/>
      <c r="W198" s="181"/>
      <c r="X198" s="181"/>
      <c r="Y198" s="181"/>
      <c r="Z198" s="181"/>
      <c r="AA198" s="181"/>
      <c r="AB198" s="181"/>
      <c r="AC198" s="181"/>
      <c r="AD198" s="181"/>
    </row>
    <row r="199" spans="2:30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200"/>
      <c r="P199" s="181"/>
      <c r="Q199" s="181"/>
      <c r="R199" s="181"/>
      <c r="S199" s="181"/>
      <c r="T199" s="181"/>
      <c r="U199" s="181"/>
      <c r="V199" s="181"/>
      <c r="W199" s="181"/>
      <c r="X199" s="181"/>
      <c r="Y199" s="181"/>
      <c r="Z199" s="181"/>
      <c r="AA199" s="181"/>
      <c r="AB199" s="181"/>
      <c r="AC199" s="181"/>
      <c r="AD199" s="181"/>
    </row>
    <row r="200" spans="2:30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200"/>
      <c r="P200" s="181"/>
      <c r="Q200" s="181"/>
      <c r="R200" s="181"/>
      <c r="S200" s="181"/>
      <c r="T200" s="181"/>
      <c r="U200" s="181"/>
      <c r="V200" s="181"/>
      <c r="W200" s="181"/>
      <c r="X200" s="181"/>
      <c r="Y200" s="181"/>
      <c r="Z200" s="181"/>
      <c r="AA200" s="181"/>
      <c r="AB200" s="181"/>
      <c r="AC200" s="181"/>
      <c r="AD200" s="181"/>
    </row>
    <row r="201" spans="2:30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200"/>
      <c r="P201" s="181"/>
      <c r="Q201" s="181"/>
      <c r="R201" s="181"/>
      <c r="S201" s="181"/>
      <c r="T201" s="181"/>
      <c r="U201" s="181"/>
      <c r="V201" s="181"/>
      <c r="W201" s="181"/>
      <c r="X201" s="181"/>
      <c r="Y201" s="181"/>
      <c r="Z201" s="181"/>
      <c r="AA201" s="181"/>
      <c r="AB201" s="181"/>
      <c r="AC201" s="181"/>
      <c r="AD201" s="181"/>
    </row>
    <row r="202" spans="2:30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200"/>
      <c r="P202" s="181"/>
      <c r="Q202" s="181"/>
      <c r="R202" s="181"/>
      <c r="S202" s="181"/>
      <c r="T202" s="181"/>
      <c r="U202" s="181"/>
      <c r="V202" s="181"/>
      <c r="W202" s="181"/>
      <c r="X202" s="181"/>
      <c r="Y202" s="181"/>
      <c r="Z202" s="181"/>
      <c r="AA202" s="181"/>
      <c r="AB202" s="181"/>
      <c r="AC202" s="181"/>
      <c r="AD202" s="181"/>
    </row>
    <row r="203" spans="2:30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200"/>
      <c r="P203" s="181"/>
      <c r="Q203" s="181"/>
      <c r="R203" s="181"/>
      <c r="S203" s="181"/>
      <c r="T203" s="181"/>
      <c r="U203" s="181"/>
      <c r="V203" s="181"/>
      <c r="W203" s="181"/>
      <c r="X203" s="181"/>
      <c r="Y203" s="181"/>
      <c r="Z203" s="181"/>
      <c r="AA203" s="181"/>
      <c r="AB203" s="181"/>
      <c r="AC203" s="181"/>
      <c r="AD203" s="181"/>
    </row>
    <row r="204" spans="2:30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200"/>
      <c r="P204" s="181"/>
      <c r="Q204" s="181"/>
      <c r="R204" s="181"/>
      <c r="S204" s="181"/>
      <c r="T204" s="181"/>
      <c r="U204" s="181"/>
      <c r="V204" s="181"/>
      <c r="W204" s="181"/>
      <c r="X204" s="181"/>
      <c r="Y204" s="181"/>
      <c r="Z204" s="181"/>
      <c r="AA204" s="181"/>
      <c r="AB204" s="181"/>
      <c r="AC204" s="181"/>
      <c r="AD204" s="181"/>
    </row>
    <row r="205" spans="2:30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200"/>
      <c r="P205" s="181"/>
      <c r="Q205" s="181"/>
      <c r="R205" s="181"/>
      <c r="S205" s="181"/>
      <c r="T205" s="181"/>
      <c r="U205" s="181"/>
      <c r="V205" s="181"/>
      <c r="W205" s="181"/>
      <c r="X205" s="181"/>
      <c r="Y205" s="181"/>
      <c r="Z205" s="181"/>
      <c r="AA205" s="181"/>
      <c r="AB205" s="181"/>
      <c r="AC205" s="181"/>
      <c r="AD205" s="181"/>
    </row>
    <row r="206" spans="2:30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200"/>
      <c r="P206" s="181"/>
      <c r="Q206" s="181"/>
      <c r="R206" s="181"/>
      <c r="S206" s="181"/>
      <c r="T206" s="181"/>
      <c r="U206" s="181"/>
      <c r="V206" s="181"/>
      <c r="W206" s="181"/>
      <c r="X206" s="181"/>
      <c r="Y206" s="181"/>
      <c r="Z206" s="181"/>
      <c r="AA206" s="181"/>
      <c r="AB206" s="181"/>
      <c r="AC206" s="181"/>
      <c r="AD206" s="181"/>
    </row>
    <row r="207" spans="2:30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200"/>
      <c r="P207" s="181"/>
      <c r="Q207" s="181"/>
      <c r="R207" s="181"/>
      <c r="S207" s="181"/>
      <c r="T207" s="181"/>
      <c r="U207" s="181"/>
      <c r="V207" s="181"/>
      <c r="W207" s="181"/>
      <c r="X207" s="181"/>
      <c r="Y207" s="181"/>
      <c r="Z207" s="181"/>
      <c r="AA207" s="181"/>
      <c r="AB207" s="181"/>
      <c r="AC207" s="181"/>
      <c r="AD207" s="181"/>
    </row>
    <row r="208" spans="2:30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200"/>
      <c r="P208" s="181"/>
      <c r="Q208" s="181"/>
      <c r="R208" s="181"/>
      <c r="S208" s="181"/>
      <c r="T208" s="181"/>
      <c r="U208" s="181"/>
      <c r="V208" s="181"/>
      <c r="W208" s="181"/>
      <c r="X208" s="181"/>
      <c r="Y208" s="181"/>
      <c r="Z208" s="181"/>
      <c r="AA208" s="181"/>
      <c r="AB208" s="181"/>
      <c r="AC208" s="181"/>
      <c r="AD208" s="181"/>
    </row>
    <row r="209" spans="2:30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200"/>
      <c r="P209" s="181"/>
      <c r="Q209" s="181"/>
      <c r="R209" s="181"/>
      <c r="S209" s="181"/>
      <c r="T209" s="181"/>
      <c r="U209" s="181"/>
      <c r="V209" s="181"/>
      <c r="W209" s="181"/>
      <c r="X209" s="181"/>
      <c r="Y209" s="181"/>
      <c r="Z209" s="181"/>
      <c r="AA209" s="181"/>
      <c r="AB209" s="181"/>
      <c r="AC209" s="181"/>
      <c r="AD209" s="181"/>
    </row>
    <row r="210" spans="2:30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200"/>
      <c r="P210" s="181"/>
      <c r="Q210" s="181"/>
      <c r="R210" s="181"/>
      <c r="S210" s="181"/>
      <c r="T210" s="181"/>
      <c r="U210" s="181"/>
      <c r="V210" s="181"/>
      <c r="W210" s="181"/>
      <c r="X210" s="181"/>
      <c r="Y210" s="181"/>
      <c r="Z210" s="181"/>
      <c r="AA210" s="181"/>
      <c r="AB210" s="181"/>
      <c r="AC210" s="181"/>
      <c r="AD210" s="181"/>
    </row>
    <row r="211" spans="2:30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200"/>
      <c r="P211" s="181"/>
      <c r="Q211" s="181"/>
      <c r="R211" s="181"/>
      <c r="S211" s="181"/>
      <c r="T211" s="181"/>
      <c r="U211" s="181"/>
      <c r="V211" s="181"/>
      <c r="W211" s="181"/>
      <c r="X211" s="181"/>
      <c r="Y211" s="181"/>
      <c r="Z211" s="181"/>
      <c r="AA211" s="181"/>
      <c r="AB211" s="181"/>
      <c r="AC211" s="181"/>
      <c r="AD211" s="181"/>
    </row>
    <row r="212" spans="2:30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200"/>
      <c r="P212" s="181"/>
      <c r="Q212" s="181"/>
      <c r="R212" s="181"/>
      <c r="S212" s="181"/>
      <c r="T212" s="181"/>
      <c r="U212" s="181"/>
      <c r="V212" s="181"/>
      <c r="W212" s="181"/>
      <c r="X212" s="181"/>
      <c r="Y212" s="181"/>
      <c r="Z212" s="181"/>
      <c r="AA212" s="181"/>
      <c r="AB212" s="181"/>
      <c r="AC212" s="181"/>
      <c r="AD212" s="181"/>
    </row>
    <row r="213" spans="2:30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200"/>
      <c r="P213" s="181"/>
      <c r="Q213" s="181"/>
      <c r="R213" s="181"/>
      <c r="S213" s="181"/>
      <c r="T213" s="181"/>
      <c r="U213" s="181"/>
      <c r="V213" s="181"/>
      <c r="W213" s="181"/>
      <c r="X213" s="181"/>
      <c r="Y213" s="181"/>
      <c r="Z213" s="181"/>
      <c r="AA213" s="181"/>
      <c r="AB213" s="181"/>
      <c r="AC213" s="181"/>
      <c r="AD213" s="181"/>
    </row>
    <row r="214" spans="2:30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200"/>
      <c r="P214" s="181"/>
      <c r="Q214" s="181"/>
      <c r="R214" s="181"/>
      <c r="S214" s="181"/>
      <c r="T214" s="181"/>
      <c r="U214" s="181"/>
      <c r="V214" s="181"/>
      <c r="W214" s="181"/>
      <c r="X214" s="181"/>
      <c r="Y214" s="181"/>
      <c r="Z214" s="181"/>
      <c r="AA214" s="181"/>
      <c r="AB214" s="181"/>
      <c r="AC214" s="181"/>
      <c r="AD214" s="181"/>
    </row>
    <row r="215" spans="2:30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200"/>
      <c r="P215" s="181"/>
      <c r="Q215" s="181"/>
      <c r="R215" s="181"/>
      <c r="S215" s="181"/>
      <c r="T215" s="181"/>
      <c r="U215" s="181"/>
      <c r="V215" s="181"/>
      <c r="W215" s="181"/>
      <c r="X215" s="181"/>
      <c r="Y215" s="181"/>
      <c r="Z215" s="181"/>
      <c r="AA215" s="181"/>
      <c r="AB215" s="181"/>
      <c r="AC215" s="181"/>
      <c r="AD215" s="181"/>
    </row>
    <row r="216" spans="2:30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200"/>
      <c r="P216" s="181"/>
      <c r="Q216" s="181"/>
      <c r="R216" s="181"/>
      <c r="S216" s="181"/>
      <c r="T216" s="181"/>
      <c r="U216" s="181"/>
      <c r="V216" s="181"/>
      <c r="W216" s="181"/>
      <c r="X216" s="181"/>
      <c r="Y216" s="181"/>
      <c r="Z216" s="181"/>
      <c r="AA216" s="181"/>
      <c r="AB216" s="181"/>
      <c r="AC216" s="181"/>
      <c r="AD216" s="181"/>
    </row>
    <row r="217" spans="2:30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200"/>
      <c r="P217" s="181"/>
      <c r="Q217" s="181"/>
      <c r="R217" s="181"/>
      <c r="S217" s="181"/>
      <c r="T217" s="181"/>
      <c r="U217" s="181"/>
      <c r="V217" s="181"/>
      <c r="W217" s="181"/>
      <c r="X217" s="181"/>
      <c r="Y217" s="181"/>
      <c r="Z217" s="181"/>
      <c r="AA217" s="181"/>
      <c r="AB217" s="181"/>
      <c r="AC217" s="181"/>
      <c r="AD217" s="181"/>
    </row>
    <row r="218" spans="2:30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200"/>
      <c r="P218" s="181"/>
      <c r="Q218" s="181"/>
      <c r="R218" s="181"/>
      <c r="S218" s="181"/>
      <c r="T218" s="181"/>
      <c r="U218" s="181"/>
      <c r="V218" s="181"/>
      <c r="W218" s="181"/>
      <c r="X218" s="181"/>
      <c r="Y218" s="181"/>
      <c r="Z218" s="181"/>
      <c r="AA218" s="181"/>
      <c r="AB218" s="181"/>
      <c r="AC218" s="181"/>
      <c r="AD218" s="181"/>
    </row>
    <row r="219" spans="2:30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200"/>
      <c r="P219" s="181"/>
      <c r="Q219" s="181"/>
      <c r="R219" s="181"/>
      <c r="S219" s="181"/>
      <c r="T219" s="181"/>
      <c r="U219" s="181"/>
      <c r="V219" s="181"/>
      <c r="W219" s="181"/>
      <c r="X219" s="181"/>
      <c r="Y219" s="181"/>
      <c r="Z219" s="181"/>
      <c r="AA219" s="181"/>
      <c r="AB219" s="181"/>
      <c r="AC219" s="181"/>
      <c r="AD219" s="181"/>
    </row>
    <row r="220" spans="2:30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200"/>
      <c r="P220" s="181"/>
      <c r="Q220" s="181"/>
      <c r="R220" s="181"/>
      <c r="S220" s="181"/>
      <c r="T220" s="181"/>
      <c r="U220" s="181"/>
      <c r="V220" s="181"/>
      <c r="W220" s="181"/>
      <c r="X220" s="181"/>
      <c r="Y220" s="181"/>
      <c r="Z220" s="181"/>
      <c r="AA220" s="181"/>
      <c r="AB220" s="181"/>
      <c r="AC220" s="181"/>
      <c r="AD220" s="181"/>
    </row>
    <row r="221" spans="2:30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200"/>
      <c r="P221" s="181"/>
      <c r="Q221" s="181"/>
      <c r="R221" s="181"/>
      <c r="S221" s="181"/>
      <c r="T221" s="181"/>
      <c r="U221" s="181"/>
      <c r="V221" s="181"/>
      <c r="W221" s="181"/>
      <c r="X221" s="181"/>
      <c r="Y221" s="181"/>
      <c r="Z221" s="181"/>
      <c r="AA221" s="181"/>
      <c r="AB221" s="181"/>
      <c r="AC221" s="181"/>
      <c r="AD221" s="181"/>
    </row>
    <row r="222" spans="2:30" x14ac:dyDescent="0.2">
      <c r="B222" s="204"/>
      <c r="C222" s="204"/>
      <c r="D222" s="204"/>
      <c r="E222" s="204"/>
      <c r="F222" s="204"/>
      <c r="G222" s="204"/>
      <c r="H222" s="204"/>
      <c r="I222" s="204"/>
      <c r="J222" s="204"/>
      <c r="K222" s="204"/>
      <c r="L222" s="204"/>
      <c r="M222" s="204"/>
      <c r="N222" s="204"/>
      <c r="O222" s="205"/>
      <c r="P222" s="204"/>
      <c r="Q222" s="204"/>
      <c r="R222" s="204"/>
      <c r="S222" s="204"/>
      <c r="T222" s="204"/>
      <c r="U222" s="204"/>
      <c r="V222" s="204"/>
      <c r="W222" s="204"/>
      <c r="X222" s="204"/>
      <c r="Y222" s="204"/>
      <c r="Z222" s="204"/>
      <c r="AA222" s="204"/>
      <c r="AB222" s="204"/>
      <c r="AC222" s="204"/>
      <c r="AD222" s="204"/>
    </row>
    <row r="223" spans="2:30" x14ac:dyDescent="0.2">
      <c r="B223" s="204"/>
      <c r="C223" s="204"/>
      <c r="D223" s="204"/>
      <c r="E223" s="204"/>
      <c r="F223" s="204"/>
      <c r="G223" s="204"/>
      <c r="H223" s="204"/>
      <c r="I223" s="204"/>
      <c r="J223" s="204"/>
      <c r="K223" s="204"/>
      <c r="L223" s="204"/>
      <c r="M223" s="204"/>
      <c r="N223" s="204"/>
      <c r="O223" s="205"/>
      <c r="P223" s="204"/>
      <c r="Q223" s="204"/>
      <c r="R223" s="204"/>
      <c r="S223" s="204"/>
      <c r="T223" s="204"/>
      <c r="U223" s="204"/>
      <c r="V223" s="204"/>
      <c r="W223" s="204"/>
      <c r="X223" s="204"/>
      <c r="Y223" s="204"/>
      <c r="Z223" s="204"/>
      <c r="AA223" s="204"/>
      <c r="AB223" s="204"/>
      <c r="AC223" s="204"/>
      <c r="AD223" s="204"/>
    </row>
    <row r="224" spans="2:30" x14ac:dyDescent="0.2">
      <c r="B224" s="204"/>
      <c r="C224" s="204"/>
      <c r="D224" s="204"/>
      <c r="E224" s="204"/>
      <c r="F224" s="204"/>
      <c r="G224" s="204"/>
      <c r="H224" s="204"/>
      <c r="I224" s="204"/>
      <c r="J224" s="204"/>
      <c r="K224" s="204"/>
      <c r="L224" s="204"/>
      <c r="M224" s="204"/>
      <c r="N224" s="204"/>
      <c r="O224" s="205"/>
      <c r="P224" s="204"/>
      <c r="Q224" s="204"/>
      <c r="R224" s="204"/>
      <c r="S224" s="204"/>
      <c r="T224" s="204"/>
      <c r="U224" s="204"/>
      <c r="V224" s="204"/>
      <c r="W224" s="204"/>
      <c r="X224" s="204"/>
      <c r="Y224" s="204"/>
      <c r="Z224" s="204"/>
      <c r="AA224" s="204"/>
      <c r="AB224" s="204"/>
      <c r="AC224" s="204"/>
      <c r="AD224" s="204"/>
    </row>
    <row r="225" spans="2:30" x14ac:dyDescent="0.2">
      <c r="B225" s="204"/>
      <c r="C225" s="204"/>
      <c r="D225" s="204"/>
      <c r="E225" s="204"/>
      <c r="F225" s="204"/>
      <c r="G225" s="204"/>
      <c r="H225" s="204"/>
      <c r="I225" s="204"/>
      <c r="J225" s="204"/>
      <c r="K225" s="204"/>
      <c r="L225" s="204"/>
      <c r="M225" s="204"/>
      <c r="N225" s="204"/>
      <c r="O225" s="205"/>
      <c r="P225" s="204"/>
      <c r="Q225" s="204"/>
      <c r="R225" s="204"/>
      <c r="S225" s="204"/>
      <c r="T225" s="204"/>
      <c r="U225" s="204"/>
      <c r="V225" s="204"/>
      <c r="W225" s="204"/>
      <c r="X225" s="204"/>
      <c r="Y225" s="204"/>
      <c r="Z225" s="204"/>
      <c r="AA225" s="204"/>
      <c r="AB225" s="204"/>
      <c r="AC225" s="204"/>
      <c r="AD225" s="204"/>
    </row>
    <row r="226" spans="2:30" x14ac:dyDescent="0.2">
      <c r="B226" s="204"/>
      <c r="C226" s="204"/>
      <c r="D226" s="204"/>
      <c r="E226" s="204"/>
      <c r="F226" s="204"/>
      <c r="G226" s="204"/>
      <c r="H226" s="204"/>
      <c r="I226" s="204"/>
      <c r="J226" s="204"/>
      <c r="K226" s="204"/>
      <c r="L226" s="204"/>
      <c r="M226" s="204"/>
      <c r="N226" s="204"/>
      <c r="O226" s="205"/>
      <c r="P226" s="204"/>
      <c r="Q226" s="204"/>
      <c r="R226" s="204"/>
      <c r="S226" s="204"/>
      <c r="T226" s="204"/>
      <c r="U226" s="204"/>
      <c r="V226" s="204"/>
      <c r="W226" s="204"/>
      <c r="X226" s="204"/>
      <c r="Y226" s="204"/>
      <c r="Z226" s="204"/>
      <c r="AA226" s="204"/>
      <c r="AB226" s="204"/>
      <c r="AC226" s="204"/>
      <c r="AD226" s="204"/>
    </row>
    <row r="227" spans="2:30" x14ac:dyDescent="0.2">
      <c r="B227" s="204"/>
      <c r="C227" s="204"/>
      <c r="D227" s="204"/>
      <c r="E227" s="204"/>
      <c r="F227" s="204"/>
      <c r="G227" s="204"/>
      <c r="H227" s="204"/>
      <c r="I227" s="204"/>
      <c r="J227" s="204"/>
      <c r="K227" s="204"/>
      <c r="L227" s="204"/>
      <c r="M227" s="204"/>
      <c r="N227" s="204"/>
      <c r="O227" s="205"/>
      <c r="P227" s="204"/>
      <c r="Q227" s="204"/>
      <c r="R227" s="204"/>
      <c r="S227" s="204"/>
      <c r="T227" s="204"/>
      <c r="U227" s="204"/>
      <c r="V227" s="204"/>
      <c r="W227" s="204"/>
      <c r="X227" s="204"/>
      <c r="Y227" s="204"/>
      <c r="Z227" s="204"/>
      <c r="AA227" s="204"/>
      <c r="AB227" s="204"/>
      <c r="AC227" s="204"/>
      <c r="AD227" s="204"/>
    </row>
    <row r="228" spans="2:30" x14ac:dyDescent="0.2">
      <c r="B228" s="204"/>
      <c r="C228" s="204"/>
      <c r="D228" s="204"/>
      <c r="E228" s="204"/>
      <c r="F228" s="204"/>
      <c r="G228" s="204"/>
      <c r="H228" s="204"/>
      <c r="I228" s="204"/>
      <c r="J228" s="204"/>
      <c r="K228" s="204"/>
      <c r="L228" s="204"/>
      <c r="M228" s="204"/>
      <c r="N228" s="204"/>
      <c r="O228" s="205"/>
      <c r="P228" s="204"/>
      <c r="Q228" s="204"/>
      <c r="R228" s="204"/>
      <c r="S228" s="204"/>
      <c r="T228" s="204"/>
      <c r="U228" s="204"/>
      <c r="V228" s="204"/>
      <c r="W228" s="204"/>
      <c r="X228" s="204"/>
      <c r="Y228" s="204"/>
      <c r="Z228" s="204"/>
      <c r="AA228" s="204"/>
      <c r="AB228" s="204"/>
      <c r="AC228" s="204"/>
      <c r="AD228" s="204"/>
    </row>
    <row r="229" spans="2:30" x14ac:dyDescent="0.2">
      <c r="B229" s="204"/>
      <c r="C229" s="204"/>
      <c r="D229" s="204"/>
      <c r="E229" s="204"/>
      <c r="F229" s="204"/>
      <c r="G229" s="204"/>
      <c r="H229" s="204"/>
      <c r="I229" s="204"/>
      <c r="J229" s="204"/>
      <c r="K229" s="204"/>
      <c r="L229" s="204"/>
      <c r="M229" s="204"/>
      <c r="N229" s="204"/>
      <c r="O229" s="205"/>
      <c r="P229" s="204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</row>
    <row r="230" spans="2:30" x14ac:dyDescent="0.2">
      <c r="B230" s="204"/>
      <c r="C230" s="204"/>
      <c r="D230" s="204"/>
      <c r="E230" s="204"/>
      <c r="F230" s="204"/>
      <c r="G230" s="204"/>
      <c r="H230" s="204"/>
      <c r="I230" s="204"/>
      <c r="J230" s="204"/>
      <c r="K230" s="204"/>
      <c r="L230" s="204"/>
      <c r="M230" s="204"/>
      <c r="N230" s="204"/>
      <c r="O230" s="205"/>
      <c r="P230" s="204"/>
      <c r="Q230" s="204"/>
      <c r="R230" s="204"/>
      <c r="S230" s="204"/>
      <c r="T230" s="204"/>
      <c r="U230" s="204"/>
      <c r="V230" s="204"/>
      <c r="W230" s="204"/>
      <c r="X230" s="204"/>
      <c r="Y230" s="204"/>
      <c r="Z230" s="204"/>
      <c r="AA230" s="204"/>
      <c r="AB230" s="204"/>
      <c r="AC230" s="204"/>
      <c r="AD230" s="204"/>
    </row>
    <row r="231" spans="2:30" x14ac:dyDescent="0.2">
      <c r="B231" s="204"/>
      <c r="C231" s="204"/>
      <c r="D231" s="204"/>
      <c r="E231" s="204"/>
      <c r="F231" s="204"/>
      <c r="G231" s="204"/>
      <c r="H231" s="204"/>
      <c r="I231" s="204"/>
      <c r="J231" s="204"/>
      <c r="K231" s="204"/>
      <c r="L231" s="204"/>
      <c r="M231" s="204"/>
      <c r="N231" s="204"/>
      <c r="O231" s="205"/>
      <c r="P231" s="204"/>
      <c r="Q231" s="204"/>
      <c r="R231" s="204"/>
      <c r="S231" s="204"/>
      <c r="T231" s="204"/>
      <c r="U231" s="204"/>
      <c r="V231" s="204"/>
      <c r="W231" s="204"/>
      <c r="X231" s="204"/>
      <c r="Y231" s="204"/>
      <c r="Z231" s="204"/>
      <c r="AA231" s="204"/>
      <c r="AB231" s="204"/>
      <c r="AC231" s="204"/>
      <c r="AD231" s="204"/>
    </row>
    <row r="232" spans="2:30" x14ac:dyDescent="0.2"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5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</row>
    <row r="233" spans="2:30" x14ac:dyDescent="0.2">
      <c r="B233" s="204"/>
      <c r="C233" s="204"/>
      <c r="D233" s="204"/>
      <c r="E233" s="204"/>
      <c r="F233" s="204"/>
      <c r="G233" s="204"/>
      <c r="H233" s="204"/>
      <c r="I233" s="204"/>
      <c r="J233" s="204"/>
      <c r="K233" s="204"/>
      <c r="L233" s="204"/>
      <c r="M233" s="204"/>
      <c r="N233" s="204"/>
      <c r="O233" s="205"/>
      <c r="P233" s="204"/>
      <c r="Q233" s="204"/>
      <c r="R233" s="204"/>
      <c r="S233" s="204"/>
      <c r="T233" s="204"/>
      <c r="U233" s="204"/>
      <c r="V233" s="204"/>
      <c r="W233" s="204"/>
      <c r="X233" s="204"/>
      <c r="Y233" s="204"/>
      <c r="Z233" s="204"/>
      <c r="AA233" s="204"/>
      <c r="AB233" s="204"/>
      <c r="AC233" s="204"/>
      <c r="AD233" s="204"/>
    </row>
    <row r="234" spans="2:30" x14ac:dyDescent="0.2">
      <c r="B234" s="204"/>
      <c r="C234" s="204"/>
      <c r="D234" s="204"/>
      <c r="E234" s="204"/>
      <c r="F234" s="204"/>
      <c r="G234" s="204"/>
      <c r="H234" s="204"/>
      <c r="I234" s="204"/>
      <c r="J234" s="204"/>
      <c r="K234" s="204"/>
      <c r="L234" s="204"/>
      <c r="M234" s="204"/>
      <c r="N234" s="204"/>
      <c r="O234" s="205"/>
      <c r="P234" s="204"/>
      <c r="Q234" s="204"/>
      <c r="R234" s="204"/>
      <c r="S234" s="204"/>
      <c r="T234" s="204"/>
      <c r="U234" s="204"/>
      <c r="V234" s="204"/>
      <c r="W234" s="204"/>
      <c r="X234" s="204"/>
      <c r="Y234" s="204"/>
      <c r="Z234" s="204"/>
      <c r="AA234" s="204"/>
      <c r="AB234" s="204"/>
      <c r="AC234" s="204"/>
      <c r="AD234" s="204"/>
    </row>
    <row r="235" spans="2:30" x14ac:dyDescent="0.2">
      <c r="B235" s="204"/>
      <c r="C235" s="204"/>
      <c r="D235" s="204"/>
      <c r="E235" s="204"/>
      <c r="F235" s="204"/>
      <c r="G235" s="204"/>
      <c r="H235" s="204"/>
      <c r="I235" s="204"/>
      <c r="J235" s="204"/>
      <c r="K235" s="204"/>
      <c r="L235" s="204"/>
      <c r="M235" s="204"/>
      <c r="N235" s="204"/>
      <c r="O235" s="205"/>
      <c r="P235" s="204"/>
      <c r="Q235" s="204"/>
      <c r="R235" s="204"/>
      <c r="S235" s="204"/>
      <c r="T235" s="204"/>
      <c r="U235" s="204"/>
      <c r="V235" s="204"/>
      <c r="W235" s="204"/>
      <c r="X235" s="204"/>
      <c r="Y235" s="204"/>
      <c r="Z235" s="204"/>
      <c r="AA235" s="204"/>
      <c r="AB235" s="204"/>
      <c r="AC235" s="204"/>
      <c r="AD235" s="204"/>
    </row>
    <row r="236" spans="2:30" x14ac:dyDescent="0.2">
      <c r="B236" s="204"/>
      <c r="C236" s="204"/>
      <c r="D236" s="204"/>
      <c r="E236" s="204"/>
      <c r="F236" s="204"/>
      <c r="G236" s="204"/>
      <c r="H236" s="204"/>
      <c r="I236" s="204"/>
      <c r="J236" s="204"/>
      <c r="K236" s="204"/>
      <c r="L236" s="204"/>
      <c r="M236" s="204"/>
      <c r="N236" s="204"/>
      <c r="O236" s="205"/>
      <c r="P236" s="204"/>
      <c r="Q236" s="204"/>
      <c r="R236" s="204"/>
      <c r="S236" s="204"/>
      <c r="T236" s="204"/>
      <c r="U236" s="204"/>
      <c r="V236" s="204"/>
      <c r="W236" s="204"/>
      <c r="X236" s="204"/>
      <c r="Y236" s="204"/>
      <c r="Z236" s="204"/>
      <c r="AA236" s="204"/>
      <c r="AB236" s="204"/>
      <c r="AC236" s="204"/>
      <c r="AD236" s="204"/>
    </row>
    <row r="237" spans="2:30" x14ac:dyDescent="0.2">
      <c r="B237" s="204"/>
      <c r="C237" s="204"/>
      <c r="D237" s="204"/>
      <c r="E237" s="204"/>
      <c r="F237" s="204"/>
      <c r="G237" s="204"/>
      <c r="H237" s="204"/>
      <c r="I237" s="204"/>
      <c r="J237" s="204"/>
      <c r="K237" s="204"/>
      <c r="L237" s="204"/>
      <c r="M237" s="204"/>
      <c r="N237" s="204"/>
      <c r="O237" s="205"/>
      <c r="P237" s="204"/>
      <c r="Q237" s="204"/>
      <c r="R237" s="204"/>
      <c r="S237" s="204"/>
      <c r="T237" s="204"/>
      <c r="U237" s="204"/>
      <c r="V237" s="204"/>
      <c r="W237" s="204"/>
      <c r="X237" s="204"/>
      <c r="Y237" s="204"/>
      <c r="Z237" s="204"/>
      <c r="AA237" s="204"/>
      <c r="AB237" s="204"/>
      <c r="AC237" s="204"/>
      <c r="AD237" s="204"/>
    </row>
    <row r="238" spans="2:30" x14ac:dyDescent="0.2">
      <c r="B238" s="204"/>
      <c r="C238" s="204"/>
      <c r="D238" s="204"/>
      <c r="E238" s="204"/>
      <c r="F238" s="204"/>
      <c r="G238" s="204"/>
      <c r="H238" s="204"/>
      <c r="I238" s="204"/>
      <c r="J238" s="204"/>
      <c r="K238" s="204"/>
      <c r="L238" s="204"/>
      <c r="M238" s="204"/>
      <c r="N238" s="204"/>
      <c r="O238" s="205"/>
      <c r="P238" s="204"/>
      <c r="Q238" s="204"/>
      <c r="R238" s="204"/>
      <c r="S238" s="204"/>
      <c r="T238" s="204"/>
      <c r="U238" s="204"/>
      <c r="V238" s="204"/>
      <c r="W238" s="204"/>
      <c r="X238" s="204"/>
      <c r="Y238" s="204"/>
      <c r="Z238" s="204"/>
      <c r="AA238" s="204"/>
      <c r="AB238" s="204"/>
      <c r="AC238" s="204"/>
      <c r="AD238" s="204"/>
    </row>
    <row r="239" spans="2:30" x14ac:dyDescent="0.2">
      <c r="B239" s="204"/>
      <c r="C239" s="204"/>
      <c r="D239" s="204"/>
      <c r="E239" s="204"/>
      <c r="F239" s="204"/>
      <c r="G239" s="204"/>
      <c r="H239" s="204"/>
      <c r="I239" s="204"/>
      <c r="J239" s="204"/>
      <c r="K239" s="204"/>
      <c r="L239" s="204"/>
      <c r="M239" s="204"/>
      <c r="N239" s="204"/>
      <c r="O239" s="205"/>
      <c r="P239" s="204"/>
      <c r="Q239" s="204"/>
      <c r="R239" s="204"/>
      <c r="S239" s="204"/>
      <c r="T239" s="204"/>
      <c r="U239" s="204"/>
      <c r="V239" s="204"/>
      <c r="W239" s="204"/>
      <c r="X239" s="204"/>
      <c r="Y239" s="204"/>
      <c r="Z239" s="204"/>
      <c r="AA239" s="204"/>
      <c r="AB239" s="204"/>
      <c r="AC239" s="204"/>
      <c r="AD239" s="204"/>
    </row>
    <row r="240" spans="2:30" x14ac:dyDescent="0.2">
      <c r="B240" s="204"/>
      <c r="C240" s="204"/>
      <c r="D240" s="204"/>
      <c r="E240" s="204"/>
      <c r="F240" s="204"/>
      <c r="G240" s="204"/>
      <c r="H240" s="204"/>
      <c r="I240" s="204"/>
      <c r="J240" s="204"/>
      <c r="K240" s="204"/>
      <c r="L240" s="204"/>
      <c r="M240" s="204"/>
      <c r="N240" s="204"/>
      <c r="O240" s="205"/>
      <c r="P240" s="204"/>
      <c r="Q240" s="204"/>
      <c r="R240" s="204"/>
      <c r="S240" s="204"/>
      <c r="T240" s="204"/>
      <c r="U240" s="204"/>
      <c r="V240" s="204"/>
      <c r="W240" s="204"/>
      <c r="X240" s="204"/>
      <c r="Y240" s="204"/>
      <c r="Z240" s="204"/>
      <c r="AA240" s="204"/>
      <c r="AB240" s="204"/>
      <c r="AC240" s="204"/>
      <c r="AD240" s="204"/>
    </row>
    <row r="241" spans="2:30" x14ac:dyDescent="0.2">
      <c r="B241" s="204"/>
      <c r="C241" s="204"/>
      <c r="D241" s="204"/>
      <c r="E241" s="204"/>
      <c r="F241" s="204"/>
      <c r="G241" s="204"/>
      <c r="H241" s="204"/>
      <c r="I241" s="204"/>
      <c r="J241" s="204"/>
      <c r="K241" s="204"/>
      <c r="L241" s="204"/>
      <c r="M241" s="204"/>
      <c r="N241" s="204"/>
      <c r="O241" s="205"/>
      <c r="P241" s="204"/>
      <c r="Q241" s="204"/>
      <c r="R241" s="204"/>
      <c r="S241" s="204"/>
      <c r="T241" s="204"/>
      <c r="U241" s="204"/>
      <c r="V241" s="204"/>
      <c r="W241" s="204"/>
      <c r="X241" s="204"/>
      <c r="Y241" s="204"/>
      <c r="Z241" s="204"/>
      <c r="AA241" s="204"/>
      <c r="AB241" s="204"/>
      <c r="AC241" s="204"/>
      <c r="AD241" s="204"/>
    </row>
    <row r="242" spans="2:30" x14ac:dyDescent="0.2">
      <c r="B242" s="204"/>
      <c r="C242" s="204"/>
      <c r="D242" s="204"/>
      <c r="E242" s="204"/>
      <c r="F242" s="204"/>
      <c r="G242" s="204"/>
      <c r="H242" s="204"/>
      <c r="I242" s="204"/>
      <c r="J242" s="204"/>
      <c r="K242" s="204"/>
      <c r="L242" s="204"/>
      <c r="M242" s="204"/>
      <c r="N242" s="204"/>
      <c r="O242" s="205"/>
      <c r="P242" s="204"/>
      <c r="Q242" s="204"/>
      <c r="R242" s="204"/>
      <c r="S242" s="204"/>
      <c r="T242" s="204"/>
      <c r="U242" s="204"/>
      <c r="V242" s="204"/>
      <c r="W242" s="204"/>
      <c r="X242" s="204"/>
      <c r="Y242" s="204"/>
      <c r="Z242" s="204"/>
      <c r="AA242" s="204"/>
      <c r="AB242" s="204"/>
      <c r="AC242" s="204"/>
      <c r="AD242" s="204"/>
    </row>
    <row r="243" spans="2:30" x14ac:dyDescent="0.2">
      <c r="B243" s="204"/>
      <c r="C243" s="204"/>
      <c r="D243" s="204"/>
      <c r="E243" s="204"/>
      <c r="F243" s="204"/>
      <c r="G243" s="204"/>
      <c r="H243" s="204"/>
      <c r="I243" s="204"/>
      <c r="J243" s="204"/>
      <c r="K243" s="204"/>
      <c r="L243" s="204"/>
      <c r="M243" s="204"/>
      <c r="N243" s="204"/>
      <c r="O243" s="205"/>
      <c r="P243" s="204"/>
      <c r="Q243" s="204"/>
      <c r="R243" s="204"/>
      <c r="S243" s="204"/>
      <c r="T243" s="204"/>
      <c r="U243" s="204"/>
      <c r="V243" s="204"/>
      <c r="W243" s="204"/>
      <c r="X243" s="204"/>
      <c r="Y243" s="204"/>
      <c r="Z243" s="204"/>
      <c r="AA243" s="204"/>
      <c r="AB243" s="204"/>
      <c r="AC243" s="204"/>
      <c r="AD243" s="204"/>
    </row>
    <row r="244" spans="2:30" x14ac:dyDescent="0.2">
      <c r="B244" s="204"/>
      <c r="C244" s="204"/>
      <c r="D244" s="204"/>
      <c r="E244" s="204"/>
      <c r="F244" s="204"/>
      <c r="G244" s="204"/>
      <c r="H244" s="204"/>
      <c r="I244" s="204"/>
      <c r="J244" s="204"/>
      <c r="K244" s="204"/>
      <c r="L244" s="204"/>
      <c r="M244" s="204"/>
      <c r="N244" s="204"/>
      <c r="O244" s="205"/>
      <c r="P244" s="204"/>
      <c r="Q244" s="204"/>
      <c r="R244" s="204"/>
      <c r="S244" s="204"/>
      <c r="T244" s="204"/>
      <c r="U244" s="204"/>
      <c r="V244" s="204"/>
      <c r="W244" s="204"/>
      <c r="X244" s="204"/>
      <c r="Y244" s="204"/>
      <c r="Z244" s="204"/>
      <c r="AA244" s="204"/>
      <c r="AB244" s="204"/>
      <c r="AC244" s="204"/>
      <c r="AD244" s="204"/>
    </row>
    <row r="245" spans="2:30" x14ac:dyDescent="0.2">
      <c r="B245" s="204"/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204"/>
      <c r="O245" s="205"/>
      <c r="P245" s="204"/>
      <c r="Q245" s="204"/>
      <c r="R245" s="204"/>
      <c r="S245" s="204"/>
      <c r="T245" s="204"/>
      <c r="U245" s="204"/>
      <c r="V245" s="204"/>
      <c r="W245" s="204"/>
      <c r="X245" s="204"/>
      <c r="Y245" s="204"/>
      <c r="Z245" s="204"/>
      <c r="AA245" s="204"/>
      <c r="AB245" s="204"/>
      <c r="AC245" s="204"/>
      <c r="AD245" s="204"/>
    </row>
    <row r="246" spans="2:30" x14ac:dyDescent="0.2">
      <c r="B246" s="204"/>
      <c r="C246" s="204"/>
      <c r="D246" s="204"/>
      <c r="E246" s="204"/>
      <c r="F246" s="204"/>
      <c r="G246" s="204"/>
      <c r="H246" s="204"/>
      <c r="I246" s="204"/>
      <c r="J246" s="204"/>
      <c r="K246" s="204"/>
      <c r="L246" s="204"/>
      <c r="M246" s="204"/>
      <c r="N246" s="204"/>
      <c r="O246" s="205"/>
      <c r="P246" s="204"/>
      <c r="Q246" s="204"/>
      <c r="R246" s="204"/>
      <c r="S246" s="204"/>
      <c r="T246" s="204"/>
      <c r="U246" s="204"/>
      <c r="V246" s="204"/>
      <c r="W246" s="204"/>
      <c r="X246" s="204"/>
      <c r="Y246" s="204"/>
      <c r="Z246" s="204"/>
      <c r="AA246" s="204"/>
      <c r="AB246" s="204"/>
      <c r="AC246" s="204"/>
      <c r="AD246" s="204"/>
    </row>
    <row r="247" spans="2:30" x14ac:dyDescent="0.2">
      <c r="B247" s="204"/>
      <c r="C247" s="204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  <c r="O247" s="205"/>
      <c r="P247" s="204"/>
      <c r="Q247" s="204"/>
      <c r="R247" s="204"/>
      <c r="S247" s="204"/>
      <c r="T247" s="204"/>
      <c r="U247" s="204"/>
      <c r="V247" s="204"/>
      <c r="W247" s="204"/>
      <c r="X247" s="204"/>
      <c r="Y247" s="204"/>
      <c r="Z247" s="204"/>
      <c r="AA247" s="204"/>
      <c r="AB247" s="204"/>
      <c r="AC247" s="204"/>
      <c r="AD247" s="204"/>
    </row>
    <row r="248" spans="2:30" x14ac:dyDescent="0.2">
      <c r="B248" s="204"/>
      <c r="C248" s="204"/>
      <c r="D248" s="204"/>
      <c r="E248" s="204"/>
      <c r="F248" s="204"/>
      <c r="G248" s="204"/>
      <c r="H248" s="204"/>
      <c r="I248" s="204"/>
      <c r="J248" s="204"/>
      <c r="K248" s="204"/>
      <c r="L248" s="204"/>
      <c r="M248" s="204"/>
      <c r="N248" s="204"/>
      <c r="O248" s="205"/>
      <c r="P248" s="204"/>
      <c r="Q248" s="204"/>
      <c r="R248" s="204"/>
      <c r="S248" s="204"/>
      <c r="T248" s="204"/>
      <c r="U248" s="204"/>
      <c r="V248" s="204"/>
      <c r="W248" s="204"/>
      <c r="X248" s="204"/>
      <c r="Y248" s="204"/>
      <c r="Z248" s="204"/>
      <c r="AA248" s="204"/>
      <c r="AB248" s="204"/>
      <c r="AC248" s="204"/>
      <c r="AD248" s="204"/>
    </row>
    <row r="249" spans="2:30" x14ac:dyDescent="0.2">
      <c r="B249" s="204"/>
      <c r="C249" s="204"/>
      <c r="D249" s="204"/>
      <c r="E249" s="204"/>
      <c r="F249" s="204"/>
      <c r="G249" s="204"/>
      <c r="H249" s="204"/>
      <c r="I249" s="204"/>
      <c r="J249" s="204"/>
      <c r="K249" s="204"/>
      <c r="L249" s="204"/>
      <c r="M249" s="204"/>
      <c r="N249" s="204"/>
      <c r="O249" s="205"/>
      <c r="P249" s="204"/>
      <c r="Q249" s="204"/>
      <c r="R249" s="204"/>
      <c r="S249" s="204"/>
      <c r="T249" s="204"/>
      <c r="U249" s="204"/>
      <c r="V249" s="204"/>
      <c r="W249" s="204"/>
      <c r="X249" s="204"/>
      <c r="Y249" s="204"/>
      <c r="Z249" s="204"/>
      <c r="AA249" s="204"/>
      <c r="AB249" s="204"/>
      <c r="AC249" s="204"/>
      <c r="AD249" s="204"/>
    </row>
    <row r="250" spans="2:30" x14ac:dyDescent="0.2">
      <c r="B250" s="204"/>
      <c r="C250" s="204"/>
      <c r="D250" s="204"/>
      <c r="E250" s="204"/>
      <c r="F250" s="204"/>
      <c r="G250" s="204"/>
      <c r="H250" s="204"/>
      <c r="I250" s="204"/>
      <c r="J250" s="204"/>
      <c r="K250" s="204"/>
      <c r="L250" s="204"/>
      <c r="M250" s="204"/>
      <c r="N250" s="204"/>
      <c r="O250" s="205"/>
      <c r="P250" s="204"/>
      <c r="Q250" s="204"/>
      <c r="R250" s="204"/>
      <c r="S250" s="204"/>
      <c r="T250" s="204"/>
      <c r="U250" s="204"/>
      <c r="V250" s="204"/>
      <c r="W250" s="204"/>
      <c r="X250" s="204"/>
      <c r="Y250" s="204"/>
      <c r="Z250" s="204"/>
      <c r="AA250" s="204"/>
      <c r="AB250" s="204"/>
      <c r="AC250" s="204"/>
      <c r="AD250" s="204"/>
    </row>
    <row r="251" spans="2:30" x14ac:dyDescent="0.2">
      <c r="B251" s="204"/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205"/>
      <c r="P251" s="204"/>
      <c r="Q251" s="204"/>
      <c r="R251" s="204"/>
      <c r="S251" s="204"/>
      <c r="T251" s="204"/>
      <c r="U251" s="204"/>
      <c r="V251" s="204"/>
      <c r="W251" s="204"/>
      <c r="X251" s="204"/>
      <c r="Y251" s="204"/>
      <c r="Z251" s="204"/>
      <c r="AA251" s="204"/>
      <c r="AB251" s="204"/>
      <c r="AC251" s="204"/>
      <c r="AD251" s="204"/>
    </row>
    <row r="252" spans="2:30" x14ac:dyDescent="0.2">
      <c r="B252" s="204"/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205"/>
      <c r="P252" s="204"/>
      <c r="Q252" s="204"/>
      <c r="R252" s="204"/>
      <c r="S252" s="204"/>
      <c r="T252" s="204"/>
      <c r="U252" s="204"/>
      <c r="V252" s="204"/>
      <c r="W252" s="204"/>
      <c r="X252" s="204"/>
      <c r="Y252" s="204"/>
      <c r="Z252" s="204"/>
      <c r="AA252" s="204"/>
      <c r="AB252" s="204"/>
      <c r="AC252" s="204"/>
      <c r="AD252" s="204"/>
    </row>
    <row r="253" spans="2:30" x14ac:dyDescent="0.2">
      <c r="B253" s="204"/>
      <c r="C253" s="204"/>
      <c r="D253" s="204"/>
      <c r="E253" s="204"/>
      <c r="F253" s="204"/>
      <c r="G253" s="204"/>
      <c r="H253" s="204"/>
      <c r="I253" s="204"/>
      <c r="J253" s="204"/>
      <c r="K253" s="204"/>
      <c r="L253" s="204"/>
      <c r="M253" s="204"/>
      <c r="N253" s="204"/>
      <c r="O253" s="205"/>
      <c r="P253" s="204"/>
      <c r="Q253" s="204"/>
      <c r="R253" s="204"/>
      <c r="S253" s="204"/>
      <c r="T253" s="204"/>
      <c r="U253" s="204"/>
      <c r="V253" s="204"/>
      <c r="W253" s="204"/>
      <c r="X253" s="204"/>
      <c r="Y253" s="204"/>
      <c r="Z253" s="204"/>
      <c r="AA253" s="204"/>
      <c r="AB253" s="204"/>
      <c r="AC253" s="204"/>
      <c r="AD253" s="204"/>
    </row>
    <row r="254" spans="2:30" x14ac:dyDescent="0.2">
      <c r="B254" s="204"/>
      <c r="C254" s="204"/>
      <c r="D254" s="204"/>
      <c r="E254" s="204"/>
      <c r="F254" s="204"/>
      <c r="G254" s="204"/>
      <c r="H254" s="204"/>
      <c r="I254" s="204"/>
      <c r="J254" s="204"/>
      <c r="K254" s="204"/>
      <c r="L254" s="204"/>
      <c r="M254" s="204"/>
      <c r="N254" s="204"/>
      <c r="O254" s="205"/>
      <c r="P254" s="204"/>
      <c r="Q254" s="204"/>
      <c r="R254" s="204"/>
      <c r="S254" s="204"/>
      <c r="T254" s="204"/>
      <c r="U254" s="204"/>
      <c r="V254" s="204"/>
      <c r="W254" s="204"/>
      <c r="X254" s="204"/>
      <c r="Y254" s="204"/>
      <c r="Z254" s="204"/>
      <c r="AA254" s="204"/>
      <c r="AB254" s="204"/>
      <c r="AC254" s="204"/>
      <c r="AD254" s="204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" bottom="0" header="0" footer="0"/>
  <pageSetup scale="6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B251"/>
  <sheetViews>
    <sheetView showGridLines="0" tabSelected="1" topLeftCell="O1" zoomScaleNormal="100" workbookViewId="0">
      <selection activeCell="A103" sqref="A103"/>
    </sheetView>
  </sheetViews>
  <sheetFormatPr baseColWidth="10" defaultColWidth="11.42578125" defaultRowHeight="12.75" x14ac:dyDescent="0.2"/>
  <cols>
    <col min="1" max="1" width="1.5703125" style="245" customWidth="1"/>
    <col min="2" max="2" width="76.85546875" style="247" customWidth="1"/>
    <col min="3" max="13" width="10.7109375" style="247" customWidth="1"/>
    <col min="14" max="14" width="12.7109375" style="247" customWidth="1"/>
    <col min="15" max="15" width="14.140625" style="247" customWidth="1"/>
    <col min="16" max="16" width="10.7109375" style="245" customWidth="1"/>
    <col min="17" max="26" width="10.5703125" style="245" customWidth="1"/>
    <col min="27" max="27" width="11.7109375" style="245" customWidth="1"/>
    <col min="28" max="28" width="14.85546875" style="245" customWidth="1"/>
    <col min="29" max="29" width="12.140625" style="247" customWidth="1"/>
    <col min="30" max="30" width="12.28515625" style="218" customWidth="1"/>
    <col min="31" max="66" width="11.42578125" style="218"/>
    <col min="67" max="16384" width="11.42578125" style="247"/>
  </cols>
  <sheetData>
    <row r="1" spans="2:41" ht="18.75" customHeight="1" x14ac:dyDescent="0.3">
      <c r="B1" s="216" t="s">
        <v>0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</row>
    <row r="2" spans="2:41" ht="9.75" customHeight="1" x14ac:dyDescent="0.3"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19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</row>
    <row r="3" spans="2:41" ht="20.25" customHeight="1" x14ac:dyDescent="0.3">
      <c r="B3" s="221" t="s">
        <v>149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</row>
    <row r="4" spans="2:41" ht="15.75" customHeight="1" x14ac:dyDescent="0.3">
      <c r="B4" s="221" t="s">
        <v>1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</row>
    <row r="5" spans="2:41" ht="15.75" customHeight="1" x14ac:dyDescent="0.3">
      <c r="B5" s="222" t="s">
        <v>150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</row>
    <row r="6" spans="2:41" ht="15.75" customHeight="1" x14ac:dyDescent="0.3"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</row>
    <row r="7" spans="2:41" ht="24" customHeight="1" x14ac:dyDescent="0.2">
      <c r="B7" s="223" t="s">
        <v>4</v>
      </c>
      <c r="C7" s="224">
        <v>2021</v>
      </c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6" t="s">
        <v>151</v>
      </c>
      <c r="P7" s="224">
        <v>2021</v>
      </c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6" t="s">
        <v>152</v>
      </c>
      <c r="AC7" s="226" t="s">
        <v>153</v>
      </c>
      <c r="AD7" s="227"/>
      <c r="AE7" s="227"/>
      <c r="AF7" s="217"/>
      <c r="AG7" s="217"/>
      <c r="AH7" s="217"/>
      <c r="AI7" s="217"/>
      <c r="AJ7" s="217"/>
      <c r="AK7" s="217"/>
      <c r="AL7" s="217"/>
      <c r="AM7" s="217"/>
      <c r="AN7" s="217"/>
      <c r="AO7" s="217"/>
    </row>
    <row r="8" spans="2:41" ht="25.5" customHeight="1" x14ac:dyDescent="0.2">
      <c r="B8" s="228"/>
      <c r="C8" s="229" t="s">
        <v>6</v>
      </c>
      <c r="D8" s="229" t="s">
        <v>7</v>
      </c>
      <c r="E8" s="229" t="s">
        <v>8</v>
      </c>
      <c r="F8" s="229" t="s">
        <v>9</v>
      </c>
      <c r="G8" s="229" t="s">
        <v>10</v>
      </c>
      <c r="H8" s="229" t="s">
        <v>11</v>
      </c>
      <c r="I8" s="229" t="s">
        <v>12</v>
      </c>
      <c r="J8" s="229" t="s">
        <v>13</v>
      </c>
      <c r="K8" s="229" t="s">
        <v>14</v>
      </c>
      <c r="L8" s="229" t="s">
        <v>15</v>
      </c>
      <c r="M8" s="229" t="s">
        <v>16</v>
      </c>
      <c r="N8" s="229" t="s">
        <v>17</v>
      </c>
      <c r="O8" s="230"/>
      <c r="P8" s="229" t="s">
        <v>6</v>
      </c>
      <c r="Q8" s="229" t="s">
        <v>7</v>
      </c>
      <c r="R8" s="229" t="s">
        <v>8</v>
      </c>
      <c r="S8" s="229" t="s">
        <v>9</v>
      </c>
      <c r="T8" s="229" t="s">
        <v>10</v>
      </c>
      <c r="U8" s="229" t="s">
        <v>11</v>
      </c>
      <c r="V8" s="229" t="s">
        <v>12</v>
      </c>
      <c r="W8" s="229" t="s">
        <v>13</v>
      </c>
      <c r="X8" s="229" t="s">
        <v>14</v>
      </c>
      <c r="Y8" s="229" t="s">
        <v>15</v>
      </c>
      <c r="Z8" s="229" t="s">
        <v>16</v>
      </c>
      <c r="AA8" s="229" t="s">
        <v>17</v>
      </c>
      <c r="AB8" s="230"/>
      <c r="AC8" s="230"/>
      <c r="AD8" s="227"/>
      <c r="AE8" s="227"/>
      <c r="AF8" s="217"/>
      <c r="AG8" s="217"/>
      <c r="AH8" s="217"/>
      <c r="AI8" s="217"/>
      <c r="AJ8" s="217"/>
      <c r="AK8" s="217"/>
      <c r="AL8" s="217"/>
      <c r="AM8" s="217"/>
      <c r="AN8" s="217"/>
      <c r="AO8" s="217"/>
    </row>
    <row r="9" spans="2:41" ht="18" customHeight="1" x14ac:dyDescent="0.25">
      <c r="B9" s="231" t="s">
        <v>20</v>
      </c>
      <c r="C9" s="64">
        <f t="shared" ref="C9:AB9" si="0">+C10+C57+C58+C66+C84</f>
        <v>63760.800000000003</v>
      </c>
      <c r="D9" s="64">
        <f t="shared" si="0"/>
        <v>56773.4</v>
      </c>
      <c r="E9" s="64">
        <f t="shared" si="0"/>
        <v>57568.19999999999</v>
      </c>
      <c r="F9" s="64">
        <f t="shared" si="0"/>
        <v>84063.6</v>
      </c>
      <c r="G9" s="64">
        <f t="shared" si="0"/>
        <v>66218.5</v>
      </c>
      <c r="H9" s="64">
        <f t="shared" si="0"/>
        <v>68382.099999999991</v>
      </c>
      <c r="I9" s="64">
        <f t="shared" si="0"/>
        <v>77447.3</v>
      </c>
      <c r="J9" s="64">
        <f t="shared" si="0"/>
        <v>67697.399999999994</v>
      </c>
      <c r="K9" s="64">
        <f t="shared" si="0"/>
        <v>65781.3</v>
      </c>
      <c r="L9" s="64">
        <f t="shared" si="0"/>
        <v>74400.7</v>
      </c>
      <c r="M9" s="64">
        <f t="shared" si="0"/>
        <v>76743.000000000015</v>
      </c>
      <c r="N9" s="64">
        <f t="shared" si="0"/>
        <v>71696.5</v>
      </c>
      <c r="O9" s="64">
        <f t="shared" si="0"/>
        <v>830532.79999999981</v>
      </c>
      <c r="P9" s="64">
        <f t="shared" si="0"/>
        <v>63759.916825810011</v>
      </c>
      <c r="Q9" s="64">
        <f t="shared" si="0"/>
        <v>56773.441096959999</v>
      </c>
      <c r="R9" s="64">
        <f t="shared" si="0"/>
        <v>57568.271499279996</v>
      </c>
      <c r="S9" s="64">
        <f t="shared" si="0"/>
        <v>84063.786534949977</v>
      </c>
      <c r="T9" s="64">
        <f t="shared" si="0"/>
        <v>66218.282671979992</v>
      </c>
      <c r="U9" s="64">
        <f t="shared" si="0"/>
        <v>68369.921828389997</v>
      </c>
      <c r="V9" s="64">
        <f t="shared" si="0"/>
        <v>77394.453989469999</v>
      </c>
      <c r="W9" s="64">
        <f t="shared" si="0"/>
        <v>67678.745091829987</v>
      </c>
      <c r="X9" s="64">
        <f t="shared" si="0"/>
        <v>65560.209704270004</v>
      </c>
      <c r="Y9" s="64">
        <f t="shared" si="0"/>
        <v>73656.848568459827</v>
      </c>
      <c r="Z9" s="64">
        <f t="shared" si="0"/>
        <v>71317.023047052571</v>
      </c>
      <c r="AA9" s="64">
        <f t="shared" si="0"/>
        <v>66593.341135586903</v>
      </c>
      <c r="AB9" s="232">
        <f t="shared" si="0"/>
        <v>818954.24199403916</v>
      </c>
      <c r="AC9" s="233">
        <f t="shared" ref="AC9:AC48" si="1">+O9/AB9*100</f>
        <v>101.41382233734677</v>
      </c>
      <c r="AD9" s="234"/>
      <c r="AE9" s="235"/>
      <c r="AF9" s="236"/>
      <c r="AG9" s="217"/>
      <c r="AH9" s="217"/>
      <c r="AI9" s="217"/>
      <c r="AJ9" s="217"/>
      <c r="AK9" s="217"/>
      <c r="AL9" s="217"/>
      <c r="AM9" s="217"/>
      <c r="AN9" s="217"/>
      <c r="AO9" s="217"/>
    </row>
    <row r="10" spans="2:41" ht="18" customHeight="1" x14ac:dyDescent="0.25">
      <c r="B10" s="231" t="s">
        <v>21</v>
      </c>
      <c r="C10" s="64">
        <f t="shared" ref="C10:AA10" si="2">+C11+C16+C25+C46+C55+C56</f>
        <v>58969.4</v>
      </c>
      <c r="D10" s="64">
        <f t="shared" si="2"/>
        <v>54145.3</v>
      </c>
      <c r="E10" s="64">
        <f t="shared" si="2"/>
        <v>54462.799999999996</v>
      </c>
      <c r="F10" s="64">
        <f t="shared" si="2"/>
        <v>81107.600000000006</v>
      </c>
      <c r="G10" s="64">
        <f t="shared" si="2"/>
        <v>63187.299999999996</v>
      </c>
      <c r="H10" s="64">
        <f t="shared" si="2"/>
        <v>59294.299999999988</v>
      </c>
      <c r="I10" s="64">
        <f t="shared" si="2"/>
        <v>73824.5</v>
      </c>
      <c r="J10" s="64">
        <f t="shared" si="2"/>
        <v>63973.599999999999</v>
      </c>
      <c r="K10" s="64">
        <f t="shared" si="2"/>
        <v>61586.899999999994</v>
      </c>
      <c r="L10" s="64">
        <f t="shared" si="2"/>
        <v>70510.799999999988</v>
      </c>
      <c r="M10" s="64">
        <f t="shared" si="2"/>
        <v>70424.100000000006</v>
      </c>
      <c r="N10" s="64">
        <f t="shared" si="2"/>
        <v>67633.2</v>
      </c>
      <c r="O10" s="64">
        <f t="shared" si="2"/>
        <v>779119.79999999981</v>
      </c>
      <c r="P10" s="64">
        <f t="shared" si="2"/>
        <v>58969.090394440005</v>
      </c>
      <c r="Q10" s="64">
        <f t="shared" si="2"/>
        <v>54145.318775170002</v>
      </c>
      <c r="R10" s="64">
        <f t="shared" si="2"/>
        <v>54462.836270529995</v>
      </c>
      <c r="S10" s="64">
        <f t="shared" si="2"/>
        <v>81107.796903249982</v>
      </c>
      <c r="T10" s="64">
        <f t="shared" si="2"/>
        <v>63187.29422602</v>
      </c>
      <c r="U10" s="64">
        <f t="shared" si="2"/>
        <v>59294.308030849999</v>
      </c>
      <c r="V10" s="64">
        <f t="shared" si="2"/>
        <v>73825.022187509996</v>
      </c>
      <c r="W10" s="64">
        <f t="shared" si="2"/>
        <v>63973.560032559988</v>
      </c>
      <c r="X10" s="64">
        <f t="shared" si="2"/>
        <v>61566.050935489999</v>
      </c>
      <c r="Y10" s="64">
        <f t="shared" si="2"/>
        <v>70428.032047814399</v>
      </c>
      <c r="Z10" s="64">
        <f t="shared" si="2"/>
        <v>65077.279505786908</v>
      </c>
      <c r="AA10" s="64">
        <f t="shared" si="2"/>
        <v>63130.920131125757</v>
      </c>
      <c r="AB10" s="232">
        <f>+AB11+AB16+AB25+AB46+AB55+AB56</f>
        <v>769167.50944054697</v>
      </c>
      <c r="AC10" s="233">
        <f t="shared" si="1"/>
        <v>101.29390418046799</v>
      </c>
      <c r="AD10" s="234"/>
      <c r="AE10" s="235"/>
      <c r="AF10" s="236"/>
      <c r="AG10" s="217"/>
      <c r="AH10" s="217"/>
      <c r="AI10" s="217"/>
      <c r="AJ10" s="217"/>
      <c r="AK10" s="217"/>
      <c r="AL10" s="217"/>
      <c r="AM10" s="217"/>
      <c r="AN10" s="217"/>
      <c r="AO10" s="217"/>
    </row>
    <row r="11" spans="2:41" ht="18" customHeight="1" x14ac:dyDescent="0.25">
      <c r="B11" s="237" t="s">
        <v>22</v>
      </c>
      <c r="C11" s="26">
        <f t="shared" ref="C11:G11" si="3">SUM(C12:C15)</f>
        <v>21803.3</v>
      </c>
      <c r="D11" s="26">
        <f t="shared" si="3"/>
        <v>19465.5</v>
      </c>
      <c r="E11" s="26">
        <f t="shared" si="3"/>
        <v>15179.8</v>
      </c>
      <c r="F11" s="26">
        <f t="shared" si="3"/>
        <v>39847.899999999994</v>
      </c>
      <c r="G11" s="26">
        <f t="shared" si="3"/>
        <v>22506.3</v>
      </c>
      <c r="H11" s="26">
        <f t="shared" ref="H11:AA11" si="4">SUM(H12:H15)</f>
        <v>18611.899999999998</v>
      </c>
      <c r="I11" s="26">
        <f t="shared" si="4"/>
        <v>29516.699999999997</v>
      </c>
      <c r="J11" s="26">
        <f t="shared" si="4"/>
        <v>21687.899999999998</v>
      </c>
      <c r="K11" s="26">
        <f t="shared" si="4"/>
        <v>16559.400000000001</v>
      </c>
      <c r="L11" s="26">
        <f t="shared" si="4"/>
        <v>20425</v>
      </c>
      <c r="M11" s="26">
        <f t="shared" si="4"/>
        <v>21737.199999999997</v>
      </c>
      <c r="N11" s="26">
        <f t="shared" si="4"/>
        <v>17290.399999999998</v>
      </c>
      <c r="O11" s="26">
        <f t="shared" si="4"/>
        <v>264631.29999999993</v>
      </c>
      <c r="P11" s="26">
        <f t="shared" si="4"/>
        <v>21803.295218670002</v>
      </c>
      <c r="Q11" s="26">
        <f t="shared" si="4"/>
        <v>19465.50665843</v>
      </c>
      <c r="R11" s="26">
        <f t="shared" si="4"/>
        <v>15179.775493489999</v>
      </c>
      <c r="S11" s="26">
        <f t="shared" si="4"/>
        <v>39847.87386526999</v>
      </c>
      <c r="T11" s="26">
        <f t="shared" si="4"/>
        <v>22506.318892540006</v>
      </c>
      <c r="U11" s="26">
        <f t="shared" si="4"/>
        <v>18611.868295949997</v>
      </c>
      <c r="V11" s="26">
        <f t="shared" si="4"/>
        <v>29516.676456469999</v>
      </c>
      <c r="W11" s="26">
        <f t="shared" si="4"/>
        <v>21687.91165586</v>
      </c>
      <c r="X11" s="26">
        <f t="shared" si="4"/>
        <v>16559.38110816</v>
      </c>
      <c r="Y11" s="26">
        <f t="shared" si="4"/>
        <v>20403.722466960826</v>
      </c>
      <c r="Z11" s="26">
        <f t="shared" si="4"/>
        <v>19905.061610207813</v>
      </c>
      <c r="AA11" s="26">
        <f t="shared" si="4"/>
        <v>15747.81298398236</v>
      </c>
      <c r="AB11" s="238">
        <f>SUM(AB12:AB15)</f>
        <v>261235.20470599097</v>
      </c>
      <c r="AC11" s="239">
        <f t="shared" si="1"/>
        <v>101.30001440572724</v>
      </c>
      <c r="AD11" s="234"/>
      <c r="AE11" s="235"/>
      <c r="AF11" s="236"/>
      <c r="AG11" s="217"/>
      <c r="AH11" s="217"/>
      <c r="AI11" s="217"/>
      <c r="AJ11" s="217"/>
      <c r="AK11" s="217"/>
      <c r="AL11" s="217"/>
      <c r="AM11" s="217"/>
      <c r="AN11" s="217"/>
      <c r="AO11" s="217"/>
    </row>
    <row r="12" spans="2:41" ht="18" customHeight="1" x14ac:dyDescent="0.25">
      <c r="B12" s="111" t="s">
        <v>23</v>
      </c>
      <c r="C12" s="39">
        <f>+[2]PP!P11</f>
        <v>6347.1</v>
      </c>
      <c r="D12" s="39">
        <f>+[2]PP!Q11</f>
        <v>5866.4</v>
      </c>
      <c r="E12" s="39">
        <f>+[2]PP!R11</f>
        <v>6287.3</v>
      </c>
      <c r="F12" s="39">
        <f>+[2]PP!S11</f>
        <v>5482.9</v>
      </c>
      <c r="G12" s="39">
        <f>+[2]PP!T11</f>
        <v>6263.3</v>
      </c>
      <c r="H12" s="39">
        <f>+[2]PP!U11</f>
        <v>5392</v>
      </c>
      <c r="I12" s="39">
        <f>+[2]PP!V11</f>
        <v>5315.5</v>
      </c>
      <c r="J12" s="39">
        <f>+[2]PP!W11</f>
        <v>5631.3</v>
      </c>
      <c r="K12" s="39">
        <f>+[2]PP!X11</f>
        <v>5465.1</v>
      </c>
      <c r="L12" s="39">
        <f>+[2]PP!Y11</f>
        <v>5051.3</v>
      </c>
      <c r="M12" s="39">
        <f>+[2]PP!Z11</f>
        <v>5656.9</v>
      </c>
      <c r="N12" s="39">
        <f>+[2]PP!AA11</f>
        <v>6266.7</v>
      </c>
      <c r="O12" s="39">
        <f>SUM(C12:N12)</f>
        <v>69025.8</v>
      </c>
      <c r="P12" s="39">
        <v>6347.1128511999996</v>
      </c>
      <c r="Q12" s="39">
        <v>5866.3626048899996</v>
      </c>
      <c r="R12" s="39">
        <v>6287.2843015499993</v>
      </c>
      <c r="S12" s="39">
        <v>5482.9450784000001</v>
      </c>
      <c r="T12" s="39">
        <v>6263.2876618800019</v>
      </c>
      <c r="U12" s="39">
        <v>5391.9725296399993</v>
      </c>
      <c r="V12" s="39">
        <v>5315.4983303600002</v>
      </c>
      <c r="W12" s="39">
        <v>5631.2730240700002</v>
      </c>
      <c r="X12" s="39">
        <v>5465.0423043800001</v>
      </c>
      <c r="Y12" s="39">
        <v>5044.6176071599984</v>
      </c>
      <c r="Z12" s="39">
        <v>5097.3075056266061</v>
      </c>
      <c r="AA12" s="39">
        <v>5413.1218623163977</v>
      </c>
      <c r="AB12" s="240">
        <f>SUM(P12:AA12)</f>
        <v>67605.825661473005</v>
      </c>
      <c r="AC12" s="241">
        <f t="shared" si="1"/>
        <v>102.10037274840384</v>
      </c>
      <c r="AD12" s="234"/>
      <c r="AE12" s="235"/>
      <c r="AF12" s="236"/>
      <c r="AG12" s="217"/>
      <c r="AH12" s="217"/>
      <c r="AI12" s="217"/>
      <c r="AJ12" s="217"/>
      <c r="AK12" s="217"/>
      <c r="AL12" s="217"/>
      <c r="AM12" s="217"/>
      <c r="AN12" s="217"/>
      <c r="AO12" s="217"/>
    </row>
    <row r="13" spans="2:41" ht="18" customHeight="1" x14ac:dyDescent="0.25">
      <c r="B13" s="111" t="s">
        <v>24</v>
      </c>
      <c r="C13" s="39">
        <f>+[2]PP!P12</f>
        <v>11336.3</v>
      </c>
      <c r="D13" s="39">
        <f>+[2]PP!Q12</f>
        <v>11432.6</v>
      </c>
      <c r="E13" s="39">
        <f>+[2]PP!R12</f>
        <v>6592.9</v>
      </c>
      <c r="F13" s="39">
        <f>+[2]PP!S12</f>
        <v>30794.799999999999</v>
      </c>
      <c r="G13" s="39">
        <f>+[2]PP!T12</f>
        <v>12656.5</v>
      </c>
      <c r="H13" s="39">
        <f>+[2]PP!U12</f>
        <v>9294.6</v>
      </c>
      <c r="I13" s="39">
        <f>+[2]PP!V12</f>
        <v>19286.7</v>
      </c>
      <c r="J13" s="39">
        <f>+[2]PP!W12</f>
        <v>12063.2</v>
      </c>
      <c r="K13" s="39">
        <f>+[2]PP!X12</f>
        <v>7034.6</v>
      </c>
      <c r="L13" s="39">
        <f>+[2]PP!Y12</f>
        <v>11562.4</v>
      </c>
      <c r="M13" s="39">
        <f>+[2]PP!Z12</f>
        <v>11648.4</v>
      </c>
      <c r="N13" s="39">
        <f>+[2]PP!AA12</f>
        <v>7171.8</v>
      </c>
      <c r="O13" s="39">
        <f>SUM(C13:N13)</f>
        <v>150874.79999999999</v>
      </c>
      <c r="P13" s="39">
        <v>11336.3035605</v>
      </c>
      <c r="Q13" s="39">
        <v>11432.641202000001</v>
      </c>
      <c r="R13" s="39">
        <v>6592.9153832799993</v>
      </c>
      <c r="S13" s="39">
        <v>30794.779859259997</v>
      </c>
      <c r="T13" s="39">
        <v>12656.456592500002</v>
      </c>
      <c r="U13" s="39">
        <v>9294.6158991999982</v>
      </c>
      <c r="V13" s="39">
        <v>19286.68658867</v>
      </c>
      <c r="W13" s="39">
        <v>12063.251537689999</v>
      </c>
      <c r="X13" s="39">
        <v>7034.6097063999987</v>
      </c>
      <c r="Y13" s="39">
        <v>11556.178407730826</v>
      </c>
      <c r="Z13" s="39">
        <v>11459.058793983544</v>
      </c>
      <c r="AA13" s="39">
        <v>6625.8151261800276</v>
      </c>
      <c r="AB13" s="240">
        <f>SUM(P13:AA13)</f>
        <v>150133.31265739439</v>
      </c>
      <c r="AC13" s="241">
        <f t="shared" si="1"/>
        <v>100.49388595341107</v>
      </c>
      <c r="AD13" s="234"/>
      <c r="AE13" s="235"/>
      <c r="AF13" s="236"/>
      <c r="AG13" s="217"/>
      <c r="AH13" s="217"/>
      <c r="AI13" s="217"/>
      <c r="AJ13" s="217"/>
      <c r="AK13" s="217"/>
      <c r="AL13" s="217"/>
      <c r="AM13" s="217"/>
      <c r="AN13" s="217"/>
      <c r="AO13" s="217"/>
    </row>
    <row r="14" spans="2:41" ht="18" customHeight="1" x14ac:dyDescent="0.25">
      <c r="B14" s="111" t="s">
        <v>25</v>
      </c>
      <c r="C14" s="39">
        <f>+[2]PP!P13</f>
        <v>4044.1</v>
      </c>
      <c r="D14" s="39">
        <f>+[2]PP!Q13</f>
        <v>2100.1999999999998</v>
      </c>
      <c r="E14" s="39">
        <f>+[2]PP!R13</f>
        <v>2215.3000000000002</v>
      </c>
      <c r="F14" s="39">
        <f>+[2]PP!S13</f>
        <v>3480.7</v>
      </c>
      <c r="G14" s="39">
        <f>+[2]PP!T13</f>
        <v>3462.7</v>
      </c>
      <c r="H14" s="39">
        <f>+[2]PP!U13</f>
        <v>3799.2</v>
      </c>
      <c r="I14" s="39">
        <f>+[2]PP!V13</f>
        <v>4774.3999999999996</v>
      </c>
      <c r="J14" s="39">
        <f>+[2]PP!W13</f>
        <v>3831.8</v>
      </c>
      <c r="K14" s="39">
        <f>+[2]PP!X13</f>
        <v>3921.2</v>
      </c>
      <c r="L14" s="39">
        <f>+[2]PP!Y13</f>
        <v>3683.3</v>
      </c>
      <c r="M14" s="39">
        <f>+[2]PP!Z13</f>
        <v>4314.3999999999996</v>
      </c>
      <c r="N14" s="39">
        <f>+[2]PP!AA13</f>
        <v>3733.8</v>
      </c>
      <c r="O14" s="39">
        <f>SUM(C14:N14)</f>
        <v>43361.100000000006</v>
      </c>
      <c r="P14" s="39">
        <v>4044.1266923099997</v>
      </c>
      <c r="Q14" s="39">
        <v>2100.19217716</v>
      </c>
      <c r="R14" s="39">
        <v>2215.3356439699996</v>
      </c>
      <c r="S14" s="39">
        <v>3480.6476711599998</v>
      </c>
      <c r="T14" s="39">
        <v>3462.7347227000005</v>
      </c>
      <c r="U14" s="39">
        <v>3799.2270882299995</v>
      </c>
      <c r="V14" s="39">
        <v>4774.3817842899998</v>
      </c>
      <c r="W14" s="39">
        <v>3831.78309537</v>
      </c>
      <c r="X14" s="39">
        <v>3921.2086085300002</v>
      </c>
      <c r="Y14" s="39">
        <v>3675.7465615899996</v>
      </c>
      <c r="Z14" s="39">
        <v>3242.1521325014537</v>
      </c>
      <c r="AA14" s="39">
        <v>3577.6609204587639</v>
      </c>
      <c r="AB14" s="240">
        <f>SUM(P14:AA14)</f>
        <v>42125.197098270219</v>
      </c>
      <c r="AC14" s="241">
        <f t="shared" si="1"/>
        <v>102.9338804014297</v>
      </c>
      <c r="AD14" s="234"/>
      <c r="AE14" s="235"/>
      <c r="AF14" s="236"/>
      <c r="AG14" s="217"/>
      <c r="AH14" s="217"/>
      <c r="AI14" s="217"/>
      <c r="AJ14" s="217"/>
      <c r="AK14" s="217"/>
      <c r="AL14" s="217"/>
      <c r="AM14" s="217"/>
      <c r="AN14" s="217"/>
      <c r="AO14" s="217"/>
    </row>
    <row r="15" spans="2:41" ht="18" customHeight="1" x14ac:dyDescent="0.25">
      <c r="B15" s="111" t="s">
        <v>26</v>
      </c>
      <c r="C15" s="39">
        <f>+[2]PP!P14</f>
        <v>75.8</v>
      </c>
      <c r="D15" s="39">
        <f>+[2]PP!Q14</f>
        <v>66.3</v>
      </c>
      <c r="E15" s="39">
        <f>+[2]PP!R14</f>
        <v>84.3</v>
      </c>
      <c r="F15" s="39">
        <f>+[2]PP!S14</f>
        <v>89.5</v>
      </c>
      <c r="G15" s="39">
        <f>+[2]PP!T14</f>
        <v>123.8</v>
      </c>
      <c r="H15" s="39">
        <f>+[2]PP!U14</f>
        <v>126.1</v>
      </c>
      <c r="I15" s="39">
        <f>+[2]PP!V14</f>
        <v>140.1</v>
      </c>
      <c r="J15" s="39">
        <f>+[2]PP!W14</f>
        <v>161.6</v>
      </c>
      <c r="K15" s="39">
        <f>+[2]PP!X14</f>
        <v>138.5</v>
      </c>
      <c r="L15" s="39">
        <f>+[2]PP!Y14</f>
        <v>128</v>
      </c>
      <c r="M15" s="39">
        <f>+[2]PP!Z14</f>
        <v>117.5</v>
      </c>
      <c r="N15" s="39">
        <f>+[2]PP!AA14</f>
        <v>118.1</v>
      </c>
      <c r="O15" s="39">
        <f>SUM(C15:N15)</f>
        <v>1369.6</v>
      </c>
      <c r="P15" s="39">
        <v>75.752114659999989</v>
      </c>
      <c r="Q15" s="39">
        <v>66.310674380000009</v>
      </c>
      <c r="R15" s="39">
        <v>84.24016469</v>
      </c>
      <c r="S15" s="39">
        <v>89.50125645</v>
      </c>
      <c r="T15" s="39">
        <v>123.83991546000001</v>
      </c>
      <c r="U15" s="39">
        <v>126.05277887999999</v>
      </c>
      <c r="V15" s="39">
        <v>140.10975315000002</v>
      </c>
      <c r="W15" s="39">
        <v>161.60399873000003</v>
      </c>
      <c r="X15" s="39">
        <v>138.52048884999999</v>
      </c>
      <c r="Y15" s="39">
        <v>127.17989047999998</v>
      </c>
      <c r="Z15" s="39">
        <v>106.54317809620972</v>
      </c>
      <c r="AA15" s="39">
        <v>131.215075027171</v>
      </c>
      <c r="AB15" s="240">
        <f>SUM(P15:AA15)</f>
        <v>1370.8692888533808</v>
      </c>
      <c r="AC15" s="241">
        <f t="shared" si="1"/>
        <v>99.907409928597744</v>
      </c>
      <c r="AD15" s="234"/>
      <c r="AE15" s="235"/>
      <c r="AF15" s="236"/>
      <c r="AG15" s="217"/>
      <c r="AH15" s="217"/>
      <c r="AI15" s="217"/>
      <c r="AJ15" s="217"/>
      <c r="AK15" s="217"/>
      <c r="AL15" s="217"/>
      <c r="AM15" s="217"/>
      <c r="AN15" s="217"/>
      <c r="AO15" s="217"/>
    </row>
    <row r="16" spans="2:41" ht="18" customHeight="1" x14ac:dyDescent="0.25">
      <c r="B16" s="231" t="s">
        <v>27</v>
      </c>
      <c r="C16" s="242">
        <f t="shared" ref="C16:AA16" si="5">+C17+C24</f>
        <v>1866.6999999999998</v>
      </c>
      <c r="D16" s="242">
        <f t="shared" si="5"/>
        <v>2499.4</v>
      </c>
      <c r="E16" s="242">
        <f t="shared" si="5"/>
        <v>3880</v>
      </c>
      <c r="F16" s="242">
        <f t="shared" si="5"/>
        <v>5507.5</v>
      </c>
      <c r="G16" s="242">
        <f t="shared" si="5"/>
        <v>3245.7</v>
      </c>
      <c r="H16" s="242">
        <f t="shared" si="5"/>
        <v>3207.6</v>
      </c>
      <c r="I16" s="242">
        <f t="shared" si="5"/>
        <v>4944.9000000000005</v>
      </c>
      <c r="J16" s="242">
        <f t="shared" si="5"/>
        <v>3115</v>
      </c>
      <c r="K16" s="242">
        <f t="shared" si="5"/>
        <v>4107.6000000000004</v>
      </c>
      <c r="L16" s="242">
        <f t="shared" si="5"/>
        <v>7235.2000000000007</v>
      </c>
      <c r="M16" s="242">
        <f t="shared" si="5"/>
        <v>3762.4</v>
      </c>
      <c r="N16" s="242">
        <f t="shared" si="5"/>
        <v>4276.2</v>
      </c>
      <c r="O16" s="242">
        <f t="shared" si="5"/>
        <v>47648.2</v>
      </c>
      <c r="P16" s="242">
        <f t="shared" si="5"/>
        <v>1866.6761852899999</v>
      </c>
      <c r="Q16" s="242">
        <f t="shared" si="5"/>
        <v>2499.4048183100003</v>
      </c>
      <c r="R16" s="242">
        <f t="shared" si="5"/>
        <v>3880.01746361</v>
      </c>
      <c r="S16" s="242">
        <f t="shared" si="5"/>
        <v>5507.523664809999</v>
      </c>
      <c r="T16" s="242">
        <f t="shared" si="5"/>
        <v>3245.75082922</v>
      </c>
      <c r="U16" s="242">
        <f t="shared" si="5"/>
        <v>3207.5852462400003</v>
      </c>
      <c r="V16" s="242">
        <f t="shared" si="5"/>
        <v>4944.8806561599995</v>
      </c>
      <c r="W16" s="242">
        <f t="shared" si="5"/>
        <v>3115.0167307199995</v>
      </c>
      <c r="X16" s="242">
        <f t="shared" si="5"/>
        <v>4106.8805331900003</v>
      </c>
      <c r="Y16" s="242">
        <f t="shared" si="5"/>
        <v>7232.0761181600001</v>
      </c>
      <c r="Z16" s="242">
        <f t="shared" si="5"/>
        <v>3403.7685723640161</v>
      </c>
      <c r="AA16" s="242">
        <f t="shared" si="5"/>
        <v>3585.6794893818765</v>
      </c>
      <c r="AB16" s="243">
        <f>+AB17+AB24</f>
        <v>46595.260307455894</v>
      </c>
      <c r="AC16" s="244">
        <f t="shared" si="1"/>
        <v>102.25975707742879</v>
      </c>
      <c r="AD16" s="234"/>
      <c r="AE16" s="235"/>
      <c r="AF16" s="236"/>
      <c r="AG16" s="217"/>
      <c r="AH16" s="217"/>
      <c r="AI16" s="217"/>
      <c r="AJ16" s="217"/>
      <c r="AK16" s="217"/>
      <c r="AL16" s="217"/>
      <c r="AM16" s="217"/>
      <c r="AN16" s="217"/>
      <c r="AO16" s="217"/>
    </row>
    <row r="17" spans="1:80" ht="18" customHeight="1" x14ac:dyDescent="0.25">
      <c r="B17" s="246" t="s">
        <v>28</v>
      </c>
      <c r="C17" s="242">
        <f t="shared" ref="C17:AA17" si="6">SUM(C18:C23)</f>
        <v>1810.6</v>
      </c>
      <c r="D17" s="242">
        <f t="shared" si="6"/>
        <v>2419.2000000000003</v>
      </c>
      <c r="E17" s="242">
        <f t="shared" si="6"/>
        <v>3785.6</v>
      </c>
      <c r="F17" s="242">
        <f t="shared" si="6"/>
        <v>5414.2</v>
      </c>
      <c r="G17" s="242">
        <f t="shared" si="6"/>
        <v>3113.5</v>
      </c>
      <c r="H17" s="242">
        <f t="shared" si="6"/>
        <v>3065.7</v>
      </c>
      <c r="I17" s="242">
        <f t="shared" si="6"/>
        <v>4736.8</v>
      </c>
      <c r="J17" s="242">
        <f t="shared" si="6"/>
        <v>2936.8</v>
      </c>
      <c r="K17" s="242">
        <f t="shared" si="6"/>
        <v>3887.7000000000003</v>
      </c>
      <c r="L17" s="242">
        <f t="shared" si="6"/>
        <v>7062.6</v>
      </c>
      <c r="M17" s="242">
        <f t="shared" si="6"/>
        <v>3525.1</v>
      </c>
      <c r="N17" s="242">
        <f t="shared" si="6"/>
        <v>4040.7</v>
      </c>
      <c r="O17" s="242">
        <f t="shared" si="6"/>
        <v>45798.5</v>
      </c>
      <c r="P17" s="242">
        <f t="shared" si="6"/>
        <v>1810.54393712</v>
      </c>
      <c r="Q17" s="242">
        <f t="shared" si="6"/>
        <v>2419.1696072500004</v>
      </c>
      <c r="R17" s="242">
        <f t="shared" si="6"/>
        <v>3785.58113301</v>
      </c>
      <c r="S17" s="242">
        <f t="shared" si="6"/>
        <v>5414.1861587699987</v>
      </c>
      <c r="T17" s="242">
        <f t="shared" si="6"/>
        <v>3113.5519145100002</v>
      </c>
      <c r="U17" s="242">
        <f t="shared" si="6"/>
        <v>3065.6598858900002</v>
      </c>
      <c r="V17" s="242">
        <f t="shared" si="6"/>
        <v>4736.84081135</v>
      </c>
      <c r="W17" s="242">
        <f t="shared" si="6"/>
        <v>2936.7570662599996</v>
      </c>
      <c r="X17" s="242">
        <f t="shared" si="6"/>
        <v>3887.0206826899998</v>
      </c>
      <c r="Y17" s="242">
        <f t="shared" si="6"/>
        <v>7059.9314629500004</v>
      </c>
      <c r="Z17" s="242">
        <f t="shared" si="6"/>
        <v>3251.764286544626</v>
      </c>
      <c r="AA17" s="242">
        <f t="shared" si="6"/>
        <v>3376.3282157756107</v>
      </c>
      <c r="AB17" s="243">
        <f>SUM(AB18:AB23)</f>
        <v>44857.335162120238</v>
      </c>
      <c r="AC17" s="244">
        <f t="shared" si="1"/>
        <v>102.09812917882498</v>
      </c>
      <c r="AD17" s="234"/>
      <c r="AE17" s="235"/>
      <c r="AF17" s="236"/>
      <c r="AG17" s="217"/>
      <c r="AH17" s="217"/>
      <c r="AI17" s="217"/>
      <c r="AJ17" s="217"/>
      <c r="AK17" s="217"/>
      <c r="AL17" s="217"/>
      <c r="AM17" s="217"/>
      <c r="AN17" s="217"/>
      <c r="AO17" s="217"/>
    </row>
    <row r="18" spans="1:80" ht="18" customHeight="1" x14ac:dyDescent="0.25">
      <c r="B18" s="248" t="s">
        <v>154</v>
      </c>
      <c r="C18" s="249">
        <f>+[2]PP!P17</f>
        <v>116.3</v>
      </c>
      <c r="D18" s="249">
        <f>+[2]PP!Q17</f>
        <v>270.7</v>
      </c>
      <c r="E18" s="249">
        <f>+[2]PP!R17</f>
        <v>1198.3</v>
      </c>
      <c r="F18" s="249">
        <f>+[2]PP!S17</f>
        <v>237.5</v>
      </c>
      <c r="G18" s="249">
        <f>+[2]PP!T17</f>
        <v>227.3</v>
      </c>
      <c r="H18" s="249">
        <f>+[2]PP!U17</f>
        <v>187.8</v>
      </c>
      <c r="I18" s="249">
        <f>+[2]PP!V17</f>
        <v>268.7</v>
      </c>
      <c r="J18" s="249">
        <f>+[2]PP!W17</f>
        <v>256.10000000000002</v>
      </c>
      <c r="K18" s="249">
        <f>+[2]PP!X17</f>
        <v>1006.8</v>
      </c>
      <c r="L18" s="249">
        <f>+[2]PP!Y17</f>
        <v>149.19999999999999</v>
      </c>
      <c r="M18" s="249">
        <f>+[2]PP!Z17</f>
        <v>134.6</v>
      </c>
      <c r="N18" s="249">
        <f>+[2]PP!AA17</f>
        <v>117.4</v>
      </c>
      <c r="O18" s="39">
        <f t="shared" ref="O18:O24" si="7">SUM(C18:N18)</f>
        <v>4170.7</v>
      </c>
      <c r="P18" s="250">
        <v>116.31185079000001</v>
      </c>
      <c r="Q18" s="250">
        <v>270.72805552</v>
      </c>
      <c r="R18" s="250">
        <v>1198.2890791500001</v>
      </c>
      <c r="S18" s="250">
        <v>237.49997847999998</v>
      </c>
      <c r="T18" s="250">
        <v>227.27861847999998</v>
      </c>
      <c r="U18" s="250">
        <v>187.75361087000002</v>
      </c>
      <c r="V18" s="250">
        <v>268.73201127999999</v>
      </c>
      <c r="W18" s="250">
        <v>256.06991826000001</v>
      </c>
      <c r="X18" s="250">
        <v>1006.144821</v>
      </c>
      <c r="Y18" s="250">
        <v>148.70990224000002</v>
      </c>
      <c r="Z18" s="250">
        <v>367.42127364957054</v>
      </c>
      <c r="AA18" s="250">
        <v>319.00225480791232</v>
      </c>
      <c r="AB18" s="240">
        <f t="shared" ref="AB18:AB24" si="8">SUM(P18:AA18)</f>
        <v>4603.9413745274824</v>
      </c>
      <c r="AC18" s="241">
        <f t="shared" si="1"/>
        <v>90.589772126020009</v>
      </c>
      <c r="AD18" s="234"/>
      <c r="AE18" s="235"/>
      <c r="AF18" s="236"/>
      <c r="AG18" s="217"/>
      <c r="AH18" s="217"/>
      <c r="AI18" s="217"/>
      <c r="AJ18" s="217"/>
      <c r="AK18" s="217"/>
      <c r="AL18" s="217"/>
      <c r="AM18" s="217"/>
      <c r="AN18" s="217"/>
      <c r="AO18" s="217"/>
    </row>
    <row r="19" spans="1:80" ht="18" customHeight="1" x14ac:dyDescent="0.25">
      <c r="B19" s="248" t="s">
        <v>30</v>
      </c>
      <c r="C19" s="249">
        <f>+[2]PP!P18</f>
        <v>248.2</v>
      </c>
      <c r="D19" s="249">
        <f>+[2]PP!Q18</f>
        <v>181.9</v>
      </c>
      <c r="E19" s="249">
        <f>+[2]PP!R18</f>
        <v>264.8</v>
      </c>
      <c r="F19" s="249">
        <f>+[2]PP!S18</f>
        <v>2740.6</v>
      </c>
      <c r="G19" s="249">
        <f>+[2]PP!T18</f>
        <v>413</v>
      </c>
      <c r="H19" s="249">
        <f>+[2]PP!U18</f>
        <v>393.7</v>
      </c>
      <c r="I19" s="249">
        <f>+[2]PP!V18</f>
        <v>658.6</v>
      </c>
      <c r="J19" s="249">
        <f>+[2]PP!W18</f>
        <v>238.5</v>
      </c>
      <c r="K19" s="249">
        <f>+[2]PP!X18</f>
        <v>198.4</v>
      </c>
      <c r="L19" s="249">
        <f>+[2]PP!Y18</f>
        <v>2562.6</v>
      </c>
      <c r="M19" s="249">
        <f>+[2]PP!Z18</f>
        <v>288</v>
      </c>
      <c r="N19" s="249">
        <f>+[2]PP!AA18</f>
        <v>207.4</v>
      </c>
      <c r="O19" s="39">
        <f t="shared" si="7"/>
        <v>8395.6999999999989</v>
      </c>
      <c r="P19" s="250">
        <v>248.23782894999999</v>
      </c>
      <c r="Q19" s="250">
        <v>181.90767678</v>
      </c>
      <c r="R19" s="250">
        <v>264.81451371999998</v>
      </c>
      <c r="S19" s="250">
        <v>2740.5932436999997</v>
      </c>
      <c r="T19" s="250">
        <v>412.99001333000001</v>
      </c>
      <c r="U19" s="250">
        <v>393.66853749000001</v>
      </c>
      <c r="V19" s="250">
        <v>658.62127119000002</v>
      </c>
      <c r="W19" s="250">
        <v>238.46067571</v>
      </c>
      <c r="X19" s="250">
        <v>198.42893494</v>
      </c>
      <c r="Y19" s="250">
        <v>2560.0074396100003</v>
      </c>
      <c r="Z19" s="250">
        <v>343.0598643658227</v>
      </c>
      <c r="AA19" s="250">
        <v>271.80033132989195</v>
      </c>
      <c r="AB19" s="240">
        <f t="shared" si="8"/>
        <v>8512.5903311157144</v>
      </c>
      <c r="AC19" s="241">
        <f t="shared" si="1"/>
        <v>98.626853559621551</v>
      </c>
      <c r="AD19" s="234"/>
      <c r="AE19" s="235"/>
      <c r="AF19" s="236"/>
      <c r="AG19" s="217"/>
      <c r="AH19" s="217"/>
      <c r="AI19" s="217"/>
      <c r="AJ19" s="217"/>
      <c r="AK19" s="217"/>
      <c r="AL19" s="217"/>
      <c r="AM19" s="217"/>
      <c r="AN19" s="217"/>
      <c r="AO19" s="217"/>
    </row>
    <row r="20" spans="1:80" ht="18" customHeight="1" x14ac:dyDescent="0.25">
      <c r="B20" s="248" t="s">
        <v>31</v>
      </c>
      <c r="C20" s="249">
        <f>+[2]PP!P19</f>
        <v>515.29999999999995</v>
      </c>
      <c r="D20" s="249">
        <f>+[2]PP!Q19</f>
        <v>901.1</v>
      </c>
      <c r="E20" s="249">
        <f>+[2]PP!R19</f>
        <v>1133.2</v>
      </c>
      <c r="F20" s="249">
        <f>+[2]PP!S19</f>
        <v>1096.5999999999999</v>
      </c>
      <c r="G20" s="249">
        <f>+[2]PP!T19</f>
        <v>1191.3</v>
      </c>
      <c r="H20" s="249">
        <f>+[2]PP!U19</f>
        <v>1343.4</v>
      </c>
      <c r="I20" s="249">
        <f>+[2]PP!V19</f>
        <v>2367.8000000000002</v>
      </c>
      <c r="J20" s="249">
        <f>+[2]PP!W19</f>
        <v>1219</v>
      </c>
      <c r="K20" s="249">
        <f>+[2]PP!X19</f>
        <v>1427.7</v>
      </c>
      <c r="L20" s="249">
        <f>+[2]PP!Y19</f>
        <v>2822.9</v>
      </c>
      <c r="M20" s="249">
        <f>+[2]PP!Z19</f>
        <v>1701.8</v>
      </c>
      <c r="N20" s="249">
        <f>+[2]PP!AA19</f>
        <v>1347.8</v>
      </c>
      <c r="O20" s="39">
        <f t="shared" si="7"/>
        <v>17067.900000000001</v>
      </c>
      <c r="P20" s="250">
        <v>515.29404636000004</v>
      </c>
      <c r="Q20" s="250">
        <v>901.07859066999993</v>
      </c>
      <c r="R20" s="250">
        <v>1133.14379519</v>
      </c>
      <c r="S20" s="250">
        <v>1096.59747242</v>
      </c>
      <c r="T20" s="250">
        <v>1191.32931117</v>
      </c>
      <c r="U20" s="250">
        <v>1343.36911506</v>
      </c>
      <c r="V20" s="250">
        <v>2367.7890444099999</v>
      </c>
      <c r="W20" s="250">
        <v>1218.96743653</v>
      </c>
      <c r="X20" s="250">
        <v>1427.6514452599999</v>
      </c>
      <c r="Y20" s="250">
        <v>2822.2134051999997</v>
      </c>
      <c r="Z20" s="250">
        <v>1296.1425000118707</v>
      </c>
      <c r="AA20" s="250">
        <v>1455.9803659885749</v>
      </c>
      <c r="AB20" s="240">
        <f t="shared" si="8"/>
        <v>16769.556528270445</v>
      </c>
      <c r="AC20" s="241">
        <f t="shared" si="1"/>
        <v>101.77907788573064</v>
      </c>
      <c r="AD20" s="234"/>
      <c r="AE20" s="235"/>
      <c r="AF20" s="236"/>
      <c r="AG20" s="217"/>
      <c r="AH20" s="217"/>
      <c r="AI20" s="217"/>
      <c r="AJ20" s="217"/>
      <c r="AK20" s="217"/>
      <c r="AL20" s="217"/>
      <c r="AM20" s="217"/>
      <c r="AN20" s="217"/>
      <c r="AO20" s="217"/>
    </row>
    <row r="21" spans="1:80" ht="18" customHeight="1" x14ac:dyDescent="0.25">
      <c r="A21" s="251"/>
      <c r="B21" s="252" t="s">
        <v>32</v>
      </c>
      <c r="C21" s="249">
        <f>+[2]PP!P20</f>
        <v>105.3</v>
      </c>
      <c r="D21" s="249">
        <f>+[2]PP!Q20</f>
        <v>159.6</v>
      </c>
      <c r="E21" s="249">
        <f>+[2]PP!R20</f>
        <v>187.4</v>
      </c>
      <c r="F21" s="249">
        <f>+[2]PP!S20</f>
        <v>160.69999999999999</v>
      </c>
      <c r="G21" s="249">
        <f>+[2]PP!T20</f>
        <v>163</v>
      </c>
      <c r="H21" s="249">
        <f>+[2]PP!U20</f>
        <v>153.1</v>
      </c>
      <c r="I21" s="249">
        <f>+[2]PP!V20</f>
        <v>162.30000000000001</v>
      </c>
      <c r="J21" s="249">
        <f>+[2]PP!W20</f>
        <v>155.19999999999999</v>
      </c>
      <c r="K21" s="249">
        <f>+[2]PP!X20</f>
        <v>167</v>
      </c>
      <c r="L21" s="249">
        <f>+[2]PP!Y20</f>
        <v>158.9</v>
      </c>
      <c r="M21" s="249">
        <f>+[2]PP!Z20</f>
        <v>168.6</v>
      </c>
      <c r="N21" s="249">
        <f>+[2]PP!AA20</f>
        <v>165.8</v>
      </c>
      <c r="O21" s="39">
        <f t="shared" si="7"/>
        <v>1906.9</v>
      </c>
      <c r="P21" s="39">
        <v>105.24506845000001</v>
      </c>
      <c r="Q21" s="39">
        <v>159.55742544999998</v>
      </c>
      <c r="R21" s="39">
        <v>187.41551206</v>
      </c>
      <c r="S21" s="39">
        <v>160.69727666999998</v>
      </c>
      <c r="T21" s="39">
        <v>163.04397506000001</v>
      </c>
      <c r="U21" s="39">
        <v>153.08781416999997</v>
      </c>
      <c r="V21" s="39">
        <v>162.29457755999999</v>
      </c>
      <c r="W21" s="39">
        <v>155.24916821000002</v>
      </c>
      <c r="X21" s="39">
        <v>166.95168452000001</v>
      </c>
      <c r="Y21" s="39">
        <v>160.68735808000002</v>
      </c>
      <c r="Z21" s="39">
        <v>136.40657928495014</v>
      </c>
      <c r="AA21" s="39">
        <v>152.03600004970832</v>
      </c>
      <c r="AB21" s="240">
        <f t="shared" si="8"/>
        <v>1862.6724395646586</v>
      </c>
      <c r="AC21" s="241">
        <f t="shared" si="1"/>
        <v>102.3744142821847</v>
      </c>
      <c r="AD21" s="234"/>
      <c r="AE21" s="235"/>
      <c r="AF21" s="236"/>
      <c r="AG21" s="217"/>
      <c r="AH21" s="217"/>
      <c r="AI21" s="217"/>
      <c r="AJ21" s="217"/>
      <c r="AK21" s="217"/>
      <c r="AL21" s="217"/>
      <c r="AM21" s="217"/>
      <c r="AN21" s="217"/>
      <c r="AO21" s="217"/>
    </row>
    <row r="22" spans="1:80" ht="18" customHeight="1" x14ac:dyDescent="0.25">
      <c r="B22" s="248" t="s">
        <v>33</v>
      </c>
      <c r="C22" s="249">
        <f>+[2]PP!P21</f>
        <v>773.8</v>
      </c>
      <c r="D22" s="249">
        <f>+[2]PP!Q21</f>
        <v>777.5</v>
      </c>
      <c r="E22" s="249">
        <f>+[2]PP!R21</f>
        <v>795.8</v>
      </c>
      <c r="F22" s="249">
        <f>+[2]PP!S21</f>
        <v>986.5</v>
      </c>
      <c r="G22" s="249">
        <f>+[2]PP!T21</f>
        <v>832</v>
      </c>
      <c r="H22" s="249">
        <f>+[2]PP!U21</f>
        <v>802.7</v>
      </c>
      <c r="I22" s="249">
        <f>+[2]PP!V21</f>
        <v>1074</v>
      </c>
      <c r="J22" s="249">
        <f>+[2]PP!W21</f>
        <v>828</v>
      </c>
      <c r="K22" s="249">
        <f>+[2]PP!X21</f>
        <v>909.9</v>
      </c>
      <c r="L22" s="249">
        <f>+[2]PP!Y21</f>
        <v>1124.9000000000001</v>
      </c>
      <c r="M22" s="249">
        <f>+[2]PP!Z21</f>
        <v>924.6</v>
      </c>
      <c r="N22" s="249">
        <f>+[2]PP!AA21</f>
        <v>1401.6</v>
      </c>
      <c r="O22" s="39">
        <f t="shared" si="7"/>
        <v>11231.300000000001</v>
      </c>
      <c r="P22" s="39">
        <v>773.81441887999995</v>
      </c>
      <c r="Q22" s="39">
        <v>777.48831969000003</v>
      </c>
      <c r="R22" s="39">
        <v>795.79436395000005</v>
      </c>
      <c r="S22" s="39">
        <v>986.54804273000002</v>
      </c>
      <c r="T22" s="39">
        <v>832.06291296000006</v>
      </c>
      <c r="U22" s="39">
        <v>802.71732367999994</v>
      </c>
      <c r="V22" s="39">
        <v>1074.00684045</v>
      </c>
      <c r="W22" s="39">
        <v>827.99104385999999</v>
      </c>
      <c r="X22" s="39">
        <v>909.89319072000001</v>
      </c>
      <c r="Y22" s="39">
        <v>1124.9065536800001</v>
      </c>
      <c r="Z22" s="39">
        <v>974.33603660282267</v>
      </c>
      <c r="AA22" s="39">
        <v>1035.1461804194105</v>
      </c>
      <c r="AB22" s="240">
        <f t="shared" si="8"/>
        <v>10914.705227622235</v>
      </c>
      <c r="AC22" s="241">
        <f t="shared" si="1"/>
        <v>102.90062595164319</v>
      </c>
      <c r="AD22" s="234"/>
      <c r="AE22" s="235"/>
      <c r="AF22" s="236"/>
      <c r="AG22" s="217"/>
      <c r="AH22" s="217"/>
      <c r="AI22" s="217"/>
      <c r="AJ22" s="217"/>
      <c r="AK22" s="217"/>
      <c r="AL22" s="217"/>
      <c r="AM22" s="217"/>
      <c r="AN22" s="217"/>
      <c r="AO22" s="217"/>
    </row>
    <row r="23" spans="1:80" ht="18" customHeight="1" x14ac:dyDescent="0.25">
      <c r="B23" s="252" t="s">
        <v>34</v>
      </c>
      <c r="C23" s="249">
        <f>+[2]PP!P22</f>
        <v>51.7</v>
      </c>
      <c r="D23" s="249">
        <f>+[2]PP!Q22</f>
        <v>128.4</v>
      </c>
      <c r="E23" s="249">
        <f>+[2]PP!R22</f>
        <v>206.1</v>
      </c>
      <c r="F23" s="249">
        <f>+[2]PP!S22</f>
        <v>192.3</v>
      </c>
      <c r="G23" s="249">
        <f>+[2]PP!T22</f>
        <v>286.89999999999998</v>
      </c>
      <c r="H23" s="249">
        <f>+[2]PP!U22</f>
        <v>185</v>
      </c>
      <c r="I23" s="249">
        <f>+[2]PP!V22</f>
        <v>205.4</v>
      </c>
      <c r="J23" s="249">
        <f>+[2]PP!W22</f>
        <v>240</v>
      </c>
      <c r="K23" s="249">
        <f>+[2]PP!X22</f>
        <v>177.9</v>
      </c>
      <c r="L23" s="249">
        <f>+[2]PP!Y22</f>
        <v>244.1</v>
      </c>
      <c r="M23" s="249">
        <f>+[2]PP!Z22</f>
        <v>307.5</v>
      </c>
      <c r="N23" s="249">
        <f>+[2]PP!AA22</f>
        <v>800.7</v>
      </c>
      <c r="O23" s="39">
        <f t="shared" si="7"/>
        <v>3026</v>
      </c>
      <c r="P23" s="39">
        <v>51.640723689999994</v>
      </c>
      <c r="Q23" s="39">
        <v>128.40953913999999</v>
      </c>
      <c r="R23" s="39">
        <v>206.12386893999999</v>
      </c>
      <c r="S23" s="39">
        <v>192.25014476999999</v>
      </c>
      <c r="T23" s="39">
        <v>286.84708351</v>
      </c>
      <c r="U23" s="39">
        <v>185.06348462</v>
      </c>
      <c r="V23" s="39">
        <v>205.39706646000002</v>
      </c>
      <c r="W23" s="39">
        <v>240.01882369</v>
      </c>
      <c r="X23" s="39">
        <v>177.95060624999999</v>
      </c>
      <c r="Y23" s="39">
        <v>243.40680414000002</v>
      </c>
      <c r="Z23" s="39">
        <v>134.39803262958935</v>
      </c>
      <c r="AA23" s="39">
        <v>142.36308318011226</v>
      </c>
      <c r="AB23" s="240">
        <f t="shared" si="8"/>
        <v>2193.8692610197018</v>
      </c>
      <c r="AC23" s="241">
        <f t="shared" si="1"/>
        <v>137.92982352072917</v>
      </c>
      <c r="AD23" s="234"/>
      <c r="AE23" s="235"/>
      <c r="AF23" s="236"/>
      <c r="AG23" s="217"/>
      <c r="AH23" s="217"/>
      <c r="AI23" s="217"/>
      <c r="AJ23" s="217"/>
      <c r="AK23" s="217"/>
      <c r="AL23" s="217"/>
      <c r="AM23" s="217"/>
      <c r="AN23" s="217"/>
      <c r="AO23" s="217"/>
    </row>
    <row r="24" spans="1:80" ht="18" customHeight="1" x14ac:dyDescent="0.25">
      <c r="B24" s="246" t="s">
        <v>35</v>
      </c>
      <c r="C24" s="242">
        <f>+[2]PP!P23</f>
        <v>56.1</v>
      </c>
      <c r="D24" s="242">
        <f>+[2]PP!Q23</f>
        <v>80.2</v>
      </c>
      <c r="E24" s="242">
        <f>+[2]PP!R23</f>
        <v>94.4</v>
      </c>
      <c r="F24" s="242">
        <f>+[2]PP!S23</f>
        <v>93.3</v>
      </c>
      <c r="G24" s="242">
        <f>+[2]PP!T23</f>
        <v>132.19999999999999</v>
      </c>
      <c r="H24" s="242">
        <f>+[2]PP!U23</f>
        <v>141.9</v>
      </c>
      <c r="I24" s="242">
        <f>+[2]PP!V23</f>
        <v>208.1</v>
      </c>
      <c r="J24" s="242">
        <f>+[2]PP!W23</f>
        <v>178.2</v>
      </c>
      <c r="K24" s="242">
        <f>+[2]PP!X23</f>
        <v>219.9</v>
      </c>
      <c r="L24" s="242">
        <f>+[2]PP!Y23</f>
        <v>172.6</v>
      </c>
      <c r="M24" s="242">
        <f>+[2]PP!Z23</f>
        <v>237.3</v>
      </c>
      <c r="N24" s="242">
        <f>+[2]PP!AA23</f>
        <v>235.5</v>
      </c>
      <c r="O24" s="26">
        <f t="shared" si="7"/>
        <v>1849.7</v>
      </c>
      <c r="P24" s="26">
        <v>56.132248170000011</v>
      </c>
      <c r="Q24" s="26">
        <v>80.235211059999997</v>
      </c>
      <c r="R24" s="26">
        <v>94.436330599999991</v>
      </c>
      <c r="S24" s="26">
        <v>93.337506040000008</v>
      </c>
      <c r="T24" s="26">
        <v>132.19891471</v>
      </c>
      <c r="U24" s="26">
        <v>141.92536035000003</v>
      </c>
      <c r="V24" s="26">
        <v>208.03984480999998</v>
      </c>
      <c r="W24" s="26">
        <v>178.25966445999998</v>
      </c>
      <c r="X24" s="26">
        <v>219.85985049999999</v>
      </c>
      <c r="Y24" s="26">
        <v>172.14465521</v>
      </c>
      <c r="Z24" s="26">
        <v>152.00428581938999</v>
      </c>
      <c r="AA24" s="26">
        <v>209.35127360626575</v>
      </c>
      <c r="AB24" s="238">
        <f t="shared" si="8"/>
        <v>1737.9251453356558</v>
      </c>
      <c r="AC24" s="239">
        <f t="shared" si="1"/>
        <v>106.43151144710301</v>
      </c>
      <c r="AD24" s="234"/>
      <c r="AE24" s="235"/>
      <c r="AF24" s="236"/>
      <c r="AG24" s="217"/>
      <c r="AH24" s="217"/>
      <c r="AI24" s="217"/>
      <c r="AJ24" s="217"/>
      <c r="AK24" s="217"/>
      <c r="AL24" s="217"/>
      <c r="AM24" s="217"/>
      <c r="AN24" s="217"/>
      <c r="AO24" s="217"/>
    </row>
    <row r="25" spans="1:80" ht="18" customHeight="1" x14ac:dyDescent="0.25">
      <c r="B25" s="237" t="s">
        <v>36</v>
      </c>
      <c r="C25" s="26">
        <f t="shared" ref="C25:AA25" si="9">+C26+C29+C37+C45</f>
        <v>32140.3</v>
      </c>
      <c r="D25" s="26">
        <f t="shared" si="9"/>
        <v>28799.399999999998</v>
      </c>
      <c r="E25" s="26">
        <f t="shared" si="9"/>
        <v>31730</v>
      </c>
      <c r="F25" s="26">
        <f t="shared" si="9"/>
        <v>32218.100000000002</v>
      </c>
      <c r="G25" s="26">
        <f t="shared" si="9"/>
        <v>33734.299999999996</v>
      </c>
      <c r="H25" s="26">
        <f t="shared" si="9"/>
        <v>33294.999999999993</v>
      </c>
      <c r="I25" s="26">
        <f t="shared" si="9"/>
        <v>35283.899999999994</v>
      </c>
      <c r="J25" s="26">
        <f t="shared" si="9"/>
        <v>34745.599999999999</v>
      </c>
      <c r="K25" s="26">
        <f t="shared" si="9"/>
        <v>36571.999999999993</v>
      </c>
      <c r="L25" s="26">
        <f t="shared" si="9"/>
        <v>37845.899999999994</v>
      </c>
      <c r="M25" s="26">
        <f t="shared" si="9"/>
        <v>39298.5</v>
      </c>
      <c r="N25" s="26">
        <f t="shared" si="9"/>
        <v>41219.9</v>
      </c>
      <c r="O25" s="26">
        <f t="shared" si="9"/>
        <v>416882.9</v>
      </c>
      <c r="P25" s="26">
        <f t="shared" si="9"/>
        <v>32140.294486410003</v>
      </c>
      <c r="Q25" s="26">
        <f t="shared" si="9"/>
        <v>28799.375077729997</v>
      </c>
      <c r="R25" s="26">
        <f t="shared" si="9"/>
        <v>31730.029360189998</v>
      </c>
      <c r="S25" s="26">
        <f t="shared" si="9"/>
        <v>32218.056272549999</v>
      </c>
      <c r="T25" s="26">
        <f t="shared" si="9"/>
        <v>33734.295206279996</v>
      </c>
      <c r="U25" s="26">
        <f t="shared" si="9"/>
        <v>33295.034366579996</v>
      </c>
      <c r="V25" s="26">
        <f t="shared" si="9"/>
        <v>35284.168561570004</v>
      </c>
      <c r="W25" s="26">
        <f t="shared" si="9"/>
        <v>34745.570140469994</v>
      </c>
      <c r="X25" s="26">
        <f t="shared" si="9"/>
        <v>36571.956564569999</v>
      </c>
      <c r="Y25" s="26">
        <f t="shared" si="9"/>
        <v>37760.10609881601</v>
      </c>
      <c r="Z25" s="26">
        <f t="shared" si="9"/>
        <v>36527.136445617623</v>
      </c>
      <c r="AA25" s="26">
        <f t="shared" si="9"/>
        <v>38493.57658022429</v>
      </c>
      <c r="AB25" s="238">
        <f>+AB26+AB29+AB37+AB45</f>
        <v>411299.59916100791</v>
      </c>
      <c r="AC25" s="239">
        <f t="shared" si="1"/>
        <v>101.35747782161258</v>
      </c>
      <c r="AD25" s="234"/>
      <c r="AE25" s="235"/>
      <c r="AF25" s="236"/>
      <c r="AG25" s="217"/>
      <c r="AH25" s="217"/>
      <c r="AI25" s="217"/>
      <c r="AJ25" s="217"/>
      <c r="AK25" s="217"/>
      <c r="AL25" s="217"/>
      <c r="AM25" s="217"/>
      <c r="AN25" s="217"/>
      <c r="AO25" s="217"/>
    </row>
    <row r="26" spans="1:80" ht="18" customHeight="1" x14ac:dyDescent="0.25">
      <c r="B26" s="253" t="s">
        <v>37</v>
      </c>
      <c r="C26" s="26">
        <f t="shared" ref="C26:AA26" si="10">+C27+C28</f>
        <v>20090.099999999999</v>
      </c>
      <c r="D26" s="26">
        <f t="shared" si="10"/>
        <v>17813</v>
      </c>
      <c r="E26" s="26">
        <f t="shared" si="10"/>
        <v>19043.599999999999</v>
      </c>
      <c r="F26" s="26">
        <f t="shared" si="10"/>
        <v>20327.3</v>
      </c>
      <c r="G26" s="26">
        <f t="shared" si="10"/>
        <v>21831.599999999999</v>
      </c>
      <c r="H26" s="26">
        <f t="shared" si="10"/>
        <v>21755.1</v>
      </c>
      <c r="I26" s="26">
        <f t="shared" si="10"/>
        <v>22175.200000000001</v>
      </c>
      <c r="J26" s="26">
        <f t="shared" si="10"/>
        <v>21798.400000000001</v>
      </c>
      <c r="K26" s="26">
        <f t="shared" si="10"/>
        <v>22245.199999999997</v>
      </c>
      <c r="L26" s="26">
        <f t="shared" si="10"/>
        <v>24224.199999999997</v>
      </c>
      <c r="M26" s="26">
        <f t="shared" si="10"/>
        <v>25310.5</v>
      </c>
      <c r="N26" s="26">
        <f t="shared" si="10"/>
        <v>24592.800000000003</v>
      </c>
      <c r="O26" s="26">
        <f t="shared" si="10"/>
        <v>261207.00000000003</v>
      </c>
      <c r="P26" s="26">
        <f t="shared" si="10"/>
        <v>20090.06995524</v>
      </c>
      <c r="Q26" s="26">
        <f t="shared" si="10"/>
        <v>17813.026370489999</v>
      </c>
      <c r="R26" s="26">
        <f t="shared" si="10"/>
        <v>19043.57103499</v>
      </c>
      <c r="S26" s="26">
        <f t="shared" si="10"/>
        <v>20327.275694559998</v>
      </c>
      <c r="T26" s="26">
        <f t="shared" si="10"/>
        <v>21831.534110249999</v>
      </c>
      <c r="U26" s="26">
        <f t="shared" si="10"/>
        <v>21755.082809920001</v>
      </c>
      <c r="V26" s="26">
        <f t="shared" si="10"/>
        <v>22175.21356502</v>
      </c>
      <c r="W26" s="26">
        <f t="shared" si="10"/>
        <v>21798.411936329998</v>
      </c>
      <c r="X26" s="26">
        <f t="shared" si="10"/>
        <v>22245.221138879999</v>
      </c>
      <c r="Y26" s="26">
        <f t="shared" si="10"/>
        <v>24168.904952299898</v>
      </c>
      <c r="Z26" s="26">
        <f t="shared" si="10"/>
        <v>22955.536366101842</v>
      </c>
      <c r="AA26" s="26">
        <f t="shared" si="10"/>
        <v>23470.643664541429</v>
      </c>
      <c r="AB26" s="238">
        <f>+AB27+AB28</f>
        <v>257674.49159862316</v>
      </c>
      <c r="AC26" s="239">
        <f t="shared" si="1"/>
        <v>101.37091893709038</v>
      </c>
      <c r="AD26" s="234"/>
      <c r="AE26" s="235"/>
      <c r="AF26" s="236"/>
      <c r="AG26" s="217"/>
      <c r="AH26" s="217"/>
      <c r="AI26" s="217"/>
      <c r="AJ26" s="217"/>
      <c r="AK26" s="217"/>
      <c r="AL26" s="217"/>
      <c r="AM26" s="217"/>
      <c r="AN26" s="217"/>
      <c r="AO26" s="217"/>
    </row>
    <row r="27" spans="1:80" ht="18" customHeight="1" x14ac:dyDescent="0.25">
      <c r="B27" s="254" t="s">
        <v>38</v>
      </c>
      <c r="C27" s="39">
        <f>+[2]PP!P26</f>
        <v>12113.7</v>
      </c>
      <c r="D27" s="39">
        <f>+[2]PP!Q26</f>
        <v>9274.2000000000007</v>
      </c>
      <c r="E27" s="39">
        <f>+[2]PP!R26</f>
        <v>9410.5</v>
      </c>
      <c r="F27" s="39">
        <f>+[2]PP!S26</f>
        <v>11287.9</v>
      </c>
      <c r="G27" s="39">
        <f>+[2]PP!T26</f>
        <v>11011.3</v>
      </c>
      <c r="H27" s="39">
        <f>+[2]PP!U26</f>
        <v>11301.3</v>
      </c>
      <c r="I27" s="39">
        <f>+[2]PP!V26</f>
        <v>11912.6</v>
      </c>
      <c r="J27" s="39">
        <f>+[2]PP!W26</f>
        <v>11634.3</v>
      </c>
      <c r="K27" s="39">
        <f>+[2]PP!X26</f>
        <v>11841.9</v>
      </c>
      <c r="L27" s="39">
        <f>+[2]PP!Y26</f>
        <v>11927.8</v>
      </c>
      <c r="M27" s="39">
        <f>+[2]PP!Z26</f>
        <v>11673.1</v>
      </c>
      <c r="N27" s="39">
        <f>+[2]PP!AA26</f>
        <v>12790.7</v>
      </c>
      <c r="O27" s="39">
        <f>SUM(C27:N27)</f>
        <v>136179.30000000002</v>
      </c>
      <c r="P27" s="39">
        <v>12113.66545461</v>
      </c>
      <c r="Q27" s="39">
        <v>9274.1784097</v>
      </c>
      <c r="R27" s="39">
        <v>9410.4972102499996</v>
      </c>
      <c r="S27" s="39">
        <v>11287.84508288</v>
      </c>
      <c r="T27" s="39">
        <v>11011.27707561</v>
      </c>
      <c r="U27" s="39">
        <v>11301.31394864</v>
      </c>
      <c r="V27" s="39">
        <v>11912.55145121</v>
      </c>
      <c r="W27" s="39">
        <v>11634.36519427</v>
      </c>
      <c r="X27" s="39">
        <v>11841.943996</v>
      </c>
      <c r="Y27" s="39">
        <v>11872.5333763699</v>
      </c>
      <c r="Z27" s="39">
        <v>11923.519814350442</v>
      </c>
      <c r="AA27" s="39">
        <v>11900.878079805629</v>
      </c>
      <c r="AB27" s="240">
        <f>SUM(P27:AA27)</f>
        <v>135484.56909369599</v>
      </c>
      <c r="AC27" s="241">
        <f t="shared" si="1"/>
        <v>100.51277493145628</v>
      </c>
      <c r="AD27" s="234"/>
      <c r="AE27" s="235"/>
      <c r="AF27" s="236"/>
      <c r="AG27" s="217"/>
      <c r="AH27" s="217"/>
      <c r="AI27" s="217"/>
      <c r="AJ27" s="217"/>
      <c r="AK27" s="217"/>
      <c r="AL27" s="217"/>
      <c r="AM27" s="217"/>
      <c r="AN27" s="217"/>
      <c r="AO27" s="217"/>
    </row>
    <row r="28" spans="1:80" ht="18" customHeight="1" x14ac:dyDescent="0.25">
      <c r="B28" s="254" t="s">
        <v>39</v>
      </c>
      <c r="C28" s="39">
        <f>+[2]PP!P27</f>
        <v>7976.4</v>
      </c>
      <c r="D28" s="39">
        <f>+[2]PP!Q27</f>
        <v>8538.7999999999993</v>
      </c>
      <c r="E28" s="39">
        <f>+[2]PP!R27</f>
        <v>9633.1</v>
      </c>
      <c r="F28" s="39">
        <f>+[2]PP!S27</f>
        <v>9039.4</v>
      </c>
      <c r="G28" s="39">
        <f>+[2]PP!T27</f>
        <v>10820.3</v>
      </c>
      <c r="H28" s="39">
        <f>+[2]PP!U27</f>
        <v>10453.799999999999</v>
      </c>
      <c r="I28" s="39">
        <f>+[2]PP!V27</f>
        <v>10262.6</v>
      </c>
      <c r="J28" s="39">
        <f>+[2]PP!W27</f>
        <v>10164.1</v>
      </c>
      <c r="K28" s="39">
        <f>+[2]PP!X27</f>
        <v>10403.299999999999</v>
      </c>
      <c r="L28" s="39">
        <f>+[2]PP!Y27</f>
        <v>12296.4</v>
      </c>
      <c r="M28" s="39">
        <f>+[2]PP!Z27</f>
        <v>13637.4</v>
      </c>
      <c r="N28" s="39">
        <f>+[2]PP!AA27</f>
        <v>11802.1</v>
      </c>
      <c r="O28" s="39">
        <f>SUM(C28:N28)</f>
        <v>125027.70000000001</v>
      </c>
      <c r="P28" s="39">
        <v>7976.4045006300003</v>
      </c>
      <c r="Q28" s="39">
        <v>8538.8479607900008</v>
      </c>
      <c r="R28" s="39">
        <v>9633.0738247400004</v>
      </c>
      <c r="S28" s="39">
        <v>9039.4306116799999</v>
      </c>
      <c r="T28" s="39">
        <v>10820.257034639999</v>
      </c>
      <c r="U28" s="39">
        <v>10453.768861280001</v>
      </c>
      <c r="V28" s="39">
        <v>10262.66211381</v>
      </c>
      <c r="W28" s="39">
        <v>10164.04674206</v>
      </c>
      <c r="X28" s="39">
        <v>10403.277142879999</v>
      </c>
      <c r="Y28" s="39">
        <v>12296.371575929998</v>
      </c>
      <c r="Z28" s="39">
        <v>11032.0165517514</v>
      </c>
      <c r="AA28" s="39">
        <v>11569.7655847358</v>
      </c>
      <c r="AB28" s="240">
        <f>SUM(P28:AA28)</f>
        <v>122189.92250492719</v>
      </c>
      <c r="AC28" s="241">
        <f t="shared" si="1"/>
        <v>102.32243170050164</v>
      </c>
      <c r="AD28" s="234"/>
      <c r="AE28" s="235"/>
      <c r="AF28" s="236"/>
      <c r="AG28" s="217"/>
      <c r="AH28" s="217"/>
      <c r="AI28" s="217"/>
      <c r="AJ28" s="217"/>
      <c r="AK28" s="217"/>
      <c r="AL28" s="217"/>
      <c r="AM28" s="217"/>
      <c r="AN28" s="217"/>
      <c r="AO28" s="217"/>
    </row>
    <row r="29" spans="1:80" ht="18" customHeight="1" x14ac:dyDescent="0.25">
      <c r="B29" s="255" t="s">
        <v>40</v>
      </c>
      <c r="C29" s="26">
        <f t="shared" ref="C29:AA29" si="11">SUM(C30:C36)</f>
        <v>10271.200000000001</v>
      </c>
      <c r="D29" s="26">
        <f t="shared" si="11"/>
        <v>8834.0999999999985</v>
      </c>
      <c r="E29" s="26">
        <f t="shared" si="11"/>
        <v>10902.700000000003</v>
      </c>
      <c r="F29" s="26">
        <f t="shared" si="11"/>
        <v>10479.900000000001</v>
      </c>
      <c r="G29" s="26">
        <f t="shared" si="11"/>
        <v>10405.400000000001</v>
      </c>
      <c r="H29" s="26">
        <f t="shared" si="11"/>
        <v>10026.799999999999</v>
      </c>
      <c r="I29" s="26">
        <f t="shared" si="11"/>
        <v>11511.3</v>
      </c>
      <c r="J29" s="26">
        <f t="shared" si="11"/>
        <v>10994.299999999997</v>
      </c>
      <c r="K29" s="26">
        <f t="shared" si="11"/>
        <v>12758.6</v>
      </c>
      <c r="L29" s="26">
        <f t="shared" si="11"/>
        <v>11831.4</v>
      </c>
      <c r="M29" s="26">
        <f t="shared" si="11"/>
        <v>12043.699999999999</v>
      </c>
      <c r="N29" s="26">
        <f t="shared" si="11"/>
        <v>13947.4</v>
      </c>
      <c r="O29" s="26">
        <f t="shared" si="11"/>
        <v>134006.79999999999</v>
      </c>
      <c r="P29" s="26">
        <f t="shared" si="11"/>
        <v>10271.18778561</v>
      </c>
      <c r="Q29" s="26">
        <f t="shared" si="11"/>
        <v>8834.1123922299994</v>
      </c>
      <c r="R29" s="26">
        <f t="shared" si="11"/>
        <v>10902.707778319997</v>
      </c>
      <c r="S29" s="26">
        <f t="shared" si="11"/>
        <v>10479.84272975</v>
      </c>
      <c r="T29" s="26">
        <f t="shared" si="11"/>
        <v>10405.44019281</v>
      </c>
      <c r="U29" s="26">
        <f t="shared" si="11"/>
        <v>10026.785434309999</v>
      </c>
      <c r="V29" s="26">
        <f t="shared" si="11"/>
        <v>11511.308392830002</v>
      </c>
      <c r="W29" s="26">
        <f t="shared" si="11"/>
        <v>10994.298562889999</v>
      </c>
      <c r="X29" s="26">
        <f t="shared" si="11"/>
        <v>12758.616500819999</v>
      </c>
      <c r="Y29" s="26">
        <f t="shared" si="11"/>
        <v>11807.073773310003</v>
      </c>
      <c r="Z29" s="26">
        <f t="shared" si="11"/>
        <v>11563.809362122538</v>
      </c>
      <c r="AA29" s="26">
        <f t="shared" si="11"/>
        <v>12528.690347408963</v>
      </c>
      <c r="AB29" s="238">
        <f>SUM(AB30:AB36)</f>
        <v>132083.87325241149</v>
      </c>
      <c r="AC29" s="239">
        <f t="shared" si="1"/>
        <v>101.45583764333878</v>
      </c>
      <c r="AD29" s="234"/>
      <c r="AE29" s="235"/>
      <c r="AF29" s="236"/>
      <c r="AG29" s="217"/>
      <c r="AH29" s="217"/>
      <c r="AI29" s="217"/>
      <c r="AJ29" s="217"/>
      <c r="AK29" s="217"/>
      <c r="AL29" s="217"/>
      <c r="AM29" s="217"/>
      <c r="AN29" s="217"/>
      <c r="AO29" s="217"/>
    </row>
    <row r="30" spans="1:80" ht="18" customHeight="1" x14ac:dyDescent="0.25">
      <c r="B30" s="254" t="s">
        <v>155</v>
      </c>
      <c r="C30" s="39">
        <f>+[2]PP!P29</f>
        <v>3073.3</v>
      </c>
      <c r="D30" s="39">
        <f>+[2]PP!Q29</f>
        <v>3024.6</v>
      </c>
      <c r="E30" s="39">
        <f>+[2]PP!R29</f>
        <v>3906</v>
      </c>
      <c r="F30" s="39">
        <f>+[2]PP!S29</f>
        <v>3223.3</v>
      </c>
      <c r="G30" s="39">
        <f>+[2]PP!T29</f>
        <v>3326.2</v>
      </c>
      <c r="H30" s="39">
        <f>+[2]PP!U29</f>
        <v>3294.7</v>
      </c>
      <c r="I30" s="39">
        <f>+[2]PP!V29</f>
        <v>4042.6</v>
      </c>
      <c r="J30" s="39">
        <f>+[2]PP!W29</f>
        <v>3442.7</v>
      </c>
      <c r="K30" s="39">
        <f>+[2]PP!X29</f>
        <v>4389.2</v>
      </c>
      <c r="L30" s="39">
        <f>+[2]PP!Y29</f>
        <v>3494.3</v>
      </c>
      <c r="M30" s="39">
        <f>+[2]PP!Z29</f>
        <v>3583</v>
      </c>
      <c r="N30" s="39">
        <f>+[2]PP!AA29</f>
        <v>4460.2</v>
      </c>
      <c r="O30" s="39">
        <f t="shared" ref="O30:O36" si="12">SUM(C30:N30)</f>
        <v>43260.1</v>
      </c>
      <c r="P30" s="250">
        <v>3073.2844974299996</v>
      </c>
      <c r="Q30" s="250">
        <v>3024.6073433899996</v>
      </c>
      <c r="R30" s="250">
        <v>3905.9540147299999</v>
      </c>
      <c r="S30" s="250">
        <v>3223.2877496399997</v>
      </c>
      <c r="T30" s="250">
        <v>3326.21889177</v>
      </c>
      <c r="U30" s="250">
        <v>3294.7094026499999</v>
      </c>
      <c r="V30" s="250">
        <v>4042.3919186399999</v>
      </c>
      <c r="W30" s="250">
        <v>3442.7082736900002</v>
      </c>
      <c r="X30" s="250">
        <v>4389.1914956499995</v>
      </c>
      <c r="Y30" s="256">
        <v>3494.33240316</v>
      </c>
      <c r="Z30" s="256">
        <v>3457.129230542409</v>
      </c>
      <c r="AA30" s="256">
        <v>4472.5039237061856</v>
      </c>
      <c r="AB30" s="240">
        <f t="shared" ref="AB30:AB36" si="13">SUM(P30:AA30)</f>
        <v>43146.31914499859</v>
      </c>
      <c r="AC30" s="241">
        <f t="shared" si="1"/>
        <v>100.26370929723815</v>
      </c>
      <c r="AD30" s="234"/>
      <c r="AE30" s="235"/>
      <c r="AF30" s="236"/>
      <c r="AG30" s="217"/>
      <c r="AH30" s="217"/>
      <c r="AI30" s="217"/>
      <c r="AJ30" s="217"/>
      <c r="AK30" s="217"/>
      <c r="AL30" s="217"/>
      <c r="AM30" s="217"/>
      <c r="AN30" s="217"/>
      <c r="AO30" s="217"/>
    </row>
    <row r="31" spans="1:80" ht="18" customHeight="1" x14ac:dyDescent="0.25">
      <c r="B31" s="254" t="s">
        <v>156</v>
      </c>
      <c r="C31" s="39">
        <f>+[2]PP!P30</f>
        <v>1429.9</v>
      </c>
      <c r="D31" s="39">
        <f>+[2]PP!Q30</f>
        <v>1585.9</v>
      </c>
      <c r="E31" s="39">
        <f>+[2]PP!R30</f>
        <v>2115.8000000000002</v>
      </c>
      <c r="F31" s="39">
        <f>+[2]PP!S30</f>
        <v>1712.4</v>
      </c>
      <c r="G31" s="39">
        <f>+[2]PP!T30</f>
        <v>1853.4</v>
      </c>
      <c r="H31" s="39">
        <f>+[2]PP!U30</f>
        <v>1842.8</v>
      </c>
      <c r="I31" s="39">
        <f>+[2]PP!V30</f>
        <v>2327.4</v>
      </c>
      <c r="J31" s="39">
        <f>+[2]PP!W30</f>
        <v>1925.1</v>
      </c>
      <c r="K31" s="39">
        <f>+[2]PP!X30</f>
        <v>2535.3000000000002</v>
      </c>
      <c r="L31" s="39">
        <f>+[2]PP!Y30</f>
        <v>2073.4</v>
      </c>
      <c r="M31" s="39">
        <f>+[2]PP!Z30</f>
        <v>2308.5</v>
      </c>
      <c r="N31" s="39">
        <f>+[2]PP!AA30</f>
        <v>2853</v>
      </c>
      <c r="O31" s="39">
        <f t="shared" si="12"/>
        <v>24562.9</v>
      </c>
      <c r="P31" s="250">
        <v>1429.9204999200001</v>
      </c>
      <c r="Q31" s="250">
        <v>1585.8849302799999</v>
      </c>
      <c r="R31" s="250">
        <v>2115.80893148</v>
      </c>
      <c r="S31" s="250">
        <v>1712.3541062100001</v>
      </c>
      <c r="T31" s="250">
        <v>1853.4047989600001</v>
      </c>
      <c r="U31" s="250">
        <v>1842.7780274700001</v>
      </c>
      <c r="V31" s="250">
        <v>2327.80126634</v>
      </c>
      <c r="W31" s="250">
        <v>1925.08399738</v>
      </c>
      <c r="X31" s="250">
        <v>2535.29360133</v>
      </c>
      <c r="Y31" s="256">
        <v>2073.3653855299999</v>
      </c>
      <c r="Z31" s="256">
        <v>2261.6060076306653</v>
      </c>
      <c r="AA31" s="256">
        <v>2295.8169412828574</v>
      </c>
      <c r="AB31" s="240">
        <f t="shared" si="13"/>
        <v>23959.118493813519</v>
      </c>
      <c r="AC31" s="241">
        <f t="shared" si="1"/>
        <v>102.52004891725204</v>
      </c>
      <c r="AD31" s="234"/>
      <c r="AE31" s="235"/>
      <c r="AF31" s="236"/>
      <c r="AG31" s="217"/>
      <c r="AH31" s="217"/>
      <c r="AI31" s="217"/>
      <c r="AJ31" s="217"/>
      <c r="AK31" s="217"/>
      <c r="AL31" s="217"/>
      <c r="AM31" s="217"/>
      <c r="AN31" s="217"/>
      <c r="AO31" s="217"/>
    </row>
    <row r="32" spans="1:80" ht="18" customHeight="1" x14ac:dyDescent="0.25">
      <c r="B32" s="254" t="s">
        <v>157</v>
      </c>
      <c r="C32" s="39">
        <f>+[2]PP!P31</f>
        <v>3756.5</v>
      </c>
      <c r="D32" s="39">
        <f>+[2]PP!Q31</f>
        <v>2404.9</v>
      </c>
      <c r="E32" s="39">
        <f>+[2]PP!R31</f>
        <v>2793.8</v>
      </c>
      <c r="F32" s="39">
        <f>+[2]PP!S31</f>
        <v>3212.4</v>
      </c>
      <c r="G32" s="39">
        <f>+[2]PP!T31</f>
        <v>3157.6</v>
      </c>
      <c r="H32" s="39">
        <f>+[2]PP!U31</f>
        <v>2826.8</v>
      </c>
      <c r="I32" s="39">
        <f>+[2]PP!V31</f>
        <v>2984.3</v>
      </c>
      <c r="J32" s="39">
        <f>+[2]PP!W31</f>
        <v>3351.9</v>
      </c>
      <c r="K32" s="39">
        <f>+[2]PP!X31</f>
        <v>3425.5</v>
      </c>
      <c r="L32" s="39">
        <f>+[2]PP!Y31</f>
        <v>3954.7</v>
      </c>
      <c r="M32" s="39">
        <f>+[2]PP!Z31</f>
        <v>3738</v>
      </c>
      <c r="N32" s="39">
        <f>+[2]PP!AA31</f>
        <v>4215.7</v>
      </c>
      <c r="O32" s="39">
        <f t="shared" si="12"/>
        <v>39822.1</v>
      </c>
      <c r="P32" s="39">
        <v>3756.4793346199999</v>
      </c>
      <c r="Q32" s="39">
        <v>2404.8983847300001</v>
      </c>
      <c r="R32" s="39">
        <v>2793.8098951699999</v>
      </c>
      <c r="S32" s="39">
        <v>3212.3895498800002</v>
      </c>
      <c r="T32" s="39">
        <v>3157.6640787900001</v>
      </c>
      <c r="U32" s="39">
        <v>2826.8418653599997</v>
      </c>
      <c r="V32" s="39">
        <v>2984.3411859799994</v>
      </c>
      <c r="W32" s="39">
        <v>3351.8983082599998</v>
      </c>
      <c r="X32" s="39">
        <v>3425.5171364399998</v>
      </c>
      <c r="Y32" s="257">
        <v>3954.6648385700005</v>
      </c>
      <c r="Z32" s="257">
        <v>3587.0262781974156</v>
      </c>
      <c r="AA32" s="257">
        <v>3571.6233689532064</v>
      </c>
      <c r="AB32" s="240">
        <f t="shared" si="13"/>
        <v>39027.154224950624</v>
      </c>
      <c r="AC32" s="241">
        <f t="shared" si="1"/>
        <v>102.03690428071528</v>
      </c>
      <c r="AD32" s="234"/>
      <c r="AE32" s="235"/>
      <c r="AF32" s="236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58"/>
      <c r="BP32" s="258"/>
      <c r="BQ32" s="258"/>
      <c r="BR32" s="258"/>
      <c r="BS32" s="258"/>
      <c r="BT32" s="258"/>
      <c r="BU32" s="258"/>
      <c r="BV32" s="258"/>
      <c r="BW32" s="258"/>
      <c r="BX32" s="258"/>
      <c r="BY32" s="258"/>
      <c r="BZ32" s="258"/>
      <c r="CA32" s="258"/>
      <c r="CB32" s="258"/>
    </row>
    <row r="33" spans="2:80" ht="18" customHeight="1" x14ac:dyDescent="0.25">
      <c r="B33" s="254" t="s">
        <v>44</v>
      </c>
      <c r="C33" s="39">
        <f>+[2]PP!P32</f>
        <v>346.4</v>
      </c>
      <c r="D33" s="39">
        <f>+[2]PP!Q32</f>
        <v>234.9</v>
      </c>
      <c r="E33" s="39">
        <f>+[2]PP!R32</f>
        <v>258.7</v>
      </c>
      <c r="F33" s="39">
        <f>+[2]PP!S32</f>
        <v>282.7</v>
      </c>
      <c r="G33" s="39">
        <f>+[2]PP!T32</f>
        <v>269.2</v>
      </c>
      <c r="H33" s="39">
        <f>+[2]PP!U32</f>
        <v>158</v>
      </c>
      <c r="I33" s="39">
        <f>+[2]PP!V32</f>
        <v>304.89999999999998</v>
      </c>
      <c r="J33" s="39">
        <f>+[2]PP!W32</f>
        <v>238</v>
      </c>
      <c r="K33" s="39">
        <f>+[2]PP!X32</f>
        <v>341.8</v>
      </c>
      <c r="L33" s="39">
        <f>+[2]PP!Y32</f>
        <v>521.4</v>
      </c>
      <c r="M33" s="39">
        <f>+[2]PP!Z32</f>
        <v>380</v>
      </c>
      <c r="N33" s="39">
        <f>+[2]PP!AA32</f>
        <v>410.9</v>
      </c>
      <c r="O33" s="39">
        <f t="shared" si="12"/>
        <v>3746.9000000000005</v>
      </c>
      <c r="P33" s="39">
        <v>346.41424856999998</v>
      </c>
      <c r="Q33" s="39">
        <v>234.92513586999999</v>
      </c>
      <c r="R33" s="39">
        <v>258.68077751999999</v>
      </c>
      <c r="S33" s="39">
        <v>282.72490793999998</v>
      </c>
      <c r="T33" s="39">
        <v>269.17366525</v>
      </c>
      <c r="U33" s="39">
        <v>157.97041682</v>
      </c>
      <c r="V33" s="39">
        <v>304.85706058999995</v>
      </c>
      <c r="W33" s="39">
        <v>238.00546075999998</v>
      </c>
      <c r="X33" s="39">
        <v>341.81730906999996</v>
      </c>
      <c r="Y33" s="257">
        <v>523.84568012</v>
      </c>
      <c r="Z33" s="257">
        <v>395.43467214612406</v>
      </c>
      <c r="AA33" s="257">
        <v>356.23937945522709</v>
      </c>
      <c r="AB33" s="240">
        <f t="shared" si="13"/>
        <v>3710.0887141113517</v>
      </c>
      <c r="AC33" s="241">
        <f t="shared" si="1"/>
        <v>100.99219422297469</v>
      </c>
      <c r="AD33" s="234"/>
      <c r="AE33" s="235"/>
      <c r="AF33" s="236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58"/>
      <c r="BP33" s="258"/>
      <c r="BQ33" s="258"/>
      <c r="BR33" s="258"/>
      <c r="BS33" s="258"/>
      <c r="BT33" s="258"/>
      <c r="BU33" s="258"/>
      <c r="BV33" s="258"/>
      <c r="BW33" s="258"/>
      <c r="BX33" s="258"/>
      <c r="BY33" s="258"/>
      <c r="BZ33" s="258"/>
      <c r="CA33" s="258"/>
      <c r="CB33" s="258"/>
    </row>
    <row r="34" spans="2:80" ht="18" customHeight="1" x14ac:dyDescent="0.25">
      <c r="B34" s="254" t="s">
        <v>45</v>
      </c>
      <c r="C34" s="39">
        <f>+[2]PP!P33</f>
        <v>670.1</v>
      </c>
      <c r="D34" s="39">
        <f>+[2]PP!Q33</f>
        <v>660.3</v>
      </c>
      <c r="E34" s="39">
        <f>+[2]PP!R33</f>
        <v>657.5</v>
      </c>
      <c r="F34" s="39">
        <f>+[2]PP!S33</f>
        <v>666</v>
      </c>
      <c r="G34" s="39">
        <f>+[2]PP!T33</f>
        <v>658.9</v>
      </c>
      <c r="H34" s="39">
        <f>+[2]PP!U33</f>
        <v>684.3</v>
      </c>
      <c r="I34" s="39">
        <f>+[2]PP!V33</f>
        <v>669.9</v>
      </c>
      <c r="J34" s="39">
        <f>+[2]PP!W33</f>
        <v>751.8</v>
      </c>
      <c r="K34" s="39">
        <f>+[2]PP!X33</f>
        <v>688.7</v>
      </c>
      <c r="L34" s="39">
        <f>+[2]PP!Y33</f>
        <v>686</v>
      </c>
      <c r="M34" s="39">
        <f>+[2]PP!Z33</f>
        <v>699.8</v>
      </c>
      <c r="N34" s="39">
        <f>+[2]PP!AA33</f>
        <v>688.5</v>
      </c>
      <c r="O34" s="39">
        <f t="shared" si="12"/>
        <v>8181.8</v>
      </c>
      <c r="P34" s="39">
        <v>670.14357341999994</v>
      </c>
      <c r="Q34" s="39">
        <v>660.25609123000004</v>
      </c>
      <c r="R34" s="39">
        <v>657.46230301000003</v>
      </c>
      <c r="S34" s="39">
        <v>666.00376940000001</v>
      </c>
      <c r="T34" s="39">
        <v>658.88247596000008</v>
      </c>
      <c r="U34" s="39">
        <v>684.34510982000006</v>
      </c>
      <c r="V34" s="39">
        <v>669.93127959000003</v>
      </c>
      <c r="W34" s="39">
        <v>687.28204826000001</v>
      </c>
      <c r="X34" s="39">
        <v>688.68019722000008</v>
      </c>
      <c r="Y34" s="257">
        <v>685.97875219000002</v>
      </c>
      <c r="Z34" s="257">
        <v>676.48501486292287</v>
      </c>
      <c r="AA34" s="257">
        <v>686.66970562779613</v>
      </c>
      <c r="AB34" s="240">
        <f t="shared" si="13"/>
        <v>8092.1203205907204</v>
      </c>
      <c r="AC34" s="241">
        <f t="shared" si="1"/>
        <v>101.10823462648084</v>
      </c>
      <c r="AD34" s="234"/>
      <c r="AE34" s="235"/>
      <c r="AF34" s="236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58"/>
      <c r="BP34" s="258"/>
      <c r="BQ34" s="258"/>
      <c r="BR34" s="258"/>
      <c r="BS34" s="258"/>
      <c r="BT34" s="258"/>
      <c r="BU34" s="258"/>
      <c r="BV34" s="258"/>
      <c r="BW34" s="258"/>
      <c r="BX34" s="258"/>
      <c r="BY34" s="258"/>
      <c r="BZ34" s="258"/>
      <c r="CA34" s="258"/>
      <c r="CB34" s="258"/>
    </row>
    <row r="35" spans="2:80" ht="18" customHeight="1" x14ac:dyDescent="0.25">
      <c r="B35" s="254" t="s">
        <v>46</v>
      </c>
      <c r="C35" s="39">
        <f>+[2]PP!P34</f>
        <v>710.6</v>
      </c>
      <c r="D35" s="39">
        <f>+[2]PP!Q34</f>
        <v>543.6</v>
      </c>
      <c r="E35" s="39">
        <f>+[2]PP!R34</f>
        <v>689.7</v>
      </c>
      <c r="F35" s="39">
        <f>+[2]PP!S34</f>
        <v>1065.5</v>
      </c>
      <c r="G35" s="39">
        <f>+[2]PP!T34</f>
        <v>667.6</v>
      </c>
      <c r="H35" s="39">
        <f>+[2]PP!U34</f>
        <v>672.4</v>
      </c>
      <c r="I35" s="39">
        <f>+[2]PP!V34</f>
        <v>757.6</v>
      </c>
      <c r="J35" s="39">
        <f>+[2]PP!W34</f>
        <v>687.3</v>
      </c>
      <c r="K35" s="39">
        <f>+[2]PP!X34</f>
        <v>698.4</v>
      </c>
      <c r="L35" s="39">
        <f>+[2]PP!Y34</f>
        <v>678.3</v>
      </c>
      <c r="M35" s="39">
        <f>+[2]PP!Z34</f>
        <v>669.4</v>
      </c>
      <c r="N35" s="39">
        <f>+[2]PP!AA34</f>
        <v>655.1</v>
      </c>
      <c r="O35" s="39">
        <f t="shared" si="12"/>
        <v>8495.5</v>
      </c>
      <c r="P35" s="39">
        <v>710.55177021000009</v>
      </c>
      <c r="Q35" s="39">
        <v>543.59071960000006</v>
      </c>
      <c r="R35" s="39">
        <v>689.75027583000008</v>
      </c>
      <c r="S35" s="39">
        <v>1065.4981612899999</v>
      </c>
      <c r="T35" s="39">
        <v>667.55393762999995</v>
      </c>
      <c r="U35" s="39">
        <v>672.37870583000006</v>
      </c>
      <c r="V35" s="39">
        <v>757.55109304999996</v>
      </c>
      <c r="W35" s="39">
        <v>751.75233876000004</v>
      </c>
      <c r="X35" s="39">
        <v>698.44082489999994</v>
      </c>
      <c r="Y35" s="257">
        <v>678.26675397999998</v>
      </c>
      <c r="Z35" s="257">
        <v>659.74965133245757</v>
      </c>
      <c r="AA35" s="257">
        <v>650.93365292646251</v>
      </c>
      <c r="AB35" s="240">
        <f t="shared" si="13"/>
        <v>8546.0178853389207</v>
      </c>
      <c r="AC35" s="241">
        <f t="shared" si="1"/>
        <v>99.408872225442138</v>
      </c>
      <c r="AD35" s="234"/>
      <c r="AE35" s="235"/>
      <c r="AF35" s="236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217"/>
      <c r="BO35" s="258"/>
      <c r="BP35" s="258"/>
      <c r="BQ35" s="258"/>
      <c r="BR35" s="258"/>
      <c r="BS35" s="258"/>
      <c r="BT35" s="258"/>
      <c r="BU35" s="258"/>
      <c r="BV35" s="258"/>
      <c r="BW35" s="258"/>
      <c r="BX35" s="258"/>
      <c r="BY35" s="258"/>
      <c r="BZ35" s="258"/>
      <c r="CA35" s="258"/>
      <c r="CB35" s="258"/>
    </row>
    <row r="36" spans="2:80" ht="18" customHeight="1" x14ac:dyDescent="0.25">
      <c r="B36" s="254" t="s">
        <v>34</v>
      </c>
      <c r="C36" s="39">
        <f>+[2]PP!P35</f>
        <v>284.39999999999998</v>
      </c>
      <c r="D36" s="39">
        <f>+[2]PP!Q35</f>
        <v>379.9</v>
      </c>
      <c r="E36" s="39">
        <f>+[2]PP!R35</f>
        <v>481.2</v>
      </c>
      <c r="F36" s="39">
        <f>+[2]PP!S35</f>
        <v>317.60000000000002</v>
      </c>
      <c r="G36" s="39">
        <f>+[2]PP!T35</f>
        <v>472.5</v>
      </c>
      <c r="H36" s="39">
        <f>+[2]PP!U35</f>
        <v>547.79999999999995</v>
      </c>
      <c r="I36" s="39">
        <f>+[2]PP!V35</f>
        <v>424.6</v>
      </c>
      <c r="J36" s="39">
        <f>+[2]PP!W35</f>
        <v>597.5</v>
      </c>
      <c r="K36" s="39">
        <f>+[2]PP!X35</f>
        <v>679.7</v>
      </c>
      <c r="L36" s="39">
        <f>+[2]PP!Y35</f>
        <v>423.3</v>
      </c>
      <c r="M36" s="39">
        <f>+[2]PP!Z35</f>
        <v>665</v>
      </c>
      <c r="N36" s="39">
        <f>+[2]PP!AA35</f>
        <v>664</v>
      </c>
      <c r="O36" s="39">
        <f t="shared" si="12"/>
        <v>5937.5</v>
      </c>
      <c r="P36" s="39">
        <v>284.39386144000002</v>
      </c>
      <c r="Q36" s="39">
        <v>379.94978713</v>
      </c>
      <c r="R36" s="39">
        <v>481.24158058</v>
      </c>
      <c r="S36" s="39">
        <v>317.58448539</v>
      </c>
      <c r="T36" s="39">
        <v>472.54234444999997</v>
      </c>
      <c r="U36" s="39">
        <v>547.76190636000001</v>
      </c>
      <c r="V36" s="39">
        <v>424.43458864000007</v>
      </c>
      <c r="W36" s="39">
        <v>597.56813577999992</v>
      </c>
      <c r="X36" s="39">
        <v>679.67593621000003</v>
      </c>
      <c r="Y36" s="257">
        <v>396.61995975999997</v>
      </c>
      <c r="Z36" s="257">
        <v>526.37850741054285</v>
      </c>
      <c r="AA36" s="257">
        <v>494.90337545723003</v>
      </c>
      <c r="AB36" s="240">
        <f t="shared" si="13"/>
        <v>5603.0544686077728</v>
      </c>
      <c r="AC36" s="241">
        <f t="shared" si="1"/>
        <v>105.96898590342153</v>
      </c>
      <c r="AD36" s="234"/>
      <c r="AE36" s="235"/>
      <c r="AF36" s="236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58"/>
      <c r="BP36" s="258"/>
      <c r="BQ36" s="258"/>
      <c r="BR36" s="258"/>
      <c r="BS36" s="258"/>
      <c r="BT36" s="258"/>
      <c r="BU36" s="258"/>
      <c r="BV36" s="258"/>
      <c r="BW36" s="258"/>
      <c r="BX36" s="258"/>
      <c r="BY36" s="258"/>
      <c r="BZ36" s="258"/>
      <c r="CA36" s="258"/>
      <c r="CB36" s="258"/>
    </row>
    <row r="37" spans="2:80" ht="18" customHeight="1" x14ac:dyDescent="0.25">
      <c r="B37" s="253" t="s">
        <v>47</v>
      </c>
      <c r="C37" s="26">
        <f t="shared" ref="C37:O37" si="14">+C38+C39+C40+C43+C44</f>
        <v>1689.3</v>
      </c>
      <c r="D37" s="26">
        <f t="shared" si="14"/>
        <v>2027.0999999999997</v>
      </c>
      <c r="E37" s="26">
        <f t="shared" si="14"/>
        <v>1702.1000000000001</v>
      </c>
      <c r="F37" s="26">
        <f t="shared" si="14"/>
        <v>1330</v>
      </c>
      <c r="G37" s="26">
        <f t="shared" si="14"/>
        <v>1414.2</v>
      </c>
      <c r="H37" s="26">
        <f t="shared" si="14"/>
        <v>1435.8999999999999</v>
      </c>
      <c r="I37" s="26">
        <f t="shared" si="14"/>
        <v>1503.6999999999998</v>
      </c>
      <c r="J37" s="26">
        <f t="shared" si="14"/>
        <v>1441</v>
      </c>
      <c r="K37" s="26">
        <f t="shared" si="14"/>
        <v>1358.9999999999998</v>
      </c>
      <c r="L37" s="26">
        <f t="shared" si="14"/>
        <v>1555.6</v>
      </c>
      <c r="M37" s="26">
        <f t="shared" si="14"/>
        <v>1817.5000000000002</v>
      </c>
      <c r="N37" s="26">
        <f t="shared" si="14"/>
        <v>2446.6999999999998</v>
      </c>
      <c r="O37" s="26">
        <f t="shared" si="14"/>
        <v>19722.099999999995</v>
      </c>
      <c r="P37" s="26">
        <f>+P38+P39+P40+P43+P44</f>
        <v>1689.29531339</v>
      </c>
      <c r="Q37" s="26">
        <f t="shared" ref="Q37:AA37" si="15">+Q38+Q39+Q40+Q43+Q44</f>
        <v>2027.06162554</v>
      </c>
      <c r="R37" s="26">
        <f t="shared" si="15"/>
        <v>1702.1438819300001</v>
      </c>
      <c r="S37" s="26">
        <f t="shared" si="15"/>
        <v>1329.9752601000002</v>
      </c>
      <c r="T37" s="26">
        <f t="shared" si="15"/>
        <v>1414.24067709</v>
      </c>
      <c r="U37" s="26">
        <f t="shared" si="15"/>
        <v>1435.8978653399997</v>
      </c>
      <c r="V37" s="26">
        <f t="shared" si="15"/>
        <v>1503.61105754</v>
      </c>
      <c r="W37" s="26">
        <f t="shared" si="15"/>
        <v>1440.9837422499998</v>
      </c>
      <c r="X37" s="26">
        <f t="shared" si="15"/>
        <v>1358.91959284</v>
      </c>
      <c r="Y37" s="26">
        <f t="shared" si="15"/>
        <v>1551.3168837499998</v>
      </c>
      <c r="Z37" s="26">
        <f t="shared" si="15"/>
        <v>1856.3470752667347</v>
      </c>
      <c r="AA37" s="26">
        <f t="shared" si="15"/>
        <v>2348.8432500489148</v>
      </c>
      <c r="AB37" s="238">
        <f>+AB38+AB39+AB40+AB43+AB44</f>
        <v>19658.636225085651</v>
      </c>
      <c r="AC37" s="239">
        <f t="shared" si="1"/>
        <v>100.32282898054423</v>
      </c>
      <c r="AD37" s="234"/>
      <c r="AE37" s="235"/>
      <c r="AF37" s="236"/>
      <c r="AG37" s="217"/>
      <c r="AH37" s="217"/>
      <c r="AI37" s="217"/>
      <c r="AJ37" s="217"/>
      <c r="AK37" s="217"/>
      <c r="AL37" s="217"/>
      <c r="AM37" s="217"/>
      <c r="AN37" s="217"/>
      <c r="AO37" s="217"/>
    </row>
    <row r="38" spans="2:80" ht="18" customHeight="1" x14ac:dyDescent="0.25">
      <c r="B38" s="254" t="s">
        <v>48</v>
      </c>
      <c r="C38" s="39">
        <f>+[2]PP!P37</f>
        <v>797.8</v>
      </c>
      <c r="D38" s="39">
        <f>+[2]PP!Q37</f>
        <v>1147.8</v>
      </c>
      <c r="E38" s="39">
        <f>+[2]PP!R37</f>
        <v>1420.9</v>
      </c>
      <c r="F38" s="39">
        <f>+[2]PP!S37</f>
        <v>1145.5</v>
      </c>
      <c r="G38" s="39">
        <f>+[2]PP!T37</f>
        <v>1242.5</v>
      </c>
      <c r="H38" s="39">
        <f>+[2]PP!U37</f>
        <v>1262.8</v>
      </c>
      <c r="I38" s="39">
        <f>+[2]PP!V37</f>
        <v>1267.5999999999999</v>
      </c>
      <c r="J38" s="39">
        <f>+[2]PP!W37</f>
        <v>1263</v>
      </c>
      <c r="K38" s="39">
        <f>+[2]PP!X37</f>
        <v>1196</v>
      </c>
      <c r="L38" s="39">
        <f>+[2]PP!Y37</f>
        <v>1358.5</v>
      </c>
      <c r="M38" s="39">
        <f>+[2]PP!Z37</f>
        <v>1398.3</v>
      </c>
      <c r="N38" s="39">
        <f>+[2]PP!AA37</f>
        <v>1687.5</v>
      </c>
      <c r="O38" s="39">
        <f t="shared" ref="O38:O45" si="16">SUM(C38:N38)</f>
        <v>15188.199999999999</v>
      </c>
      <c r="P38" s="39">
        <v>797.80573604999995</v>
      </c>
      <c r="Q38" s="39">
        <v>1147.8383263399999</v>
      </c>
      <c r="R38" s="39">
        <v>1420.9028584800001</v>
      </c>
      <c r="S38" s="39">
        <v>1145.4931307100001</v>
      </c>
      <c r="T38" s="39">
        <v>1242.4671710699999</v>
      </c>
      <c r="U38" s="39">
        <v>1262.8556860899998</v>
      </c>
      <c r="V38" s="39">
        <v>1267.5615070199999</v>
      </c>
      <c r="W38" s="39">
        <v>1262.9882597999999</v>
      </c>
      <c r="X38" s="39">
        <v>1196.03544218</v>
      </c>
      <c r="Y38" s="39">
        <v>1354.3183055299999</v>
      </c>
      <c r="Z38" s="39">
        <v>1322.9069946201889</v>
      </c>
      <c r="AA38" s="39">
        <v>1322.7933959555698</v>
      </c>
      <c r="AB38" s="240">
        <f t="shared" ref="AB38:AB45" si="17">SUM(P38:AA38)</f>
        <v>14743.966813845758</v>
      </c>
      <c r="AC38" s="241">
        <f t="shared" si="1"/>
        <v>103.01298281366904</v>
      </c>
      <c r="AD38" s="234"/>
      <c r="AE38" s="235"/>
      <c r="AF38" s="236"/>
      <c r="AG38" s="217"/>
      <c r="AH38" s="217"/>
      <c r="AI38" s="217"/>
      <c r="AJ38" s="217"/>
      <c r="AK38" s="217"/>
      <c r="AL38" s="217"/>
      <c r="AM38" s="217"/>
      <c r="AN38" s="217"/>
      <c r="AO38" s="217"/>
    </row>
    <row r="39" spans="2:80" ht="18" customHeight="1" x14ac:dyDescent="0.25">
      <c r="B39" s="254" t="s">
        <v>49</v>
      </c>
      <c r="C39" s="39">
        <f>+[2]PP!P38</f>
        <v>781.9</v>
      </c>
      <c r="D39" s="39">
        <f>+[2]PP!Q38</f>
        <v>779.4</v>
      </c>
      <c r="E39" s="39">
        <f>+[2]PP!R38</f>
        <v>148.6</v>
      </c>
      <c r="F39" s="39">
        <f>+[2]PP!S38</f>
        <v>54.8</v>
      </c>
      <c r="G39" s="39">
        <f>+[2]PP!T38</f>
        <v>55.3</v>
      </c>
      <c r="H39" s="39">
        <f>+[2]PP!U38</f>
        <v>51.2</v>
      </c>
      <c r="I39" s="39">
        <f>+[2]PP!V38</f>
        <v>48.8</v>
      </c>
      <c r="J39" s="39">
        <f>+[2]PP!W38</f>
        <v>47.7</v>
      </c>
      <c r="K39" s="39">
        <f>+[2]PP!X38</f>
        <v>45.1</v>
      </c>
      <c r="L39" s="39">
        <f>+[2]PP!Y38</f>
        <v>45</v>
      </c>
      <c r="M39" s="39">
        <f>+[2]PP!Z38</f>
        <v>299.10000000000002</v>
      </c>
      <c r="N39" s="39">
        <f>+[2]PP!AA38</f>
        <v>634.1</v>
      </c>
      <c r="O39" s="39">
        <f t="shared" si="16"/>
        <v>2990.9999999999995</v>
      </c>
      <c r="P39" s="39">
        <v>781.92560000000003</v>
      </c>
      <c r="Q39" s="39">
        <v>779.35154999999997</v>
      </c>
      <c r="R39" s="39">
        <v>148.58115000000001</v>
      </c>
      <c r="S39" s="39">
        <v>54.833255600000001</v>
      </c>
      <c r="T39" s="39">
        <v>55.338650000000001</v>
      </c>
      <c r="U39" s="39">
        <v>51.175199999999997</v>
      </c>
      <c r="V39" s="39">
        <v>48.769374999999997</v>
      </c>
      <c r="W39" s="39">
        <v>47.633074999999998</v>
      </c>
      <c r="X39" s="39">
        <v>45.060775</v>
      </c>
      <c r="Y39" s="39">
        <v>44.779350000000001</v>
      </c>
      <c r="Z39" s="39">
        <v>402.11949969672872</v>
      </c>
      <c r="AA39" s="39">
        <v>894.14478037840536</v>
      </c>
      <c r="AB39" s="240">
        <f t="shared" si="17"/>
        <v>3353.7122606751336</v>
      </c>
      <c r="AC39" s="241">
        <f t="shared" si="1"/>
        <v>89.18475311885831</v>
      </c>
      <c r="AD39" s="234"/>
      <c r="AE39" s="235"/>
      <c r="AF39" s="236"/>
      <c r="AG39" s="217"/>
      <c r="AH39" s="217"/>
      <c r="AI39" s="217"/>
      <c r="AJ39" s="217"/>
      <c r="AK39" s="217"/>
      <c r="AL39" s="217"/>
      <c r="AM39" s="217"/>
      <c r="AN39" s="217"/>
      <c r="AO39" s="217"/>
    </row>
    <row r="40" spans="2:80" ht="18" customHeight="1" x14ac:dyDescent="0.25">
      <c r="B40" s="259" t="s">
        <v>50</v>
      </c>
      <c r="C40" s="26">
        <f>+[2]PP!P39</f>
        <v>1.7</v>
      </c>
      <c r="D40" s="26">
        <f>+[2]PP!Q39</f>
        <v>1.6</v>
      </c>
      <c r="E40" s="26">
        <f>+[2]PP!R39</f>
        <v>24.9</v>
      </c>
      <c r="F40" s="26">
        <f>+[2]PP!S39</f>
        <v>12.700000000000001</v>
      </c>
      <c r="G40" s="26">
        <f>+[2]PP!T39</f>
        <v>3.9</v>
      </c>
      <c r="H40" s="26">
        <f>+[2]PP!U39</f>
        <v>6.1</v>
      </c>
      <c r="I40" s="26">
        <f>+[2]PP!V39</f>
        <v>30.5</v>
      </c>
      <c r="J40" s="26">
        <f>+[2]PP!W39</f>
        <v>5.8</v>
      </c>
      <c r="K40" s="26">
        <f>+[2]PP!X39</f>
        <v>7</v>
      </c>
      <c r="L40" s="26">
        <f>+[2]PP!Y39</f>
        <v>41.8</v>
      </c>
      <c r="M40" s="26">
        <f>+[2]PP!Z39</f>
        <v>12.4</v>
      </c>
      <c r="N40" s="26">
        <f>+[2]PP!AA39</f>
        <v>20.100000000000001</v>
      </c>
      <c r="O40" s="26">
        <f t="shared" si="16"/>
        <v>168.5</v>
      </c>
      <c r="P40" s="26">
        <f>+P41+P42</f>
        <v>1.7143949999999999</v>
      </c>
      <c r="Q40" s="26">
        <f t="shared" ref="Q40:Z40" si="18">+Q41+Q42</f>
        <v>1.5428249999999999</v>
      </c>
      <c r="R40" s="26">
        <f t="shared" si="18"/>
        <v>24.89636643</v>
      </c>
      <c r="S40" s="26">
        <f t="shared" si="18"/>
        <v>12.65576259</v>
      </c>
      <c r="T40" s="26">
        <f t="shared" si="18"/>
        <v>3.89235</v>
      </c>
      <c r="U40" s="26">
        <f t="shared" si="18"/>
        <v>6.0879899999999996</v>
      </c>
      <c r="V40" s="26">
        <f t="shared" si="18"/>
        <v>30.445480310000001</v>
      </c>
      <c r="W40" s="26">
        <f t="shared" si="18"/>
        <v>5.8421649999999996</v>
      </c>
      <c r="X40" s="26">
        <f t="shared" si="18"/>
        <v>7.005585</v>
      </c>
      <c r="Y40" s="26">
        <f t="shared" si="18"/>
        <v>41.868872450000005</v>
      </c>
      <c r="Z40" s="26">
        <f t="shared" si="18"/>
        <v>20.544490087138108</v>
      </c>
      <c r="AA40" s="26">
        <v>21.612920524849468</v>
      </c>
      <c r="AB40" s="238">
        <f t="shared" si="17"/>
        <v>178.10920239198757</v>
      </c>
      <c r="AC40" s="239">
        <f t="shared" si="1"/>
        <v>94.604881576618723</v>
      </c>
      <c r="AD40" s="234"/>
      <c r="AE40" s="235"/>
      <c r="AF40" s="236"/>
      <c r="AG40" s="217"/>
      <c r="AH40" s="217"/>
      <c r="AI40" s="217"/>
      <c r="AJ40" s="217"/>
      <c r="AK40" s="217"/>
      <c r="AL40" s="217"/>
      <c r="AM40" s="217"/>
      <c r="AN40" s="217"/>
      <c r="AO40" s="217"/>
    </row>
    <row r="41" spans="2:80" ht="18" customHeight="1" x14ac:dyDescent="0.25">
      <c r="B41" s="260" t="s">
        <v>51</v>
      </c>
      <c r="C41" s="39">
        <f>+[2]PP!P40</f>
        <v>0</v>
      </c>
      <c r="D41" s="39">
        <f>+[2]PP!Q40</f>
        <v>0</v>
      </c>
      <c r="E41" s="39">
        <f>+[2]PP!R40</f>
        <v>20.9</v>
      </c>
      <c r="F41" s="39">
        <f>+[2]PP!S40</f>
        <v>10.8</v>
      </c>
      <c r="G41" s="39">
        <f>+[2]PP!T40</f>
        <v>0</v>
      </c>
      <c r="H41" s="39">
        <f>+[2]PP!U40</f>
        <v>0</v>
      </c>
      <c r="I41" s="39">
        <f>+[2]PP!V40</f>
        <v>22.4</v>
      </c>
      <c r="J41" s="39">
        <f>+[2]PP!W40</f>
        <v>0</v>
      </c>
      <c r="K41" s="39">
        <f>+[2]PP!X40</f>
        <v>0</v>
      </c>
      <c r="L41" s="39">
        <f>+[2]PP!Y40</f>
        <v>34.299999999999997</v>
      </c>
      <c r="M41" s="39">
        <f>+[2]PP!Z40</f>
        <v>3.5</v>
      </c>
      <c r="N41" s="39">
        <f>+[2]PP!AA40</f>
        <v>10</v>
      </c>
      <c r="O41" s="39">
        <f t="shared" si="16"/>
        <v>101.89999999999999</v>
      </c>
      <c r="P41" s="39">
        <v>0</v>
      </c>
      <c r="Q41" s="39">
        <v>0</v>
      </c>
      <c r="R41" s="39">
        <v>20.885321430000001</v>
      </c>
      <c r="S41" s="39">
        <v>10.74585259</v>
      </c>
      <c r="T41" s="39">
        <v>0</v>
      </c>
      <c r="U41" s="39">
        <v>0</v>
      </c>
      <c r="V41" s="39">
        <v>22.41025531</v>
      </c>
      <c r="W41" s="39">
        <v>0</v>
      </c>
      <c r="X41" s="39">
        <v>0</v>
      </c>
      <c r="Y41" s="39">
        <v>34.322247450000006</v>
      </c>
      <c r="Z41" s="39">
        <v>15.785678587138108</v>
      </c>
      <c r="AA41" s="39">
        <f>16549667.3748495/1000000</f>
        <v>16.549667374849498</v>
      </c>
      <c r="AB41" s="240">
        <f t="shared" si="17"/>
        <v>120.69902274198762</v>
      </c>
      <c r="AC41" s="241">
        <f t="shared" si="1"/>
        <v>84.424875765420765</v>
      </c>
      <c r="AE41" s="235"/>
      <c r="AF41" s="236"/>
      <c r="AG41" s="217"/>
      <c r="AH41" s="217"/>
      <c r="AI41" s="217"/>
      <c r="AJ41" s="217"/>
      <c r="AK41" s="217"/>
      <c r="AL41" s="217"/>
      <c r="AM41" s="217"/>
      <c r="AN41" s="217"/>
      <c r="AO41" s="217"/>
    </row>
    <row r="42" spans="2:80" ht="18" customHeight="1" x14ac:dyDescent="0.25">
      <c r="B42" s="261" t="s">
        <v>52</v>
      </c>
      <c r="C42" s="262">
        <f>+[2]PP!P41</f>
        <v>1.7</v>
      </c>
      <c r="D42" s="262">
        <f>+[2]PP!Q41</f>
        <v>1.6</v>
      </c>
      <c r="E42" s="262">
        <f>+[2]PP!R41</f>
        <v>4</v>
      </c>
      <c r="F42" s="262">
        <f>+[2]PP!S41</f>
        <v>1.9</v>
      </c>
      <c r="G42" s="262">
        <f>+[2]PP!T41</f>
        <v>3.9</v>
      </c>
      <c r="H42" s="262">
        <f>+[2]PP!U41</f>
        <v>6.1</v>
      </c>
      <c r="I42" s="262">
        <f>+[2]PP!V41</f>
        <v>8.1</v>
      </c>
      <c r="J42" s="262">
        <f>+[2]PP!W41</f>
        <v>5.8</v>
      </c>
      <c r="K42" s="262">
        <f>+[2]PP!X41</f>
        <v>7</v>
      </c>
      <c r="L42" s="262">
        <f>+[2]PP!Y41</f>
        <v>7.5</v>
      </c>
      <c r="M42" s="262">
        <f>+[2]PP!Z41</f>
        <v>8.9</v>
      </c>
      <c r="N42" s="262">
        <f>+[2]PP!AA41</f>
        <v>10.1</v>
      </c>
      <c r="O42" s="262">
        <f t="shared" si="16"/>
        <v>66.599999999999994</v>
      </c>
      <c r="P42" s="262">
        <v>1.7143949999999999</v>
      </c>
      <c r="Q42" s="262">
        <v>1.5428249999999999</v>
      </c>
      <c r="R42" s="262">
        <v>4.0110450000000002</v>
      </c>
      <c r="S42" s="262">
        <v>1.90991</v>
      </c>
      <c r="T42" s="262">
        <v>3.89235</v>
      </c>
      <c r="U42" s="262">
        <v>6.0879899999999996</v>
      </c>
      <c r="V42" s="262">
        <v>8.0352250000000005</v>
      </c>
      <c r="W42" s="262">
        <v>5.8421649999999996</v>
      </c>
      <c r="X42" s="262">
        <v>7.005585</v>
      </c>
      <c r="Y42" s="262">
        <v>7.5466249999999997</v>
      </c>
      <c r="Z42" s="262">
        <v>4.7588115000000002</v>
      </c>
      <c r="AA42" s="262">
        <f>5063253.15/1000000</f>
        <v>5.0632531500000004</v>
      </c>
      <c r="AB42" s="263">
        <f t="shared" si="17"/>
        <v>57.410179649999996</v>
      </c>
      <c r="AC42" s="263">
        <f t="shared" si="1"/>
        <v>116.0073011546481</v>
      </c>
      <c r="AE42" s="235"/>
      <c r="AF42" s="236"/>
      <c r="AG42" s="217"/>
      <c r="AH42" s="217"/>
      <c r="AI42" s="217"/>
      <c r="AJ42" s="217"/>
      <c r="AK42" s="217"/>
      <c r="AL42" s="217"/>
      <c r="AM42" s="217"/>
      <c r="AN42" s="217"/>
      <c r="AO42" s="217"/>
    </row>
    <row r="43" spans="2:80" ht="18" customHeight="1" x14ac:dyDescent="0.25">
      <c r="B43" s="254" t="s">
        <v>158</v>
      </c>
      <c r="C43" s="39">
        <f>+[2]PP!P42</f>
        <v>82.2</v>
      </c>
      <c r="D43" s="39">
        <f>+[2]PP!Q42</f>
        <v>72.5</v>
      </c>
      <c r="E43" s="39">
        <f>+[2]PP!R42</f>
        <v>80.8</v>
      </c>
      <c r="F43" s="39">
        <f>+[2]PP!S42</f>
        <v>91.1</v>
      </c>
      <c r="G43" s="39">
        <f>+[2]PP!T42</f>
        <v>82.8</v>
      </c>
      <c r="H43" s="39">
        <f>+[2]PP!U42</f>
        <v>87.8</v>
      </c>
      <c r="I43" s="39">
        <f>+[2]PP!V42</f>
        <v>116.2</v>
      </c>
      <c r="J43" s="39">
        <f>+[2]PP!W42</f>
        <v>83.7</v>
      </c>
      <c r="K43" s="39">
        <f>+[2]PP!X42</f>
        <v>84.8</v>
      </c>
      <c r="L43" s="39">
        <f>+[2]PP!Y42</f>
        <v>84.2</v>
      </c>
      <c r="M43" s="39">
        <f>+[2]PP!Z42</f>
        <v>82.2</v>
      </c>
      <c r="N43" s="39">
        <f>+[2]PP!AA42</f>
        <v>79</v>
      </c>
      <c r="O43" s="39">
        <f t="shared" si="16"/>
        <v>1027.3000000000002</v>
      </c>
      <c r="P43" s="39">
        <v>82.155264939999995</v>
      </c>
      <c r="Q43" s="39">
        <v>72.50309793000001</v>
      </c>
      <c r="R43" s="39">
        <v>80.865188469999993</v>
      </c>
      <c r="S43" s="39">
        <v>91.093466509999999</v>
      </c>
      <c r="T43" s="14">
        <v>82.869777040000002</v>
      </c>
      <c r="U43" s="14">
        <v>87.809210650000011</v>
      </c>
      <c r="V43" s="14">
        <v>116.26796973</v>
      </c>
      <c r="W43" s="14">
        <v>83.720320189999995</v>
      </c>
      <c r="X43" s="14">
        <v>84.798569180000001</v>
      </c>
      <c r="Y43" s="14">
        <v>84.228264569999993</v>
      </c>
      <c r="Z43" s="14">
        <v>86.093570329655094</v>
      </c>
      <c r="AA43" s="14">
        <v>84.28513835934811</v>
      </c>
      <c r="AB43" s="240">
        <f t="shared" si="17"/>
        <v>1036.6898378990031</v>
      </c>
      <c r="AC43" s="241">
        <f t="shared" si="1"/>
        <v>99.094248100470168</v>
      </c>
      <c r="AD43" s="264"/>
      <c r="AE43" s="235"/>
      <c r="AF43" s="236"/>
      <c r="AG43" s="217"/>
      <c r="AH43" s="217"/>
      <c r="AI43" s="217"/>
      <c r="AJ43" s="217"/>
      <c r="AK43" s="217"/>
      <c r="AL43" s="217"/>
      <c r="AM43" s="217"/>
      <c r="AN43" s="217"/>
      <c r="AO43" s="217"/>
    </row>
    <row r="44" spans="2:80" ht="18" customHeight="1" x14ac:dyDescent="0.25">
      <c r="B44" s="254" t="s">
        <v>159</v>
      </c>
      <c r="C44" s="39">
        <f>+[2]PP!P43</f>
        <v>25.7</v>
      </c>
      <c r="D44" s="39">
        <f>+[2]PP!Q43</f>
        <v>25.8</v>
      </c>
      <c r="E44" s="39">
        <f>+[2]PP!R43</f>
        <v>26.9</v>
      </c>
      <c r="F44" s="39">
        <f>+[2]PP!S43</f>
        <v>25.9</v>
      </c>
      <c r="G44" s="39">
        <f>+[2]PP!T43</f>
        <v>29.7</v>
      </c>
      <c r="H44" s="39">
        <f>+[2]PP!U43</f>
        <v>28</v>
      </c>
      <c r="I44" s="39">
        <f>+[2]PP!V43</f>
        <v>40.6</v>
      </c>
      <c r="J44" s="39">
        <f>+[2]PP!W43</f>
        <v>40.799999999999997</v>
      </c>
      <c r="K44" s="39">
        <f>+[2]PP!X43</f>
        <v>26.1</v>
      </c>
      <c r="L44" s="39">
        <f>+[2]PP!Y43</f>
        <v>26.1</v>
      </c>
      <c r="M44" s="39">
        <f>+[2]PP!Z43</f>
        <v>25.5</v>
      </c>
      <c r="N44" s="39">
        <f>+[2]PP!AA43</f>
        <v>26</v>
      </c>
      <c r="O44" s="39">
        <f t="shared" si="16"/>
        <v>347.1</v>
      </c>
      <c r="P44" s="39">
        <v>25.694317399999999</v>
      </c>
      <c r="Q44" s="39">
        <v>25.82582627</v>
      </c>
      <c r="R44" s="39">
        <v>26.898318549999999</v>
      </c>
      <c r="S44" s="39">
        <v>25.899644690000002</v>
      </c>
      <c r="T44" s="14">
        <v>29.672728979999999</v>
      </c>
      <c r="U44" s="14">
        <v>27.969778600000001</v>
      </c>
      <c r="V44" s="14">
        <v>40.566725479999995</v>
      </c>
      <c r="W44" s="14">
        <v>40.799922259999995</v>
      </c>
      <c r="X44" s="14">
        <v>26.019221479999999</v>
      </c>
      <c r="Y44" s="14">
        <v>26.1220912</v>
      </c>
      <c r="Z44" s="14">
        <v>24.682520533023997</v>
      </c>
      <c r="AA44" s="14">
        <v>26.0070148307423</v>
      </c>
      <c r="AB44" s="240">
        <f t="shared" si="17"/>
        <v>346.15811027376634</v>
      </c>
      <c r="AC44" s="241">
        <f t="shared" si="1"/>
        <v>100.27209812460809</v>
      </c>
      <c r="AD44" s="264"/>
      <c r="AE44" s="235"/>
      <c r="AF44" s="236"/>
      <c r="AG44" s="217"/>
      <c r="AH44" s="217"/>
      <c r="AI44" s="217"/>
      <c r="AJ44" s="217"/>
      <c r="AK44" s="217"/>
      <c r="AL44" s="217"/>
      <c r="AM44" s="217"/>
      <c r="AN44" s="217"/>
      <c r="AO44" s="217"/>
    </row>
    <row r="45" spans="2:80" ht="18" customHeight="1" x14ac:dyDescent="0.25">
      <c r="B45" s="253" t="s">
        <v>55</v>
      </c>
      <c r="C45" s="26">
        <f>+[2]PP!P44</f>
        <v>89.7</v>
      </c>
      <c r="D45" s="26">
        <f>+[2]PP!Q44</f>
        <v>125.2</v>
      </c>
      <c r="E45" s="26">
        <f>+[2]PP!R44</f>
        <v>81.599999999999994</v>
      </c>
      <c r="F45" s="26">
        <f>+[2]PP!S44</f>
        <v>80.900000000000006</v>
      </c>
      <c r="G45" s="26">
        <f>+[2]PP!T44</f>
        <v>83.1</v>
      </c>
      <c r="H45" s="26">
        <f>+[2]PP!U44</f>
        <v>77.2</v>
      </c>
      <c r="I45" s="26">
        <f>+[2]PP!V44</f>
        <v>93.7</v>
      </c>
      <c r="J45" s="26">
        <f>+[2]PP!W44</f>
        <v>511.9</v>
      </c>
      <c r="K45" s="26">
        <f>+[2]PP!X44</f>
        <v>209.2</v>
      </c>
      <c r="L45" s="26">
        <f>+[2]PP!Y44</f>
        <v>234.7</v>
      </c>
      <c r="M45" s="26">
        <f>+[2]PP!Z44</f>
        <v>126.8</v>
      </c>
      <c r="N45" s="26">
        <f>+[2]PP!AA44</f>
        <v>233</v>
      </c>
      <c r="O45" s="26">
        <f t="shared" si="16"/>
        <v>1947.0000000000002</v>
      </c>
      <c r="P45" s="26">
        <v>89.741432169999982</v>
      </c>
      <c r="Q45" s="26">
        <v>125.17468947</v>
      </c>
      <c r="R45" s="26">
        <v>81.606664949999981</v>
      </c>
      <c r="S45" s="26">
        <v>80.96258813999998</v>
      </c>
      <c r="T45" s="66">
        <v>83.080226130000014</v>
      </c>
      <c r="U45" s="66">
        <v>77.268257009999971</v>
      </c>
      <c r="V45" s="66">
        <v>94.035546180000011</v>
      </c>
      <c r="W45" s="66">
        <v>511.875899</v>
      </c>
      <c r="X45" s="66">
        <v>209.19933202999997</v>
      </c>
      <c r="Y45" s="66">
        <v>232.81048945610999</v>
      </c>
      <c r="Z45" s="66">
        <v>151.44364212651561</v>
      </c>
      <c r="AA45" s="66">
        <v>145.39931822498488</v>
      </c>
      <c r="AB45" s="240">
        <f t="shared" si="17"/>
        <v>1882.5980848876106</v>
      </c>
      <c r="AC45" s="239">
        <f t="shared" si="1"/>
        <v>103.42090622684526</v>
      </c>
      <c r="AD45" s="234"/>
      <c r="AE45" s="235"/>
      <c r="AF45" s="236"/>
      <c r="AG45" s="217"/>
      <c r="AH45" s="217"/>
      <c r="AI45" s="217"/>
      <c r="AJ45" s="217"/>
      <c r="AK45" s="217"/>
      <c r="AL45" s="217"/>
      <c r="AM45" s="217"/>
      <c r="AN45" s="217"/>
      <c r="AO45" s="217"/>
    </row>
    <row r="46" spans="2:80" ht="18" customHeight="1" x14ac:dyDescent="0.25">
      <c r="B46" s="237" t="s">
        <v>56</v>
      </c>
      <c r="C46" s="26">
        <f t="shared" ref="C46:AA46" si="19">+C47+C50+C51</f>
        <v>3102.7</v>
      </c>
      <c r="D46" s="26">
        <f t="shared" si="19"/>
        <v>3296.8999999999996</v>
      </c>
      <c r="E46" s="26">
        <f t="shared" si="19"/>
        <v>3571.2000000000003</v>
      </c>
      <c r="F46" s="26">
        <f t="shared" si="19"/>
        <v>3452.8</v>
      </c>
      <c r="G46" s="26">
        <f t="shared" si="19"/>
        <v>3609.3999999999996</v>
      </c>
      <c r="H46" s="26">
        <f t="shared" si="19"/>
        <v>4086.9</v>
      </c>
      <c r="I46" s="26">
        <f t="shared" si="19"/>
        <v>3987.2999999999997</v>
      </c>
      <c r="J46" s="26">
        <f t="shared" si="19"/>
        <v>4332</v>
      </c>
      <c r="K46" s="26">
        <f t="shared" si="19"/>
        <v>4257.8999999999996</v>
      </c>
      <c r="L46" s="26">
        <f t="shared" si="19"/>
        <v>4908.2</v>
      </c>
      <c r="M46" s="26">
        <f t="shared" si="19"/>
        <v>5522.5</v>
      </c>
      <c r="N46" s="26">
        <f t="shared" si="19"/>
        <v>4726.2</v>
      </c>
      <c r="O46" s="26">
        <f t="shared" si="19"/>
        <v>48854</v>
      </c>
      <c r="P46" s="26">
        <f t="shared" si="19"/>
        <v>3102.3738595700001</v>
      </c>
      <c r="Q46" s="26">
        <f t="shared" si="19"/>
        <v>3296.8994306000004</v>
      </c>
      <c r="R46" s="26">
        <f t="shared" si="19"/>
        <v>3571.2022984999999</v>
      </c>
      <c r="S46" s="26">
        <f t="shared" si="19"/>
        <v>3453.0215448499998</v>
      </c>
      <c r="T46" s="26">
        <f t="shared" si="19"/>
        <v>3609.41319058</v>
      </c>
      <c r="U46" s="26">
        <f t="shared" si="19"/>
        <v>4086.8942658200003</v>
      </c>
      <c r="V46" s="26">
        <f t="shared" si="19"/>
        <v>3987.5057820299999</v>
      </c>
      <c r="W46" s="26">
        <f t="shared" si="19"/>
        <v>4332.0010216800001</v>
      </c>
      <c r="X46" s="26">
        <f t="shared" si="19"/>
        <v>4237.7423363899998</v>
      </c>
      <c r="Y46" s="26">
        <f t="shared" si="19"/>
        <v>4936.4244310675595</v>
      </c>
      <c r="Z46" s="26">
        <f t="shared" si="19"/>
        <v>5145.4187386280428</v>
      </c>
      <c r="AA46" s="26">
        <f t="shared" si="19"/>
        <v>5197.6876128761542</v>
      </c>
      <c r="AB46" s="238">
        <f>+AB47+AB50+AB51</f>
        <v>48956.584512591755</v>
      </c>
      <c r="AC46" s="239">
        <f t="shared" si="1"/>
        <v>99.790458191450497</v>
      </c>
      <c r="AD46" s="264"/>
      <c r="AE46" s="235"/>
      <c r="AF46" s="236"/>
      <c r="AG46" s="217"/>
      <c r="AH46" s="217"/>
      <c r="AI46" s="217"/>
      <c r="AJ46" s="217"/>
      <c r="AK46" s="217"/>
      <c r="AL46" s="217"/>
      <c r="AM46" s="217"/>
      <c r="AN46" s="217"/>
      <c r="AO46" s="217"/>
    </row>
    <row r="47" spans="2:80" ht="18" customHeight="1" x14ac:dyDescent="0.25">
      <c r="B47" s="253" t="s">
        <v>57</v>
      </c>
      <c r="C47" s="26">
        <f t="shared" ref="C47:G47" si="20">SUM(C48:C49)</f>
        <v>2709.6</v>
      </c>
      <c r="D47" s="26">
        <f t="shared" si="20"/>
        <v>2948.2</v>
      </c>
      <c r="E47" s="26">
        <f t="shared" si="20"/>
        <v>3253.8</v>
      </c>
      <c r="F47" s="26">
        <f t="shared" si="20"/>
        <v>3010</v>
      </c>
      <c r="G47" s="26">
        <f t="shared" si="20"/>
        <v>3155.7</v>
      </c>
      <c r="H47" s="26">
        <f t="shared" ref="H47:AA47" si="21">SUM(H48:H49)</f>
        <v>3560.9</v>
      </c>
      <c r="I47" s="26">
        <f t="shared" si="21"/>
        <v>3412.2</v>
      </c>
      <c r="J47" s="26">
        <f t="shared" si="21"/>
        <v>3620.1</v>
      </c>
      <c r="K47" s="26">
        <f t="shared" si="21"/>
        <v>3602.7</v>
      </c>
      <c r="L47" s="26">
        <f t="shared" si="21"/>
        <v>4415.3999999999996</v>
      </c>
      <c r="M47" s="26">
        <f t="shared" si="21"/>
        <v>4891</v>
      </c>
      <c r="N47" s="26">
        <f t="shared" si="21"/>
        <v>4057.9</v>
      </c>
      <c r="O47" s="26">
        <f t="shared" si="21"/>
        <v>42637.5</v>
      </c>
      <c r="P47" s="26">
        <f t="shared" si="21"/>
        <v>2709.5502495000001</v>
      </c>
      <c r="Q47" s="26">
        <f t="shared" si="21"/>
        <v>2948.2098600200002</v>
      </c>
      <c r="R47" s="26">
        <f t="shared" si="21"/>
        <v>3253.7773807399999</v>
      </c>
      <c r="S47" s="26">
        <f t="shared" si="21"/>
        <v>3010.04308253</v>
      </c>
      <c r="T47" s="26">
        <f t="shared" si="21"/>
        <v>3155.7397357499999</v>
      </c>
      <c r="U47" s="26">
        <f t="shared" si="21"/>
        <v>3560.8940676300003</v>
      </c>
      <c r="V47" s="26">
        <f t="shared" si="21"/>
        <v>3412.2015482699999</v>
      </c>
      <c r="W47" s="26">
        <f t="shared" si="21"/>
        <v>3620.1031930100003</v>
      </c>
      <c r="X47" s="26">
        <f t="shared" si="21"/>
        <v>3602.7253495800001</v>
      </c>
      <c r="Y47" s="26">
        <f t="shared" si="21"/>
        <v>4443.6370059399969</v>
      </c>
      <c r="Z47" s="26">
        <f t="shared" si="21"/>
        <v>4393.735761679497</v>
      </c>
      <c r="AA47" s="26">
        <f t="shared" si="21"/>
        <v>4362.0684565013707</v>
      </c>
      <c r="AB47" s="238">
        <f>SUM(AB48:AB49)</f>
        <v>42472.685691150866</v>
      </c>
      <c r="AC47" s="239">
        <f t="shared" si="1"/>
        <v>100.38804776803525</v>
      </c>
      <c r="AD47" s="265"/>
      <c r="AE47" s="235"/>
      <c r="AF47" s="236"/>
      <c r="AG47" s="217"/>
      <c r="AH47" s="217"/>
      <c r="AI47" s="217"/>
      <c r="AJ47" s="217"/>
      <c r="AK47" s="217"/>
      <c r="AL47" s="217"/>
      <c r="AM47" s="217"/>
      <c r="AN47" s="217"/>
      <c r="AO47" s="217"/>
    </row>
    <row r="48" spans="2:80" ht="18" customHeight="1" x14ac:dyDescent="0.25">
      <c r="B48" s="254" t="s">
        <v>58</v>
      </c>
      <c r="C48" s="59">
        <f>+[2]PP!P47</f>
        <v>2709.6</v>
      </c>
      <c r="D48" s="59">
        <f>+[2]PP!Q47</f>
        <v>2948.2</v>
      </c>
      <c r="E48" s="59">
        <f>+[2]PP!R47</f>
        <v>3253.8</v>
      </c>
      <c r="F48" s="59">
        <f>+[2]PP!S47</f>
        <v>3010</v>
      </c>
      <c r="G48" s="59">
        <f>+[2]PP!T47</f>
        <v>3155.7</v>
      </c>
      <c r="H48" s="59">
        <f>+[2]PP!U47</f>
        <v>3560.9</v>
      </c>
      <c r="I48" s="59">
        <f>+[2]PP!V47</f>
        <v>3412.2</v>
      </c>
      <c r="J48" s="59">
        <f>+[2]PP!W47</f>
        <v>3620.1</v>
      </c>
      <c r="K48" s="59">
        <f>+[2]PP!X47</f>
        <v>3602.7</v>
      </c>
      <c r="L48" s="59">
        <f>+[2]PP!Y47</f>
        <v>4415.3999999999996</v>
      </c>
      <c r="M48" s="59">
        <f>+[2]PP!Z47</f>
        <v>4891</v>
      </c>
      <c r="N48" s="59">
        <f>+[2]PP!AA47</f>
        <v>4057.9</v>
      </c>
      <c r="O48" s="39">
        <f>SUM(C48:N48)</f>
        <v>42637.5</v>
      </c>
      <c r="P48" s="39">
        <v>2709.5502495000001</v>
      </c>
      <c r="Q48" s="39">
        <v>2948.2098600200002</v>
      </c>
      <c r="R48" s="39">
        <v>3253.7773807399999</v>
      </c>
      <c r="S48" s="39">
        <v>3010.04308253</v>
      </c>
      <c r="T48" s="14">
        <v>3155.7397357499999</v>
      </c>
      <c r="U48" s="14">
        <v>3560.8940676300003</v>
      </c>
      <c r="V48" s="14">
        <v>3412.2015482699999</v>
      </c>
      <c r="W48" s="14">
        <v>3620.1031930100003</v>
      </c>
      <c r="X48" s="14">
        <v>3602.7253495800001</v>
      </c>
      <c r="Y48" s="14">
        <v>4443.6370059399969</v>
      </c>
      <c r="Z48" s="14">
        <v>4393.735761679497</v>
      </c>
      <c r="AA48" s="14">
        <v>4362.0684565013707</v>
      </c>
      <c r="AB48" s="240">
        <f>SUM(P48:AA48)</f>
        <v>42472.685691150866</v>
      </c>
      <c r="AC48" s="241">
        <f t="shared" si="1"/>
        <v>100.38804776803525</v>
      </c>
      <c r="AD48" s="265"/>
      <c r="AE48" s="235"/>
      <c r="AF48" s="236"/>
      <c r="AG48" s="217"/>
      <c r="AH48" s="217"/>
      <c r="AI48" s="217"/>
      <c r="AJ48" s="217"/>
      <c r="AK48" s="217"/>
      <c r="AL48" s="217"/>
      <c r="AM48" s="217"/>
      <c r="AN48" s="217"/>
      <c r="AO48" s="217"/>
    </row>
    <row r="49" spans="1:66" ht="18" customHeight="1" x14ac:dyDescent="0.25">
      <c r="B49" s="254" t="s">
        <v>34</v>
      </c>
      <c r="C49" s="59">
        <f>+[2]PP!P48</f>
        <v>0</v>
      </c>
      <c r="D49" s="59">
        <f>+[2]PP!Q48</f>
        <v>0</v>
      </c>
      <c r="E49" s="59">
        <f>+[2]PP!R48</f>
        <v>0</v>
      </c>
      <c r="F49" s="59">
        <f>+[2]PP!S48</f>
        <v>0</v>
      </c>
      <c r="G49" s="59">
        <f>+[2]PP!T48</f>
        <v>0</v>
      </c>
      <c r="H49" s="59">
        <f>+[2]PP!U48</f>
        <v>0</v>
      </c>
      <c r="I49" s="59">
        <f>+[2]PP!V48</f>
        <v>0</v>
      </c>
      <c r="J49" s="59">
        <f>+[2]PP!W48</f>
        <v>0</v>
      </c>
      <c r="K49" s="59">
        <f>+[2]PP!X48</f>
        <v>0</v>
      </c>
      <c r="L49" s="59">
        <f>+[2]PP!Y48</f>
        <v>0</v>
      </c>
      <c r="M49" s="59">
        <f>+[2]PP!Z48</f>
        <v>0</v>
      </c>
      <c r="N49" s="59">
        <f>+[2]PP!AA48</f>
        <v>0</v>
      </c>
      <c r="O49" s="39">
        <f>SUM(C49:N49)</f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240">
        <f>SUM(P49:AA49)</f>
        <v>0</v>
      </c>
      <c r="AC49" s="266">
        <v>0</v>
      </c>
      <c r="AD49" s="234"/>
      <c r="AE49" s="235"/>
      <c r="AF49" s="236"/>
      <c r="AG49" s="217"/>
      <c r="AH49" s="217"/>
      <c r="AI49" s="217"/>
      <c r="AJ49" s="217"/>
      <c r="AK49" s="217"/>
      <c r="AL49" s="217"/>
      <c r="AM49" s="217"/>
      <c r="AN49" s="217"/>
      <c r="AO49" s="217"/>
    </row>
    <row r="50" spans="1:66" ht="18" customHeight="1" x14ac:dyDescent="0.25">
      <c r="B50" s="253" t="s">
        <v>59</v>
      </c>
      <c r="C50" s="64">
        <f>+[2]PP!P49</f>
        <v>0</v>
      </c>
      <c r="D50" s="64">
        <f>+[2]PP!Q49</f>
        <v>0</v>
      </c>
      <c r="E50" s="64">
        <f>+[2]PP!R49</f>
        <v>0</v>
      </c>
      <c r="F50" s="64">
        <f>+[2]PP!S49</f>
        <v>0</v>
      </c>
      <c r="G50" s="64">
        <f>+[2]PP!T49</f>
        <v>0</v>
      </c>
      <c r="H50" s="64">
        <f>+[2]PP!U49</f>
        <v>0</v>
      </c>
      <c r="I50" s="64">
        <f>+[2]PP!V49</f>
        <v>0</v>
      </c>
      <c r="J50" s="64">
        <f>+[2]PP!W49</f>
        <v>0</v>
      </c>
      <c r="K50" s="64">
        <f>+[2]PP!X49</f>
        <v>0</v>
      </c>
      <c r="L50" s="64">
        <f>+[2]PP!Y49</f>
        <v>0</v>
      </c>
      <c r="M50" s="64">
        <f>+[2]PP!Z49</f>
        <v>0</v>
      </c>
      <c r="N50" s="64">
        <f>+[2]PP!AA49</f>
        <v>0</v>
      </c>
      <c r="O50" s="26">
        <f>SUM(C50:N50)</f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38">
        <f>SUM(P50:AA50)</f>
        <v>0</v>
      </c>
      <c r="AC50" s="266">
        <v>0</v>
      </c>
      <c r="AD50" s="234"/>
      <c r="AE50" s="235"/>
      <c r="AF50" s="236"/>
      <c r="AG50" s="267"/>
      <c r="AH50" s="217"/>
      <c r="AI50" s="217"/>
      <c r="AJ50" s="217"/>
      <c r="AK50" s="217"/>
      <c r="AL50" s="217"/>
      <c r="AM50" s="217"/>
      <c r="AN50" s="217"/>
      <c r="AO50" s="217"/>
    </row>
    <row r="51" spans="1:66" ht="18" customHeight="1" x14ac:dyDescent="0.25">
      <c r="B51" s="253" t="s">
        <v>60</v>
      </c>
      <c r="C51" s="26">
        <f t="shared" ref="C51:O51" si="22">SUM(C52:C54)</f>
        <v>393.1</v>
      </c>
      <c r="D51" s="26">
        <f t="shared" si="22"/>
        <v>348.7</v>
      </c>
      <c r="E51" s="26">
        <f t="shared" si="22"/>
        <v>317.40000000000003</v>
      </c>
      <c r="F51" s="26">
        <f t="shared" si="22"/>
        <v>442.8</v>
      </c>
      <c r="G51" s="26">
        <f t="shared" si="22"/>
        <v>453.70000000000005</v>
      </c>
      <c r="H51" s="26">
        <f t="shared" si="22"/>
        <v>526</v>
      </c>
      <c r="I51" s="26">
        <f t="shared" si="22"/>
        <v>575.09999999999991</v>
      </c>
      <c r="J51" s="26">
        <f t="shared" si="22"/>
        <v>711.9</v>
      </c>
      <c r="K51" s="26">
        <f t="shared" si="22"/>
        <v>655.19999999999993</v>
      </c>
      <c r="L51" s="26">
        <f t="shared" si="22"/>
        <v>492.79999999999995</v>
      </c>
      <c r="M51" s="26">
        <f t="shared" si="22"/>
        <v>631.5</v>
      </c>
      <c r="N51" s="26">
        <f t="shared" si="22"/>
        <v>668.3</v>
      </c>
      <c r="O51" s="26">
        <f t="shared" si="22"/>
        <v>6216.5</v>
      </c>
      <c r="P51" s="26">
        <f t="shared" ref="P51:AA51" si="23">+P52+P53+P54</f>
        <v>392.82361006999997</v>
      </c>
      <c r="Q51" s="26">
        <f t="shared" si="23"/>
        <v>348.68957058000001</v>
      </c>
      <c r="R51" s="26">
        <f t="shared" si="23"/>
        <v>317.42491775999997</v>
      </c>
      <c r="S51" s="26">
        <f t="shared" si="23"/>
        <v>442.97846232000001</v>
      </c>
      <c r="T51" s="26">
        <f t="shared" si="23"/>
        <v>453.67345483000003</v>
      </c>
      <c r="U51" s="26">
        <f t="shared" si="23"/>
        <v>526.00019818999999</v>
      </c>
      <c r="V51" s="26">
        <f t="shared" si="23"/>
        <v>575.30423375999999</v>
      </c>
      <c r="W51" s="26">
        <f t="shared" si="23"/>
        <v>711.89782866999985</v>
      </c>
      <c r="X51" s="26">
        <f t="shared" si="23"/>
        <v>635.01698681000016</v>
      </c>
      <c r="Y51" s="26">
        <f t="shared" si="23"/>
        <v>492.78742512756247</v>
      </c>
      <c r="Z51" s="26">
        <f t="shared" si="23"/>
        <v>751.68297694854584</v>
      </c>
      <c r="AA51" s="26">
        <f t="shared" si="23"/>
        <v>835.61915637478342</v>
      </c>
      <c r="AB51" s="238">
        <f>SUM(AB52:AB54)</f>
        <v>6483.8988214408901</v>
      </c>
      <c r="AC51" s="239">
        <f t="shared" ref="AC51:AC82" si="24">+O51/AB51*100</f>
        <v>95.875956291041149</v>
      </c>
      <c r="AD51" s="234"/>
      <c r="AE51" s="235"/>
      <c r="AF51" s="236"/>
      <c r="AG51" s="267"/>
      <c r="AH51" s="217"/>
      <c r="AI51" s="217"/>
      <c r="AJ51" s="217"/>
      <c r="AK51" s="217"/>
      <c r="AL51" s="217"/>
      <c r="AM51" s="217"/>
      <c r="AN51" s="217"/>
      <c r="AO51" s="217"/>
    </row>
    <row r="52" spans="1:66" ht="18" customHeight="1" x14ac:dyDescent="0.25">
      <c r="B52" s="254" t="s">
        <v>61</v>
      </c>
      <c r="C52" s="59">
        <f>+[2]PP!P51</f>
        <v>356.8</v>
      </c>
      <c r="D52" s="59">
        <f>+[2]PP!Q51</f>
        <v>322.3</v>
      </c>
      <c r="E52" s="59">
        <f>+[2]PP!R51</f>
        <v>287.10000000000002</v>
      </c>
      <c r="F52" s="59">
        <f>+[2]PP!S51</f>
        <v>415.3</v>
      </c>
      <c r="G52" s="59">
        <f>+[2]PP!T51</f>
        <v>422.6</v>
      </c>
      <c r="H52" s="59">
        <f>+[2]PP!U51</f>
        <v>498.7</v>
      </c>
      <c r="I52" s="59">
        <f>+[2]PP!V51</f>
        <v>552.9</v>
      </c>
      <c r="J52" s="59">
        <f>+[2]PP!W51</f>
        <v>679.9</v>
      </c>
      <c r="K52" s="59">
        <f>+[2]PP!X51</f>
        <v>625.29999999999995</v>
      </c>
      <c r="L52" s="59">
        <f>+[2]PP!Y51</f>
        <v>467.4</v>
      </c>
      <c r="M52" s="59">
        <f>+[2]PP!Z51</f>
        <v>603.5</v>
      </c>
      <c r="N52" s="59">
        <f>+[2]PP!AA51</f>
        <v>638.29999999999995</v>
      </c>
      <c r="O52" s="39">
        <f t="shared" ref="O52:O57" si="25">SUM(C52:N52)</f>
        <v>5870.0999999999995</v>
      </c>
      <c r="P52" s="39">
        <v>356.81472173999998</v>
      </c>
      <c r="Q52" s="39">
        <v>322.2772008</v>
      </c>
      <c r="R52" s="39">
        <v>287.07897851999996</v>
      </c>
      <c r="S52" s="39">
        <v>415.33523839999998</v>
      </c>
      <c r="T52" s="39">
        <v>422.60510017000001</v>
      </c>
      <c r="U52" s="39">
        <v>498.75040237999997</v>
      </c>
      <c r="V52" s="39">
        <v>552.92106426999999</v>
      </c>
      <c r="W52" s="39">
        <v>679.91901066999992</v>
      </c>
      <c r="X52" s="39">
        <v>605.18641194000008</v>
      </c>
      <c r="Y52" s="39">
        <v>467.52635054756252</v>
      </c>
      <c r="Z52" s="39">
        <v>718.96072225148907</v>
      </c>
      <c r="AA52" s="39">
        <v>801.57845028246561</v>
      </c>
      <c r="AB52" s="240">
        <f t="shared" ref="AB52:AB57" si="26">SUM(P52:AA52)</f>
        <v>6128.9536519715157</v>
      </c>
      <c r="AC52" s="241">
        <f t="shared" si="24"/>
        <v>95.776544143252735</v>
      </c>
      <c r="AD52" s="234"/>
      <c r="AE52" s="235"/>
      <c r="AF52" s="236"/>
      <c r="AG52" s="217"/>
      <c r="AH52" s="217"/>
      <c r="AI52" s="217"/>
      <c r="AJ52" s="217"/>
      <c r="AK52" s="217"/>
      <c r="AL52" s="217"/>
      <c r="AM52" s="217"/>
      <c r="AN52" s="217"/>
      <c r="AO52" s="217"/>
    </row>
    <row r="53" spans="1:66" ht="18" customHeight="1" x14ac:dyDescent="0.25">
      <c r="B53" s="254" t="s">
        <v>62</v>
      </c>
      <c r="C53" s="59">
        <f>+[2]PP!P52</f>
        <v>5</v>
      </c>
      <c r="D53" s="59">
        <f>+[2]PP!Q52</f>
        <v>5.7</v>
      </c>
      <c r="E53" s="59">
        <f>+[2]PP!R52</f>
        <v>6.2</v>
      </c>
      <c r="F53" s="59">
        <f>+[2]PP!S52</f>
        <v>5.4</v>
      </c>
      <c r="G53" s="59">
        <f>+[2]PP!T52</f>
        <v>5</v>
      </c>
      <c r="H53" s="59">
        <f>+[2]PP!U52</f>
        <v>4.9000000000000004</v>
      </c>
      <c r="I53" s="59">
        <f>+[2]PP!V52</f>
        <v>4.9000000000000004</v>
      </c>
      <c r="J53" s="59">
        <f>+[2]PP!W52</f>
        <v>5.3</v>
      </c>
      <c r="K53" s="59">
        <f>+[2]PP!X52</f>
        <v>6</v>
      </c>
      <c r="L53" s="59">
        <f>+[2]PP!Y52</f>
        <v>5.7</v>
      </c>
      <c r="M53" s="59">
        <f>+[2]PP!Z52</f>
        <v>6.1</v>
      </c>
      <c r="N53" s="59">
        <f>+[2]PP!AA52</f>
        <v>4.4000000000000004</v>
      </c>
      <c r="O53" s="39">
        <f t="shared" si="25"/>
        <v>64.599999999999994</v>
      </c>
      <c r="P53" s="39">
        <v>5.0355643499999996</v>
      </c>
      <c r="Q53" s="39">
        <v>5.7393105999999996</v>
      </c>
      <c r="R53" s="39">
        <v>6.2596252999999997</v>
      </c>
      <c r="S53" s="39">
        <v>5.3769280000000004</v>
      </c>
      <c r="T53" s="39">
        <v>4.98809945</v>
      </c>
      <c r="U53" s="39">
        <v>4.8514422000000001</v>
      </c>
      <c r="V53" s="39">
        <v>4.9028216500000008</v>
      </c>
      <c r="W53" s="39">
        <v>5.3212845499999997</v>
      </c>
      <c r="X53" s="39">
        <v>6.0075406999999998</v>
      </c>
      <c r="Y53" s="39">
        <v>5.7118412000000003</v>
      </c>
      <c r="Z53" s="39">
        <v>6.7665991440892768</v>
      </c>
      <c r="AA53" s="39">
        <v>7.8115970057866537</v>
      </c>
      <c r="AB53" s="240">
        <f t="shared" si="26"/>
        <v>68.772654149875933</v>
      </c>
      <c r="AC53" s="241">
        <f t="shared" si="24"/>
        <v>93.932684143929507</v>
      </c>
      <c r="AD53" s="234"/>
      <c r="AE53" s="235"/>
      <c r="AF53" s="236"/>
      <c r="AG53" s="217"/>
      <c r="AH53" s="217"/>
      <c r="AI53" s="217"/>
      <c r="AJ53" s="217"/>
      <c r="AK53" s="217"/>
      <c r="AL53" s="217"/>
      <c r="AM53" s="217"/>
      <c r="AN53" s="217"/>
      <c r="AO53" s="217"/>
    </row>
    <row r="54" spans="1:66" ht="18" customHeight="1" x14ac:dyDescent="0.25">
      <c r="B54" s="254" t="s">
        <v>34</v>
      </c>
      <c r="C54" s="59">
        <f>+[2]PP!P53</f>
        <v>31.3</v>
      </c>
      <c r="D54" s="59">
        <f>+[2]PP!Q53</f>
        <v>20.7</v>
      </c>
      <c r="E54" s="59">
        <f>+[2]PP!R53</f>
        <v>24.1</v>
      </c>
      <c r="F54" s="59">
        <f>+[2]PP!S53</f>
        <v>22.1</v>
      </c>
      <c r="G54" s="59">
        <f>+[2]PP!T53</f>
        <v>26.1</v>
      </c>
      <c r="H54" s="59">
        <f>+[2]PP!U53</f>
        <v>22.4</v>
      </c>
      <c r="I54" s="59">
        <f>+[2]PP!V53</f>
        <v>17.3</v>
      </c>
      <c r="J54" s="59">
        <f>+[2]PP!W53</f>
        <v>26.7</v>
      </c>
      <c r="K54" s="59">
        <f>+[2]PP!X53</f>
        <v>23.9</v>
      </c>
      <c r="L54" s="59">
        <f>+[2]PP!Y53</f>
        <v>19.7</v>
      </c>
      <c r="M54" s="59">
        <f>+[2]PP!Z53</f>
        <v>21.9</v>
      </c>
      <c r="N54" s="59">
        <f>+[2]PP!AA53</f>
        <v>25.6</v>
      </c>
      <c r="O54" s="39">
        <f t="shared" si="25"/>
        <v>281.8</v>
      </c>
      <c r="P54" s="39">
        <v>30.973323979999996</v>
      </c>
      <c r="Q54" s="39">
        <v>20.673059179999999</v>
      </c>
      <c r="R54" s="39">
        <v>24.08631394</v>
      </c>
      <c r="S54" s="39">
        <v>22.266295919999997</v>
      </c>
      <c r="T54" s="39">
        <v>26.080255210000001</v>
      </c>
      <c r="U54" s="39">
        <v>22.398353610000001</v>
      </c>
      <c r="V54" s="39">
        <v>17.48034784</v>
      </c>
      <c r="W54" s="39">
        <v>26.657533450000003</v>
      </c>
      <c r="X54" s="39">
        <v>23.82303417</v>
      </c>
      <c r="Y54" s="39">
        <v>19.54923338</v>
      </c>
      <c r="Z54" s="39">
        <v>25.955655552967507</v>
      </c>
      <c r="AA54" s="39">
        <v>26.229109086531185</v>
      </c>
      <c r="AB54" s="240">
        <f t="shared" si="26"/>
        <v>286.17251531949876</v>
      </c>
      <c r="AC54" s="241">
        <f t="shared" si="24"/>
        <v>98.472070137617152</v>
      </c>
      <c r="AD54" s="234"/>
      <c r="AE54" s="235"/>
      <c r="AF54" s="236"/>
      <c r="AG54" s="217"/>
      <c r="AH54" s="217"/>
      <c r="AI54" s="217"/>
      <c r="AJ54" s="217"/>
      <c r="AK54" s="217"/>
      <c r="AL54" s="217"/>
      <c r="AM54" s="217"/>
      <c r="AN54" s="217"/>
      <c r="AO54" s="217"/>
    </row>
    <row r="55" spans="1:66" ht="18" customHeight="1" x14ac:dyDescent="0.25">
      <c r="B55" s="237" t="s">
        <v>63</v>
      </c>
      <c r="C55" s="64">
        <f>+[2]PP!P54</f>
        <v>56.4</v>
      </c>
      <c r="D55" s="64">
        <f>+[2]PP!Q54</f>
        <v>83.9</v>
      </c>
      <c r="E55" s="64">
        <f>+[2]PP!R54</f>
        <v>101.7</v>
      </c>
      <c r="F55" s="64">
        <f>+[2]PP!S54</f>
        <v>81.3</v>
      </c>
      <c r="G55" s="64">
        <f>+[2]PP!T54</f>
        <v>91.5</v>
      </c>
      <c r="H55" s="64">
        <f>+[2]PP!U54</f>
        <v>92.8</v>
      </c>
      <c r="I55" s="64">
        <f>+[2]PP!V54</f>
        <v>91.4</v>
      </c>
      <c r="J55" s="64">
        <f>+[2]PP!W54</f>
        <v>92.9</v>
      </c>
      <c r="K55" s="64">
        <f>+[2]PP!X54</f>
        <v>89.9</v>
      </c>
      <c r="L55" s="64">
        <f>+[2]PP!Y54</f>
        <v>96.1</v>
      </c>
      <c r="M55" s="64">
        <f>+[2]PP!Z54</f>
        <v>103.4</v>
      </c>
      <c r="N55" s="64">
        <f>+[2]PP!AA54</f>
        <v>120.4</v>
      </c>
      <c r="O55" s="26">
        <f t="shared" si="25"/>
        <v>1101.7</v>
      </c>
      <c r="P55" s="26">
        <v>56.408296419999999</v>
      </c>
      <c r="Q55" s="26">
        <v>83.932445209999997</v>
      </c>
      <c r="R55" s="26">
        <v>101.73983654000001</v>
      </c>
      <c r="S55" s="26">
        <v>81.280200879999995</v>
      </c>
      <c r="T55" s="26">
        <v>91.473635779999995</v>
      </c>
      <c r="U55" s="26">
        <v>92.827518249999997</v>
      </c>
      <c r="V55" s="26">
        <v>91.445333969999993</v>
      </c>
      <c r="W55" s="26">
        <v>92.915937260000007</v>
      </c>
      <c r="X55" s="26">
        <v>89.923602430000003</v>
      </c>
      <c r="Y55" s="26">
        <v>95.702932810000007</v>
      </c>
      <c r="Z55" s="26">
        <v>95.570404609471083</v>
      </c>
      <c r="AA55" s="26">
        <v>105.70621163205219</v>
      </c>
      <c r="AB55" s="238">
        <f t="shared" si="26"/>
        <v>1078.9263557915233</v>
      </c>
      <c r="AC55" s="239">
        <f t="shared" si="24"/>
        <v>102.1107691072918</v>
      </c>
      <c r="AD55" s="234"/>
      <c r="AE55" s="235"/>
      <c r="AF55" s="236"/>
      <c r="AG55" s="217"/>
      <c r="AH55" s="217"/>
      <c r="AI55" s="217"/>
      <c r="AJ55" s="217"/>
      <c r="AK55" s="217"/>
      <c r="AL55" s="217"/>
      <c r="AM55" s="217"/>
      <c r="AN55" s="217"/>
      <c r="AO55" s="217"/>
    </row>
    <row r="56" spans="1:66" ht="18" customHeight="1" x14ac:dyDescent="0.25">
      <c r="B56" s="237" t="s">
        <v>64</v>
      </c>
      <c r="C56" s="64">
        <f>+[2]PP!P55</f>
        <v>0</v>
      </c>
      <c r="D56" s="64">
        <f>+[2]PP!Q55</f>
        <v>0.2</v>
      </c>
      <c r="E56" s="64">
        <f>+[2]PP!R55</f>
        <v>0.1</v>
      </c>
      <c r="F56" s="64">
        <f>+[2]PP!S55</f>
        <v>0</v>
      </c>
      <c r="G56" s="64">
        <f>+[2]PP!T55</f>
        <v>0.1</v>
      </c>
      <c r="H56" s="64">
        <f>+[2]PP!U55</f>
        <v>0.1</v>
      </c>
      <c r="I56" s="64">
        <f>+[2]PP!V55</f>
        <v>0.3</v>
      </c>
      <c r="J56" s="64">
        <f>+[2]PP!W55</f>
        <v>0.2</v>
      </c>
      <c r="K56" s="64">
        <f>+[2]PP!X55</f>
        <v>0.1</v>
      </c>
      <c r="L56" s="64">
        <f>+[2]PP!Y55</f>
        <v>0.4</v>
      </c>
      <c r="M56" s="64">
        <f>+[2]PP!Z55</f>
        <v>0.1</v>
      </c>
      <c r="N56" s="64">
        <f>+[2]PP!AA55</f>
        <v>0.1</v>
      </c>
      <c r="O56" s="26">
        <f t="shared" si="25"/>
        <v>1.7000000000000002</v>
      </c>
      <c r="P56" s="26">
        <v>4.2348080000000003E-2</v>
      </c>
      <c r="Q56" s="26">
        <v>0.20034489000000003</v>
      </c>
      <c r="R56" s="26">
        <v>7.1818199999999999E-2</v>
      </c>
      <c r="S56" s="26">
        <v>4.1354889999999998E-2</v>
      </c>
      <c r="T56" s="26">
        <v>4.2471620000000002E-2</v>
      </c>
      <c r="U56" s="26">
        <v>9.833800999999999E-2</v>
      </c>
      <c r="V56" s="26">
        <v>0.34539731000000001</v>
      </c>
      <c r="W56" s="26">
        <v>0.14454657000000001</v>
      </c>
      <c r="X56" s="26">
        <v>0.16679074999999999</v>
      </c>
      <c r="Y56" s="26">
        <v>0</v>
      </c>
      <c r="Z56" s="26">
        <v>0.32373435994058547</v>
      </c>
      <c r="AA56" s="26">
        <v>0.45725302903370951</v>
      </c>
      <c r="AB56" s="238">
        <f t="shared" si="26"/>
        <v>1.9343977089742952</v>
      </c>
      <c r="AC56" s="239">
        <f t="shared" si="24"/>
        <v>87.882651644651546</v>
      </c>
      <c r="AD56" s="234"/>
      <c r="AE56" s="235"/>
      <c r="AF56" s="236"/>
      <c r="AG56" s="217"/>
      <c r="AH56" s="217"/>
      <c r="AI56" s="217"/>
      <c r="AJ56" s="217"/>
      <c r="AK56" s="217"/>
      <c r="AL56" s="217"/>
      <c r="AM56" s="217"/>
      <c r="AN56" s="217"/>
      <c r="AO56" s="217"/>
    </row>
    <row r="57" spans="1:66" ht="18" customHeight="1" x14ac:dyDescent="0.25">
      <c r="B57" s="237" t="s">
        <v>65</v>
      </c>
      <c r="C57" s="64">
        <f>+[2]PP!P56</f>
        <v>180.2</v>
      </c>
      <c r="D57" s="64">
        <f>+[2]PP!Q56</f>
        <v>204.5</v>
      </c>
      <c r="E57" s="64">
        <f>+[2]PP!R56</f>
        <v>205.2</v>
      </c>
      <c r="F57" s="64">
        <f>+[2]PP!S56</f>
        <v>200</v>
      </c>
      <c r="G57" s="64">
        <f>+[2]PP!T56</f>
        <v>200.8</v>
      </c>
      <c r="H57" s="64">
        <f>+[2]PP!U56</f>
        <v>523.6</v>
      </c>
      <c r="I57" s="64">
        <f>+[2]PP!V56</f>
        <v>216.9</v>
      </c>
      <c r="J57" s="64">
        <f>+[2]PP!W56</f>
        <v>400</v>
      </c>
      <c r="K57" s="64">
        <f>+[2]PP!X56</f>
        <v>218.4</v>
      </c>
      <c r="L57" s="64">
        <f>+[2]PP!Y56</f>
        <v>340.1</v>
      </c>
      <c r="M57" s="64">
        <f>+[2]PP!Z56</f>
        <v>241</v>
      </c>
      <c r="N57" s="64">
        <f>+[2]PP!AA56</f>
        <v>489.5</v>
      </c>
      <c r="O57" s="26">
        <f t="shared" si="25"/>
        <v>3420.2000000000003</v>
      </c>
      <c r="P57" s="26">
        <v>179.68565637999998</v>
      </c>
      <c r="Q57" s="26">
        <v>204.50013605999996</v>
      </c>
      <c r="R57" s="26">
        <v>205.18740878999998</v>
      </c>
      <c r="S57" s="26">
        <v>200.01463559999999</v>
      </c>
      <c r="T57" s="26">
        <v>200.84322033000001</v>
      </c>
      <c r="U57" s="26">
        <v>523.57147486999997</v>
      </c>
      <c r="V57" s="26">
        <v>216.90519251000001</v>
      </c>
      <c r="W57" s="26">
        <v>400.00283546000003</v>
      </c>
      <c r="X57" s="26">
        <v>218.42279478</v>
      </c>
      <c r="Y57" s="26">
        <v>338.08275724000003</v>
      </c>
      <c r="Z57" s="26">
        <v>228.01276367151203</v>
      </c>
      <c r="AA57" s="26">
        <v>280.03540470397911</v>
      </c>
      <c r="AB57" s="238">
        <f t="shared" si="26"/>
        <v>3195.2642803954909</v>
      </c>
      <c r="AC57" s="239">
        <f t="shared" si="24"/>
        <v>107.03965931658924</v>
      </c>
      <c r="AD57" s="234"/>
      <c r="AE57" s="235"/>
      <c r="AF57" s="236"/>
      <c r="AG57" s="217"/>
      <c r="AH57" s="217"/>
      <c r="AI57" s="217"/>
      <c r="AJ57" s="217"/>
      <c r="AK57" s="217"/>
      <c r="AL57" s="217"/>
      <c r="AM57" s="217"/>
      <c r="AN57" s="217"/>
      <c r="AO57" s="217"/>
    </row>
    <row r="58" spans="1:66" ht="18" customHeight="1" x14ac:dyDescent="0.25">
      <c r="B58" s="237" t="s">
        <v>160</v>
      </c>
      <c r="C58" s="64">
        <f>+C59</f>
        <v>1648.9</v>
      </c>
      <c r="D58" s="64">
        <f t="shared" ref="D58:AB58" si="27">+D59</f>
        <v>0.2</v>
      </c>
      <c r="E58" s="64">
        <f t="shared" si="27"/>
        <v>341.90000000000003</v>
      </c>
      <c r="F58" s="64">
        <f t="shared" si="27"/>
        <v>0</v>
      </c>
      <c r="G58" s="64">
        <f t="shared" si="27"/>
        <v>0.2</v>
      </c>
      <c r="H58" s="64">
        <f t="shared" si="27"/>
        <v>330</v>
      </c>
      <c r="I58" s="64">
        <f t="shared" si="27"/>
        <v>0.1</v>
      </c>
      <c r="J58" s="64">
        <f t="shared" si="27"/>
        <v>0</v>
      </c>
      <c r="K58" s="64">
        <f t="shared" si="27"/>
        <v>340.1</v>
      </c>
      <c r="L58" s="64">
        <f t="shared" si="27"/>
        <v>0</v>
      </c>
      <c r="M58" s="64">
        <f t="shared" si="27"/>
        <v>0.1</v>
      </c>
      <c r="N58" s="64">
        <f t="shared" si="27"/>
        <v>0.3</v>
      </c>
      <c r="O58" s="64">
        <f t="shared" si="27"/>
        <v>2661.7999999999997</v>
      </c>
      <c r="P58" s="64">
        <f t="shared" si="27"/>
        <v>1648.9</v>
      </c>
      <c r="Q58" s="64">
        <f t="shared" si="27"/>
        <v>0.2</v>
      </c>
      <c r="R58" s="64">
        <f t="shared" si="27"/>
        <v>341.90000000000003</v>
      </c>
      <c r="S58" s="64">
        <f t="shared" si="27"/>
        <v>0</v>
      </c>
      <c r="T58" s="64">
        <f t="shared" si="27"/>
        <v>0.2</v>
      </c>
      <c r="U58" s="64">
        <f t="shared" si="27"/>
        <v>330</v>
      </c>
      <c r="V58" s="64">
        <f t="shared" si="27"/>
        <v>9.6500000000000002E-2</v>
      </c>
      <c r="W58" s="64">
        <f t="shared" si="27"/>
        <v>0</v>
      </c>
      <c r="X58" s="64">
        <f t="shared" si="27"/>
        <v>340.1</v>
      </c>
      <c r="Y58" s="64">
        <f t="shared" si="27"/>
        <v>0</v>
      </c>
      <c r="Z58" s="64">
        <f t="shared" si="27"/>
        <v>0.26121231328210898</v>
      </c>
      <c r="AA58" s="64">
        <f t="shared" si="27"/>
        <v>0.27120299404155818</v>
      </c>
      <c r="AB58" s="233">
        <f t="shared" si="27"/>
        <v>2661.9289153073237</v>
      </c>
      <c r="AC58" s="239">
        <f t="shared" si="24"/>
        <v>99.99515707175415</v>
      </c>
      <c r="AD58" s="234"/>
      <c r="AE58" s="235"/>
      <c r="AF58" s="236"/>
      <c r="AG58" s="217"/>
      <c r="AH58" s="217"/>
      <c r="AI58" s="217"/>
      <c r="AJ58" s="217"/>
      <c r="AK58" s="217"/>
      <c r="AL58" s="217"/>
      <c r="AM58" s="217"/>
      <c r="AN58" s="217"/>
      <c r="AO58" s="217"/>
    </row>
    <row r="59" spans="1:66" ht="18" customHeight="1" x14ac:dyDescent="0.25">
      <c r="B59" s="67" t="s">
        <v>67</v>
      </c>
      <c r="C59" s="64">
        <f t="shared" ref="C59:AB59" si="28">SUM(C60:C65)</f>
        <v>1648.9</v>
      </c>
      <c r="D59" s="64">
        <f t="shared" si="28"/>
        <v>0.2</v>
      </c>
      <c r="E59" s="64">
        <f t="shared" si="28"/>
        <v>341.90000000000003</v>
      </c>
      <c r="F59" s="64">
        <f t="shared" si="28"/>
        <v>0</v>
      </c>
      <c r="G59" s="64">
        <f t="shared" si="28"/>
        <v>0.2</v>
      </c>
      <c r="H59" s="64">
        <f t="shared" si="28"/>
        <v>330</v>
      </c>
      <c r="I59" s="64">
        <f t="shared" si="28"/>
        <v>0.1</v>
      </c>
      <c r="J59" s="64">
        <f t="shared" si="28"/>
        <v>0</v>
      </c>
      <c r="K59" s="64">
        <f t="shared" si="28"/>
        <v>340.1</v>
      </c>
      <c r="L59" s="64">
        <f t="shared" si="28"/>
        <v>0</v>
      </c>
      <c r="M59" s="64">
        <f t="shared" si="28"/>
        <v>0.1</v>
      </c>
      <c r="N59" s="64">
        <f t="shared" si="28"/>
        <v>0.3</v>
      </c>
      <c r="O59" s="64">
        <f t="shared" si="28"/>
        <v>2661.7999999999997</v>
      </c>
      <c r="P59" s="64">
        <f>SUM(P60:P65)</f>
        <v>1648.9</v>
      </c>
      <c r="Q59" s="64">
        <f t="shared" si="28"/>
        <v>0.2</v>
      </c>
      <c r="R59" s="64">
        <f t="shared" si="28"/>
        <v>341.90000000000003</v>
      </c>
      <c r="S59" s="64">
        <f t="shared" si="28"/>
        <v>0</v>
      </c>
      <c r="T59" s="64">
        <f t="shared" si="28"/>
        <v>0.2</v>
      </c>
      <c r="U59" s="64">
        <f t="shared" si="28"/>
        <v>330</v>
      </c>
      <c r="V59" s="64">
        <f t="shared" si="28"/>
        <v>9.6500000000000002E-2</v>
      </c>
      <c r="W59" s="64">
        <f t="shared" si="28"/>
        <v>0</v>
      </c>
      <c r="X59" s="64">
        <f t="shared" si="28"/>
        <v>340.1</v>
      </c>
      <c r="Y59" s="64">
        <f t="shared" si="28"/>
        <v>0</v>
      </c>
      <c r="Z59" s="64">
        <f t="shared" si="28"/>
        <v>0.26121231328210898</v>
      </c>
      <c r="AA59" s="64">
        <f t="shared" si="28"/>
        <v>0.27120299404155818</v>
      </c>
      <c r="AB59" s="233">
        <f t="shared" si="28"/>
        <v>2661.9289153073237</v>
      </c>
      <c r="AC59" s="239">
        <f t="shared" si="24"/>
        <v>99.99515707175415</v>
      </c>
      <c r="AE59" s="235"/>
      <c r="AF59" s="236"/>
      <c r="AG59" s="217"/>
      <c r="AH59" s="217"/>
      <c r="AI59" s="217"/>
      <c r="AJ59" s="217"/>
      <c r="AK59" s="217"/>
      <c r="AL59" s="217"/>
      <c r="AM59" s="217"/>
      <c r="AN59" s="217"/>
      <c r="AO59" s="217"/>
    </row>
    <row r="60" spans="1:66" s="273" customFormat="1" ht="18" hidden="1" customHeight="1" x14ac:dyDescent="0.25">
      <c r="A60" s="268"/>
      <c r="B60" s="269" t="s">
        <v>68</v>
      </c>
      <c r="C60" s="270">
        <f>+[2]PP!P59</f>
        <v>0</v>
      </c>
      <c r="D60" s="270">
        <f>+[2]PP!Q59</f>
        <v>0</v>
      </c>
      <c r="E60" s="270">
        <f>+[2]PP!R59</f>
        <v>0</v>
      </c>
      <c r="F60" s="270">
        <f>+[2]PP!S59</f>
        <v>0</v>
      </c>
      <c r="G60" s="270">
        <f>+[2]PP!T59</f>
        <v>0</v>
      </c>
      <c r="H60" s="270">
        <f>+[2]PP!U59</f>
        <v>0</v>
      </c>
      <c r="I60" s="270">
        <f>+[2]PP!V59</f>
        <v>0</v>
      </c>
      <c r="J60" s="270">
        <f>+[2]PP!W59</f>
        <v>0</v>
      </c>
      <c r="K60" s="270">
        <f>+[2]PP!X59</f>
        <v>0</v>
      </c>
      <c r="L60" s="270">
        <f>+[2]PP!Y59</f>
        <v>0</v>
      </c>
      <c r="M60" s="270">
        <f>+[2]PP!Z59</f>
        <v>0</v>
      </c>
      <c r="N60" s="270">
        <f>+[2]PP!AA59</f>
        <v>0</v>
      </c>
      <c r="O60" s="270">
        <f>SUM(C60:N60)</f>
        <v>0</v>
      </c>
      <c r="P60" s="270">
        <v>0</v>
      </c>
      <c r="Q60" s="270">
        <v>0</v>
      </c>
      <c r="R60" s="270">
        <v>0</v>
      </c>
      <c r="S60" s="270">
        <v>0</v>
      </c>
      <c r="T60" s="270">
        <v>0</v>
      </c>
      <c r="U60" s="270">
        <v>0</v>
      </c>
      <c r="V60" s="270">
        <v>0</v>
      </c>
      <c r="W60" s="270">
        <v>0</v>
      </c>
      <c r="X60" s="270">
        <v>0</v>
      </c>
      <c r="Y60" s="270">
        <v>0</v>
      </c>
      <c r="Z60" s="270">
        <v>0</v>
      </c>
      <c r="AA60" s="270">
        <v>0</v>
      </c>
      <c r="AB60" s="271">
        <f>SUM(P60:AA60)</f>
        <v>0</v>
      </c>
      <c r="AC60" s="272">
        <v>0</v>
      </c>
      <c r="AE60" s="235"/>
      <c r="AF60" s="236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7"/>
      <c r="BL60" s="217"/>
      <c r="BM60" s="217"/>
      <c r="BN60" s="217"/>
    </row>
    <row r="61" spans="1:66" s="268" customFormat="1" ht="18" hidden="1" customHeight="1" x14ac:dyDescent="0.25">
      <c r="B61" s="274" t="s">
        <v>69</v>
      </c>
      <c r="C61" s="59">
        <f>+[2]PP!P60</f>
        <v>0</v>
      </c>
      <c r="D61" s="59">
        <f>+[2]PP!Q60</f>
        <v>0</v>
      </c>
      <c r="E61" s="59">
        <f>+[2]PP!R60</f>
        <v>0</v>
      </c>
      <c r="F61" s="59">
        <f>+[2]PP!S60</f>
        <v>0</v>
      </c>
      <c r="G61" s="59">
        <f>+[2]PP!T60</f>
        <v>0</v>
      </c>
      <c r="H61" s="59">
        <f>+[2]PP!U60</f>
        <v>0</v>
      </c>
      <c r="I61" s="59">
        <f>+[2]PP!V60</f>
        <v>0</v>
      </c>
      <c r="J61" s="59">
        <f>+[2]PP!W60</f>
        <v>0</v>
      </c>
      <c r="K61" s="59">
        <f>+[2]PP!X60</f>
        <v>0</v>
      </c>
      <c r="L61" s="59">
        <f>+[2]PP!Y60</f>
        <v>0</v>
      </c>
      <c r="M61" s="59">
        <f>+[2]PP!Z60</f>
        <v>0</v>
      </c>
      <c r="N61" s="59">
        <f>+[2]PP!AA60</f>
        <v>0</v>
      </c>
      <c r="O61" s="59">
        <f>SUM(C61:N61)</f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275">
        <f>SUM(P61:AA61)</f>
        <v>0</v>
      </c>
      <c r="AC61" s="276">
        <v>0</v>
      </c>
      <c r="AE61" s="235"/>
      <c r="AF61" s="236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  <c r="BI61" s="217"/>
      <c r="BJ61" s="217"/>
      <c r="BK61" s="217"/>
      <c r="BL61" s="217"/>
      <c r="BM61" s="217"/>
      <c r="BN61" s="217"/>
    </row>
    <row r="62" spans="1:66" s="268" customFormat="1" ht="18" customHeight="1" x14ac:dyDescent="0.25">
      <c r="B62" s="274" t="s">
        <v>70</v>
      </c>
      <c r="C62" s="59">
        <f>+[2]PP!P61</f>
        <v>0</v>
      </c>
      <c r="D62" s="59">
        <f>+[2]PP!Q61</f>
        <v>0</v>
      </c>
      <c r="E62" s="59">
        <f>+[2]PP!R61</f>
        <v>11.8</v>
      </c>
      <c r="F62" s="59">
        <f>+[2]PP!S61</f>
        <v>0</v>
      </c>
      <c r="G62" s="59">
        <f>+[2]PP!T61</f>
        <v>0</v>
      </c>
      <c r="H62" s="59">
        <f>+[2]PP!U61</f>
        <v>0</v>
      </c>
      <c r="I62" s="59">
        <f>+[2]PP!V61</f>
        <v>0</v>
      </c>
      <c r="J62" s="59">
        <f>+[2]PP!W61</f>
        <v>0</v>
      </c>
      <c r="K62" s="59">
        <f>+[2]PP!X61</f>
        <v>0</v>
      </c>
      <c r="L62" s="59">
        <f>+[2]PP!Y61</f>
        <v>0</v>
      </c>
      <c r="M62" s="59">
        <f>+[2]PP!Z61</f>
        <v>0</v>
      </c>
      <c r="N62" s="59">
        <f>+[2]PP!AA61</f>
        <v>0</v>
      </c>
      <c r="O62" s="59">
        <f>SUM(C62:N62)</f>
        <v>11.8</v>
      </c>
      <c r="P62" s="59">
        <v>0</v>
      </c>
      <c r="Q62" s="59">
        <v>0</v>
      </c>
      <c r="R62" s="59">
        <v>11.8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  <c r="AB62" s="275">
        <f t="shared" ref="AB62:AB65" si="29">SUM(P62:AA62)</f>
        <v>11.8</v>
      </c>
      <c r="AC62" s="241">
        <f t="shared" si="24"/>
        <v>100</v>
      </c>
      <c r="AE62" s="235"/>
      <c r="AF62" s="236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  <c r="BI62" s="217"/>
      <c r="BJ62" s="217"/>
      <c r="BK62" s="217"/>
      <c r="BL62" s="217"/>
      <c r="BM62" s="217"/>
      <c r="BN62" s="217"/>
    </row>
    <row r="63" spans="1:66" s="268" customFormat="1" ht="18" customHeight="1" x14ac:dyDescent="0.25">
      <c r="B63" s="274" t="s">
        <v>71</v>
      </c>
      <c r="C63" s="59">
        <f>+[2]PP!P62</f>
        <v>0</v>
      </c>
      <c r="D63" s="59">
        <f>+[2]PP!Q62</f>
        <v>0</v>
      </c>
      <c r="E63" s="59">
        <f>+[2]PP!R62</f>
        <v>330</v>
      </c>
      <c r="F63" s="59">
        <f>+[2]PP!S62</f>
        <v>0</v>
      </c>
      <c r="G63" s="59">
        <f>+[2]PP!T62</f>
        <v>0</v>
      </c>
      <c r="H63" s="59">
        <f>+[2]PP!U62</f>
        <v>330</v>
      </c>
      <c r="I63" s="59">
        <f>+[2]PP!V62</f>
        <v>0</v>
      </c>
      <c r="J63" s="59">
        <f>+[2]PP!W62</f>
        <v>0</v>
      </c>
      <c r="K63" s="59">
        <f>+[2]PP!X62</f>
        <v>340</v>
      </c>
      <c r="L63" s="59">
        <f>+[2]PP!Y62</f>
        <v>0</v>
      </c>
      <c r="M63" s="59">
        <f>+[2]PP!Z62</f>
        <v>0</v>
      </c>
      <c r="N63" s="59">
        <f>+[2]PP!AA62</f>
        <v>0</v>
      </c>
      <c r="O63" s="59">
        <f t="shared" ref="O63:O65" si="30">SUM(C63:N63)</f>
        <v>1000</v>
      </c>
      <c r="P63" s="59">
        <v>0</v>
      </c>
      <c r="Q63" s="59">
        <v>0</v>
      </c>
      <c r="R63" s="59">
        <v>330</v>
      </c>
      <c r="S63" s="59">
        <v>0</v>
      </c>
      <c r="T63" s="59">
        <v>0</v>
      </c>
      <c r="U63" s="59">
        <v>330</v>
      </c>
      <c r="V63" s="59">
        <v>0</v>
      </c>
      <c r="W63" s="59">
        <v>0</v>
      </c>
      <c r="X63" s="59">
        <v>340</v>
      </c>
      <c r="Y63" s="59">
        <v>0</v>
      </c>
      <c r="Z63" s="59">
        <v>0</v>
      </c>
      <c r="AA63" s="59">
        <v>0</v>
      </c>
      <c r="AB63" s="275">
        <f t="shared" si="29"/>
        <v>1000</v>
      </c>
      <c r="AC63" s="241">
        <f t="shared" si="24"/>
        <v>100</v>
      </c>
      <c r="AE63" s="235"/>
      <c r="AF63" s="236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  <c r="BI63" s="217"/>
      <c r="BJ63" s="217"/>
      <c r="BK63" s="217"/>
      <c r="BL63" s="217"/>
      <c r="BM63" s="217"/>
      <c r="BN63" s="217"/>
    </row>
    <row r="64" spans="1:66" s="268" customFormat="1" ht="18" customHeight="1" x14ac:dyDescent="0.25">
      <c r="B64" s="277" t="s">
        <v>161</v>
      </c>
      <c r="C64" s="59">
        <f>+[2]PP!P63</f>
        <v>1648.9</v>
      </c>
      <c r="D64" s="59">
        <f>+[2]PP!Q63</f>
        <v>0</v>
      </c>
      <c r="E64" s="59">
        <f>+[2]PP!R63</f>
        <v>0</v>
      </c>
      <c r="F64" s="59">
        <f>+[2]PP!S63</f>
        <v>0</v>
      </c>
      <c r="G64" s="59">
        <f>+[2]PP!T63</f>
        <v>0</v>
      </c>
      <c r="H64" s="59">
        <f>+[2]PP!U63</f>
        <v>0</v>
      </c>
      <c r="I64" s="59">
        <f>+[2]PP!V63</f>
        <v>0</v>
      </c>
      <c r="J64" s="59">
        <f>+[2]PP!W63</f>
        <v>0</v>
      </c>
      <c r="K64" s="59">
        <f>+[2]PP!X63</f>
        <v>0</v>
      </c>
      <c r="L64" s="59">
        <f>+[2]PP!Y63</f>
        <v>0</v>
      </c>
      <c r="M64" s="59">
        <f>+[2]PP!Z63</f>
        <v>0</v>
      </c>
      <c r="N64" s="59">
        <f>+[2]PP!AA63</f>
        <v>0</v>
      </c>
      <c r="O64" s="59">
        <f t="shared" si="30"/>
        <v>1648.9</v>
      </c>
      <c r="P64" s="59">
        <v>1648.9</v>
      </c>
      <c r="Q64" s="59">
        <v>0</v>
      </c>
      <c r="R64" s="59">
        <v>0</v>
      </c>
      <c r="S64" s="59">
        <v>0</v>
      </c>
      <c r="T64" s="59">
        <v>0</v>
      </c>
      <c r="U64" s="59">
        <v>0</v>
      </c>
      <c r="V64" s="59">
        <v>0</v>
      </c>
      <c r="W64" s="59">
        <v>0</v>
      </c>
      <c r="X64" s="59">
        <v>0</v>
      </c>
      <c r="Y64" s="59">
        <v>0</v>
      </c>
      <c r="Z64" s="59">
        <v>0</v>
      </c>
      <c r="AA64" s="59">
        <v>0</v>
      </c>
      <c r="AB64" s="275">
        <f t="shared" si="29"/>
        <v>1648.9</v>
      </c>
      <c r="AC64" s="241">
        <f t="shared" si="24"/>
        <v>100</v>
      </c>
      <c r="AE64" s="235"/>
      <c r="AF64" s="236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  <c r="BH64" s="217"/>
      <c r="BI64" s="217"/>
      <c r="BJ64" s="217"/>
      <c r="BK64" s="217"/>
      <c r="BL64" s="217"/>
      <c r="BM64" s="217"/>
      <c r="BN64" s="217"/>
    </row>
    <row r="65" spans="2:66" s="268" customFormat="1" ht="18" customHeight="1" x14ac:dyDescent="0.25">
      <c r="B65" s="274" t="s">
        <v>34</v>
      </c>
      <c r="C65" s="59">
        <f>+[2]PP!P64</f>
        <v>0</v>
      </c>
      <c r="D65" s="59">
        <f>+[2]PP!Q64</f>
        <v>0.2</v>
      </c>
      <c r="E65" s="59">
        <f>+[2]PP!R64</f>
        <v>0.1</v>
      </c>
      <c r="F65" s="59">
        <f>+[2]PP!S64</f>
        <v>0</v>
      </c>
      <c r="G65" s="59">
        <f>+[2]PP!T64</f>
        <v>0.2</v>
      </c>
      <c r="H65" s="59">
        <f>+[2]PP!U64</f>
        <v>0</v>
      </c>
      <c r="I65" s="59">
        <f>+[2]PP!V64</f>
        <v>0.1</v>
      </c>
      <c r="J65" s="59">
        <f>+[2]PP!W64</f>
        <v>0</v>
      </c>
      <c r="K65" s="59">
        <f>+[2]PP!X64</f>
        <v>0.1</v>
      </c>
      <c r="L65" s="59">
        <f>+[2]PP!Y64</f>
        <v>0</v>
      </c>
      <c r="M65" s="59">
        <f>+[2]PP!Z64</f>
        <v>0.1</v>
      </c>
      <c r="N65" s="59">
        <f>+[2]PP!AA64</f>
        <v>0.3</v>
      </c>
      <c r="O65" s="59">
        <f t="shared" si="30"/>
        <v>1.0999999999999999</v>
      </c>
      <c r="P65" s="59">
        <v>0</v>
      </c>
      <c r="Q65" s="59">
        <v>0.2</v>
      </c>
      <c r="R65" s="59">
        <v>0.1</v>
      </c>
      <c r="S65" s="59">
        <v>0</v>
      </c>
      <c r="T65" s="59">
        <v>0.2</v>
      </c>
      <c r="U65" s="59">
        <v>0</v>
      </c>
      <c r="V65" s="59">
        <f>96500/1000000</f>
        <v>9.6500000000000002E-2</v>
      </c>
      <c r="W65" s="59">
        <v>0</v>
      </c>
      <c r="X65" s="59">
        <v>0.1</v>
      </c>
      <c r="Y65" s="59">
        <v>0</v>
      </c>
      <c r="Z65" s="59">
        <v>0.26121231328210898</v>
      </c>
      <c r="AA65" s="59">
        <v>0.27120299404155818</v>
      </c>
      <c r="AB65" s="275">
        <f t="shared" si="29"/>
        <v>1.2289153073236672</v>
      </c>
      <c r="AC65" s="241">
        <f t="shared" si="24"/>
        <v>89.509829802314115</v>
      </c>
      <c r="AE65" s="235"/>
      <c r="AF65" s="236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  <c r="BH65" s="217"/>
      <c r="BI65" s="217"/>
      <c r="BJ65" s="217"/>
      <c r="BK65" s="217"/>
      <c r="BL65" s="217"/>
      <c r="BM65" s="217"/>
      <c r="BN65" s="217"/>
    </row>
    <row r="66" spans="2:66" ht="18" customHeight="1" x14ac:dyDescent="0.25">
      <c r="B66" s="278" t="s">
        <v>73</v>
      </c>
      <c r="C66" s="26">
        <f t="shared" ref="C66:AA66" si="31">+C67+C77+C81</f>
        <v>1679.0000000000002</v>
      </c>
      <c r="D66" s="26">
        <f t="shared" si="31"/>
        <v>1456.1000000000001</v>
      </c>
      <c r="E66" s="26">
        <f t="shared" si="31"/>
        <v>1461.1</v>
      </c>
      <c r="F66" s="26">
        <f t="shared" si="31"/>
        <v>1592.5</v>
      </c>
      <c r="G66" s="26">
        <f t="shared" si="31"/>
        <v>1769</v>
      </c>
      <c r="H66" s="26">
        <f t="shared" si="31"/>
        <v>1828.1</v>
      </c>
      <c r="I66" s="26">
        <f t="shared" si="31"/>
        <v>2032.1000000000001</v>
      </c>
      <c r="J66" s="26">
        <f t="shared" si="31"/>
        <v>2209.1</v>
      </c>
      <c r="K66" s="26">
        <f t="shared" si="31"/>
        <v>2226.3000000000002</v>
      </c>
      <c r="L66" s="26">
        <f t="shared" si="31"/>
        <v>1979</v>
      </c>
      <c r="M66" s="26">
        <f t="shared" si="31"/>
        <v>1799.6999999999998</v>
      </c>
      <c r="N66" s="26">
        <f t="shared" si="31"/>
        <v>1842</v>
      </c>
      <c r="O66" s="26">
        <f t="shared" si="31"/>
        <v>21874</v>
      </c>
      <c r="P66" s="26">
        <f t="shared" si="31"/>
        <v>1679.0126194699999</v>
      </c>
      <c r="Q66" s="26">
        <f t="shared" si="31"/>
        <v>1456.1101571000002</v>
      </c>
      <c r="R66" s="26">
        <f t="shared" si="31"/>
        <v>1461.0970069699999</v>
      </c>
      <c r="S66" s="26">
        <f t="shared" si="31"/>
        <v>1592.4905733800001</v>
      </c>
      <c r="T66" s="26">
        <f t="shared" si="31"/>
        <v>1768.6551263900001</v>
      </c>
      <c r="U66" s="26">
        <f t="shared" si="31"/>
        <v>1815.9857503899998</v>
      </c>
      <c r="V66" s="26">
        <f t="shared" si="31"/>
        <v>2031.8595060299999</v>
      </c>
      <c r="W66" s="26">
        <f t="shared" si="31"/>
        <v>2211.4118504499997</v>
      </c>
      <c r="X66" s="26">
        <f t="shared" si="31"/>
        <v>2227.1657013999998</v>
      </c>
      <c r="Y66" s="26">
        <f t="shared" si="31"/>
        <v>2017.9854015554331</v>
      </c>
      <c r="Z66" s="26">
        <f t="shared" si="31"/>
        <v>2124.5695652808722</v>
      </c>
      <c r="AA66" s="26">
        <f t="shared" si="31"/>
        <v>2269.1358032465109</v>
      </c>
      <c r="AB66" s="238">
        <f>+AB67+AB77+AB81</f>
        <v>22655.479061662816</v>
      </c>
      <c r="AC66" s="239">
        <f t="shared" si="24"/>
        <v>96.550595732114886</v>
      </c>
      <c r="AD66" s="234"/>
      <c r="AE66" s="235"/>
      <c r="AF66" s="236"/>
      <c r="AG66" s="217"/>
      <c r="AH66" s="217"/>
      <c r="AI66" s="217"/>
      <c r="AJ66" s="217"/>
      <c r="AK66" s="217"/>
      <c r="AL66" s="217"/>
      <c r="AM66" s="217"/>
      <c r="AN66" s="217"/>
      <c r="AO66" s="217"/>
    </row>
    <row r="67" spans="2:66" ht="18" customHeight="1" x14ac:dyDescent="0.25">
      <c r="B67" s="67" t="s">
        <v>74</v>
      </c>
      <c r="C67" s="26">
        <f t="shared" ref="C67:AA67" si="32">+C68+C73</f>
        <v>1429.3000000000002</v>
      </c>
      <c r="D67" s="26">
        <f t="shared" si="32"/>
        <v>1212.9000000000001</v>
      </c>
      <c r="E67" s="26">
        <f t="shared" si="32"/>
        <v>1172.5</v>
      </c>
      <c r="F67" s="26">
        <f t="shared" si="32"/>
        <v>1169</v>
      </c>
      <c r="G67" s="26">
        <f t="shared" si="32"/>
        <v>1344.6</v>
      </c>
      <c r="H67" s="26">
        <f t="shared" si="32"/>
        <v>1395</v>
      </c>
      <c r="I67" s="26">
        <f t="shared" si="32"/>
        <v>1616.7</v>
      </c>
      <c r="J67" s="26">
        <f t="shared" si="32"/>
        <v>1797.5</v>
      </c>
      <c r="K67" s="26">
        <f t="shared" si="32"/>
        <v>1862.6</v>
      </c>
      <c r="L67" s="26">
        <f t="shared" si="32"/>
        <v>1584.4</v>
      </c>
      <c r="M67" s="26">
        <f t="shared" si="32"/>
        <v>1370.6</v>
      </c>
      <c r="N67" s="26">
        <f t="shared" si="32"/>
        <v>1379.3</v>
      </c>
      <c r="O67" s="26">
        <f t="shared" si="32"/>
        <v>17334.400000000001</v>
      </c>
      <c r="P67" s="26">
        <f t="shared" si="32"/>
        <v>1429.2878985899999</v>
      </c>
      <c r="Q67" s="26">
        <f t="shared" si="32"/>
        <v>1212.8999272400001</v>
      </c>
      <c r="R67" s="26">
        <f t="shared" si="32"/>
        <v>1172.51356893</v>
      </c>
      <c r="S67" s="26">
        <f t="shared" si="32"/>
        <v>1168.9963642499999</v>
      </c>
      <c r="T67" s="26">
        <f t="shared" si="32"/>
        <v>1344.3031865600001</v>
      </c>
      <c r="U67" s="26">
        <f t="shared" si="32"/>
        <v>1394.5234989399999</v>
      </c>
      <c r="V67" s="26">
        <f t="shared" si="32"/>
        <v>1616.50868442</v>
      </c>
      <c r="W67" s="26">
        <f t="shared" si="32"/>
        <v>1799.8443132399998</v>
      </c>
      <c r="X67" s="26">
        <f t="shared" si="32"/>
        <v>1863.4826953199997</v>
      </c>
      <c r="Y67" s="26">
        <f t="shared" si="32"/>
        <v>1623.61264738</v>
      </c>
      <c r="Z67" s="26">
        <f t="shared" si="32"/>
        <v>1741.4695652808718</v>
      </c>
      <c r="AA67" s="26">
        <f t="shared" si="32"/>
        <v>1877.371177532267</v>
      </c>
      <c r="AB67" s="238">
        <f>+AB68+AB73</f>
        <v>18244.813527683138</v>
      </c>
      <c r="AC67" s="239">
        <f t="shared" si="24"/>
        <v>95.010014619761648</v>
      </c>
      <c r="AD67" s="234"/>
      <c r="AE67" s="235"/>
      <c r="AF67" s="236"/>
      <c r="AG67" s="217"/>
      <c r="AH67" s="217"/>
      <c r="AI67" s="217"/>
      <c r="AJ67" s="217"/>
      <c r="AK67" s="217"/>
      <c r="AL67" s="217"/>
      <c r="AM67" s="217"/>
      <c r="AN67" s="217"/>
      <c r="AO67" s="217"/>
    </row>
    <row r="68" spans="2:66" ht="18" customHeight="1" x14ac:dyDescent="0.25">
      <c r="B68" s="67" t="s">
        <v>75</v>
      </c>
      <c r="C68" s="26">
        <f t="shared" ref="C68:G68" si="33">SUM(C69:C72)</f>
        <v>76.900000000000006</v>
      </c>
      <c r="D68" s="26">
        <f t="shared" si="33"/>
        <v>91.899999999999991</v>
      </c>
      <c r="E68" s="26">
        <f t="shared" si="33"/>
        <v>109.1</v>
      </c>
      <c r="F68" s="26">
        <f t="shared" si="33"/>
        <v>148.5</v>
      </c>
      <c r="G68" s="26">
        <f t="shared" si="33"/>
        <v>146.80000000000001</v>
      </c>
      <c r="H68" s="26">
        <f t="shared" ref="H68:AA68" si="34">SUM(H69:H72)</f>
        <v>175.7</v>
      </c>
      <c r="I68" s="26">
        <f t="shared" si="34"/>
        <v>91.9</v>
      </c>
      <c r="J68" s="26">
        <f t="shared" si="34"/>
        <v>231.5</v>
      </c>
      <c r="K68" s="26">
        <f t="shared" si="34"/>
        <v>146.6</v>
      </c>
      <c r="L68" s="26">
        <f t="shared" si="34"/>
        <v>143.40000000000003</v>
      </c>
      <c r="M68" s="26">
        <f t="shared" si="34"/>
        <v>81.899999999999991</v>
      </c>
      <c r="N68" s="26">
        <f t="shared" si="34"/>
        <v>82</v>
      </c>
      <c r="O68" s="26">
        <f t="shared" si="34"/>
        <v>1526.1999999999998</v>
      </c>
      <c r="P68" s="26">
        <f t="shared" si="34"/>
        <v>76.877072079999991</v>
      </c>
      <c r="Q68" s="26">
        <f t="shared" si="34"/>
        <v>91.894014040000002</v>
      </c>
      <c r="R68" s="26">
        <f t="shared" si="34"/>
        <v>109.13968020000002</v>
      </c>
      <c r="S68" s="26">
        <f t="shared" si="34"/>
        <v>148.53015619000001</v>
      </c>
      <c r="T68" s="26">
        <f t="shared" si="34"/>
        <v>146.77816866000001</v>
      </c>
      <c r="U68" s="26">
        <f t="shared" si="34"/>
        <v>175.65887468999998</v>
      </c>
      <c r="V68" s="26">
        <f t="shared" si="34"/>
        <v>91.931662549999999</v>
      </c>
      <c r="W68" s="26">
        <f t="shared" si="34"/>
        <v>231.48185698</v>
      </c>
      <c r="X68" s="26">
        <f t="shared" si="34"/>
        <v>146.57804267</v>
      </c>
      <c r="Y68" s="26">
        <f t="shared" si="34"/>
        <v>143.46808386000004</v>
      </c>
      <c r="Z68" s="26">
        <f t="shared" si="34"/>
        <v>145.30000000000001</v>
      </c>
      <c r="AA68" s="26">
        <f t="shared" si="34"/>
        <v>148.885248518113</v>
      </c>
      <c r="AB68" s="238">
        <f>SUM(AB69:AB72)</f>
        <v>1656.522860438113</v>
      </c>
      <c r="AC68" s="239">
        <f t="shared" si="24"/>
        <v>92.132746033843105</v>
      </c>
      <c r="AD68" s="234"/>
      <c r="AE68" s="235"/>
      <c r="AF68" s="236"/>
      <c r="AG68" s="217"/>
      <c r="AH68" s="217"/>
      <c r="AI68" s="217"/>
      <c r="AJ68" s="217"/>
      <c r="AK68" s="217"/>
      <c r="AL68" s="217"/>
      <c r="AM68" s="217"/>
      <c r="AN68" s="217"/>
      <c r="AO68" s="217"/>
    </row>
    <row r="69" spans="2:66" ht="18" customHeight="1" x14ac:dyDescent="0.25">
      <c r="B69" s="279" t="s">
        <v>76</v>
      </c>
      <c r="C69" s="75">
        <f>+[2]PP!P68</f>
        <v>74.900000000000006</v>
      </c>
      <c r="D69" s="75">
        <f>+[2]PP!Q68</f>
        <v>91.8</v>
      </c>
      <c r="E69" s="75">
        <f>+[2]PP!R68</f>
        <v>100.7</v>
      </c>
      <c r="F69" s="75">
        <f>+[2]PP!S68</f>
        <v>89</v>
      </c>
      <c r="G69" s="75">
        <f>+[2]PP!T68</f>
        <v>87.3</v>
      </c>
      <c r="H69" s="75">
        <f>+[2]PP!U68</f>
        <v>93.1</v>
      </c>
      <c r="I69" s="75">
        <f>+[2]PP!V68</f>
        <v>89.5</v>
      </c>
      <c r="J69" s="75">
        <f>+[2]PP!W68</f>
        <v>80</v>
      </c>
      <c r="K69" s="75">
        <f>+[2]PP!X68</f>
        <v>83.6</v>
      </c>
      <c r="L69" s="75">
        <f>+[2]PP!Y68</f>
        <v>80.900000000000006</v>
      </c>
      <c r="M69" s="75">
        <f>+[2]PP!Z68</f>
        <v>81.8</v>
      </c>
      <c r="N69" s="75">
        <f>+[2]PP!AA68</f>
        <v>81.5</v>
      </c>
      <c r="O69" s="39">
        <f>SUM(C69:N69)</f>
        <v>1034.0999999999999</v>
      </c>
      <c r="P69" s="39">
        <v>74.878777700000001</v>
      </c>
      <c r="Q69" s="39">
        <v>91.800624040000002</v>
      </c>
      <c r="R69" s="39">
        <v>100.66387520000001</v>
      </c>
      <c r="S69" s="39">
        <v>89.03136640000001</v>
      </c>
      <c r="T69" s="39">
        <v>87.240317959999999</v>
      </c>
      <c r="U69" s="39">
        <v>93.106757549999998</v>
      </c>
      <c r="V69" s="39">
        <v>89.489817549999998</v>
      </c>
      <c r="W69" s="39">
        <v>79.983503549999995</v>
      </c>
      <c r="X69" s="39">
        <v>83.547349999999994</v>
      </c>
      <c r="Y69" s="39">
        <v>80.989494400000012</v>
      </c>
      <c r="Z69" s="39">
        <v>82.6</v>
      </c>
      <c r="AA69" s="39">
        <v>87.546293974112999</v>
      </c>
      <c r="AB69" s="240">
        <f>SUM(P69:AA69)</f>
        <v>1040.8781783241129</v>
      </c>
      <c r="AC69" s="241">
        <f t="shared" si="24"/>
        <v>99.348801957302399</v>
      </c>
      <c r="AD69" s="234"/>
      <c r="AE69" s="235"/>
      <c r="AF69" s="236"/>
      <c r="AG69" s="217"/>
      <c r="AH69" s="217"/>
      <c r="AI69" s="217"/>
      <c r="AJ69" s="217"/>
      <c r="AK69" s="217"/>
      <c r="AL69" s="217"/>
      <c r="AM69" s="217"/>
      <c r="AN69" s="217"/>
      <c r="AO69" s="217"/>
    </row>
    <row r="70" spans="2:66" ht="18" customHeight="1" x14ac:dyDescent="0.25">
      <c r="B70" s="279" t="s">
        <v>77</v>
      </c>
      <c r="C70" s="75">
        <f>+[2]PP!P69</f>
        <v>0</v>
      </c>
      <c r="D70" s="75">
        <f>+[2]PP!Q69</f>
        <v>0</v>
      </c>
      <c r="E70" s="75">
        <f>+[2]PP!R69</f>
        <v>0</v>
      </c>
      <c r="F70" s="75">
        <f>+[2]PP!S69</f>
        <v>0</v>
      </c>
      <c r="G70" s="75">
        <f>+[2]PP!T69</f>
        <v>0</v>
      </c>
      <c r="H70" s="75">
        <f>+[2]PP!U69</f>
        <v>0</v>
      </c>
      <c r="I70" s="75">
        <f>+[2]PP!V69</f>
        <v>0</v>
      </c>
      <c r="J70" s="75">
        <f>+[2]PP!W69</f>
        <v>0</v>
      </c>
      <c r="K70" s="75">
        <f>+[2]PP!X69</f>
        <v>0</v>
      </c>
      <c r="L70" s="75">
        <f>+[2]PP!Y69</f>
        <v>0</v>
      </c>
      <c r="M70" s="75">
        <f>+[2]PP!Z69</f>
        <v>0</v>
      </c>
      <c r="N70" s="75">
        <f>+[2]PP!AA69</f>
        <v>0</v>
      </c>
      <c r="O70" s="39">
        <f>SUM(C70:N70)</f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240">
        <f>SUM(P70:AA70)</f>
        <v>0</v>
      </c>
      <c r="AC70" s="276">
        <v>0</v>
      </c>
      <c r="AD70" s="234"/>
      <c r="AE70" s="235"/>
      <c r="AF70" s="236"/>
      <c r="AG70" s="217"/>
      <c r="AH70" s="217"/>
      <c r="AI70" s="217"/>
      <c r="AJ70" s="217"/>
      <c r="AK70" s="217"/>
      <c r="AL70" s="217"/>
      <c r="AM70" s="217"/>
      <c r="AN70" s="217"/>
      <c r="AO70" s="217"/>
    </row>
    <row r="71" spans="2:66" ht="18" customHeight="1" x14ac:dyDescent="0.25">
      <c r="B71" s="280" t="s">
        <v>82</v>
      </c>
      <c r="C71" s="281">
        <f>+[2]PP!P70</f>
        <v>1.9</v>
      </c>
      <c r="D71" s="281">
        <f>+[2]PP!Q70</f>
        <v>0</v>
      </c>
      <c r="E71" s="281">
        <f>+[2]PP!R70</f>
        <v>7.1</v>
      </c>
      <c r="F71" s="281">
        <f>+[2]PP!S70</f>
        <v>59.5</v>
      </c>
      <c r="G71" s="281">
        <f>+[2]PP!T70</f>
        <v>59.5</v>
      </c>
      <c r="H71" s="281">
        <f>+[2]PP!U70</f>
        <v>82.5</v>
      </c>
      <c r="I71" s="281">
        <f>+[2]PP!V70</f>
        <v>0.5</v>
      </c>
      <c r="J71" s="281">
        <f>+[2]PP!W70</f>
        <v>151.4</v>
      </c>
      <c r="K71" s="281">
        <f>+[2]PP!X70</f>
        <v>62.9</v>
      </c>
      <c r="L71" s="281">
        <f>+[2]PP!Y70</f>
        <v>61.2</v>
      </c>
      <c r="M71" s="281">
        <f>+[2]PP!Z70</f>
        <v>0</v>
      </c>
      <c r="N71" s="281">
        <f>+[2]PP!AA70</f>
        <v>0.3</v>
      </c>
      <c r="O71" s="262">
        <f>SUM(C71:N71)</f>
        <v>486.79999999999995</v>
      </c>
      <c r="P71" s="262">
        <v>1.89361</v>
      </c>
      <c r="Q71" s="262">
        <v>0</v>
      </c>
      <c r="R71" s="262">
        <v>7.1321250000000003</v>
      </c>
      <c r="S71" s="262">
        <v>59.48995979</v>
      </c>
      <c r="T71" s="262">
        <v>59.530080700000006</v>
      </c>
      <c r="U71" s="262">
        <v>82.489287140000002</v>
      </c>
      <c r="V71" s="262">
        <v>0.54289500000000002</v>
      </c>
      <c r="W71" s="262">
        <v>151.38255343</v>
      </c>
      <c r="X71" s="262">
        <v>62.924899880000005</v>
      </c>
      <c r="Y71" s="262">
        <v>61.235639460000002</v>
      </c>
      <c r="Z71" s="262">
        <v>62.7</v>
      </c>
      <c r="AA71" s="262">
        <v>61.338954543999996</v>
      </c>
      <c r="AB71" s="263">
        <f>SUM(P71:AA71)</f>
        <v>610.66000494400009</v>
      </c>
      <c r="AC71" s="263">
        <f t="shared" si="24"/>
        <v>79.717026833064239</v>
      </c>
      <c r="AD71" s="234"/>
      <c r="AE71" s="235"/>
      <c r="AF71" s="236"/>
      <c r="AG71" s="217"/>
      <c r="AH71" s="217"/>
      <c r="AI71" s="217"/>
      <c r="AJ71" s="217"/>
      <c r="AK71" s="217"/>
      <c r="AL71" s="217"/>
      <c r="AM71" s="217"/>
      <c r="AN71" s="217"/>
      <c r="AO71" s="217"/>
    </row>
    <row r="72" spans="2:66" ht="18" customHeight="1" x14ac:dyDescent="0.25">
      <c r="B72" s="279" t="s">
        <v>79</v>
      </c>
      <c r="C72" s="75">
        <f>+[2]PP!P71</f>
        <v>0.1</v>
      </c>
      <c r="D72" s="75">
        <f>+[2]PP!Q71</f>
        <v>0.1</v>
      </c>
      <c r="E72" s="75">
        <f>+[2]PP!R71</f>
        <v>1.3</v>
      </c>
      <c r="F72" s="75">
        <f>+[2]PP!S71</f>
        <v>0</v>
      </c>
      <c r="G72" s="75">
        <f>+[2]PP!T71</f>
        <v>0</v>
      </c>
      <c r="H72" s="75">
        <f>+[2]PP!U71</f>
        <v>0.1</v>
      </c>
      <c r="I72" s="75">
        <f>+[2]PP!V71</f>
        <v>1.9</v>
      </c>
      <c r="J72" s="75">
        <f>+[2]PP!W71</f>
        <v>0.1</v>
      </c>
      <c r="K72" s="75">
        <f>+[2]PP!X71</f>
        <v>0.1</v>
      </c>
      <c r="L72" s="75">
        <f>+[2]PP!Y71</f>
        <v>1.3</v>
      </c>
      <c r="M72" s="75">
        <f>+[2]PP!Z71</f>
        <v>0.1</v>
      </c>
      <c r="N72" s="75">
        <f>+[2]PP!AA71</f>
        <v>0.2</v>
      </c>
      <c r="O72" s="39">
        <f>SUM(C72:N72)</f>
        <v>5.3</v>
      </c>
      <c r="P72" s="39">
        <v>0.10468438000000001</v>
      </c>
      <c r="Q72" s="39">
        <v>9.3390000000000001E-2</v>
      </c>
      <c r="R72" s="39">
        <v>1.34368</v>
      </c>
      <c r="S72" s="39">
        <v>8.8299999999999993E-3</v>
      </c>
      <c r="T72" s="39">
        <v>7.77E-3</v>
      </c>
      <c r="U72" s="39">
        <v>6.2829999999999997E-2</v>
      </c>
      <c r="V72" s="39">
        <v>1.8989499999999999</v>
      </c>
      <c r="W72" s="39">
        <v>0.1158</v>
      </c>
      <c r="X72" s="39">
        <v>0.10579279</v>
      </c>
      <c r="Y72" s="39">
        <v>1.24295</v>
      </c>
      <c r="Z72" s="39">
        <v>0</v>
      </c>
      <c r="AA72" s="39">
        <v>0</v>
      </c>
      <c r="AB72" s="240">
        <f>SUM(P72:AA72)</f>
        <v>4.9846771700000003</v>
      </c>
      <c r="AC72" s="241">
        <f t="shared" si="24"/>
        <v>106.32584256203697</v>
      </c>
      <c r="AD72" s="282"/>
      <c r="AE72" s="235"/>
      <c r="AF72" s="236"/>
      <c r="AG72" s="217"/>
      <c r="AH72" s="217"/>
      <c r="AI72" s="217"/>
      <c r="AJ72" s="217"/>
      <c r="AK72" s="217"/>
      <c r="AL72" s="217"/>
      <c r="AM72" s="217"/>
      <c r="AN72" s="217"/>
      <c r="AO72" s="217"/>
    </row>
    <row r="73" spans="2:66" ht="18" customHeight="1" x14ac:dyDescent="0.25">
      <c r="B73" s="67" t="s">
        <v>80</v>
      </c>
      <c r="C73" s="26">
        <f t="shared" ref="C73:AA73" si="35">SUM(C74:C76)</f>
        <v>1352.4</v>
      </c>
      <c r="D73" s="26">
        <f t="shared" si="35"/>
        <v>1121</v>
      </c>
      <c r="E73" s="26">
        <f t="shared" si="35"/>
        <v>1063.4000000000001</v>
      </c>
      <c r="F73" s="26">
        <f t="shared" si="35"/>
        <v>1020.5</v>
      </c>
      <c r="G73" s="26">
        <f t="shared" si="35"/>
        <v>1197.8</v>
      </c>
      <c r="H73" s="26">
        <f t="shared" si="35"/>
        <v>1219.3</v>
      </c>
      <c r="I73" s="26">
        <f t="shared" si="35"/>
        <v>1524.8</v>
      </c>
      <c r="J73" s="26">
        <f t="shared" si="35"/>
        <v>1566</v>
      </c>
      <c r="K73" s="26">
        <f t="shared" si="35"/>
        <v>1716</v>
      </c>
      <c r="L73" s="26">
        <f t="shared" si="35"/>
        <v>1441</v>
      </c>
      <c r="M73" s="26">
        <f t="shared" si="35"/>
        <v>1288.6999999999998</v>
      </c>
      <c r="N73" s="26">
        <f t="shared" si="35"/>
        <v>1297.3</v>
      </c>
      <c r="O73" s="26">
        <f t="shared" si="35"/>
        <v>15808.2</v>
      </c>
      <c r="P73" s="26">
        <f t="shared" si="35"/>
        <v>1352.4108265099999</v>
      </c>
      <c r="Q73" s="26">
        <f t="shared" si="35"/>
        <v>1121.0059132000001</v>
      </c>
      <c r="R73" s="26">
        <f t="shared" si="35"/>
        <v>1063.3738887300001</v>
      </c>
      <c r="S73" s="26">
        <f t="shared" si="35"/>
        <v>1020.46620806</v>
      </c>
      <c r="T73" s="26">
        <f t="shared" si="35"/>
        <v>1197.5250179000002</v>
      </c>
      <c r="U73" s="26">
        <f t="shared" si="35"/>
        <v>1218.8646242499999</v>
      </c>
      <c r="V73" s="26">
        <f t="shared" si="35"/>
        <v>1524.57702187</v>
      </c>
      <c r="W73" s="26">
        <f t="shared" si="35"/>
        <v>1568.3624562599998</v>
      </c>
      <c r="X73" s="26">
        <f t="shared" si="35"/>
        <v>1716.9046526499997</v>
      </c>
      <c r="Y73" s="26">
        <f t="shared" si="35"/>
        <v>1480.14456352</v>
      </c>
      <c r="Z73" s="26">
        <f t="shared" si="35"/>
        <v>1596.1695652808719</v>
      </c>
      <c r="AA73" s="26">
        <f t="shared" si="35"/>
        <v>1728.485929014154</v>
      </c>
      <c r="AB73" s="238">
        <f>SUM(AB74:AB76)</f>
        <v>16588.290667245026</v>
      </c>
      <c r="AC73" s="239">
        <f t="shared" si="24"/>
        <v>95.297341462762162</v>
      </c>
      <c r="AD73" s="282"/>
      <c r="AE73" s="235"/>
      <c r="AF73" s="236"/>
      <c r="AG73" s="217"/>
      <c r="AH73" s="217"/>
      <c r="AI73" s="217"/>
      <c r="AJ73" s="217"/>
      <c r="AK73" s="217"/>
      <c r="AL73" s="217"/>
      <c r="AM73" s="217"/>
      <c r="AN73" s="217"/>
      <c r="AO73" s="217"/>
    </row>
    <row r="74" spans="2:66" ht="18" customHeight="1" x14ac:dyDescent="0.25">
      <c r="B74" s="248" t="s">
        <v>81</v>
      </c>
      <c r="C74" s="59">
        <f>+[2]PP!P73:P73</f>
        <v>23.2</v>
      </c>
      <c r="D74" s="59">
        <f>+[2]PP!Q73:Q73</f>
        <v>30.9</v>
      </c>
      <c r="E74" s="59">
        <f>+[2]PP!R73:R73</f>
        <v>28.9</v>
      </c>
      <c r="F74" s="59">
        <f>+[2]PP!S73:S73</f>
        <v>25.4</v>
      </c>
      <c r="G74" s="59">
        <f>+[2]PP!T73:T73</f>
        <v>23.3</v>
      </c>
      <c r="H74" s="59">
        <f>+[2]PP!U73:U73</f>
        <v>24.5</v>
      </c>
      <c r="I74" s="59">
        <f>+[2]PP!V73:V73</f>
        <v>31.8</v>
      </c>
      <c r="J74" s="59">
        <f>+[2]PP!W73:W73</f>
        <v>56</v>
      </c>
      <c r="K74" s="59">
        <f>+[2]PP!X73:X73</f>
        <v>35.799999999999997</v>
      </c>
      <c r="L74" s="59">
        <f>+[2]PP!Y73:Y73</f>
        <v>119</v>
      </c>
      <c r="M74" s="59">
        <f>+[2]PP!Z73:Z73</f>
        <v>45.1</v>
      </c>
      <c r="N74" s="59">
        <f>+[2]PP!AA73:AA73</f>
        <v>50.3</v>
      </c>
      <c r="O74" s="39">
        <f>SUM(C74:N74)</f>
        <v>494.20000000000005</v>
      </c>
      <c r="P74" s="39">
        <v>23.225307499999971</v>
      </c>
      <c r="Q74" s="39">
        <v>30.895996559999979</v>
      </c>
      <c r="R74" s="39">
        <v>28.935508889999927</v>
      </c>
      <c r="S74" s="39">
        <v>25.346009089999882</v>
      </c>
      <c r="T74" s="39">
        <v>22.969288649999907</v>
      </c>
      <c r="U74" s="39">
        <v>24.119729050000199</v>
      </c>
      <c r="V74" s="39">
        <v>31.572869999999934</v>
      </c>
      <c r="W74" s="39">
        <v>57.999677729999924</v>
      </c>
      <c r="X74" s="39">
        <v>36.732784649999843</v>
      </c>
      <c r="Y74" s="39">
        <v>42.825246440000065</v>
      </c>
      <c r="Z74" s="39">
        <v>39.200000000000003</v>
      </c>
      <c r="AA74" s="39">
        <v>46.409653727597529</v>
      </c>
      <c r="AB74" s="240">
        <f>SUM(P74:AA74)</f>
        <v>410.23207228759713</v>
      </c>
      <c r="AC74" s="241">
        <f t="shared" si="24"/>
        <v>120.46839664294613</v>
      </c>
      <c r="AD74" s="282"/>
      <c r="AE74" s="235"/>
      <c r="AF74" s="236"/>
      <c r="AG74" s="217"/>
      <c r="AH74" s="217"/>
      <c r="AI74" s="217"/>
      <c r="AJ74" s="217"/>
      <c r="AK74" s="217"/>
      <c r="AL74" s="217"/>
      <c r="AM74" s="217"/>
      <c r="AN74" s="217"/>
      <c r="AO74" s="217"/>
    </row>
    <row r="75" spans="2:66" ht="18" customHeight="1" x14ac:dyDescent="0.25">
      <c r="B75" s="283" t="s">
        <v>82</v>
      </c>
      <c r="C75" s="270">
        <f>+[2]PP!P74:P74</f>
        <v>1042.7</v>
      </c>
      <c r="D75" s="270">
        <f>+[2]PP!Q74:Q74</f>
        <v>838.4</v>
      </c>
      <c r="E75" s="270">
        <f>+[2]PP!R74:R74</f>
        <v>889.1</v>
      </c>
      <c r="F75" s="270">
        <f>+[2]PP!S74:S74</f>
        <v>849.7</v>
      </c>
      <c r="G75" s="270">
        <f>+[2]PP!T74:T74</f>
        <v>996</v>
      </c>
      <c r="H75" s="270">
        <f>+[2]PP!U74:U74</f>
        <v>1017.6</v>
      </c>
      <c r="I75" s="270">
        <f>+[2]PP!V74:V74</f>
        <v>1290.2</v>
      </c>
      <c r="J75" s="270">
        <f>+[2]PP!W74:W74</f>
        <v>1185.8</v>
      </c>
      <c r="K75" s="270">
        <f>+[2]PP!X74:X74</f>
        <v>1372.1</v>
      </c>
      <c r="L75" s="270">
        <f>+[2]PP!Y74:Y74</f>
        <v>1085</v>
      </c>
      <c r="M75" s="270">
        <f>+[2]PP!Z74:Z74</f>
        <v>1113.5</v>
      </c>
      <c r="N75" s="270">
        <f>+[2]PP!AA74:AA74</f>
        <v>1047.3</v>
      </c>
      <c r="O75" s="262">
        <f>SUM(C75:N75)</f>
        <v>12727.4</v>
      </c>
      <c r="P75" s="284">
        <v>1042.7004063300001</v>
      </c>
      <c r="Q75" s="284">
        <v>838.39610920000007</v>
      </c>
      <c r="R75" s="284">
        <v>889.09538042000008</v>
      </c>
      <c r="S75" s="284">
        <v>849.73008975000016</v>
      </c>
      <c r="T75" s="284">
        <v>996.04468833000021</v>
      </c>
      <c r="U75" s="284">
        <v>1017.5378121699998</v>
      </c>
      <c r="V75" s="284">
        <v>1290.1763894000001</v>
      </c>
      <c r="W75" s="284">
        <v>1186.1776318099999</v>
      </c>
      <c r="X75" s="284">
        <v>1372.0685235399999</v>
      </c>
      <c r="Y75" s="284">
        <v>1200.40112499</v>
      </c>
      <c r="Z75" s="284">
        <v>1265.2</v>
      </c>
      <c r="AA75" s="284">
        <v>1342.479749708885</v>
      </c>
      <c r="AB75" s="263">
        <f>SUM(P75:AA75)</f>
        <v>13290.007905648885</v>
      </c>
      <c r="AC75" s="263">
        <f t="shared" si="24"/>
        <v>95.766684943733182</v>
      </c>
      <c r="AD75" s="282"/>
      <c r="AE75" s="235"/>
      <c r="AF75" s="236"/>
      <c r="AG75" s="217"/>
      <c r="AH75" s="217"/>
      <c r="AI75" s="217"/>
      <c r="AJ75" s="217"/>
      <c r="AK75" s="217"/>
      <c r="AL75" s="217"/>
      <c r="AM75" s="217"/>
      <c r="AN75" s="217"/>
      <c r="AO75" s="217"/>
    </row>
    <row r="76" spans="2:66" ht="18" customHeight="1" x14ac:dyDescent="0.25">
      <c r="B76" s="248" t="s">
        <v>34</v>
      </c>
      <c r="C76" s="59">
        <f>+[2]PP!P75:P75</f>
        <v>286.5</v>
      </c>
      <c r="D76" s="59">
        <f>+[2]PP!Q75:Q75</f>
        <v>251.7</v>
      </c>
      <c r="E76" s="59">
        <f>+[2]PP!R75:R75</f>
        <v>145.4</v>
      </c>
      <c r="F76" s="59">
        <f>+[2]PP!S75:S75</f>
        <v>145.4</v>
      </c>
      <c r="G76" s="59">
        <f>+[2]PP!T75:T75</f>
        <v>178.5</v>
      </c>
      <c r="H76" s="59">
        <f>+[2]PP!U75:U75</f>
        <v>177.2</v>
      </c>
      <c r="I76" s="59">
        <f>+[2]PP!V75:V75</f>
        <v>202.8</v>
      </c>
      <c r="J76" s="59">
        <f>+[2]PP!W75:W75</f>
        <v>324.2</v>
      </c>
      <c r="K76" s="59">
        <f>+[2]PP!X75:X75</f>
        <v>308.10000000000002</v>
      </c>
      <c r="L76" s="59">
        <f>+[2]PP!Y75:Y75</f>
        <v>237</v>
      </c>
      <c r="M76" s="59">
        <f>+[2]PP!Z75:Z75</f>
        <v>130.1</v>
      </c>
      <c r="N76" s="59">
        <f>+[2]PP!AA75:AA75</f>
        <v>199.7</v>
      </c>
      <c r="O76" s="39">
        <f>SUM(C76:N76)</f>
        <v>2586.6</v>
      </c>
      <c r="P76" s="39">
        <v>286.48511267999999</v>
      </c>
      <c r="Q76" s="39">
        <v>251.71380744000001</v>
      </c>
      <c r="R76" s="39">
        <v>145.34299941999998</v>
      </c>
      <c r="S76" s="39">
        <v>145.39010922</v>
      </c>
      <c r="T76" s="39">
        <v>178.51104092</v>
      </c>
      <c r="U76" s="39">
        <v>177.20708303000001</v>
      </c>
      <c r="V76" s="39">
        <v>202.82776247000001</v>
      </c>
      <c r="W76" s="39">
        <v>324.18514672000003</v>
      </c>
      <c r="X76" s="39">
        <v>308.10334445999996</v>
      </c>
      <c r="Y76" s="39">
        <v>236.91819208999999</v>
      </c>
      <c r="Z76" s="39">
        <v>291.76956528087175</v>
      </c>
      <c r="AA76" s="39">
        <v>339.59652557767134</v>
      </c>
      <c r="AB76" s="240">
        <f>SUM(P76:AA76)</f>
        <v>2888.0506893085426</v>
      </c>
      <c r="AC76" s="241">
        <f t="shared" si="24"/>
        <v>89.562139943578472</v>
      </c>
      <c r="AD76" s="282"/>
      <c r="AE76" s="235"/>
      <c r="AF76" s="236"/>
      <c r="AG76" s="217"/>
      <c r="AH76" s="217"/>
      <c r="AI76" s="217"/>
      <c r="AJ76" s="217"/>
      <c r="AK76" s="217"/>
      <c r="AL76" s="217"/>
      <c r="AM76" s="217"/>
      <c r="AN76" s="217"/>
      <c r="AO76" s="217"/>
    </row>
    <row r="77" spans="2:66" ht="18" customHeight="1" x14ac:dyDescent="0.25">
      <c r="B77" s="67" t="s">
        <v>83</v>
      </c>
      <c r="C77" s="64">
        <f t="shared" ref="C77:AA77" si="36">SUM(C78:C80)</f>
        <v>244</v>
      </c>
      <c r="D77" s="64">
        <f t="shared" si="36"/>
        <v>236.8</v>
      </c>
      <c r="E77" s="64">
        <f t="shared" si="36"/>
        <v>280.00000000000006</v>
      </c>
      <c r="F77" s="64">
        <f t="shared" si="36"/>
        <v>416.6</v>
      </c>
      <c r="G77" s="64">
        <f t="shared" si="36"/>
        <v>416.5</v>
      </c>
      <c r="H77" s="64">
        <f t="shared" si="36"/>
        <v>414.3</v>
      </c>
      <c r="I77" s="64">
        <f t="shared" si="36"/>
        <v>407.70000000000005</v>
      </c>
      <c r="J77" s="64">
        <f t="shared" si="36"/>
        <v>386.1</v>
      </c>
      <c r="K77" s="64">
        <f t="shared" si="36"/>
        <v>355.9</v>
      </c>
      <c r="L77" s="64">
        <f t="shared" si="36"/>
        <v>375.1</v>
      </c>
      <c r="M77" s="64">
        <f t="shared" si="36"/>
        <v>415.6</v>
      </c>
      <c r="N77" s="64">
        <f t="shared" si="36"/>
        <v>436.7</v>
      </c>
      <c r="O77" s="64">
        <f t="shared" si="36"/>
        <v>4385.3</v>
      </c>
      <c r="P77" s="64">
        <f t="shared" si="36"/>
        <v>243.96896671999997</v>
      </c>
      <c r="Q77" s="64">
        <f t="shared" si="36"/>
        <v>236.81022985999999</v>
      </c>
      <c r="R77" s="64">
        <f t="shared" si="36"/>
        <v>279.98343803999995</v>
      </c>
      <c r="S77" s="64">
        <f t="shared" si="36"/>
        <v>416.59420913000002</v>
      </c>
      <c r="T77" s="64">
        <f t="shared" si="36"/>
        <v>416.47719394000001</v>
      </c>
      <c r="U77" s="64">
        <f t="shared" si="36"/>
        <v>414.36225145000003</v>
      </c>
      <c r="V77" s="64">
        <f t="shared" si="36"/>
        <v>407.69979760000001</v>
      </c>
      <c r="W77" s="64">
        <f t="shared" si="36"/>
        <v>386.06753721000001</v>
      </c>
      <c r="X77" s="64">
        <f t="shared" si="36"/>
        <v>355.88300607999997</v>
      </c>
      <c r="Y77" s="64">
        <f t="shared" si="36"/>
        <v>375.17275417543311</v>
      </c>
      <c r="Z77" s="64">
        <f t="shared" si="36"/>
        <v>376.30000000000007</v>
      </c>
      <c r="AA77" s="64">
        <f t="shared" si="36"/>
        <v>385.49429029916672</v>
      </c>
      <c r="AB77" s="232">
        <f>SUM(AB78:AB80)</f>
        <v>4294.8136745046004</v>
      </c>
      <c r="AC77" s="233">
        <f t="shared" si="24"/>
        <v>102.10687429893773</v>
      </c>
      <c r="AD77" s="234"/>
      <c r="AE77" s="235"/>
      <c r="AF77" s="236"/>
      <c r="AG77" s="217"/>
      <c r="AH77" s="217"/>
      <c r="AI77" s="217"/>
      <c r="AJ77" s="217"/>
      <c r="AK77" s="217"/>
      <c r="AL77" s="217"/>
      <c r="AM77" s="217"/>
      <c r="AN77" s="217"/>
      <c r="AO77" s="217"/>
    </row>
    <row r="78" spans="2:66" ht="18" customHeight="1" x14ac:dyDescent="0.25">
      <c r="B78" s="279" t="s">
        <v>84</v>
      </c>
      <c r="C78" s="59">
        <f>+[2]PP!P77</f>
        <v>184.5</v>
      </c>
      <c r="D78" s="59">
        <f>+[2]PP!Q77</f>
        <v>175.3</v>
      </c>
      <c r="E78" s="59">
        <f>+[2]PP!R77</f>
        <v>198.8</v>
      </c>
      <c r="F78" s="59">
        <f>+[2]PP!S77</f>
        <v>333.5</v>
      </c>
      <c r="G78" s="59">
        <f>+[2]PP!T77</f>
        <v>334.3</v>
      </c>
      <c r="H78" s="59">
        <f>+[2]PP!U77</f>
        <v>331.2</v>
      </c>
      <c r="I78" s="59">
        <f>+[2]PP!V77</f>
        <v>319.60000000000002</v>
      </c>
      <c r="J78" s="59">
        <f>+[2]PP!W77</f>
        <v>296.2</v>
      </c>
      <c r="K78" s="59">
        <f>+[2]PP!X77</f>
        <v>275.39999999999998</v>
      </c>
      <c r="L78" s="59">
        <f>+[2]PP!Y77</f>
        <v>290.39999999999998</v>
      </c>
      <c r="M78" s="59">
        <f>+[2]PP!Z77</f>
        <v>341.1</v>
      </c>
      <c r="N78" s="59">
        <f>+[2]PP!AA77</f>
        <v>360.7</v>
      </c>
      <c r="O78" s="39">
        <f>SUM(C78:N78)</f>
        <v>3441</v>
      </c>
      <c r="P78" s="39">
        <v>184.49512741999999</v>
      </c>
      <c r="Q78" s="39">
        <v>175.27881199999999</v>
      </c>
      <c r="R78" s="39">
        <v>198.84243180999999</v>
      </c>
      <c r="S78" s="39">
        <v>333.48563294000002</v>
      </c>
      <c r="T78" s="39">
        <v>334.32118129000003</v>
      </c>
      <c r="U78" s="39">
        <v>331.20985464</v>
      </c>
      <c r="V78" s="39">
        <v>319.55302129</v>
      </c>
      <c r="W78" s="39">
        <v>296.24231185000002</v>
      </c>
      <c r="X78" s="39">
        <v>275.41160739999998</v>
      </c>
      <c r="Y78" s="39">
        <v>290.47528076543307</v>
      </c>
      <c r="Z78" s="39">
        <v>295.10000000000002</v>
      </c>
      <c r="AA78" s="39">
        <v>302.73745652713569</v>
      </c>
      <c r="AB78" s="240">
        <f t="shared" ref="AB78:AB83" si="37">SUM(P78:AA78)</f>
        <v>3337.1527179325685</v>
      </c>
      <c r="AC78" s="241">
        <f t="shared" si="24"/>
        <v>103.11185285316419</v>
      </c>
      <c r="AD78" s="234"/>
      <c r="AE78" s="235"/>
      <c r="AF78" s="236"/>
      <c r="AG78" s="217"/>
      <c r="AH78" s="217"/>
      <c r="AI78" s="217"/>
      <c r="AJ78" s="217"/>
      <c r="AK78" s="217"/>
      <c r="AL78" s="217"/>
      <c r="AM78" s="217"/>
      <c r="AN78" s="217"/>
      <c r="AO78" s="217"/>
    </row>
    <row r="79" spans="2:66" ht="18" customHeight="1" x14ac:dyDescent="0.25">
      <c r="B79" s="279" t="s">
        <v>85</v>
      </c>
      <c r="C79" s="59">
        <f>+[2]PP!P78</f>
        <v>57.9</v>
      </c>
      <c r="D79" s="59">
        <f>+[2]PP!Q78</f>
        <v>59</v>
      </c>
      <c r="E79" s="59">
        <f>+[2]PP!R78</f>
        <v>78.400000000000006</v>
      </c>
      <c r="F79" s="59">
        <f>+[2]PP!S78</f>
        <v>80.5</v>
      </c>
      <c r="G79" s="59">
        <f>+[2]PP!T78</f>
        <v>79.599999999999994</v>
      </c>
      <c r="H79" s="59">
        <f>+[2]PP!U78</f>
        <v>80.3</v>
      </c>
      <c r="I79" s="59">
        <f>+[2]PP!V78</f>
        <v>85.5</v>
      </c>
      <c r="J79" s="59">
        <f>+[2]PP!W78</f>
        <v>87.3</v>
      </c>
      <c r="K79" s="59">
        <f>+[2]PP!X78</f>
        <v>77.7</v>
      </c>
      <c r="L79" s="59">
        <f>+[2]PP!Y78</f>
        <v>82.1</v>
      </c>
      <c r="M79" s="59">
        <f>+[2]PP!Z78</f>
        <v>71.8</v>
      </c>
      <c r="N79" s="59">
        <f>+[2]PP!AA78</f>
        <v>73.7</v>
      </c>
      <c r="O79" s="39">
        <f>SUM(C79:N79)</f>
        <v>913.80000000000007</v>
      </c>
      <c r="P79" s="39">
        <v>57.854937299999996</v>
      </c>
      <c r="Q79" s="39">
        <v>59.046164470000001</v>
      </c>
      <c r="R79" s="39">
        <v>78.373032670000001</v>
      </c>
      <c r="S79" s="39">
        <v>80.548833019999989</v>
      </c>
      <c r="T79" s="39">
        <v>79.533894819999986</v>
      </c>
      <c r="U79" s="39">
        <v>80.298203970000003</v>
      </c>
      <c r="V79" s="39">
        <v>85.506797370000001</v>
      </c>
      <c r="W79" s="39">
        <v>87.291963749999994</v>
      </c>
      <c r="X79" s="39">
        <v>77.691353809999995</v>
      </c>
      <c r="Y79" s="39">
        <v>82.077082430000004</v>
      </c>
      <c r="Z79" s="39">
        <v>79.099999999999994</v>
      </c>
      <c r="AA79" s="39">
        <v>80.655257069087739</v>
      </c>
      <c r="AB79" s="240">
        <f t="shared" si="37"/>
        <v>927.97752067908777</v>
      </c>
      <c r="AC79" s="241">
        <f t="shared" si="24"/>
        <v>98.472212918615455</v>
      </c>
      <c r="AD79" s="234"/>
      <c r="AE79" s="235"/>
      <c r="AF79" s="236"/>
      <c r="AG79" s="217"/>
      <c r="AH79" s="217"/>
      <c r="AI79" s="217"/>
      <c r="AJ79" s="217"/>
      <c r="AK79" s="217"/>
      <c r="AL79" s="217"/>
      <c r="AM79" s="217"/>
      <c r="AN79" s="217"/>
      <c r="AO79" s="217"/>
    </row>
    <row r="80" spans="2:66" ht="18" customHeight="1" x14ac:dyDescent="0.25">
      <c r="B80" s="279" t="s">
        <v>34</v>
      </c>
      <c r="C80" s="59">
        <f>+[2]PP!P79</f>
        <v>1.6</v>
      </c>
      <c r="D80" s="59">
        <f>+[2]PP!Q79</f>
        <v>2.5</v>
      </c>
      <c r="E80" s="59">
        <f>+[2]PP!R79</f>
        <v>2.8</v>
      </c>
      <c r="F80" s="59">
        <f>+[2]PP!S79</f>
        <v>2.6</v>
      </c>
      <c r="G80" s="59">
        <f>+[2]PP!T79</f>
        <v>2.6</v>
      </c>
      <c r="H80" s="59">
        <f>+[2]PP!U79</f>
        <v>2.8</v>
      </c>
      <c r="I80" s="59">
        <f>+[2]PP!V79</f>
        <v>2.6</v>
      </c>
      <c r="J80" s="59">
        <f>+[2]PP!W79</f>
        <v>2.6</v>
      </c>
      <c r="K80" s="59">
        <f>+[2]PP!X79</f>
        <v>2.8</v>
      </c>
      <c r="L80" s="59">
        <f>+[2]PP!Y79</f>
        <v>2.6</v>
      </c>
      <c r="M80" s="59">
        <f>+[2]PP!Z79</f>
        <v>2.7</v>
      </c>
      <c r="N80" s="59">
        <f>+[2]PP!AA79</f>
        <v>2.2999999999999998</v>
      </c>
      <c r="O80" s="39">
        <f>SUM(C80:N80)</f>
        <v>30.500000000000004</v>
      </c>
      <c r="P80" s="39">
        <v>1.6189020000000001</v>
      </c>
      <c r="Q80" s="39">
        <v>2.48525339</v>
      </c>
      <c r="R80" s="39">
        <v>2.7679735600000002</v>
      </c>
      <c r="S80" s="39">
        <v>2.55974317</v>
      </c>
      <c r="T80" s="39">
        <v>2.6221178300000001</v>
      </c>
      <c r="U80" s="39">
        <v>2.8541928400000001</v>
      </c>
      <c r="V80" s="39">
        <v>2.6399789399999998</v>
      </c>
      <c r="W80" s="39">
        <v>2.5332616099999998</v>
      </c>
      <c r="X80" s="39">
        <v>2.7800448700000002</v>
      </c>
      <c r="Y80" s="39">
        <v>2.6203909799999998</v>
      </c>
      <c r="Z80" s="39">
        <v>2.1</v>
      </c>
      <c r="AA80" s="39">
        <v>2.1015767029432868</v>
      </c>
      <c r="AB80" s="240">
        <f t="shared" si="37"/>
        <v>29.68343589294329</v>
      </c>
      <c r="AC80" s="241">
        <f t="shared" si="24"/>
        <v>102.75090831803213</v>
      </c>
      <c r="AD80" s="234"/>
      <c r="AE80" s="235"/>
      <c r="AF80" s="236"/>
      <c r="AG80" s="217"/>
      <c r="AH80" s="217"/>
      <c r="AI80" s="217"/>
      <c r="AJ80" s="217"/>
      <c r="AK80" s="217"/>
      <c r="AL80" s="217"/>
      <c r="AM80" s="217"/>
      <c r="AN80" s="217"/>
      <c r="AO80" s="217"/>
    </row>
    <row r="81" spans="2:41" ht="18" customHeight="1" x14ac:dyDescent="0.25">
      <c r="B81" s="67" t="s">
        <v>86</v>
      </c>
      <c r="C81" s="64">
        <f t="shared" ref="C81:Z81" si="38">+C82+C83</f>
        <v>5.7</v>
      </c>
      <c r="D81" s="64">
        <f t="shared" si="38"/>
        <v>6.4</v>
      </c>
      <c r="E81" s="64">
        <f t="shared" si="38"/>
        <v>8.6</v>
      </c>
      <c r="F81" s="64">
        <f t="shared" si="38"/>
        <v>6.9</v>
      </c>
      <c r="G81" s="64">
        <f t="shared" si="38"/>
        <v>7.9</v>
      </c>
      <c r="H81" s="64">
        <f t="shared" si="38"/>
        <v>18.8</v>
      </c>
      <c r="I81" s="64">
        <f t="shared" si="38"/>
        <v>7.6999999999999993</v>
      </c>
      <c r="J81" s="64">
        <f t="shared" si="38"/>
        <v>25.5</v>
      </c>
      <c r="K81" s="64">
        <f t="shared" si="38"/>
        <v>7.8</v>
      </c>
      <c r="L81" s="64">
        <f t="shared" si="38"/>
        <v>19.5</v>
      </c>
      <c r="M81" s="64">
        <f t="shared" si="38"/>
        <v>13.5</v>
      </c>
      <c r="N81" s="64">
        <f t="shared" si="38"/>
        <v>26</v>
      </c>
      <c r="O81" s="64">
        <f t="shared" si="38"/>
        <v>154.30000000000001</v>
      </c>
      <c r="P81" s="64">
        <f t="shared" si="38"/>
        <v>5.7557541600000004</v>
      </c>
      <c r="Q81" s="64">
        <f t="shared" si="38"/>
        <v>6.4</v>
      </c>
      <c r="R81" s="64">
        <f t="shared" si="38"/>
        <v>8.6</v>
      </c>
      <c r="S81" s="64">
        <f t="shared" si="38"/>
        <v>6.9</v>
      </c>
      <c r="T81" s="64">
        <f t="shared" si="38"/>
        <v>7.8747458899999998</v>
      </c>
      <c r="U81" s="64">
        <f t="shared" si="38"/>
        <v>7.1</v>
      </c>
      <c r="V81" s="64">
        <f t="shared" si="38"/>
        <v>7.6510240100000004</v>
      </c>
      <c r="W81" s="64">
        <f t="shared" si="38"/>
        <v>25.5</v>
      </c>
      <c r="X81" s="64">
        <f t="shared" si="38"/>
        <v>7.8</v>
      </c>
      <c r="Y81" s="64">
        <f t="shared" si="38"/>
        <v>19.2</v>
      </c>
      <c r="Z81" s="64">
        <f t="shared" si="38"/>
        <v>6.8000000000000007</v>
      </c>
      <c r="AA81" s="64">
        <v>6.2703354150771649</v>
      </c>
      <c r="AB81" s="238">
        <f t="shared" si="37"/>
        <v>115.85185947507718</v>
      </c>
      <c r="AC81" s="241">
        <f t="shared" si="24"/>
        <v>133.18733138952686</v>
      </c>
      <c r="AD81" s="234"/>
      <c r="AE81" s="235"/>
      <c r="AF81" s="236"/>
      <c r="AG81" s="217"/>
      <c r="AH81" s="217"/>
      <c r="AI81" s="217"/>
      <c r="AJ81" s="217"/>
      <c r="AK81" s="217"/>
      <c r="AL81" s="217"/>
      <c r="AM81" s="217"/>
      <c r="AN81" s="217"/>
      <c r="AO81" s="217"/>
    </row>
    <row r="82" spans="2:41" ht="18" customHeight="1" x14ac:dyDescent="0.25">
      <c r="B82" s="280" t="s">
        <v>82</v>
      </c>
      <c r="C82" s="270">
        <f>+[2]PP!P81</f>
        <v>2</v>
      </c>
      <c r="D82" s="270">
        <f>+[2]PP!Q81</f>
        <v>2.4</v>
      </c>
      <c r="E82" s="270">
        <f>+[2]PP!R81</f>
        <v>3.3</v>
      </c>
      <c r="F82" s="270">
        <f>+[2]PP!S81</f>
        <v>2.5</v>
      </c>
      <c r="G82" s="270">
        <f>+[2]PP!T81</f>
        <v>2.9</v>
      </c>
      <c r="H82" s="270">
        <f>+[2]PP!U81</f>
        <v>14.3</v>
      </c>
      <c r="I82" s="270">
        <f>+[2]PP!V81</f>
        <v>3.4</v>
      </c>
      <c r="J82" s="270">
        <f>+[2]PP!W81</f>
        <v>21.1</v>
      </c>
      <c r="K82" s="270">
        <f>+[2]PP!X81</f>
        <v>3.7</v>
      </c>
      <c r="L82" s="270">
        <f>+[2]PP!Y81</f>
        <v>15.3</v>
      </c>
      <c r="M82" s="270">
        <f>+[2]PP!Z81</f>
        <v>9.3000000000000007</v>
      </c>
      <c r="N82" s="270">
        <f>+[2]PP!AA81</f>
        <v>22.2</v>
      </c>
      <c r="O82" s="270">
        <f t="shared" ref="O82:O83" si="39">SUM(C82:N82)</f>
        <v>102.4</v>
      </c>
      <c r="P82" s="262">
        <v>2.0248461099999999</v>
      </c>
      <c r="Q82" s="270">
        <v>2.4</v>
      </c>
      <c r="R82" s="270">
        <v>3.3</v>
      </c>
      <c r="S82" s="270">
        <v>2.5</v>
      </c>
      <c r="T82" s="270">
        <v>2.8674011200000002</v>
      </c>
      <c r="U82" s="270">
        <v>2.6</v>
      </c>
      <c r="V82" s="270">
        <v>3.4147934700000002</v>
      </c>
      <c r="W82" s="270">
        <v>21.1</v>
      </c>
      <c r="X82" s="270">
        <v>3.7</v>
      </c>
      <c r="Y82" s="270">
        <v>15.3</v>
      </c>
      <c r="Z82" s="270">
        <v>3.1</v>
      </c>
      <c r="AA82" s="270">
        <f>2315748.8212/1000000</f>
        <v>2.3157488212000001</v>
      </c>
      <c r="AB82" s="263">
        <f t="shared" si="37"/>
        <v>64.622789521200005</v>
      </c>
      <c r="AC82" s="263">
        <f t="shared" si="24"/>
        <v>158.45803122814266</v>
      </c>
      <c r="AE82" s="235"/>
      <c r="AF82" s="236"/>
      <c r="AG82" s="217"/>
      <c r="AH82" s="217"/>
      <c r="AI82" s="217"/>
      <c r="AJ82" s="217"/>
      <c r="AK82" s="217"/>
      <c r="AL82" s="217"/>
      <c r="AM82" s="217"/>
      <c r="AN82" s="217"/>
      <c r="AO82" s="217"/>
    </row>
    <row r="83" spans="2:41" ht="18" customHeight="1" x14ac:dyDescent="0.25">
      <c r="B83" s="285" t="s">
        <v>34</v>
      </c>
      <c r="C83" s="59">
        <f>+[2]PP!P82</f>
        <v>3.7</v>
      </c>
      <c r="D83" s="59">
        <f>+[2]PP!Q82</f>
        <v>4</v>
      </c>
      <c r="E83" s="59">
        <f>+[2]PP!R82</f>
        <v>5.3</v>
      </c>
      <c r="F83" s="59">
        <f>+[2]PP!S82</f>
        <v>4.4000000000000004</v>
      </c>
      <c r="G83" s="59">
        <f>+[2]PP!T82</f>
        <v>5</v>
      </c>
      <c r="H83" s="59">
        <f>+[2]PP!U82</f>
        <v>4.5</v>
      </c>
      <c r="I83" s="59">
        <f>+[2]PP!V82</f>
        <v>4.3</v>
      </c>
      <c r="J83" s="59">
        <f>+[2]PP!W82</f>
        <v>4.4000000000000004</v>
      </c>
      <c r="K83" s="59">
        <f>+[2]PP!X82</f>
        <v>4.0999999999999996</v>
      </c>
      <c r="L83" s="59">
        <f>+[2]PP!Y82</f>
        <v>4.2</v>
      </c>
      <c r="M83" s="59">
        <f>+[2]PP!Z82</f>
        <v>4.2</v>
      </c>
      <c r="N83" s="59">
        <f>+[2]PP!AA82</f>
        <v>3.8</v>
      </c>
      <c r="O83" s="39">
        <f t="shared" si="39"/>
        <v>51.900000000000006</v>
      </c>
      <c r="P83" s="39">
        <v>3.73090805</v>
      </c>
      <c r="Q83" s="39">
        <v>4</v>
      </c>
      <c r="R83" s="39">
        <v>5.3</v>
      </c>
      <c r="S83" s="39">
        <v>4.4000000000000004</v>
      </c>
      <c r="T83" s="39">
        <f>5007344.77/1000000</f>
        <v>5.0073447699999996</v>
      </c>
      <c r="U83" s="39">
        <v>4.5</v>
      </c>
      <c r="V83" s="39">
        <v>4.2362305400000002</v>
      </c>
      <c r="W83" s="39">
        <v>4.4000000000000004</v>
      </c>
      <c r="X83" s="39">
        <v>4.0999999999999996</v>
      </c>
      <c r="Y83" s="39">
        <v>3.9</v>
      </c>
      <c r="Z83" s="39">
        <v>3.7</v>
      </c>
      <c r="AA83" s="39">
        <f>3954586.59387716/1000000</f>
        <v>3.9545865938771598</v>
      </c>
      <c r="AB83" s="240">
        <f t="shared" si="37"/>
        <v>51.229069953877165</v>
      </c>
      <c r="AC83" s="241">
        <f>+O83/AB83*100</f>
        <v>101.30966665357559</v>
      </c>
      <c r="AE83" s="235"/>
      <c r="AF83" s="236"/>
      <c r="AG83" s="217"/>
      <c r="AH83" s="217"/>
      <c r="AI83" s="217"/>
      <c r="AJ83" s="217"/>
      <c r="AK83" s="217"/>
      <c r="AL83" s="217"/>
      <c r="AM83" s="217"/>
      <c r="AN83" s="217"/>
      <c r="AO83" s="217"/>
    </row>
    <row r="84" spans="2:41" ht="18" customHeight="1" x14ac:dyDescent="0.25">
      <c r="B84" s="237" t="s">
        <v>87</v>
      </c>
      <c r="C84" s="64">
        <f t="shared" ref="C84:O84" si="40">+C85+C91+C93</f>
        <v>1283.3000000000002</v>
      </c>
      <c r="D84" s="64">
        <f t="shared" si="40"/>
        <v>967.3</v>
      </c>
      <c r="E84" s="64">
        <f t="shared" si="40"/>
        <v>1097.1999999999998</v>
      </c>
      <c r="F84" s="64">
        <f t="shared" si="40"/>
        <v>1163.5</v>
      </c>
      <c r="G84" s="64">
        <f t="shared" si="40"/>
        <v>1061.2</v>
      </c>
      <c r="H84" s="64">
        <f t="shared" si="40"/>
        <v>6406.0999999999995</v>
      </c>
      <c r="I84" s="64">
        <f t="shared" si="40"/>
        <v>1373.7</v>
      </c>
      <c r="J84" s="64">
        <f t="shared" si="40"/>
        <v>1114.7</v>
      </c>
      <c r="K84" s="64">
        <f t="shared" si="40"/>
        <v>1409.6</v>
      </c>
      <c r="L84" s="64">
        <f t="shared" si="40"/>
        <v>1570.8</v>
      </c>
      <c r="M84" s="64">
        <f t="shared" si="40"/>
        <v>4278.1000000000004</v>
      </c>
      <c r="N84" s="64">
        <f t="shared" si="40"/>
        <v>1731.5</v>
      </c>
      <c r="O84" s="64">
        <f t="shared" si="40"/>
        <v>23457</v>
      </c>
      <c r="P84" s="64">
        <f>+P85+P91+P93</f>
        <v>1283.2281555200002</v>
      </c>
      <c r="Q84" s="64">
        <f t="shared" ref="Q84:AA84" si="41">+Q85+Q91+Q93</f>
        <v>967.31202862999999</v>
      </c>
      <c r="R84" s="64">
        <f t="shared" si="41"/>
        <v>1097.25081299</v>
      </c>
      <c r="S84" s="64">
        <f t="shared" si="41"/>
        <v>1163.4844227200001</v>
      </c>
      <c r="T84" s="64">
        <f t="shared" si="41"/>
        <v>1061.29009924</v>
      </c>
      <c r="U84" s="64">
        <f t="shared" si="41"/>
        <v>6406.0565722799993</v>
      </c>
      <c r="V84" s="64">
        <f t="shared" si="41"/>
        <v>1320.57060342</v>
      </c>
      <c r="W84" s="64">
        <f t="shared" si="41"/>
        <v>1093.7703733599999</v>
      </c>
      <c r="X84" s="64">
        <f t="shared" si="41"/>
        <v>1208.4702726</v>
      </c>
      <c r="Y84" s="64">
        <f t="shared" si="41"/>
        <v>872.74836185000004</v>
      </c>
      <c r="Z84" s="64">
        <f t="shared" si="41"/>
        <v>3886.8999999999996</v>
      </c>
      <c r="AA84" s="64">
        <f t="shared" si="41"/>
        <v>912.97859351661384</v>
      </c>
      <c r="AB84" s="232">
        <f>+AB85+AB91+AB93</f>
        <v>21274.060296126612</v>
      </c>
      <c r="AC84" s="233">
        <f>+O84/AB84*100</f>
        <v>110.26103937606513</v>
      </c>
      <c r="AD84" s="234"/>
      <c r="AE84" s="235"/>
      <c r="AF84" s="236"/>
      <c r="AG84" s="217"/>
      <c r="AH84" s="217"/>
      <c r="AI84" s="217"/>
      <c r="AJ84" s="217"/>
      <c r="AK84" s="217"/>
      <c r="AL84" s="217"/>
      <c r="AM84" s="217"/>
      <c r="AN84" s="217"/>
      <c r="AO84" s="217"/>
    </row>
    <row r="85" spans="2:41" ht="18" customHeight="1" x14ac:dyDescent="0.25">
      <c r="B85" s="67" t="s">
        <v>88</v>
      </c>
      <c r="C85" s="64">
        <f t="shared" ref="C85:G85" si="42">SUM(C86:C90)</f>
        <v>469.6</v>
      </c>
      <c r="D85" s="64">
        <f t="shared" si="42"/>
        <v>155.69999999999999</v>
      </c>
      <c r="E85" s="64">
        <f t="shared" si="42"/>
        <v>183.8</v>
      </c>
      <c r="F85" s="64">
        <f t="shared" si="42"/>
        <v>202</v>
      </c>
      <c r="G85" s="64">
        <f t="shared" si="42"/>
        <v>173.1</v>
      </c>
      <c r="H85" s="64">
        <f t="shared" ref="H85:AA85" si="43">SUM(H86:H90)</f>
        <v>5570.7999999999993</v>
      </c>
      <c r="I85" s="64">
        <f t="shared" si="43"/>
        <v>265.8</v>
      </c>
      <c r="J85" s="64">
        <f t="shared" si="43"/>
        <v>203.9</v>
      </c>
      <c r="K85" s="64">
        <f t="shared" si="43"/>
        <v>387</v>
      </c>
      <c r="L85" s="64">
        <f t="shared" si="43"/>
        <v>745</v>
      </c>
      <c r="M85" s="64">
        <f t="shared" si="43"/>
        <v>3387.8</v>
      </c>
      <c r="N85" s="64">
        <f t="shared" si="43"/>
        <v>591.5</v>
      </c>
      <c r="O85" s="64">
        <f t="shared" si="43"/>
        <v>12335.999999999998</v>
      </c>
      <c r="P85" s="64">
        <f t="shared" si="43"/>
        <v>469.51277848000007</v>
      </c>
      <c r="Q85" s="64">
        <f t="shared" si="43"/>
        <v>155.72727685999999</v>
      </c>
      <c r="R85" s="64">
        <f t="shared" si="43"/>
        <v>183.79864914999999</v>
      </c>
      <c r="S85" s="64">
        <f t="shared" si="43"/>
        <v>201.98139627</v>
      </c>
      <c r="T85" s="64">
        <f t="shared" si="43"/>
        <v>173.24707862</v>
      </c>
      <c r="U85" s="64">
        <f t="shared" si="43"/>
        <v>5570.8217011699999</v>
      </c>
      <c r="V85" s="64">
        <f t="shared" si="43"/>
        <v>212.71335302</v>
      </c>
      <c r="W85" s="64">
        <f t="shared" si="43"/>
        <v>182.97861265999998</v>
      </c>
      <c r="X85" s="64">
        <f t="shared" si="43"/>
        <v>185.86991996</v>
      </c>
      <c r="Y85" s="64">
        <f t="shared" si="43"/>
        <v>46.943774570000002</v>
      </c>
      <c r="Z85" s="64">
        <f t="shared" si="43"/>
        <v>3000</v>
      </c>
      <c r="AA85" s="64">
        <f t="shared" si="43"/>
        <v>0</v>
      </c>
      <c r="AB85" s="232">
        <f>SUM(AB86:AB90)</f>
        <v>10383.594540759999</v>
      </c>
      <c r="AC85" s="233">
        <f>+O85/AB85*100</f>
        <v>118.8027898390676</v>
      </c>
      <c r="AD85" s="234"/>
      <c r="AE85" s="235"/>
      <c r="AF85" s="236"/>
      <c r="AG85" s="217"/>
      <c r="AH85" s="217"/>
      <c r="AI85" s="217"/>
      <c r="AJ85" s="217"/>
      <c r="AK85" s="217"/>
      <c r="AL85" s="217"/>
      <c r="AM85" s="217"/>
      <c r="AN85" s="217"/>
      <c r="AO85" s="217"/>
    </row>
    <row r="86" spans="2:41" ht="18" customHeight="1" x14ac:dyDescent="0.25">
      <c r="B86" s="279" t="s">
        <v>89</v>
      </c>
      <c r="C86" s="39">
        <f>+[2]PP!P85</f>
        <v>0</v>
      </c>
      <c r="D86" s="39">
        <f>+[2]PP!Q85</f>
        <v>0</v>
      </c>
      <c r="E86" s="39">
        <f>+[2]PP!R85</f>
        <v>0</v>
      </c>
      <c r="F86" s="39">
        <f>+[2]PP!S85</f>
        <v>0</v>
      </c>
      <c r="G86" s="39">
        <f>+[2]PP!T85</f>
        <v>0</v>
      </c>
      <c r="H86" s="39">
        <f>+[2]PP!U85</f>
        <v>0</v>
      </c>
      <c r="I86" s="39">
        <f>+[2]PP!V85</f>
        <v>0</v>
      </c>
      <c r="J86" s="39">
        <f>+[2]PP!W85</f>
        <v>0</v>
      </c>
      <c r="K86" s="39">
        <f>+[2]PP!X85</f>
        <v>0</v>
      </c>
      <c r="L86" s="39">
        <f>+[2]PP!Y85</f>
        <v>0</v>
      </c>
      <c r="M86" s="39">
        <f>+[2]PP!Z85</f>
        <v>2600.1</v>
      </c>
      <c r="N86" s="39">
        <f>+[2]PP!AA85</f>
        <v>0</v>
      </c>
      <c r="O86" s="39">
        <f t="shared" ref="O86:O95" si="44">SUM(C86:N86)</f>
        <v>2600.1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  <c r="X86" s="39">
        <v>0</v>
      </c>
      <c r="Y86" s="39">
        <v>0</v>
      </c>
      <c r="Z86" s="39">
        <v>3000</v>
      </c>
      <c r="AA86" s="39">
        <v>0</v>
      </c>
      <c r="AB86" s="240">
        <f t="shared" ref="AB86:AB95" si="45">SUM(P86:AA86)</f>
        <v>3000</v>
      </c>
      <c r="AC86" s="286">
        <f>+O86/AB86*100</f>
        <v>86.669999999999987</v>
      </c>
      <c r="AD86" s="234"/>
      <c r="AE86" s="235"/>
      <c r="AF86" s="236"/>
      <c r="AG86" s="217"/>
      <c r="AH86" s="217"/>
      <c r="AI86" s="217"/>
      <c r="AJ86" s="217"/>
      <c r="AK86" s="217"/>
      <c r="AL86" s="217"/>
      <c r="AM86" s="217"/>
      <c r="AN86" s="217"/>
      <c r="AO86" s="217"/>
    </row>
    <row r="87" spans="2:41" ht="18" customHeight="1" x14ac:dyDescent="0.25">
      <c r="B87" s="279" t="s">
        <v>162</v>
      </c>
      <c r="C87" s="39">
        <f>+[2]PP!P86</f>
        <v>109.4</v>
      </c>
      <c r="D87" s="39">
        <f>+[2]PP!Q86</f>
        <v>155.69999999999999</v>
      </c>
      <c r="E87" s="39">
        <f>+[2]PP!R86</f>
        <v>183.8</v>
      </c>
      <c r="F87" s="39">
        <f>+[2]PP!S86</f>
        <v>167.4</v>
      </c>
      <c r="G87" s="39">
        <f>+[2]PP!T86</f>
        <v>173.1</v>
      </c>
      <c r="H87" s="39">
        <f>+[2]PP!U86</f>
        <v>167.9</v>
      </c>
      <c r="I87" s="39">
        <f>+[2]PP!V86</f>
        <v>168.2</v>
      </c>
      <c r="J87" s="39">
        <f>+[2]PP!W86</f>
        <v>183</v>
      </c>
      <c r="K87" s="39">
        <f>+[2]PP!X86</f>
        <v>185.9</v>
      </c>
      <c r="L87" s="39">
        <f>+[2]PP!Y86</f>
        <v>174.1</v>
      </c>
      <c r="M87" s="39">
        <f>+[2]PP!Z86</f>
        <v>225.8</v>
      </c>
      <c r="N87" s="39">
        <f>+[2]PP!AA86</f>
        <v>201</v>
      </c>
      <c r="O87" s="39">
        <f t="shared" si="44"/>
        <v>2095.3000000000002</v>
      </c>
      <c r="P87" s="39">
        <v>109.37736587000001</v>
      </c>
      <c r="Q87" s="39">
        <v>155.6998088</v>
      </c>
      <c r="R87" s="39">
        <v>183.78460903999999</v>
      </c>
      <c r="S87" s="39">
        <v>167.35738619</v>
      </c>
      <c r="T87" s="39">
        <v>173.24599936999999</v>
      </c>
      <c r="U87" s="39">
        <v>167.91739343</v>
      </c>
      <c r="V87" s="39">
        <v>168.19851930000002</v>
      </c>
      <c r="W87" s="39">
        <v>182.96420294999999</v>
      </c>
      <c r="X87" s="39">
        <v>185.86395833</v>
      </c>
      <c r="Y87" s="39">
        <v>0</v>
      </c>
      <c r="Z87" s="39">
        <v>0</v>
      </c>
      <c r="AA87" s="39">
        <v>0</v>
      </c>
      <c r="AB87" s="240">
        <f t="shared" si="45"/>
        <v>1494.4092432800001</v>
      </c>
      <c r="AC87" s="286">
        <f t="shared" ref="AC87:AC88" si="46">+O87/AB87*100</f>
        <v>140.2092505397743</v>
      </c>
      <c r="AD87" s="265"/>
      <c r="AE87" s="235"/>
      <c r="AF87" s="236"/>
      <c r="AG87" s="217"/>
      <c r="AH87" s="217"/>
      <c r="AI87" s="217"/>
      <c r="AJ87" s="217"/>
      <c r="AK87" s="217"/>
      <c r="AL87" s="217"/>
      <c r="AM87" s="217"/>
      <c r="AN87" s="217"/>
      <c r="AO87" s="217"/>
    </row>
    <row r="88" spans="2:41" ht="18" customHeight="1" x14ac:dyDescent="0.25">
      <c r="B88" s="279" t="s">
        <v>91</v>
      </c>
      <c r="C88" s="39">
        <f>+[2]PP!P87</f>
        <v>360.2</v>
      </c>
      <c r="D88" s="39">
        <f>+[2]PP!Q87</f>
        <v>0</v>
      </c>
      <c r="E88" s="39">
        <f>+[2]PP!R87</f>
        <v>0</v>
      </c>
      <c r="F88" s="39">
        <f>+[2]PP!S87</f>
        <v>34.6</v>
      </c>
      <c r="G88" s="39">
        <f>+[2]PP!T87</f>
        <v>0</v>
      </c>
      <c r="H88" s="39">
        <f>+[2]PP!U87</f>
        <v>5402.9</v>
      </c>
      <c r="I88" s="39">
        <f>+[2]PP!V87</f>
        <v>44.5</v>
      </c>
      <c r="J88" s="39">
        <f>+[2]PP!W87</f>
        <v>0</v>
      </c>
      <c r="K88" s="39">
        <f>+[2]PP!X87</f>
        <v>0</v>
      </c>
      <c r="L88" s="39">
        <f>+[2]PP!Y87</f>
        <v>47</v>
      </c>
      <c r="M88" s="39">
        <f>+[2]PP!Z87</f>
        <v>0</v>
      </c>
      <c r="N88" s="39">
        <f>+[2]PP!AA87</f>
        <v>0</v>
      </c>
      <c r="O88" s="39">
        <f t="shared" si="44"/>
        <v>5889.2</v>
      </c>
      <c r="P88" s="39">
        <v>360.13539347000005</v>
      </c>
      <c r="Q88" s="39">
        <v>2.4545819999999999E-2</v>
      </c>
      <c r="R88" s="39">
        <v>1.3920220000000001E-2</v>
      </c>
      <c r="S88" s="39">
        <v>34.623967469999997</v>
      </c>
      <c r="T88" s="39">
        <v>1.0413900000000001E-3</v>
      </c>
      <c r="U88" s="39">
        <v>5402.9038204099998</v>
      </c>
      <c r="V88" s="39">
        <v>44.514833719999999</v>
      </c>
      <c r="W88" s="39">
        <v>1.2279180000000001E-2</v>
      </c>
      <c r="X88" s="39">
        <v>5.6081099999999995E-3</v>
      </c>
      <c r="Y88" s="39">
        <v>46.943774570000002</v>
      </c>
      <c r="Z88" s="39">
        <v>0</v>
      </c>
      <c r="AA88" s="39">
        <v>0</v>
      </c>
      <c r="AB88" s="240">
        <f t="shared" si="45"/>
        <v>5889.1791843600004</v>
      </c>
      <c r="AC88" s="286">
        <f t="shared" si="46"/>
        <v>100.00035345570831</v>
      </c>
      <c r="AD88" s="265"/>
      <c r="AE88" s="235"/>
      <c r="AF88" s="236"/>
      <c r="AG88" s="217"/>
      <c r="AH88" s="217"/>
      <c r="AI88" s="217"/>
      <c r="AJ88" s="217"/>
      <c r="AK88" s="217"/>
      <c r="AL88" s="217"/>
      <c r="AM88" s="217"/>
      <c r="AN88" s="217"/>
      <c r="AO88" s="217"/>
    </row>
    <row r="89" spans="2:41" ht="18" customHeight="1" x14ac:dyDescent="0.25">
      <c r="B89" s="279" t="s">
        <v>92</v>
      </c>
      <c r="C89" s="39">
        <f>+[2]PP!P88</f>
        <v>0</v>
      </c>
      <c r="D89" s="39">
        <f>+[2]PP!Q88</f>
        <v>0</v>
      </c>
      <c r="E89" s="39">
        <f>+[2]PP!R88</f>
        <v>0</v>
      </c>
      <c r="F89" s="39">
        <f>+[2]PP!S88</f>
        <v>0</v>
      </c>
      <c r="G89" s="39">
        <f>+[2]PP!T88</f>
        <v>0</v>
      </c>
      <c r="H89" s="39">
        <f>+[2]PP!U88</f>
        <v>0</v>
      </c>
      <c r="I89" s="39">
        <f>+[2]PP!V88</f>
        <v>0</v>
      </c>
      <c r="J89" s="39">
        <f>+[2]PP!W88</f>
        <v>0</v>
      </c>
      <c r="K89" s="39">
        <f>+[2]PP!X88</f>
        <v>0</v>
      </c>
      <c r="L89" s="39">
        <f>+[2]PP!Y88</f>
        <v>0</v>
      </c>
      <c r="M89" s="39">
        <f>+[2]PP!Z88</f>
        <v>0</v>
      </c>
      <c r="N89" s="39">
        <f>+[2]PP!AA88</f>
        <v>0</v>
      </c>
      <c r="O89" s="39">
        <f t="shared" si="44"/>
        <v>0</v>
      </c>
      <c r="P89" s="39">
        <v>0</v>
      </c>
      <c r="Q89" s="39">
        <v>0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  <c r="X89" s="39">
        <v>0</v>
      </c>
      <c r="Y89" s="39">
        <v>0</v>
      </c>
      <c r="Z89" s="39">
        <v>0</v>
      </c>
      <c r="AA89" s="39">
        <v>0</v>
      </c>
      <c r="AB89" s="240">
        <f t="shared" ref="AB89" si="47">SUM(P89:AA89)</f>
        <v>0</v>
      </c>
      <c r="AC89" s="287">
        <v>0</v>
      </c>
      <c r="AD89" s="265"/>
      <c r="AE89" s="235"/>
      <c r="AF89" s="236"/>
      <c r="AG89" s="217"/>
      <c r="AH89" s="217"/>
      <c r="AI89" s="217"/>
      <c r="AJ89" s="217"/>
      <c r="AK89" s="217"/>
      <c r="AL89" s="217"/>
      <c r="AM89" s="217"/>
      <c r="AN89" s="217"/>
      <c r="AO89" s="217"/>
    </row>
    <row r="90" spans="2:41" ht="18" customHeight="1" x14ac:dyDescent="0.25">
      <c r="B90" s="279" t="s">
        <v>93</v>
      </c>
      <c r="C90" s="39">
        <f>+[2]PP!P89</f>
        <v>0</v>
      </c>
      <c r="D90" s="39">
        <f>+[2]PP!Q89</f>
        <v>0</v>
      </c>
      <c r="E90" s="39">
        <f>+[2]PP!R89</f>
        <v>0</v>
      </c>
      <c r="F90" s="39">
        <f>+[2]PP!S89</f>
        <v>0</v>
      </c>
      <c r="G90" s="39">
        <f>+[2]PP!T89</f>
        <v>0</v>
      </c>
      <c r="H90" s="39">
        <f>+[2]PP!U89</f>
        <v>0</v>
      </c>
      <c r="I90" s="39">
        <f>+[2]PP!V89</f>
        <v>53.1</v>
      </c>
      <c r="J90" s="39">
        <f>+[2]PP!W89</f>
        <v>20.9</v>
      </c>
      <c r="K90" s="39">
        <f>+[2]PP!X89</f>
        <v>201.1</v>
      </c>
      <c r="L90" s="39">
        <f>+[2]PP!Y89</f>
        <v>523.9</v>
      </c>
      <c r="M90" s="39">
        <f>+[2]PP!Z89</f>
        <v>561.9</v>
      </c>
      <c r="N90" s="39">
        <f>+[2]PP!AA89</f>
        <v>390.5</v>
      </c>
      <c r="O90" s="39">
        <f t="shared" si="44"/>
        <v>1751.4</v>
      </c>
      <c r="P90" s="39">
        <v>1.914E-5</v>
      </c>
      <c r="Q90" s="39">
        <v>2.92224E-3</v>
      </c>
      <c r="R90" s="39">
        <v>1.1989000000000001E-4</v>
      </c>
      <c r="S90" s="39">
        <v>4.261E-5</v>
      </c>
      <c r="T90" s="39">
        <v>3.786E-5</v>
      </c>
      <c r="U90" s="39">
        <v>4.8732999999999996E-4</v>
      </c>
      <c r="V90" s="39">
        <v>0</v>
      </c>
      <c r="W90" s="39">
        <v>2.1305300000000003E-3</v>
      </c>
      <c r="X90" s="39">
        <v>3.5351999999999996E-4</v>
      </c>
      <c r="Y90" s="39">
        <v>0</v>
      </c>
      <c r="Z90" s="39">
        <v>0</v>
      </c>
      <c r="AA90" s="39">
        <v>0</v>
      </c>
      <c r="AB90" s="240">
        <f t="shared" si="45"/>
        <v>6.1131199999999997E-3</v>
      </c>
      <c r="AC90" s="287">
        <v>0</v>
      </c>
      <c r="AD90" s="265"/>
      <c r="AE90" s="235"/>
      <c r="AF90" s="236"/>
      <c r="AG90" s="217"/>
      <c r="AH90" s="217"/>
      <c r="AI90" s="217"/>
      <c r="AJ90" s="217"/>
      <c r="AK90" s="217"/>
      <c r="AL90" s="217"/>
      <c r="AM90" s="217"/>
      <c r="AN90" s="217"/>
      <c r="AO90" s="217"/>
    </row>
    <row r="91" spans="2:41" ht="18" customHeight="1" x14ac:dyDescent="0.25">
      <c r="B91" s="67" t="s">
        <v>94</v>
      </c>
      <c r="C91" s="26">
        <f>+[2]PP!P90</f>
        <v>112.2</v>
      </c>
      <c r="D91" s="26">
        <f>+[2]PP!Q90</f>
        <v>85.8</v>
      </c>
      <c r="E91" s="26">
        <f>+[2]PP!R90</f>
        <v>92.6</v>
      </c>
      <c r="F91" s="26">
        <f>+[2]PP!S90</f>
        <v>91.1</v>
      </c>
      <c r="G91" s="26">
        <f>+[2]PP!T90</f>
        <v>107.1</v>
      </c>
      <c r="H91" s="26">
        <f>+[2]PP!U90</f>
        <v>104.5</v>
      </c>
      <c r="I91" s="26">
        <f>+[2]PP!V90</f>
        <v>183.7</v>
      </c>
      <c r="J91" s="26">
        <f>+[2]PP!W90</f>
        <v>146.19999999999999</v>
      </c>
      <c r="K91" s="26">
        <f>+[2]PP!X90</f>
        <v>104.1</v>
      </c>
      <c r="L91" s="26">
        <f>+[2]PP!Y90</f>
        <v>119</v>
      </c>
      <c r="M91" s="26">
        <f>+[2]PP!Z90</f>
        <v>101.3</v>
      </c>
      <c r="N91" s="26">
        <f>+[2]PP!AA90</f>
        <v>146</v>
      </c>
      <c r="O91" s="26">
        <f t="shared" si="44"/>
        <v>1393.6</v>
      </c>
      <c r="P91" s="26">
        <v>112.17421341999999</v>
      </c>
      <c r="Q91" s="26">
        <v>85.810984090000005</v>
      </c>
      <c r="R91" s="26">
        <v>92.665682529999998</v>
      </c>
      <c r="S91" s="26">
        <v>91.100042200000004</v>
      </c>
      <c r="T91" s="26">
        <v>107.05510303</v>
      </c>
      <c r="U91" s="26">
        <v>104.46607997</v>
      </c>
      <c r="V91" s="26">
        <v>183.66653042000002</v>
      </c>
      <c r="W91" s="26">
        <v>146.19018493999999</v>
      </c>
      <c r="X91" s="26">
        <v>104.08090032999999</v>
      </c>
      <c r="Y91" s="26">
        <v>118.98762056</v>
      </c>
      <c r="Z91" s="26">
        <v>120.7</v>
      </c>
      <c r="AA91" s="26">
        <f>121235036.828508/1000000</f>
        <v>121.235036828508</v>
      </c>
      <c r="AB91" s="238">
        <f t="shared" si="45"/>
        <v>1388.1323783185082</v>
      </c>
      <c r="AC91" s="239">
        <f t="shared" ref="AC91:AC101" si="48">+O91/AB91*100</f>
        <v>100.39388330442338</v>
      </c>
      <c r="AD91" s="234"/>
      <c r="AE91" s="235"/>
      <c r="AF91" s="236"/>
      <c r="AG91" s="217"/>
      <c r="AH91" s="217"/>
      <c r="AI91" s="217"/>
      <c r="AJ91" s="217"/>
      <c r="AK91" s="217"/>
      <c r="AL91" s="217"/>
      <c r="AM91" s="217"/>
      <c r="AN91" s="217"/>
      <c r="AO91" s="217"/>
    </row>
    <row r="92" spans="2:41" ht="18" customHeight="1" x14ac:dyDescent="0.25">
      <c r="B92" s="288" t="s">
        <v>95</v>
      </c>
      <c r="C92" s="262">
        <f>+[2]PP!P91</f>
        <v>76.900000000000006</v>
      </c>
      <c r="D92" s="262">
        <f>+[2]PP!Q91</f>
        <v>56.7</v>
      </c>
      <c r="E92" s="262">
        <f>+[2]PP!R91</f>
        <v>71.900000000000006</v>
      </c>
      <c r="F92" s="262">
        <f>+[2]PP!S91</f>
        <v>70.8</v>
      </c>
      <c r="G92" s="262">
        <f>+[2]PP!T91</f>
        <v>86.1</v>
      </c>
      <c r="H92" s="262">
        <f>+[2]PP!U91</f>
        <v>86.8</v>
      </c>
      <c r="I92" s="262">
        <f>+[2]PP!V91</f>
        <v>93.3</v>
      </c>
      <c r="J92" s="262">
        <f>+[2]PP!W91</f>
        <v>81.400000000000006</v>
      </c>
      <c r="K92" s="262">
        <f>+[2]PP!X91</f>
        <v>83.6</v>
      </c>
      <c r="L92" s="262">
        <f>+[2]PP!Y91</f>
        <v>86.8</v>
      </c>
      <c r="M92" s="262">
        <f>+[2]PP!Z91</f>
        <v>83.7</v>
      </c>
      <c r="N92" s="262">
        <f>+[2]PP!AA91</f>
        <v>84.1</v>
      </c>
      <c r="O92" s="262">
        <f t="shared" si="44"/>
        <v>962.1</v>
      </c>
      <c r="P92" s="262">
        <v>76.892578409999999</v>
      </c>
      <c r="Q92" s="262">
        <v>56.764118200000006</v>
      </c>
      <c r="R92" s="262">
        <v>71.889678430000004</v>
      </c>
      <c r="S92" s="262">
        <v>70.803303480000011</v>
      </c>
      <c r="T92" s="262">
        <v>86.045632549999993</v>
      </c>
      <c r="U92" s="262">
        <v>86.748789790000004</v>
      </c>
      <c r="V92" s="262">
        <v>93.278439430000006</v>
      </c>
      <c r="W92" s="262">
        <v>81.438040010000009</v>
      </c>
      <c r="X92" s="262">
        <v>83.599210189999994</v>
      </c>
      <c r="Y92" s="262">
        <v>86.833186049999995</v>
      </c>
      <c r="Z92" s="262">
        <v>83.1</v>
      </c>
      <c r="AA92" s="262">
        <f>80149259.9325734/1000000</f>
        <v>80.149259932573386</v>
      </c>
      <c r="AB92" s="263">
        <f t="shared" si="45"/>
        <v>957.54223647257345</v>
      </c>
      <c r="AC92" s="263">
        <f t="shared" si="48"/>
        <v>100.47598563842119</v>
      </c>
      <c r="AE92" s="235"/>
      <c r="AF92" s="236"/>
      <c r="AG92" s="217"/>
      <c r="AH92" s="217"/>
      <c r="AI92" s="217"/>
      <c r="AJ92" s="217"/>
      <c r="AK92" s="217"/>
      <c r="AL92" s="217"/>
      <c r="AM92" s="217"/>
      <c r="AN92" s="217"/>
      <c r="AO92" s="217"/>
    </row>
    <row r="93" spans="2:41" ht="18" customHeight="1" x14ac:dyDescent="0.25">
      <c r="B93" s="289" t="s">
        <v>96</v>
      </c>
      <c r="C93" s="26">
        <f>+[2]PP!P92</f>
        <v>701.5</v>
      </c>
      <c r="D93" s="26">
        <f>+[2]PP!Q92</f>
        <v>725.8</v>
      </c>
      <c r="E93" s="26">
        <f>+[2]PP!R92</f>
        <v>820.8</v>
      </c>
      <c r="F93" s="26">
        <f>+[2]PP!S92</f>
        <v>870.4</v>
      </c>
      <c r="G93" s="26">
        <f>+[2]PP!T92</f>
        <v>781</v>
      </c>
      <c r="H93" s="26">
        <f>+[2]PP!U92</f>
        <v>730.8</v>
      </c>
      <c r="I93" s="26">
        <f>+[2]PP!V92</f>
        <v>924.2</v>
      </c>
      <c r="J93" s="26">
        <f>+[2]PP!W92</f>
        <v>764.6</v>
      </c>
      <c r="K93" s="26">
        <f>+[2]PP!X92</f>
        <v>918.5</v>
      </c>
      <c r="L93" s="26">
        <f>+[2]PP!Y92</f>
        <v>706.8</v>
      </c>
      <c r="M93" s="26">
        <f>+[2]PP!Z92</f>
        <v>789</v>
      </c>
      <c r="N93" s="26">
        <f>+[2]PP!AA92</f>
        <v>994</v>
      </c>
      <c r="O93" s="26">
        <f t="shared" si="44"/>
        <v>9727.4000000000015</v>
      </c>
      <c r="P93" s="26">
        <v>701.54116362000002</v>
      </c>
      <c r="Q93" s="26">
        <v>725.77376767999999</v>
      </c>
      <c r="R93" s="26">
        <v>820.78648131</v>
      </c>
      <c r="S93" s="26">
        <v>870.40298425000003</v>
      </c>
      <c r="T93" s="26">
        <v>780.98791758999994</v>
      </c>
      <c r="U93" s="26">
        <v>730.76879113999996</v>
      </c>
      <c r="V93" s="26">
        <v>924.19071998000004</v>
      </c>
      <c r="W93" s="26">
        <v>764.60157575999995</v>
      </c>
      <c r="X93" s="26">
        <v>918.51945231000002</v>
      </c>
      <c r="Y93" s="26">
        <v>706.81696671999998</v>
      </c>
      <c r="Z93" s="26">
        <v>766.2</v>
      </c>
      <c r="AA93" s="26">
        <v>791.74355668810585</v>
      </c>
      <c r="AB93" s="238">
        <f t="shared" si="45"/>
        <v>9502.333377048104</v>
      </c>
      <c r="AC93" s="239">
        <f t="shared" si="48"/>
        <v>102.36854058915175</v>
      </c>
      <c r="AD93" s="234"/>
      <c r="AE93" s="235"/>
      <c r="AF93" s="236"/>
      <c r="AG93" s="217"/>
      <c r="AH93" s="217"/>
      <c r="AI93" s="217"/>
      <c r="AJ93" s="217"/>
      <c r="AK93" s="217"/>
      <c r="AL93" s="217"/>
      <c r="AM93" s="217"/>
      <c r="AN93" s="217"/>
      <c r="AO93" s="217"/>
    </row>
    <row r="94" spans="2:41" ht="18" customHeight="1" x14ac:dyDescent="0.25">
      <c r="B94" s="290" t="s">
        <v>97</v>
      </c>
      <c r="C94" s="39">
        <f>+[2]PP!P93</f>
        <v>694.6</v>
      </c>
      <c r="D94" s="39">
        <f>+[2]PP!Q93</f>
        <v>721.7</v>
      </c>
      <c r="E94" s="39">
        <f>+[2]PP!R93</f>
        <v>794.3</v>
      </c>
      <c r="F94" s="39">
        <f>+[2]PP!S93</f>
        <v>861.9</v>
      </c>
      <c r="G94" s="39">
        <f>+[2]PP!T93</f>
        <v>776.3</v>
      </c>
      <c r="H94" s="39">
        <f>+[2]PP!U93</f>
        <v>726.4</v>
      </c>
      <c r="I94" s="39">
        <f>+[2]PP!V93</f>
        <v>918.4</v>
      </c>
      <c r="J94" s="39">
        <f>+[2]PP!W93</f>
        <v>761</v>
      </c>
      <c r="K94" s="39">
        <f>+[2]PP!X93</f>
        <v>913</v>
      </c>
      <c r="L94" s="39">
        <f>+[2]PP!Y93</f>
        <v>701.3</v>
      </c>
      <c r="M94" s="39">
        <f>+[2]PP!Z93</f>
        <v>779</v>
      </c>
      <c r="N94" s="39">
        <f>+[2]PP!AA93</f>
        <v>989.9</v>
      </c>
      <c r="O94" s="39">
        <f t="shared" si="44"/>
        <v>9637.7999999999993</v>
      </c>
      <c r="P94" s="39">
        <v>694.58093342999996</v>
      </c>
      <c r="Q94" s="39">
        <v>721.73869414000001</v>
      </c>
      <c r="R94" s="39">
        <v>794.29981318</v>
      </c>
      <c r="S94" s="39">
        <v>861.94070690000001</v>
      </c>
      <c r="T94" s="39">
        <v>776.34246129999997</v>
      </c>
      <c r="U94" s="39">
        <v>726.35629160999997</v>
      </c>
      <c r="V94" s="39">
        <v>918.36020832000008</v>
      </c>
      <c r="W94" s="39">
        <v>761.02006017999997</v>
      </c>
      <c r="X94" s="39">
        <v>913.04258261999996</v>
      </c>
      <c r="Y94" s="39">
        <v>701.28954444999999</v>
      </c>
      <c r="Z94" s="39">
        <v>763</v>
      </c>
      <c r="AA94" s="39">
        <v>788.04154885566754</v>
      </c>
      <c r="AB94" s="240">
        <f t="shared" si="45"/>
        <v>9420.0128449856675</v>
      </c>
      <c r="AC94" s="241">
        <f>+O91/AB91*100</f>
        <v>100.39388330442338</v>
      </c>
      <c r="AD94" s="234"/>
      <c r="AE94" s="235"/>
      <c r="AF94" s="236"/>
      <c r="AG94" s="217"/>
      <c r="AH94" s="217"/>
      <c r="AI94" s="217"/>
      <c r="AJ94" s="217"/>
      <c r="AK94" s="217"/>
      <c r="AL94" s="217"/>
      <c r="AM94" s="217"/>
      <c r="AN94" s="217"/>
      <c r="AO94" s="217"/>
    </row>
    <row r="95" spans="2:41" ht="18" customHeight="1" x14ac:dyDescent="0.25">
      <c r="B95" s="104" t="s">
        <v>163</v>
      </c>
      <c r="C95" s="39">
        <f>+[2]PP!P94</f>
        <v>0</v>
      </c>
      <c r="D95" s="39">
        <f>+[2]PP!Q94</f>
        <v>0</v>
      </c>
      <c r="E95" s="39">
        <f>+[2]PP!R94</f>
        <v>0</v>
      </c>
      <c r="F95" s="39">
        <f>+[2]PP!S94</f>
        <v>0</v>
      </c>
      <c r="G95" s="39">
        <f>+[2]PP!T94</f>
        <v>0</v>
      </c>
      <c r="H95" s="39">
        <f>+[2]PP!U94</f>
        <v>0</v>
      </c>
      <c r="I95" s="39">
        <f>+[2]PP!V94</f>
        <v>0</v>
      </c>
      <c r="J95" s="39">
        <f>+[2]PP!W94</f>
        <v>0</v>
      </c>
      <c r="K95" s="39">
        <f>+[2]PP!X94</f>
        <v>0</v>
      </c>
      <c r="L95" s="39">
        <f>+[2]PP!Y94</f>
        <v>0</v>
      </c>
      <c r="M95" s="39">
        <f>+[2]PP!Z94</f>
        <v>0</v>
      </c>
      <c r="N95" s="39">
        <f>+[2]PP!AA94</f>
        <v>0</v>
      </c>
      <c r="O95" s="39">
        <f t="shared" si="44"/>
        <v>0</v>
      </c>
      <c r="P95" s="39">
        <v>0</v>
      </c>
      <c r="Q95" s="39">
        <v>0</v>
      </c>
      <c r="R95" s="39">
        <v>0</v>
      </c>
      <c r="S95" s="39">
        <v>0</v>
      </c>
      <c r="T95" s="39">
        <v>0</v>
      </c>
      <c r="U95" s="39">
        <v>0</v>
      </c>
      <c r="V95" s="39">
        <v>0</v>
      </c>
      <c r="W95" s="39">
        <v>0</v>
      </c>
      <c r="X95" s="39">
        <v>0</v>
      </c>
      <c r="Y95" s="39">
        <v>0</v>
      </c>
      <c r="Z95" s="39">
        <v>0</v>
      </c>
      <c r="AA95" s="39">
        <v>0</v>
      </c>
      <c r="AB95" s="240">
        <f t="shared" si="45"/>
        <v>0</v>
      </c>
      <c r="AC95" s="276">
        <v>0</v>
      </c>
      <c r="AD95" s="264"/>
      <c r="AE95" s="235"/>
      <c r="AF95" s="236"/>
      <c r="AG95" s="217"/>
      <c r="AH95" s="217"/>
      <c r="AI95" s="217"/>
      <c r="AJ95" s="217"/>
      <c r="AK95" s="217"/>
      <c r="AL95" s="217"/>
      <c r="AM95" s="217"/>
      <c r="AN95" s="217"/>
      <c r="AO95" s="217"/>
    </row>
    <row r="96" spans="2:41" ht="18" customHeight="1" x14ac:dyDescent="0.25">
      <c r="B96" s="291" t="s">
        <v>99</v>
      </c>
      <c r="C96" s="26">
        <f t="shared" ref="C96:AB96" si="49">+C97+C100</f>
        <v>0</v>
      </c>
      <c r="D96" s="26">
        <f t="shared" si="49"/>
        <v>1743.4</v>
      </c>
      <c r="E96" s="26">
        <f t="shared" si="49"/>
        <v>884.1</v>
      </c>
      <c r="F96" s="26">
        <f t="shared" si="49"/>
        <v>858.4</v>
      </c>
      <c r="G96" s="26">
        <f t="shared" si="49"/>
        <v>855.8</v>
      </c>
      <c r="H96" s="26">
        <f t="shared" si="49"/>
        <v>857.1</v>
      </c>
      <c r="I96" s="26">
        <f t="shared" si="49"/>
        <v>887.7</v>
      </c>
      <c r="J96" s="26">
        <f t="shared" si="49"/>
        <v>861.69999999999993</v>
      </c>
      <c r="K96" s="26">
        <f t="shared" si="49"/>
        <v>855.7</v>
      </c>
      <c r="L96" s="26">
        <f t="shared" si="49"/>
        <v>869.40000000000009</v>
      </c>
      <c r="M96" s="26">
        <f t="shared" si="49"/>
        <v>0.8</v>
      </c>
      <c r="N96" s="26">
        <f t="shared" si="49"/>
        <v>1136.8</v>
      </c>
      <c r="O96" s="26">
        <f t="shared" si="49"/>
        <v>9810.9000000000015</v>
      </c>
      <c r="P96" s="26">
        <f t="shared" si="49"/>
        <v>0</v>
      </c>
      <c r="Q96" s="26">
        <f t="shared" si="49"/>
        <v>1743.3440000000001</v>
      </c>
      <c r="R96" s="26">
        <f t="shared" si="49"/>
        <v>884.06350000000009</v>
      </c>
      <c r="S96" s="26">
        <f t="shared" si="49"/>
        <v>858.42499999999995</v>
      </c>
      <c r="T96" s="26">
        <f t="shared" si="49"/>
        <v>855.75599999999997</v>
      </c>
      <c r="U96" s="26">
        <f t="shared" si="49"/>
        <v>857.1585</v>
      </c>
      <c r="V96" s="26">
        <f t="shared" si="49"/>
        <v>887.73249999999996</v>
      </c>
      <c r="W96" s="26">
        <f t="shared" si="49"/>
        <v>861.66800000000001</v>
      </c>
      <c r="X96" s="26">
        <f t="shared" si="49"/>
        <v>855.74459999999999</v>
      </c>
      <c r="Y96" s="26">
        <f t="shared" si="49"/>
        <v>867.46799999999996</v>
      </c>
      <c r="Z96" s="26">
        <f t="shared" si="49"/>
        <v>0</v>
      </c>
      <c r="AA96" s="26">
        <f t="shared" si="49"/>
        <v>0</v>
      </c>
      <c r="AB96" s="26">
        <f t="shared" si="49"/>
        <v>8671.3600999999999</v>
      </c>
      <c r="AC96" s="239">
        <f t="shared" si="48"/>
        <v>113.1414205713819</v>
      </c>
      <c r="AD96" s="264"/>
      <c r="AE96" s="235"/>
      <c r="AF96" s="236"/>
      <c r="AG96" s="217"/>
      <c r="AH96" s="217"/>
      <c r="AI96" s="217"/>
      <c r="AJ96" s="217"/>
      <c r="AK96" s="217"/>
      <c r="AL96" s="217"/>
      <c r="AM96" s="217"/>
      <c r="AN96" s="217"/>
      <c r="AO96" s="217"/>
    </row>
    <row r="97" spans="2:53" ht="18" customHeight="1" x14ac:dyDescent="0.25">
      <c r="B97" s="111" t="s">
        <v>100</v>
      </c>
      <c r="C97" s="56">
        <f>+C98+C99</f>
        <v>0</v>
      </c>
      <c r="D97" s="56">
        <f t="shared" ref="D97:N97" si="50">+D98+D99</f>
        <v>0</v>
      </c>
      <c r="E97" s="56">
        <f t="shared" si="50"/>
        <v>23.7</v>
      </c>
      <c r="F97" s="56">
        <f t="shared" si="50"/>
        <v>1.4</v>
      </c>
      <c r="G97" s="56">
        <f t="shared" si="50"/>
        <v>0</v>
      </c>
      <c r="H97" s="56">
        <f t="shared" si="50"/>
        <v>0</v>
      </c>
      <c r="I97" s="56">
        <f t="shared" si="50"/>
        <v>29.7</v>
      </c>
      <c r="J97" s="56">
        <f t="shared" si="50"/>
        <v>3.3</v>
      </c>
      <c r="K97" s="56">
        <f t="shared" si="50"/>
        <v>1.6</v>
      </c>
      <c r="L97" s="56">
        <f t="shared" si="50"/>
        <v>22.2</v>
      </c>
      <c r="M97" s="56">
        <f t="shared" si="50"/>
        <v>0.8</v>
      </c>
      <c r="N97" s="56">
        <f t="shared" si="50"/>
        <v>1136.8</v>
      </c>
      <c r="O97" s="56">
        <f>+O98+O99</f>
        <v>1219.5</v>
      </c>
      <c r="P97" s="56">
        <f t="shared" ref="P97:AB97" si="51">+P98+P99</f>
        <v>0</v>
      </c>
      <c r="Q97" s="56">
        <f t="shared" si="51"/>
        <v>0</v>
      </c>
      <c r="R97" s="56">
        <f t="shared" si="51"/>
        <v>23.71</v>
      </c>
      <c r="S97" s="56">
        <f t="shared" si="51"/>
        <v>1.43</v>
      </c>
      <c r="T97" s="56">
        <f t="shared" si="51"/>
        <v>0</v>
      </c>
      <c r="U97" s="56">
        <f t="shared" si="51"/>
        <v>0</v>
      </c>
      <c r="V97" s="56">
        <f t="shared" si="51"/>
        <v>29.707000000000001</v>
      </c>
      <c r="W97" s="56">
        <f t="shared" si="51"/>
        <v>3.2930000000000001</v>
      </c>
      <c r="X97" s="56">
        <f t="shared" si="51"/>
        <v>1.6011</v>
      </c>
      <c r="Y97" s="56">
        <f t="shared" si="51"/>
        <v>20.256</v>
      </c>
      <c r="Z97" s="56">
        <f t="shared" si="51"/>
        <v>0</v>
      </c>
      <c r="AA97" s="56">
        <f t="shared" si="51"/>
        <v>0</v>
      </c>
      <c r="AB97" s="292">
        <f t="shared" si="51"/>
        <v>79.997100000000003</v>
      </c>
      <c r="AC97" s="241">
        <f>+O94/AB94*100</f>
        <v>102.31196239960821</v>
      </c>
      <c r="AD97" s="234"/>
      <c r="AE97" s="235"/>
      <c r="AF97" s="236"/>
      <c r="AG97" s="217"/>
      <c r="AH97" s="217"/>
      <c r="AI97" s="217"/>
      <c r="AJ97" s="217"/>
      <c r="AK97" s="217"/>
      <c r="AL97" s="217"/>
      <c r="AM97" s="217"/>
      <c r="AN97" s="217"/>
      <c r="AO97" s="217"/>
    </row>
    <row r="98" spans="2:53" ht="18" customHeight="1" x14ac:dyDescent="0.25">
      <c r="B98" s="279" t="s">
        <v>101</v>
      </c>
      <c r="C98" s="39">
        <f>+[2]PP!P97</f>
        <v>0</v>
      </c>
      <c r="D98" s="39">
        <f>+[2]PP!Q97</f>
        <v>0</v>
      </c>
      <c r="E98" s="39">
        <f>+[2]PP!R97</f>
        <v>23.7</v>
      </c>
      <c r="F98" s="39">
        <f>+[2]PP!S97</f>
        <v>1.4</v>
      </c>
      <c r="G98" s="39">
        <f>+[2]PP!T97</f>
        <v>0</v>
      </c>
      <c r="H98" s="39">
        <f>+[2]PP!U97</f>
        <v>0</v>
      </c>
      <c r="I98" s="39">
        <f>+[2]PP!V97</f>
        <v>29.7</v>
      </c>
      <c r="J98" s="39">
        <f>+[2]PP!W97</f>
        <v>3.3</v>
      </c>
      <c r="K98" s="39">
        <f>+[2]PP!X97</f>
        <v>1.6</v>
      </c>
      <c r="L98" s="39">
        <f>+[2]PP!Y97</f>
        <v>22.2</v>
      </c>
      <c r="M98" s="39">
        <f>+[2]PP!Z97</f>
        <v>0.8</v>
      </c>
      <c r="N98" s="39">
        <f>+[2]PP!AA97</f>
        <v>0</v>
      </c>
      <c r="O98" s="39">
        <f t="shared" ref="O98:O99" si="52">SUM(C98:N98)</f>
        <v>82.699999999999989</v>
      </c>
      <c r="P98" s="39">
        <v>0</v>
      </c>
      <c r="Q98" s="39">
        <v>0</v>
      </c>
      <c r="R98" s="39">
        <v>23.71</v>
      </c>
      <c r="S98" s="39">
        <v>1.43</v>
      </c>
      <c r="T98" s="39">
        <v>0</v>
      </c>
      <c r="U98" s="39">
        <v>0</v>
      </c>
      <c r="V98" s="39">
        <v>29.707000000000001</v>
      </c>
      <c r="W98" s="39">
        <v>3.2930000000000001</v>
      </c>
      <c r="X98" s="39">
        <v>1.6011</v>
      </c>
      <c r="Y98" s="39">
        <v>20.256</v>
      </c>
      <c r="Z98" s="39">
        <v>0</v>
      </c>
      <c r="AA98" s="39">
        <v>0</v>
      </c>
      <c r="AB98" s="240">
        <f>SUM(P98:AA98)</f>
        <v>79.997100000000003</v>
      </c>
      <c r="AC98" s="276">
        <v>0</v>
      </c>
      <c r="AD98" s="234"/>
      <c r="AE98" s="235"/>
      <c r="AF98" s="236"/>
      <c r="AG98" s="217"/>
      <c r="AH98" s="217"/>
      <c r="AI98" s="217"/>
      <c r="AJ98" s="217"/>
      <c r="AK98" s="217"/>
      <c r="AL98" s="217"/>
      <c r="AM98" s="217"/>
      <c r="AN98" s="217"/>
      <c r="AO98" s="217"/>
    </row>
    <row r="99" spans="2:53" ht="18" customHeight="1" x14ac:dyDescent="0.25">
      <c r="B99" s="279" t="s">
        <v>102</v>
      </c>
      <c r="C99" s="39">
        <f>+[2]PP!P98</f>
        <v>0</v>
      </c>
      <c r="D99" s="39">
        <f>+[2]PP!Q98</f>
        <v>0</v>
      </c>
      <c r="E99" s="39">
        <f>+[2]PP!R98</f>
        <v>0</v>
      </c>
      <c r="F99" s="39">
        <f>+[2]PP!S98</f>
        <v>0</v>
      </c>
      <c r="G99" s="39">
        <f>+[2]PP!T98</f>
        <v>0</v>
      </c>
      <c r="H99" s="39">
        <f>+[2]PP!U98</f>
        <v>0</v>
      </c>
      <c r="I99" s="39">
        <f>+[2]PP!V98</f>
        <v>0</v>
      </c>
      <c r="J99" s="39">
        <f>+[2]PP!W98</f>
        <v>0</v>
      </c>
      <c r="K99" s="39">
        <f>+[2]PP!X98</f>
        <v>0</v>
      </c>
      <c r="L99" s="39">
        <f>+[2]PP!Y98</f>
        <v>0</v>
      </c>
      <c r="M99" s="39">
        <f>+[2]PP!Z98</f>
        <v>0</v>
      </c>
      <c r="N99" s="39">
        <f>+[2]PP!AA98</f>
        <v>1136.8</v>
      </c>
      <c r="O99" s="39">
        <f t="shared" si="52"/>
        <v>1136.8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240">
        <v>0</v>
      </c>
      <c r="AC99" s="241">
        <f t="shared" ref="AC99" si="53">+O96/AB96*100</f>
        <v>113.1414205713819</v>
      </c>
      <c r="AD99" s="234"/>
      <c r="AE99" s="235"/>
      <c r="AF99" s="236"/>
      <c r="AG99" s="217"/>
      <c r="AH99" s="217"/>
      <c r="AI99" s="217"/>
      <c r="AJ99" s="217"/>
      <c r="AK99" s="217"/>
      <c r="AL99" s="217"/>
      <c r="AM99" s="217"/>
      <c r="AN99" s="217"/>
      <c r="AO99" s="217"/>
    </row>
    <row r="100" spans="2:53" ht="18" customHeight="1" x14ac:dyDescent="0.25">
      <c r="B100" s="111" t="s">
        <v>103</v>
      </c>
      <c r="C100" s="39">
        <f>+[2]PP!P99</f>
        <v>0</v>
      </c>
      <c r="D100" s="39">
        <f>+[2]PP!Q99</f>
        <v>1743.4</v>
      </c>
      <c r="E100" s="39">
        <f>+[2]PP!R99</f>
        <v>860.4</v>
      </c>
      <c r="F100" s="39">
        <f>+[2]PP!S99</f>
        <v>857</v>
      </c>
      <c r="G100" s="39">
        <f>+[2]PP!T99</f>
        <v>855.8</v>
      </c>
      <c r="H100" s="39">
        <f>+[2]PP!U99</f>
        <v>857.1</v>
      </c>
      <c r="I100" s="39">
        <f>+[2]PP!V99</f>
        <v>858</v>
      </c>
      <c r="J100" s="39">
        <f>+[2]PP!W99</f>
        <v>858.4</v>
      </c>
      <c r="K100" s="39">
        <f>+[2]PP!X99</f>
        <v>854.1</v>
      </c>
      <c r="L100" s="39">
        <f>+[2]PP!Y99</f>
        <v>847.2</v>
      </c>
      <c r="M100" s="39">
        <f>+[2]PP!Z99</f>
        <v>0</v>
      </c>
      <c r="N100" s="39">
        <f>+[2]PP!AA99</f>
        <v>0</v>
      </c>
      <c r="O100" s="39">
        <f>SUM(C100:N100)</f>
        <v>8591.4000000000015</v>
      </c>
      <c r="P100" s="39">
        <v>0</v>
      </c>
      <c r="Q100" s="39">
        <v>1743.3440000000001</v>
      </c>
      <c r="R100" s="39">
        <v>860.35350000000005</v>
      </c>
      <c r="S100" s="39">
        <v>856.995</v>
      </c>
      <c r="T100" s="39">
        <v>855.75599999999997</v>
      </c>
      <c r="U100" s="39">
        <v>857.1585</v>
      </c>
      <c r="V100" s="39">
        <v>858.02549999999997</v>
      </c>
      <c r="W100" s="39">
        <v>858.375</v>
      </c>
      <c r="X100" s="39">
        <v>854.14350000000002</v>
      </c>
      <c r="Y100" s="39">
        <v>847.21199999999999</v>
      </c>
      <c r="Z100" s="39">
        <v>0</v>
      </c>
      <c r="AA100" s="39">
        <v>0</v>
      </c>
      <c r="AB100" s="240">
        <f>SUM(P100:AA100)</f>
        <v>8591.3629999999994</v>
      </c>
      <c r="AC100" s="241">
        <f t="shared" si="48"/>
        <v>100.00043066507611</v>
      </c>
      <c r="AD100" s="234"/>
      <c r="AE100" s="235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</row>
    <row r="101" spans="2:53" ht="22.5" customHeight="1" thickBot="1" x14ac:dyDescent="0.25">
      <c r="B101" s="293" t="s">
        <v>104</v>
      </c>
      <c r="C101" s="294">
        <f t="shared" ref="C101:AB101" si="54">+C96+C9</f>
        <v>63760.800000000003</v>
      </c>
      <c r="D101" s="294">
        <f t="shared" si="54"/>
        <v>58516.800000000003</v>
      </c>
      <c r="E101" s="294">
        <f t="shared" si="54"/>
        <v>58452.299999999988</v>
      </c>
      <c r="F101" s="294">
        <f t="shared" si="54"/>
        <v>84922</v>
      </c>
      <c r="G101" s="294">
        <f t="shared" si="54"/>
        <v>67074.3</v>
      </c>
      <c r="H101" s="294">
        <f t="shared" si="54"/>
        <v>69239.199999999997</v>
      </c>
      <c r="I101" s="294">
        <f t="shared" si="54"/>
        <v>78335</v>
      </c>
      <c r="J101" s="294">
        <f t="shared" si="54"/>
        <v>68559.099999999991</v>
      </c>
      <c r="K101" s="294">
        <f t="shared" si="54"/>
        <v>66637</v>
      </c>
      <c r="L101" s="294">
        <f t="shared" si="54"/>
        <v>75270.099999999991</v>
      </c>
      <c r="M101" s="294">
        <f t="shared" si="54"/>
        <v>76743.800000000017</v>
      </c>
      <c r="N101" s="294">
        <f t="shared" si="54"/>
        <v>72833.3</v>
      </c>
      <c r="O101" s="295">
        <f t="shared" si="54"/>
        <v>840343.69999999984</v>
      </c>
      <c r="P101" s="296">
        <f>+P96+P9</f>
        <v>63759.916825810011</v>
      </c>
      <c r="Q101" s="296">
        <f t="shared" si="54"/>
        <v>58516.785096959997</v>
      </c>
      <c r="R101" s="296">
        <f t="shared" si="54"/>
        <v>58452.334999279992</v>
      </c>
      <c r="S101" s="296">
        <f t="shared" si="54"/>
        <v>84922.21153494998</v>
      </c>
      <c r="T101" s="296">
        <f t="shared" si="54"/>
        <v>67074.038671979986</v>
      </c>
      <c r="U101" s="296">
        <f t="shared" si="54"/>
        <v>69227.080328390002</v>
      </c>
      <c r="V101" s="296">
        <f t="shared" si="54"/>
        <v>78282.186489469997</v>
      </c>
      <c r="W101" s="296">
        <f t="shared" si="54"/>
        <v>68540.413091829992</v>
      </c>
      <c r="X101" s="296">
        <f t="shared" si="54"/>
        <v>66415.95430427001</v>
      </c>
      <c r="Y101" s="296">
        <f t="shared" si="54"/>
        <v>74524.316568459821</v>
      </c>
      <c r="Z101" s="296">
        <f t="shared" si="54"/>
        <v>71317.023047052571</v>
      </c>
      <c r="AA101" s="296">
        <f t="shared" si="54"/>
        <v>66593.341135586903</v>
      </c>
      <c r="AB101" s="297">
        <f t="shared" si="54"/>
        <v>827625.6020940392</v>
      </c>
      <c r="AC101" s="297">
        <f t="shared" si="48"/>
        <v>101.53669701297079</v>
      </c>
      <c r="AD101" s="234"/>
      <c r="AE101" s="235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</row>
    <row r="102" spans="2:53" ht="18" customHeight="1" thickTop="1" x14ac:dyDescent="0.25">
      <c r="B102" s="298" t="s">
        <v>142</v>
      </c>
      <c r="C102" s="299"/>
      <c r="D102" s="299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300"/>
      <c r="Q102" s="300"/>
      <c r="R102" s="300"/>
      <c r="S102" s="300"/>
      <c r="T102" s="300"/>
      <c r="U102" s="300"/>
      <c r="V102" s="300"/>
      <c r="W102" s="300"/>
      <c r="X102" s="300"/>
      <c r="Y102" s="300"/>
      <c r="Z102" s="300"/>
      <c r="AA102" s="300"/>
      <c r="AB102" s="300"/>
      <c r="AC102" s="301"/>
      <c r="AD102" s="302"/>
      <c r="AE102" s="235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</row>
    <row r="103" spans="2:53" ht="15" customHeight="1" x14ac:dyDescent="0.25">
      <c r="B103" s="303" t="s">
        <v>143</v>
      </c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  <c r="Z103" s="304"/>
      <c r="AA103" s="304"/>
      <c r="AB103" s="304"/>
      <c r="AC103" s="305"/>
      <c r="AD103" s="302"/>
      <c r="AE103" s="235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  <c r="AV103" s="217"/>
      <c r="AW103" s="217"/>
      <c r="AX103" s="217"/>
      <c r="AY103" s="217"/>
      <c r="AZ103" s="217"/>
      <c r="BA103" s="217"/>
    </row>
    <row r="104" spans="2:53" ht="12" customHeight="1" x14ac:dyDescent="0.2">
      <c r="B104" s="306" t="s">
        <v>144</v>
      </c>
      <c r="O104" s="307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9"/>
      <c r="AD104" s="302"/>
      <c r="AE104" s="235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</row>
    <row r="105" spans="2:53" ht="12" customHeight="1" x14ac:dyDescent="0.2">
      <c r="B105" s="310" t="s">
        <v>145</v>
      </c>
      <c r="O105" s="307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7"/>
      <c r="AD105" s="311"/>
      <c r="AE105" s="235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</row>
    <row r="106" spans="2:53" x14ac:dyDescent="0.2">
      <c r="B106" s="306" t="s">
        <v>146</v>
      </c>
      <c r="P106" s="312"/>
      <c r="Q106" s="312"/>
      <c r="R106" s="312"/>
      <c r="S106" s="312"/>
      <c r="T106" s="312"/>
      <c r="U106" s="312"/>
      <c r="V106" s="312"/>
      <c r="W106" s="312"/>
      <c r="X106" s="312"/>
      <c r="Y106" s="312"/>
      <c r="Z106" s="312"/>
      <c r="AA106" s="312"/>
      <c r="AB106" s="313"/>
      <c r="AC106" s="314"/>
      <c r="AD106" s="311"/>
      <c r="AE106" s="235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</row>
    <row r="107" spans="2:53" x14ac:dyDescent="0.2">
      <c r="B107" s="306" t="s">
        <v>147</v>
      </c>
      <c r="P107" s="312"/>
      <c r="Q107" s="312"/>
      <c r="R107" s="312"/>
      <c r="S107" s="312"/>
      <c r="T107" s="312"/>
      <c r="U107" s="312"/>
      <c r="V107" s="312"/>
      <c r="W107" s="312"/>
      <c r="X107" s="312"/>
      <c r="Y107" s="312"/>
      <c r="Z107" s="312"/>
      <c r="AA107" s="312"/>
      <c r="AB107" s="313"/>
      <c r="AC107" s="315"/>
      <c r="AD107" s="311"/>
      <c r="AE107" s="22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</row>
    <row r="108" spans="2:53" x14ac:dyDescent="0.2">
      <c r="B108" s="316" t="s">
        <v>148</v>
      </c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8"/>
      <c r="AC108" s="315"/>
      <c r="AD108" s="311"/>
      <c r="AE108" s="22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</row>
    <row r="109" spans="2:53" ht="14.25" x14ac:dyDescent="0.25">
      <c r="B109" s="319"/>
      <c r="C109" s="301"/>
      <c r="D109" s="301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1"/>
      <c r="AD109" s="311"/>
      <c r="AE109" s="22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</row>
    <row r="110" spans="2:53" ht="14.25" x14ac:dyDescent="0.25">
      <c r="B110" s="319"/>
      <c r="C110" s="322"/>
      <c r="D110" s="322"/>
      <c r="E110" s="322"/>
      <c r="F110" s="322"/>
      <c r="G110" s="322"/>
      <c r="H110" s="322"/>
      <c r="I110" s="322"/>
      <c r="J110" s="322"/>
      <c r="K110" s="322"/>
      <c r="L110" s="322"/>
      <c r="M110" s="322"/>
      <c r="N110" s="322"/>
      <c r="O110" s="322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23"/>
      <c r="AD110" s="227"/>
      <c r="AE110" s="22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</row>
    <row r="111" spans="2:53" x14ac:dyDescent="0.2">
      <c r="B111" s="324"/>
      <c r="C111" s="304"/>
      <c r="D111" s="304"/>
      <c r="E111" s="304"/>
      <c r="F111" s="304"/>
      <c r="G111" s="304"/>
      <c r="H111" s="304"/>
      <c r="I111" s="304"/>
      <c r="J111" s="304"/>
      <c r="K111" s="304"/>
      <c r="L111" s="304"/>
      <c r="M111" s="304"/>
      <c r="N111" s="304"/>
      <c r="O111" s="304"/>
      <c r="P111" s="325"/>
      <c r="Q111" s="325"/>
      <c r="R111" s="325"/>
      <c r="S111" s="325"/>
      <c r="T111" s="325"/>
      <c r="U111" s="325"/>
      <c r="V111" s="325"/>
      <c r="W111" s="325"/>
      <c r="X111" s="325"/>
      <c r="Y111" s="325"/>
      <c r="Z111" s="325"/>
      <c r="AA111" s="325"/>
      <c r="AC111" s="323"/>
      <c r="AD111" s="227"/>
      <c r="AE111" s="22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</row>
    <row r="112" spans="2:53" ht="14.25" x14ac:dyDescent="0.25">
      <c r="B112" s="319"/>
      <c r="C112" s="322"/>
      <c r="D112" s="322"/>
      <c r="E112" s="322"/>
      <c r="F112" s="322"/>
      <c r="G112" s="322"/>
      <c r="H112" s="322"/>
      <c r="I112" s="322"/>
      <c r="J112" s="322"/>
      <c r="K112" s="322"/>
      <c r="L112" s="322"/>
      <c r="M112" s="322"/>
      <c r="N112" s="322"/>
      <c r="O112" s="322"/>
      <c r="P112" s="326"/>
      <c r="Q112" s="326"/>
      <c r="R112" s="326"/>
      <c r="S112" s="326"/>
      <c r="T112" s="326"/>
      <c r="U112" s="326"/>
      <c r="V112" s="326"/>
      <c r="W112" s="326"/>
      <c r="X112" s="326"/>
      <c r="Y112" s="326"/>
      <c r="Z112" s="326"/>
      <c r="AA112" s="326"/>
      <c r="AB112" s="320"/>
      <c r="AC112" s="301"/>
      <c r="AD112" s="327"/>
      <c r="AE112" s="327"/>
      <c r="AF112" s="327"/>
      <c r="AG112" s="327"/>
      <c r="AH112" s="327"/>
      <c r="AI112" s="327"/>
      <c r="AJ112" s="327"/>
      <c r="AK112" s="327"/>
      <c r="AL112" s="217"/>
      <c r="AM112" s="217"/>
      <c r="AN112" s="217"/>
      <c r="AO112" s="217"/>
    </row>
    <row r="113" spans="2:41" ht="14.25" x14ac:dyDescent="0.25">
      <c r="B113" s="319"/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05"/>
      <c r="Q113" s="305"/>
      <c r="R113" s="305"/>
      <c r="S113" s="305"/>
      <c r="T113" s="305"/>
      <c r="U113" s="305"/>
      <c r="V113" s="305"/>
      <c r="W113" s="305"/>
      <c r="X113" s="305"/>
      <c r="Y113" s="305"/>
      <c r="Z113" s="305"/>
      <c r="AA113" s="305"/>
      <c r="AB113" s="305"/>
      <c r="AC113" s="323"/>
      <c r="AD113" s="227"/>
      <c r="AE113" s="22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</row>
    <row r="114" spans="2:41" x14ac:dyDescent="0.2">
      <c r="B114" s="319"/>
      <c r="C114" s="323"/>
      <c r="D114" s="323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28"/>
      <c r="AC114" s="323"/>
      <c r="AD114" s="227"/>
      <c r="AE114" s="22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</row>
    <row r="115" spans="2:41" x14ac:dyDescent="0.2">
      <c r="B115" s="319"/>
      <c r="C115" s="323"/>
      <c r="D115" s="323"/>
      <c r="E115" s="323"/>
      <c r="F115" s="323"/>
      <c r="G115" s="323"/>
      <c r="H115" s="323"/>
      <c r="I115" s="323"/>
      <c r="J115" s="323"/>
      <c r="K115" s="323"/>
      <c r="L115" s="323"/>
      <c r="M115" s="323"/>
      <c r="N115" s="323"/>
      <c r="O115" s="323"/>
      <c r="P115" s="329"/>
      <c r="Q115" s="329"/>
      <c r="R115" s="329"/>
      <c r="S115" s="329"/>
      <c r="T115" s="329"/>
      <c r="U115" s="329"/>
      <c r="V115" s="329"/>
      <c r="W115" s="329"/>
      <c r="X115" s="329"/>
      <c r="Y115" s="329"/>
      <c r="Z115" s="329"/>
      <c r="AA115" s="329"/>
      <c r="AB115" s="328"/>
      <c r="AC115" s="323"/>
      <c r="AD115" s="227"/>
      <c r="AE115" s="22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</row>
    <row r="116" spans="2:41" x14ac:dyDescent="0.2">
      <c r="B116" s="323"/>
      <c r="C116" s="323"/>
      <c r="D116" s="323"/>
      <c r="E116" s="323"/>
      <c r="F116" s="323"/>
      <c r="G116" s="323"/>
      <c r="H116" s="323"/>
      <c r="I116" s="323"/>
      <c r="J116" s="323"/>
      <c r="K116" s="323"/>
      <c r="L116" s="323"/>
      <c r="M116" s="323"/>
      <c r="N116" s="323"/>
      <c r="O116" s="323"/>
      <c r="P116" s="329"/>
      <c r="Q116" s="329"/>
      <c r="R116" s="329"/>
      <c r="S116" s="329"/>
      <c r="T116" s="329"/>
      <c r="U116" s="329"/>
      <c r="V116" s="329"/>
      <c r="W116" s="329"/>
      <c r="X116" s="329"/>
      <c r="Y116" s="329"/>
      <c r="Z116" s="329"/>
      <c r="AA116" s="329"/>
      <c r="AB116" s="329"/>
      <c r="AC116" s="323"/>
      <c r="AD116" s="227"/>
      <c r="AE116" s="22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</row>
    <row r="117" spans="2:41" x14ac:dyDescent="0.2">
      <c r="B117" s="323"/>
      <c r="C117" s="323"/>
      <c r="D117" s="323"/>
      <c r="E117" s="323"/>
      <c r="F117" s="323"/>
      <c r="G117" s="323"/>
      <c r="H117" s="323"/>
      <c r="I117" s="323"/>
      <c r="J117" s="323"/>
      <c r="K117" s="323"/>
      <c r="L117" s="323"/>
      <c r="M117" s="323"/>
      <c r="N117" s="323"/>
      <c r="O117" s="323"/>
      <c r="P117" s="329"/>
      <c r="Q117" s="329"/>
      <c r="R117" s="329"/>
      <c r="S117" s="329"/>
      <c r="T117" s="329"/>
      <c r="U117" s="329"/>
      <c r="V117" s="329"/>
      <c r="W117" s="329"/>
      <c r="X117" s="329"/>
      <c r="Y117" s="329"/>
      <c r="Z117" s="329"/>
      <c r="AA117" s="328"/>
      <c r="AB117" s="328"/>
      <c r="AC117" s="323"/>
      <c r="AD117" s="227"/>
      <c r="AE117" s="22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</row>
    <row r="118" spans="2:41" x14ac:dyDescent="0.2">
      <c r="B118" s="323"/>
      <c r="C118" s="323"/>
      <c r="D118" s="323"/>
      <c r="E118" s="323"/>
      <c r="F118" s="323"/>
      <c r="G118" s="323"/>
      <c r="H118" s="323"/>
      <c r="I118" s="323"/>
      <c r="J118" s="323"/>
      <c r="K118" s="323"/>
      <c r="L118" s="323"/>
      <c r="M118" s="323"/>
      <c r="N118" s="323"/>
      <c r="O118" s="323"/>
      <c r="P118" s="329"/>
      <c r="Q118" s="329"/>
      <c r="R118" s="329"/>
      <c r="S118" s="329"/>
      <c r="T118" s="329"/>
      <c r="U118" s="329"/>
      <c r="V118" s="329"/>
      <c r="W118" s="329"/>
      <c r="X118" s="329"/>
      <c r="Y118" s="329"/>
      <c r="Z118" s="329"/>
      <c r="AA118" s="329"/>
      <c r="AB118" s="328"/>
      <c r="AC118" s="323"/>
      <c r="AD118" s="227"/>
      <c r="AE118" s="227"/>
      <c r="AF118" s="217"/>
      <c r="AG118" s="217"/>
      <c r="AH118" s="217"/>
      <c r="AI118" s="217"/>
      <c r="AJ118" s="217"/>
      <c r="AK118" s="217"/>
      <c r="AL118" s="217"/>
      <c r="AM118" s="217"/>
      <c r="AN118" s="217"/>
      <c r="AO118" s="217"/>
    </row>
    <row r="119" spans="2:41" x14ac:dyDescent="0.2">
      <c r="B119" s="330"/>
      <c r="C119" s="330"/>
      <c r="D119" s="330"/>
      <c r="E119" s="330"/>
      <c r="F119" s="330"/>
      <c r="G119" s="330"/>
      <c r="H119" s="330"/>
      <c r="I119" s="330"/>
      <c r="J119" s="330"/>
      <c r="K119" s="330"/>
      <c r="L119" s="330"/>
      <c r="M119" s="330"/>
      <c r="N119" s="330"/>
      <c r="O119" s="330"/>
      <c r="P119" s="331"/>
      <c r="Q119" s="331"/>
      <c r="R119" s="331"/>
      <c r="S119" s="331"/>
      <c r="T119" s="331"/>
      <c r="U119" s="331"/>
      <c r="V119" s="331"/>
      <c r="W119" s="331"/>
      <c r="X119" s="331"/>
      <c r="Y119" s="331"/>
      <c r="Z119" s="331"/>
      <c r="AA119" s="332"/>
      <c r="AB119" s="332"/>
      <c r="AC119" s="330"/>
      <c r="AD119" s="227"/>
      <c r="AE119" s="227"/>
      <c r="AF119" s="217"/>
      <c r="AG119" s="217"/>
      <c r="AH119" s="217"/>
      <c r="AI119" s="217"/>
      <c r="AJ119" s="217"/>
      <c r="AK119" s="217"/>
      <c r="AL119" s="217"/>
      <c r="AM119" s="217"/>
      <c r="AN119" s="217"/>
      <c r="AO119" s="217"/>
    </row>
    <row r="120" spans="2:41" x14ac:dyDescent="0.2">
      <c r="B120" s="330"/>
      <c r="C120" s="330"/>
      <c r="D120" s="330"/>
      <c r="E120" s="330"/>
      <c r="F120" s="330"/>
      <c r="G120" s="330"/>
      <c r="H120" s="330"/>
      <c r="I120" s="330"/>
      <c r="J120" s="330"/>
      <c r="K120" s="330"/>
      <c r="L120" s="330"/>
      <c r="M120" s="330"/>
      <c r="N120" s="330"/>
      <c r="O120" s="330"/>
      <c r="P120" s="333"/>
      <c r="Q120" s="333"/>
      <c r="R120" s="333"/>
      <c r="S120" s="333"/>
      <c r="T120" s="333"/>
      <c r="U120" s="333"/>
      <c r="V120" s="333"/>
      <c r="W120" s="333"/>
      <c r="X120" s="333"/>
      <c r="Y120" s="333"/>
      <c r="Z120" s="333"/>
      <c r="AA120" s="333"/>
      <c r="AB120" s="333"/>
      <c r="AC120" s="330"/>
      <c r="AD120" s="227"/>
      <c r="AE120" s="227"/>
      <c r="AF120" s="217"/>
      <c r="AG120" s="217"/>
      <c r="AH120" s="217"/>
      <c r="AI120" s="217"/>
      <c r="AJ120" s="217"/>
      <c r="AK120" s="217"/>
      <c r="AL120" s="217"/>
      <c r="AM120" s="217"/>
      <c r="AN120" s="217"/>
      <c r="AO120" s="217"/>
    </row>
    <row r="121" spans="2:41" x14ac:dyDescent="0.2">
      <c r="B121" s="330"/>
      <c r="C121" s="330"/>
      <c r="D121" s="330"/>
      <c r="E121" s="330"/>
      <c r="F121" s="330"/>
      <c r="G121" s="330"/>
      <c r="H121" s="330"/>
      <c r="I121" s="330"/>
      <c r="J121" s="330"/>
      <c r="K121" s="330"/>
      <c r="L121" s="330"/>
      <c r="M121" s="330"/>
      <c r="N121" s="330"/>
      <c r="O121" s="330"/>
      <c r="P121" s="332"/>
      <c r="Q121" s="332"/>
      <c r="R121" s="332"/>
      <c r="S121" s="332"/>
      <c r="T121" s="332"/>
      <c r="U121" s="332"/>
      <c r="V121" s="332"/>
      <c r="W121" s="332"/>
      <c r="X121" s="332"/>
      <c r="Y121" s="332"/>
      <c r="Z121" s="332"/>
      <c r="AA121" s="332"/>
      <c r="AB121" s="332"/>
      <c r="AC121" s="330"/>
      <c r="AD121" s="227"/>
      <c r="AE121" s="227"/>
      <c r="AF121" s="217"/>
      <c r="AG121" s="217"/>
      <c r="AH121" s="217"/>
      <c r="AI121" s="217"/>
      <c r="AJ121" s="217"/>
      <c r="AK121" s="217"/>
      <c r="AL121" s="217"/>
      <c r="AM121" s="217"/>
      <c r="AN121" s="217"/>
      <c r="AO121" s="217"/>
    </row>
    <row r="122" spans="2:41" x14ac:dyDescent="0.2">
      <c r="B122" s="330"/>
      <c r="C122" s="330"/>
      <c r="D122" s="330"/>
      <c r="E122" s="330"/>
      <c r="F122" s="330"/>
      <c r="G122" s="330"/>
      <c r="H122" s="330"/>
      <c r="I122" s="330"/>
      <c r="J122" s="330"/>
      <c r="K122" s="330"/>
      <c r="L122" s="330"/>
      <c r="M122" s="330"/>
      <c r="N122" s="330"/>
      <c r="O122" s="330"/>
      <c r="P122" s="332"/>
      <c r="Q122" s="332"/>
      <c r="R122" s="332"/>
      <c r="S122" s="332"/>
      <c r="T122" s="332"/>
      <c r="U122" s="332"/>
      <c r="V122" s="332"/>
      <c r="W122" s="332"/>
      <c r="X122" s="332"/>
      <c r="Y122" s="332"/>
      <c r="Z122" s="332"/>
      <c r="AA122" s="332"/>
      <c r="AB122" s="332"/>
      <c r="AC122" s="330"/>
      <c r="AD122" s="227"/>
      <c r="AE122" s="227"/>
      <c r="AF122" s="217"/>
      <c r="AG122" s="217"/>
      <c r="AH122" s="217"/>
      <c r="AI122" s="217"/>
      <c r="AJ122" s="217"/>
      <c r="AK122" s="217"/>
      <c r="AL122" s="217"/>
      <c r="AM122" s="217"/>
      <c r="AN122" s="217"/>
      <c r="AO122" s="217"/>
    </row>
    <row r="123" spans="2:41" x14ac:dyDescent="0.2">
      <c r="B123" s="330"/>
      <c r="C123" s="330"/>
      <c r="D123" s="330"/>
      <c r="E123" s="330"/>
      <c r="F123" s="330"/>
      <c r="G123" s="330"/>
      <c r="H123" s="330"/>
      <c r="I123" s="330"/>
      <c r="J123" s="330"/>
      <c r="K123" s="330"/>
      <c r="L123" s="330"/>
      <c r="M123" s="330"/>
      <c r="N123" s="330"/>
      <c r="O123" s="330"/>
      <c r="P123" s="332"/>
      <c r="Q123" s="332"/>
      <c r="R123" s="332"/>
      <c r="S123" s="332"/>
      <c r="T123" s="332"/>
      <c r="U123" s="332"/>
      <c r="V123" s="332"/>
      <c r="W123" s="332"/>
      <c r="X123" s="332"/>
      <c r="Y123" s="332"/>
      <c r="Z123" s="332"/>
      <c r="AA123" s="332"/>
      <c r="AB123" s="332"/>
      <c r="AC123" s="330"/>
      <c r="AD123" s="227"/>
      <c r="AE123" s="22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</row>
    <row r="124" spans="2:41" x14ac:dyDescent="0.2">
      <c r="B124" s="330"/>
      <c r="C124" s="330"/>
      <c r="D124" s="330"/>
      <c r="E124" s="330"/>
      <c r="F124" s="330"/>
      <c r="G124" s="330"/>
      <c r="H124" s="330"/>
      <c r="I124" s="330"/>
      <c r="J124" s="330"/>
      <c r="K124" s="330"/>
      <c r="L124" s="330"/>
      <c r="M124" s="330"/>
      <c r="N124" s="330"/>
      <c r="O124" s="330"/>
      <c r="P124" s="332"/>
      <c r="Q124" s="332"/>
      <c r="R124" s="332"/>
      <c r="S124" s="332"/>
      <c r="T124" s="332"/>
      <c r="U124" s="332"/>
      <c r="V124" s="332"/>
      <c r="W124" s="332"/>
      <c r="X124" s="332"/>
      <c r="Y124" s="332"/>
      <c r="Z124" s="332"/>
      <c r="AA124" s="332"/>
      <c r="AB124" s="332"/>
      <c r="AC124" s="330"/>
      <c r="AD124" s="227"/>
      <c r="AE124" s="227"/>
      <c r="AF124" s="217"/>
      <c r="AG124" s="217"/>
      <c r="AH124" s="217"/>
      <c r="AI124" s="217"/>
      <c r="AJ124" s="217"/>
      <c r="AK124" s="217"/>
      <c r="AL124" s="217"/>
      <c r="AM124" s="217"/>
      <c r="AN124" s="217"/>
      <c r="AO124" s="217"/>
    </row>
    <row r="125" spans="2:41" x14ac:dyDescent="0.2"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330"/>
      <c r="O125" s="330"/>
      <c r="P125" s="334"/>
      <c r="Q125" s="334"/>
      <c r="R125" s="334"/>
      <c r="S125" s="334"/>
      <c r="T125" s="334"/>
      <c r="U125" s="334"/>
      <c r="V125" s="334"/>
      <c r="W125" s="334"/>
      <c r="X125" s="334"/>
      <c r="Y125" s="334"/>
      <c r="Z125" s="334"/>
      <c r="AA125" s="334"/>
      <c r="AB125" s="332"/>
      <c r="AC125" s="330"/>
      <c r="AD125" s="227"/>
      <c r="AE125" s="227"/>
      <c r="AF125" s="217"/>
      <c r="AG125" s="217"/>
      <c r="AH125" s="217"/>
      <c r="AI125" s="217"/>
      <c r="AJ125" s="217"/>
      <c r="AK125" s="217"/>
      <c r="AL125" s="217"/>
      <c r="AM125" s="217"/>
      <c r="AN125" s="217"/>
      <c r="AO125" s="217"/>
    </row>
    <row r="126" spans="2:41" x14ac:dyDescent="0.2">
      <c r="B126" s="330"/>
      <c r="C126" s="330"/>
      <c r="D126" s="330"/>
      <c r="E126" s="330"/>
      <c r="F126" s="330"/>
      <c r="G126" s="330"/>
      <c r="H126" s="330"/>
      <c r="I126" s="330"/>
      <c r="J126" s="330"/>
      <c r="K126" s="330"/>
      <c r="L126" s="330"/>
      <c r="M126" s="330"/>
      <c r="N126" s="330"/>
      <c r="O126" s="330"/>
      <c r="P126" s="334"/>
      <c r="Q126" s="334"/>
      <c r="R126" s="334"/>
      <c r="S126" s="334"/>
      <c r="T126" s="334"/>
      <c r="U126" s="334"/>
      <c r="V126" s="334"/>
      <c r="W126" s="334"/>
      <c r="X126" s="334"/>
      <c r="Y126" s="334"/>
      <c r="Z126" s="334"/>
      <c r="AA126" s="334"/>
      <c r="AB126" s="332"/>
      <c r="AC126" s="330"/>
      <c r="AD126" s="227"/>
      <c r="AE126" s="227"/>
      <c r="AF126" s="217"/>
      <c r="AG126" s="217"/>
      <c r="AH126" s="217"/>
      <c r="AI126" s="217"/>
      <c r="AJ126" s="217"/>
      <c r="AK126" s="217"/>
      <c r="AL126" s="217"/>
      <c r="AM126" s="217"/>
      <c r="AN126" s="217"/>
      <c r="AO126" s="217"/>
    </row>
    <row r="127" spans="2:41" x14ac:dyDescent="0.2">
      <c r="B127" s="330"/>
      <c r="C127" s="330"/>
      <c r="D127" s="330"/>
      <c r="E127" s="330"/>
      <c r="F127" s="330"/>
      <c r="G127" s="330"/>
      <c r="H127" s="330"/>
      <c r="I127" s="330"/>
      <c r="J127" s="330"/>
      <c r="K127" s="330"/>
      <c r="L127" s="330"/>
      <c r="M127" s="330"/>
      <c r="N127" s="330"/>
      <c r="O127" s="330"/>
      <c r="P127" s="332"/>
      <c r="Q127" s="332"/>
      <c r="R127" s="332"/>
      <c r="S127" s="332"/>
      <c r="T127" s="332"/>
      <c r="U127" s="332"/>
      <c r="V127" s="332"/>
      <c r="W127" s="332"/>
      <c r="X127" s="332"/>
      <c r="Y127" s="332"/>
      <c r="Z127" s="332"/>
      <c r="AA127" s="332"/>
      <c r="AB127" s="332"/>
      <c r="AC127" s="330"/>
      <c r="AD127" s="227"/>
      <c r="AE127" s="227"/>
      <c r="AF127" s="217"/>
      <c r="AG127" s="217"/>
      <c r="AH127" s="217"/>
      <c r="AI127" s="217"/>
      <c r="AJ127" s="217"/>
      <c r="AK127" s="217"/>
      <c r="AL127" s="217"/>
      <c r="AM127" s="217"/>
      <c r="AN127" s="217"/>
      <c r="AO127" s="217"/>
    </row>
    <row r="128" spans="2:41" x14ac:dyDescent="0.2">
      <c r="B128" s="330"/>
      <c r="C128" s="330"/>
      <c r="D128" s="330"/>
      <c r="E128" s="330"/>
      <c r="F128" s="330"/>
      <c r="G128" s="330"/>
      <c r="H128" s="330"/>
      <c r="I128" s="330"/>
      <c r="J128" s="330"/>
      <c r="K128" s="330"/>
      <c r="L128" s="330"/>
      <c r="M128" s="330"/>
      <c r="N128" s="330"/>
      <c r="O128" s="330"/>
      <c r="P128" s="332"/>
      <c r="Q128" s="332"/>
      <c r="R128" s="332"/>
      <c r="S128" s="332"/>
      <c r="T128" s="332"/>
      <c r="U128" s="332"/>
      <c r="V128" s="332"/>
      <c r="W128" s="332"/>
      <c r="X128" s="332"/>
      <c r="Y128" s="332"/>
      <c r="Z128" s="332"/>
      <c r="AA128" s="332"/>
      <c r="AB128" s="332"/>
      <c r="AC128" s="330"/>
      <c r="AD128" s="227"/>
      <c r="AE128" s="227"/>
      <c r="AF128" s="217"/>
      <c r="AG128" s="217"/>
      <c r="AH128" s="217"/>
      <c r="AI128" s="217"/>
      <c r="AJ128" s="217"/>
      <c r="AK128" s="217"/>
      <c r="AL128" s="217"/>
      <c r="AM128" s="217"/>
      <c r="AN128" s="217"/>
      <c r="AO128" s="217"/>
    </row>
    <row r="129" spans="2:41" x14ac:dyDescent="0.2">
      <c r="B129" s="330"/>
      <c r="C129" s="330"/>
      <c r="D129" s="330"/>
      <c r="E129" s="330"/>
      <c r="F129" s="330"/>
      <c r="G129" s="330"/>
      <c r="H129" s="330"/>
      <c r="I129" s="330"/>
      <c r="J129" s="330"/>
      <c r="K129" s="330"/>
      <c r="L129" s="330"/>
      <c r="M129" s="330"/>
      <c r="N129" s="330"/>
      <c r="O129" s="330"/>
      <c r="P129" s="332"/>
      <c r="Q129" s="332"/>
      <c r="R129" s="332"/>
      <c r="S129" s="332"/>
      <c r="T129" s="332"/>
      <c r="U129" s="332"/>
      <c r="V129" s="332"/>
      <c r="W129" s="332"/>
      <c r="X129" s="332"/>
      <c r="Y129" s="332"/>
      <c r="Z129" s="332"/>
      <c r="AA129" s="332"/>
      <c r="AB129" s="332"/>
      <c r="AC129" s="330"/>
      <c r="AD129" s="227"/>
      <c r="AE129" s="227"/>
      <c r="AF129" s="217"/>
      <c r="AG129" s="217"/>
      <c r="AH129" s="217"/>
      <c r="AI129" s="217"/>
      <c r="AJ129" s="217"/>
      <c r="AK129" s="217"/>
      <c r="AL129" s="217"/>
      <c r="AM129" s="217"/>
      <c r="AN129" s="217"/>
      <c r="AO129" s="217"/>
    </row>
    <row r="130" spans="2:41" x14ac:dyDescent="0.2">
      <c r="B130" s="330"/>
      <c r="C130" s="330"/>
      <c r="D130" s="330"/>
      <c r="E130" s="330"/>
      <c r="F130" s="330"/>
      <c r="G130" s="330"/>
      <c r="H130" s="330"/>
      <c r="I130" s="330"/>
      <c r="J130" s="330"/>
      <c r="K130" s="330"/>
      <c r="L130" s="330"/>
      <c r="M130" s="330"/>
      <c r="N130" s="330"/>
      <c r="O130" s="330"/>
      <c r="P130" s="332"/>
      <c r="Q130" s="332"/>
      <c r="R130" s="332"/>
      <c r="S130" s="332"/>
      <c r="T130" s="332"/>
      <c r="U130" s="332"/>
      <c r="V130" s="332"/>
      <c r="W130" s="332"/>
      <c r="X130" s="332"/>
      <c r="Y130" s="332"/>
      <c r="Z130" s="332"/>
      <c r="AA130" s="332"/>
      <c r="AB130" s="332"/>
      <c r="AC130" s="330"/>
      <c r="AD130" s="227"/>
      <c r="AE130" s="227"/>
      <c r="AF130" s="217"/>
      <c r="AG130" s="217"/>
      <c r="AH130" s="217"/>
      <c r="AI130" s="217"/>
      <c r="AJ130" s="217"/>
      <c r="AK130" s="217"/>
      <c r="AL130" s="217"/>
      <c r="AM130" s="217"/>
      <c r="AN130" s="217"/>
      <c r="AO130" s="217"/>
    </row>
    <row r="131" spans="2:41" x14ac:dyDescent="0.2">
      <c r="B131" s="330"/>
      <c r="C131" s="330"/>
      <c r="D131" s="330"/>
      <c r="E131" s="330"/>
      <c r="F131" s="330"/>
      <c r="G131" s="330"/>
      <c r="H131" s="330"/>
      <c r="I131" s="330"/>
      <c r="J131" s="330"/>
      <c r="K131" s="330"/>
      <c r="L131" s="330"/>
      <c r="M131" s="330"/>
      <c r="N131" s="330"/>
      <c r="O131" s="330"/>
      <c r="P131" s="332"/>
      <c r="Q131" s="332"/>
      <c r="R131" s="332"/>
      <c r="S131" s="332"/>
      <c r="T131" s="332"/>
      <c r="U131" s="332"/>
      <c r="V131" s="332"/>
      <c r="W131" s="332"/>
      <c r="X131" s="332"/>
      <c r="Y131" s="332"/>
      <c r="Z131" s="332"/>
      <c r="AA131" s="332"/>
      <c r="AB131" s="332"/>
      <c r="AC131" s="330"/>
      <c r="AD131" s="227"/>
      <c r="AE131" s="227"/>
      <c r="AF131" s="217"/>
      <c r="AG131" s="217"/>
      <c r="AH131" s="217"/>
      <c r="AI131" s="217"/>
      <c r="AJ131" s="217"/>
      <c r="AK131" s="217"/>
      <c r="AL131" s="217"/>
      <c r="AM131" s="217"/>
      <c r="AN131" s="217"/>
      <c r="AO131" s="217"/>
    </row>
    <row r="132" spans="2:41" x14ac:dyDescent="0.2">
      <c r="B132" s="330"/>
      <c r="C132" s="330"/>
      <c r="D132" s="330"/>
      <c r="E132" s="330"/>
      <c r="F132" s="330"/>
      <c r="G132" s="330"/>
      <c r="H132" s="330"/>
      <c r="I132" s="330"/>
      <c r="J132" s="330"/>
      <c r="K132" s="330"/>
      <c r="L132" s="330"/>
      <c r="M132" s="330"/>
      <c r="N132" s="330"/>
      <c r="O132" s="330"/>
      <c r="P132" s="332"/>
      <c r="Q132" s="332"/>
      <c r="R132" s="332"/>
      <c r="S132" s="332"/>
      <c r="T132" s="332"/>
      <c r="U132" s="332"/>
      <c r="V132" s="332"/>
      <c r="W132" s="332"/>
      <c r="X132" s="332"/>
      <c r="Y132" s="332"/>
      <c r="Z132" s="332"/>
      <c r="AA132" s="332"/>
      <c r="AB132" s="332"/>
      <c r="AC132" s="330"/>
      <c r="AD132" s="227"/>
      <c r="AE132" s="227"/>
      <c r="AF132" s="217"/>
      <c r="AG132" s="217"/>
      <c r="AH132" s="217"/>
      <c r="AI132" s="217"/>
      <c r="AJ132" s="217"/>
      <c r="AK132" s="217"/>
      <c r="AL132" s="217"/>
      <c r="AM132" s="217"/>
      <c r="AN132" s="217"/>
      <c r="AO132" s="217"/>
    </row>
    <row r="133" spans="2:41" x14ac:dyDescent="0.2">
      <c r="B133" s="330"/>
      <c r="C133" s="330"/>
      <c r="D133" s="330"/>
      <c r="E133" s="330"/>
      <c r="F133" s="330"/>
      <c r="G133" s="330"/>
      <c r="H133" s="330"/>
      <c r="I133" s="330"/>
      <c r="J133" s="330"/>
      <c r="K133" s="330"/>
      <c r="L133" s="330"/>
      <c r="M133" s="330"/>
      <c r="N133" s="330"/>
      <c r="O133" s="330"/>
      <c r="P133" s="332"/>
      <c r="Q133" s="332"/>
      <c r="R133" s="332"/>
      <c r="S133" s="332"/>
      <c r="T133" s="332"/>
      <c r="U133" s="332"/>
      <c r="V133" s="332"/>
      <c r="W133" s="332"/>
      <c r="X133" s="332"/>
      <c r="Y133" s="332"/>
      <c r="Z133" s="332"/>
      <c r="AA133" s="332"/>
      <c r="AB133" s="332"/>
      <c r="AC133" s="330"/>
      <c r="AD133" s="227"/>
      <c r="AE133" s="227"/>
      <c r="AF133" s="217"/>
      <c r="AG133" s="217"/>
      <c r="AH133" s="217"/>
      <c r="AI133" s="217"/>
      <c r="AJ133" s="217"/>
      <c r="AK133" s="217"/>
      <c r="AL133" s="217"/>
      <c r="AM133" s="217"/>
      <c r="AN133" s="217"/>
      <c r="AO133" s="217"/>
    </row>
    <row r="134" spans="2:41" x14ac:dyDescent="0.2">
      <c r="B134" s="330"/>
      <c r="C134" s="330"/>
      <c r="D134" s="330"/>
      <c r="E134" s="330"/>
      <c r="F134" s="330"/>
      <c r="G134" s="330"/>
      <c r="H134" s="330"/>
      <c r="I134" s="330"/>
      <c r="J134" s="330"/>
      <c r="K134" s="330"/>
      <c r="L134" s="330"/>
      <c r="M134" s="330"/>
      <c r="N134" s="330"/>
      <c r="O134" s="330"/>
      <c r="P134" s="332"/>
      <c r="Q134" s="332"/>
      <c r="R134" s="332"/>
      <c r="S134" s="332"/>
      <c r="T134" s="332"/>
      <c r="U134" s="332"/>
      <c r="V134" s="332"/>
      <c r="W134" s="332"/>
      <c r="X134" s="332"/>
      <c r="Y134" s="332"/>
      <c r="Z134" s="332"/>
      <c r="AA134" s="332"/>
      <c r="AB134" s="332"/>
      <c r="AC134" s="330"/>
      <c r="AD134" s="227"/>
      <c r="AE134" s="227"/>
      <c r="AF134" s="217"/>
      <c r="AG134" s="217"/>
      <c r="AH134" s="217"/>
      <c r="AI134" s="217"/>
      <c r="AJ134" s="217"/>
      <c r="AK134" s="217"/>
      <c r="AL134" s="217"/>
      <c r="AM134" s="217"/>
      <c r="AN134" s="217"/>
      <c r="AO134" s="217"/>
    </row>
    <row r="135" spans="2:41" x14ac:dyDescent="0.2">
      <c r="B135" s="330"/>
      <c r="C135" s="330"/>
      <c r="D135" s="330"/>
      <c r="E135" s="330"/>
      <c r="F135" s="330"/>
      <c r="G135" s="330"/>
      <c r="H135" s="330"/>
      <c r="I135" s="330"/>
      <c r="J135" s="330"/>
      <c r="K135" s="330"/>
      <c r="L135" s="330"/>
      <c r="M135" s="330"/>
      <c r="N135" s="330"/>
      <c r="O135" s="330"/>
      <c r="P135" s="332"/>
      <c r="Q135" s="332"/>
      <c r="R135" s="332"/>
      <c r="S135" s="332"/>
      <c r="T135" s="332"/>
      <c r="U135" s="332"/>
      <c r="V135" s="332"/>
      <c r="W135" s="332"/>
      <c r="X135" s="332"/>
      <c r="Y135" s="332"/>
      <c r="Z135" s="332"/>
      <c r="AA135" s="332"/>
      <c r="AB135" s="332"/>
      <c r="AC135" s="330"/>
      <c r="AD135" s="227"/>
      <c r="AE135" s="227"/>
      <c r="AF135" s="217"/>
      <c r="AG135" s="217"/>
      <c r="AH135" s="217"/>
      <c r="AI135" s="217"/>
      <c r="AJ135" s="217"/>
      <c r="AK135" s="217"/>
      <c r="AL135" s="217"/>
      <c r="AM135" s="217"/>
      <c r="AN135" s="217"/>
      <c r="AO135" s="217"/>
    </row>
    <row r="136" spans="2:41" x14ac:dyDescent="0.2">
      <c r="B136" s="330"/>
      <c r="C136" s="330"/>
      <c r="D136" s="330"/>
      <c r="E136" s="330"/>
      <c r="F136" s="330"/>
      <c r="G136" s="330"/>
      <c r="H136" s="330"/>
      <c r="I136" s="330"/>
      <c r="J136" s="330"/>
      <c r="K136" s="330"/>
      <c r="L136" s="330"/>
      <c r="M136" s="330"/>
      <c r="N136" s="330"/>
      <c r="O136" s="330"/>
      <c r="P136" s="332"/>
      <c r="Q136" s="332"/>
      <c r="R136" s="332"/>
      <c r="S136" s="332"/>
      <c r="T136" s="332"/>
      <c r="U136" s="332"/>
      <c r="V136" s="332"/>
      <c r="W136" s="332"/>
      <c r="X136" s="332"/>
      <c r="Y136" s="332"/>
      <c r="Z136" s="332"/>
      <c r="AA136" s="332"/>
      <c r="AB136" s="332"/>
      <c r="AC136" s="330"/>
      <c r="AD136" s="227"/>
      <c r="AE136" s="227"/>
      <c r="AF136" s="217"/>
      <c r="AG136" s="217"/>
      <c r="AH136" s="217"/>
      <c r="AI136" s="217"/>
      <c r="AJ136" s="217"/>
      <c r="AK136" s="217"/>
      <c r="AL136" s="217"/>
      <c r="AM136" s="217"/>
      <c r="AN136" s="217"/>
      <c r="AO136" s="217"/>
    </row>
    <row r="137" spans="2:41" x14ac:dyDescent="0.2">
      <c r="B137" s="330"/>
      <c r="C137" s="330"/>
      <c r="D137" s="330"/>
      <c r="E137" s="330"/>
      <c r="F137" s="330"/>
      <c r="G137" s="330"/>
      <c r="H137" s="330"/>
      <c r="I137" s="330"/>
      <c r="J137" s="330"/>
      <c r="K137" s="330"/>
      <c r="L137" s="330"/>
      <c r="M137" s="330"/>
      <c r="N137" s="330"/>
      <c r="O137" s="330"/>
      <c r="P137" s="332"/>
      <c r="Q137" s="332"/>
      <c r="R137" s="332"/>
      <c r="S137" s="332"/>
      <c r="T137" s="332"/>
      <c r="U137" s="332"/>
      <c r="V137" s="332"/>
      <c r="W137" s="332"/>
      <c r="X137" s="332"/>
      <c r="Y137" s="332"/>
      <c r="Z137" s="332"/>
      <c r="AA137" s="332"/>
      <c r="AB137" s="332"/>
      <c r="AC137" s="330"/>
      <c r="AD137" s="227"/>
      <c r="AE137" s="227"/>
      <c r="AF137" s="217"/>
      <c r="AG137" s="217"/>
      <c r="AH137" s="217"/>
      <c r="AI137" s="217"/>
      <c r="AJ137" s="217"/>
      <c r="AK137" s="217"/>
      <c r="AL137" s="217"/>
      <c r="AM137" s="217"/>
      <c r="AN137" s="217"/>
      <c r="AO137" s="217"/>
    </row>
    <row r="138" spans="2:41" x14ac:dyDescent="0.2">
      <c r="B138" s="330"/>
      <c r="C138" s="330"/>
      <c r="D138" s="330"/>
      <c r="E138" s="330"/>
      <c r="F138" s="330"/>
      <c r="G138" s="330"/>
      <c r="H138" s="330"/>
      <c r="I138" s="330"/>
      <c r="J138" s="330"/>
      <c r="K138" s="330"/>
      <c r="L138" s="330"/>
      <c r="M138" s="330"/>
      <c r="N138" s="330"/>
      <c r="O138" s="330"/>
      <c r="P138" s="332"/>
      <c r="Q138" s="332"/>
      <c r="R138" s="332"/>
      <c r="S138" s="332"/>
      <c r="T138" s="332"/>
      <c r="U138" s="332"/>
      <c r="V138" s="332"/>
      <c r="W138" s="332"/>
      <c r="X138" s="332"/>
      <c r="Y138" s="332"/>
      <c r="Z138" s="332"/>
      <c r="AA138" s="332"/>
      <c r="AB138" s="332"/>
      <c r="AC138" s="330"/>
      <c r="AD138" s="227"/>
      <c r="AE138" s="227"/>
      <c r="AF138" s="217"/>
      <c r="AG138" s="217"/>
      <c r="AH138" s="217"/>
      <c r="AI138" s="217"/>
      <c r="AJ138" s="217"/>
      <c r="AK138" s="217"/>
      <c r="AL138" s="217"/>
      <c r="AM138" s="217"/>
      <c r="AN138" s="217"/>
      <c r="AO138" s="217"/>
    </row>
    <row r="139" spans="2:41" x14ac:dyDescent="0.2">
      <c r="B139" s="330"/>
      <c r="C139" s="330"/>
      <c r="D139" s="330"/>
      <c r="E139" s="330"/>
      <c r="F139" s="330"/>
      <c r="G139" s="330"/>
      <c r="H139" s="330"/>
      <c r="I139" s="330"/>
      <c r="J139" s="330"/>
      <c r="K139" s="330"/>
      <c r="L139" s="330"/>
      <c r="M139" s="330"/>
      <c r="N139" s="330"/>
      <c r="O139" s="330"/>
      <c r="P139" s="332"/>
      <c r="Q139" s="332"/>
      <c r="R139" s="332"/>
      <c r="S139" s="332"/>
      <c r="T139" s="332"/>
      <c r="U139" s="332"/>
      <c r="V139" s="332"/>
      <c r="W139" s="332"/>
      <c r="X139" s="332"/>
      <c r="Y139" s="332"/>
      <c r="Z139" s="332"/>
      <c r="AA139" s="332"/>
      <c r="AB139" s="332"/>
      <c r="AC139" s="330"/>
      <c r="AD139" s="227"/>
      <c r="AE139" s="227"/>
      <c r="AF139" s="217"/>
      <c r="AG139" s="217"/>
      <c r="AH139" s="217"/>
      <c r="AI139" s="217"/>
      <c r="AJ139" s="217"/>
      <c r="AK139" s="217"/>
      <c r="AL139" s="217"/>
      <c r="AM139" s="217"/>
      <c r="AN139" s="217"/>
      <c r="AO139" s="217"/>
    </row>
    <row r="140" spans="2:41" x14ac:dyDescent="0.2">
      <c r="B140" s="330"/>
      <c r="C140" s="330"/>
      <c r="D140" s="330"/>
      <c r="E140" s="330"/>
      <c r="F140" s="330"/>
      <c r="G140" s="330"/>
      <c r="H140" s="330"/>
      <c r="I140" s="330"/>
      <c r="J140" s="330"/>
      <c r="K140" s="330"/>
      <c r="L140" s="330"/>
      <c r="M140" s="330"/>
      <c r="N140" s="330"/>
      <c r="O140" s="330"/>
      <c r="P140" s="332"/>
      <c r="Q140" s="332"/>
      <c r="R140" s="332"/>
      <c r="S140" s="332"/>
      <c r="T140" s="332"/>
      <c r="U140" s="332"/>
      <c r="V140" s="332"/>
      <c r="W140" s="332"/>
      <c r="X140" s="332"/>
      <c r="Y140" s="332"/>
      <c r="Z140" s="332"/>
      <c r="AA140" s="332"/>
      <c r="AB140" s="332"/>
      <c r="AC140" s="330"/>
      <c r="AD140" s="227"/>
      <c r="AE140" s="227"/>
      <c r="AF140" s="217"/>
      <c r="AG140" s="217"/>
      <c r="AH140" s="217"/>
      <c r="AI140" s="217"/>
      <c r="AJ140" s="217"/>
      <c r="AK140" s="217"/>
      <c r="AL140" s="217"/>
      <c r="AM140" s="217"/>
      <c r="AN140" s="217"/>
      <c r="AO140" s="217"/>
    </row>
    <row r="141" spans="2:41" x14ac:dyDescent="0.2">
      <c r="B141" s="330"/>
      <c r="C141" s="330"/>
      <c r="D141" s="330"/>
      <c r="E141" s="330"/>
      <c r="F141" s="330"/>
      <c r="G141" s="330"/>
      <c r="H141" s="330"/>
      <c r="I141" s="330"/>
      <c r="J141" s="330"/>
      <c r="K141" s="330"/>
      <c r="L141" s="330"/>
      <c r="M141" s="330"/>
      <c r="N141" s="330"/>
      <c r="O141" s="330"/>
      <c r="P141" s="332"/>
      <c r="Q141" s="332"/>
      <c r="R141" s="332"/>
      <c r="S141" s="332"/>
      <c r="T141" s="332"/>
      <c r="U141" s="332"/>
      <c r="V141" s="332"/>
      <c r="W141" s="332"/>
      <c r="X141" s="332"/>
      <c r="Y141" s="332"/>
      <c r="Z141" s="332"/>
      <c r="AA141" s="332"/>
      <c r="AB141" s="332"/>
      <c r="AC141" s="330"/>
      <c r="AD141" s="227"/>
      <c r="AE141" s="227"/>
      <c r="AF141" s="217"/>
      <c r="AG141" s="217"/>
      <c r="AH141" s="217"/>
      <c r="AI141" s="217"/>
      <c r="AJ141" s="217"/>
      <c r="AK141" s="217"/>
      <c r="AL141" s="217"/>
      <c r="AM141" s="217"/>
      <c r="AN141" s="217"/>
      <c r="AO141" s="217"/>
    </row>
    <row r="142" spans="2:41" x14ac:dyDescent="0.2">
      <c r="B142" s="330"/>
      <c r="C142" s="330"/>
      <c r="D142" s="330"/>
      <c r="E142" s="330"/>
      <c r="F142" s="330"/>
      <c r="G142" s="330"/>
      <c r="H142" s="330"/>
      <c r="I142" s="330"/>
      <c r="J142" s="330"/>
      <c r="K142" s="330"/>
      <c r="L142" s="330"/>
      <c r="M142" s="330"/>
      <c r="N142" s="330"/>
      <c r="O142" s="330"/>
      <c r="P142" s="332"/>
      <c r="Q142" s="332"/>
      <c r="R142" s="332"/>
      <c r="S142" s="332"/>
      <c r="T142" s="332"/>
      <c r="U142" s="332"/>
      <c r="V142" s="332"/>
      <c r="W142" s="332"/>
      <c r="X142" s="332"/>
      <c r="Y142" s="332"/>
      <c r="Z142" s="332"/>
      <c r="AA142" s="332"/>
      <c r="AB142" s="332"/>
      <c r="AC142" s="330"/>
      <c r="AD142" s="227"/>
      <c r="AE142" s="227"/>
      <c r="AF142" s="217"/>
      <c r="AG142" s="217"/>
      <c r="AH142" s="217"/>
      <c r="AI142" s="217"/>
      <c r="AJ142" s="217"/>
      <c r="AK142" s="217"/>
      <c r="AL142" s="217"/>
      <c r="AM142" s="217"/>
      <c r="AN142" s="217"/>
      <c r="AO142" s="217"/>
    </row>
    <row r="143" spans="2:41" x14ac:dyDescent="0.2">
      <c r="B143" s="330"/>
      <c r="C143" s="330"/>
      <c r="D143" s="330"/>
      <c r="E143" s="330"/>
      <c r="F143" s="330"/>
      <c r="G143" s="330"/>
      <c r="H143" s="330"/>
      <c r="I143" s="330"/>
      <c r="J143" s="330"/>
      <c r="K143" s="330"/>
      <c r="L143" s="330"/>
      <c r="M143" s="330"/>
      <c r="N143" s="330"/>
      <c r="O143" s="330"/>
      <c r="P143" s="332"/>
      <c r="Q143" s="332"/>
      <c r="R143" s="332"/>
      <c r="S143" s="332"/>
      <c r="T143" s="332"/>
      <c r="U143" s="332"/>
      <c r="V143" s="332"/>
      <c r="W143" s="332"/>
      <c r="X143" s="332"/>
      <c r="Y143" s="332"/>
      <c r="Z143" s="332"/>
      <c r="AA143" s="332"/>
      <c r="AB143" s="332"/>
      <c r="AC143" s="330"/>
      <c r="AD143" s="227"/>
      <c r="AE143" s="227"/>
      <c r="AF143" s="217"/>
      <c r="AG143" s="217"/>
      <c r="AH143" s="217"/>
      <c r="AI143" s="217"/>
      <c r="AJ143" s="217"/>
      <c r="AK143" s="217"/>
      <c r="AL143" s="217"/>
      <c r="AM143" s="217"/>
      <c r="AN143" s="217"/>
      <c r="AO143" s="217"/>
    </row>
    <row r="144" spans="2:41" x14ac:dyDescent="0.2">
      <c r="B144" s="330"/>
      <c r="C144" s="330"/>
      <c r="D144" s="330"/>
      <c r="E144" s="330"/>
      <c r="F144" s="330"/>
      <c r="G144" s="330"/>
      <c r="H144" s="330"/>
      <c r="I144" s="330"/>
      <c r="J144" s="330"/>
      <c r="K144" s="330"/>
      <c r="L144" s="330"/>
      <c r="M144" s="330"/>
      <c r="N144" s="330"/>
      <c r="O144" s="330"/>
      <c r="P144" s="332"/>
      <c r="Q144" s="332"/>
      <c r="R144" s="332"/>
      <c r="S144" s="332"/>
      <c r="T144" s="332"/>
      <c r="U144" s="332"/>
      <c r="V144" s="332"/>
      <c r="W144" s="332"/>
      <c r="X144" s="332"/>
      <c r="Y144" s="332"/>
      <c r="Z144" s="332"/>
      <c r="AA144" s="332"/>
      <c r="AB144" s="332"/>
      <c r="AC144" s="330"/>
      <c r="AD144" s="227"/>
      <c r="AE144" s="227"/>
      <c r="AF144" s="217"/>
      <c r="AG144" s="217"/>
      <c r="AH144" s="217"/>
      <c r="AI144" s="217"/>
      <c r="AJ144" s="217"/>
      <c r="AK144" s="217"/>
      <c r="AL144" s="217"/>
      <c r="AM144" s="217"/>
      <c r="AN144" s="217"/>
      <c r="AO144" s="217"/>
    </row>
    <row r="145" spans="2:41" x14ac:dyDescent="0.2">
      <c r="B145" s="330"/>
      <c r="C145" s="330"/>
      <c r="D145" s="330"/>
      <c r="E145" s="330"/>
      <c r="F145" s="330"/>
      <c r="G145" s="330"/>
      <c r="H145" s="330"/>
      <c r="I145" s="330"/>
      <c r="J145" s="330"/>
      <c r="K145" s="330"/>
      <c r="L145" s="330"/>
      <c r="M145" s="330"/>
      <c r="N145" s="330"/>
      <c r="O145" s="330"/>
      <c r="P145" s="332"/>
      <c r="Q145" s="332"/>
      <c r="R145" s="332"/>
      <c r="S145" s="332"/>
      <c r="T145" s="332"/>
      <c r="U145" s="332"/>
      <c r="V145" s="332"/>
      <c r="W145" s="332"/>
      <c r="X145" s="332"/>
      <c r="Y145" s="332"/>
      <c r="Z145" s="332"/>
      <c r="AA145" s="332"/>
      <c r="AB145" s="332"/>
      <c r="AC145" s="330"/>
      <c r="AD145" s="227"/>
      <c r="AE145" s="227"/>
      <c r="AF145" s="217"/>
      <c r="AG145" s="217"/>
      <c r="AH145" s="217"/>
      <c r="AI145" s="217"/>
      <c r="AJ145" s="217"/>
      <c r="AK145" s="217"/>
      <c r="AL145" s="217"/>
      <c r="AM145" s="217"/>
      <c r="AN145" s="217"/>
      <c r="AO145" s="217"/>
    </row>
    <row r="146" spans="2:41" x14ac:dyDescent="0.2">
      <c r="B146" s="330"/>
      <c r="C146" s="330"/>
      <c r="D146" s="330"/>
      <c r="E146" s="330"/>
      <c r="F146" s="330"/>
      <c r="G146" s="330"/>
      <c r="H146" s="330"/>
      <c r="I146" s="330"/>
      <c r="J146" s="330"/>
      <c r="K146" s="330"/>
      <c r="L146" s="330"/>
      <c r="M146" s="330"/>
      <c r="N146" s="330"/>
      <c r="O146" s="330"/>
      <c r="P146" s="332"/>
      <c r="Q146" s="332"/>
      <c r="R146" s="332"/>
      <c r="S146" s="332"/>
      <c r="T146" s="332"/>
      <c r="U146" s="332"/>
      <c r="V146" s="332"/>
      <c r="W146" s="332"/>
      <c r="X146" s="332"/>
      <c r="Y146" s="332"/>
      <c r="Z146" s="332"/>
      <c r="AA146" s="332"/>
      <c r="AB146" s="332"/>
      <c r="AC146" s="330"/>
      <c r="AD146" s="227"/>
      <c r="AE146" s="227"/>
      <c r="AF146" s="217"/>
      <c r="AG146" s="217"/>
      <c r="AH146" s="217"/>
      <c r="AI146" s="217"/>
      <c r="AJ146" s="217"/>
      <c r="AK146" s="217"/>
      <c r="AL146" s="217"/>
      <c r="AM146" s="217"/>
      <c r="AN146" s="217"/>
      <c r="AO146" s="217"/>
    </row>
    <row r="147" spans="2:41" x14ac:dyDescent="0.2">
      <c r="B147" s="330"/>
      <c r="C147" s="330"/>
      <c r="D147" s="330"/>
      <c r="E147" s="330"/>
      <c r="F147" s="330"/>
      <c r="G147" s="330"/>
      <c r="H147" s="330"/>
      <c r="I147" s="330"/>
      <c r="J147" s="330"/>
      <c r="K147" s="330"/>
      <c r="L147" s="330"/>
      <c r="M147" s="330"/>
      <c r="N147" s="330"/>
      <c r="O147" s="330"/>
      <c r="P147" s="332"/>
      <c r="Q147" s="332"/>
      <c r="R147" s="332"/>
      <c r="S147" s="332"/>
      <c r="T147" s="332"/>
      <c r="U147" s="332"/>
      <c r="V147" s="332"/>
      <c r="W147" s="332"/>
      <c r="X147" s="332"/>
      <c r="Y147" s="332"/>
      <c r="Z147" s="332"/>
      <c r="AA147" s="332"/>
      <c r="AB147" s="332"/>
      <c r="AC147" s="330"/>
      <c r="AD147" s="227"/>
      <c r="AE147" s="227"/>
      <c r="AF147" s="217"/>
      <c r="AG147" s="217"/>
      <c r="AH147" s="217"/>
      <c r="AI147" s="217"/>
      <c r="AJ147" s="217"/>
      <c r="AK147" s="217"/>
      <c r="AL147" s="217"/>
      <c r="AM147" s="217"/>
      <c r="AN147" s="217"/>
      <c r="AO147" s="217"/>
    </row>
    <row r="148" spans="2:41" x14ac:dyDescent="0.2">
      <c r="B148" s="330"/>
      <c r="C148" s="330"/>
      <c r="D148" s="330"/>
      <c r="E148" s="330"/>
      <c r="F148" s="330"/>
      <c r="G148" s="330"/>
      <c r="H148" s="330"/>
      <c r="I148" s="330"/>
      <c r="J148" s="330"/>
      <c r="K148" s="330"/>
      <c r="L148" s="330"/>
      <c r="M148" s="330"/>
      <c r="N148" s="330"/>
      <c r="O148" s="330"/>
      <c r="P148" s="332"/>
      <c r="Q148" s="332"/>
      <c r="R148" s="332"/>
      <c r="S148" s="332"/>
      <c r="T148" s="332"/>
      <c r="U148" s="332"/>
      <c r="V148" s="332"/>
      <c r="W148" s="332"/>
      <c r="X148" s="332"/>
      <c r="Y148" s="332"/>
      <c r="Z148" s="332"/>
      <c r="AA148" s="332"/>
      <c r="AB148" s="332"/>
      <c r="AC148" s="330"/>
      <c r="AD148" s="227"/>
      <c r="AE148" s="227"/>
      <c r="AF148" s="217"/>
      <c r="AG148" s="217"/>
      <c r="AH148" s="217"/>
      <c r="AI148" s="217"/>
      <c r="AJ148" s="217"/>
      <c r="AK148" s="217"/>
      <c r="AL148" s="217"/>
      <c r="AM148" s="217"/>
      <c r="AN148" s="217"/>
      <c r="AO148" s="217"/>
    </row>
    <row r="149" spans="2:41" x14ac:dyDescent="0.2">
      <c r="B149" s="330"/>
      <c r="C149" s="330"/>
      <c r="D149" s="330"/>
      <c r="E149" s="330"/>
      <c r="F149" s="330"/>
      <c r="G149" s="330"/>
      <c r="H149" s="330"/>
      <c r="I149" s="330"/>
      <c r="J149" s="330"/>
      <c r="K149" s="330"/>
      <c r="L149" s="330"/>
      <c r="M149" s="330"/>
      <c r="N149" s="330"/>
      <c r="O149" s="330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0"/>
      <c r="AD149" s="227"/>
      <c r="AE149" s="227"/>
      <c r="AF149" s="217"/>
      <c r="AG149" s="217"/>
      <c r="AH149" s="217"/>
      <c r="AI149" s="217"/>
      <c r="AJ149" s="217"/>
      <c r="AK149" s="217"/>
      <c r="AL149" s="217"/>
      <c r="AM149" s="217"/>
      <c r="AN149" s="217"/>
      <c r="AO149" s="217"/>
    </row>
    <row r="150" spans="2:41" x14ac:dyDescent="0.2">
      <c r="B150" s="330"/>
      <c r="C150" s="330"/>
      <c r="D150" s="330"/>
      <c r="E150" s="330"/>
      <c r="F150" s="330"/>
      <c r="G150" s="330"/>
      <c r="H150" s="330"/>
      <c r="I150" s="330"/>
      <c r="J150" s="330"/>
      <c r="K150" s="330"/>
      <c r="L150" s="330"/>
      <c r="M150" s="330"/>
      <c r="N150" s="330"/>
      <c r="O150" s="330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0"/>
      <c r="AD150" s="227"/>
      <c r="AE150" s="227"/>
      <c r="AF150" s="217"/>
      <c r="AG150" s="217"/>
      <c r="AH150" s="217"/>
      <c r="AI150" s="217"/>
      <c r="AJ150" s="217"/>
      <c r="AK150" s="217"/>
      <c r="AL150" s="217"/>
      <c r="AM150" s="217"/>
      <c r="AN150" s="217"/>
      <c r="AO150" s="217"/>
    </row>
    <row r="151" spans="2:41" x14ac:dyDescent="0.2">
      <c r="B151" s="330"/>
      <c r="C151" s="330"/>
      <c r="D151" s="330"/>
      <c r="E151" s="330"/>
      <c r="F151" s="330"/>
      <c r="G151" s="330"/>
      <c r="H151" s="330"/>
      <c r="I151" s="330"/>
      <c r="J151" s="330"/>
      <c r="K151" s="330"/>
      <c r="L151" s="330"/>
      <c r="M151" s="330"/>
      <c r="N151" s="330"/>
      <c r="O151" s="330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0"/>
      <c r="AD151" s="227"/>
      <c r="AE151" s="227"/>
      <c r="AF151" s="217"/>
      <c r="AG151" s="217"/>
      <c r="AH151" s="217"/>
      <c r="AI151" s="217"/>
      <c r="AJ151" s="217"/>
      <c r="AK151" s="217"/>
      <c r="AL151" s="217"/>
      <c r="AM151" s="217"/>
      <c r="AN151" s="217"/>
      <c r="AO151" s="217"/>
    </row>
    <row r="152" spans="2:41" x14ac:dyDescent="0.2">
      <c r="B152" s="330"/>
      <c r="C152" s="330"/>
      <c r="D152" s="330"/>
      <c r="E152" s="330"/>
      <c r="F152" s="330"/>
      <c r="G152" s="330"/>
      <c r="H152" s="330"/>
      <c r="I152" s="330"/>
      <c r="J152" s="330"/>
      <c r="K152" s="330"/>
      <c r="L152" s="330"/>
      <c r="M152" s="330"/>
      <c r="N152" s="330"/>
      <c r="O152" s="330"/>
      <c r="P152" s="332"/>
      <c r="Q152" s="332"/>
      <c r="R152" s="332"/>
      <c r="S152" s="332"/>
      <c r="T152" s="332"/>
      <c r="U152" s="332"/>
      <c r="V152" s="332"/>
      <c r="W152" s="332"/>
      <c r="X152" s="332"/>
      <c r="Y152" s="332"/>
      <c r="Z152" s="332"/>
      <c r="AA152" s="332"/>
      <c r="AB152" s="332"/>
      <c r="AC152" s="330"/>
      <c r="AD152" s="227"/>
      <c r="AE152" s="227"/>
      <c r="AF152" s="217"/>
      <c r="AG152" s="217"/>
      <c r="AH152" s="217"/>
      <c r="AI152" s="217"/>
      <c r="AJ152" s="217"/>
      <c r="AK152" s="217"/>
      <c r="AL152" s="217"/>
      <c r="AM152" s="217"/>
      <c r="AN152" s="217"/>
      <c r="AO152" s="217"/>
    </row>
    <row r="153" spans="2:41" x14ac:dyDescent="0.2">
      <c r="B153" s="330"/>
      <c r="C153" s="330"/>
      <c r="D153" s="330"/>
      <c r="E153" s="330"/>
      <c r="F153" s="330"/>
      <c r="G153" s="330"/>
      <c r="H153" s="330"/>
      <c r="I153" s="330"/>
      <c r="J153" s="330"/>
      <c r="K153" s="330"/>
      <c r="L153" s="330"/>
      <c r="M153" s="330"/>
      <c r="N153" s="330"/>
      <c r="O153" s="330"/>
      <c r="P153" s="332"/>
      <c r="Q153" s="332"/>
      <c r="R153" s="332"/>
      <c r="S153" s="332"/>
      <c r="T153" s="332"/>
      <c r="U153" s="332"/>
      <c r="V153" s="332"/>
      <c r="W153" s="332"/>
      <c r="X153" s="332"/>
      <c r="Y153" s="332"/>
      <c r="Z153" s="332"/>
      <c r="AA153" s="332"/>
      <c r="AB153" s="332"/>
      <c r="AC153" s="330"/>
      <c r="AD153" s="227"/>
      <c r="AE153" s="227"/>
      <c r="AF153" s="217"/>
      <c r="AG153" s="217"/>
      <c r="AH153" s="217"/>
      <c r="AI153" s="217"/>
      <c r="AJ153" s="217"/>
      <c r="AK153" s="217"/>
      <c r="AL153" s="217"/>
      <c r="AM153" s="217"/>
      <c r="AN153" s="217"/>
      <c r="AO153" s="217"/>
    </row>
    <row r="154" spans="2:41" x14ac:dyDescent="0.2">
      <c r="B154" s="330"/>
      <c r="C154" s="330"/>
      <c r="D154" s="330"/>
      <c r="E154" s="330"/>
      <c r="F154" s="330"/>
      <c r="G154" s="330"/>
      <c r="H154" s="330"/>
      <c r="I154" s="330"/>
      <c r="J154" s="330"/>
      <c r="K154" s="330"/>
      <c r="L154" s="330"/>
      <c r="M154" s="330"/>
      <c r="N154" s="330"/>
      <c r="O154" s="330"/>
      <c r="P154" s="332"/>
      <c r="Q154" s="332"/>
      <c r="R154" s="332"/>
      <c r="S154" s="332"/>
      <c r="T154" s="332"/>
      <c r="U154" s="332"/>
      <c r="V154" s="332"/>
      <c r="W154" s="332"/>
      <c r="X154" s="332"/>
      <c r="Y154" s="332"/>
      <c r="Z154" s="332"/>
      <c r="AA154" s="332"/>
      <c r="AB154" s="332"/>
      <c r="AC154" s="330"/>
      <c r="AD154" s="227"/>
      <c r="AE154" s="227"/>
      <c r="AF154" s="217"/>
      <c r="AG154" s="217"/>
      <c r="AH154" s="217"/>
      <c r="AI154" s="217"/>
      <c r="AJ154" s="217"/>
      <c r="AK154" s="217"/>
      <c r="AL154" s="217"/>
      <c r="AM154" s="217"/>
      <c r="AN154" s="217"/>
      <c r="AO154" s="217"/>
    </row>
    <row r="155" spans="2:41" x14ac:dyDescent="0.2">
      <c r="B155" s="330"/>
      <c r="C155" s="330"/>
      <c r="D155" s="330"/>
      <c r="E155" s="330"/>
      <c r="F155" s="330"/>
      <c r="G155" s="330"/>
      <c r="H155" s="330"/>
      <c r="I155" s="330"/>
      <c r="J155" s="330"/>
      <c r="K155" s="330"/>
      <c r="L155" s="330"/>
      <c r="M155" s="330"/>
      <c r="N155" s="330"/>
      <c r="O155" s="330"/>
      <c r="P155" s="332"/>
      <c r="Q155" s="332"/>
      <c r="R155" s="332"/>
      <c r="S155" s="332"/>
      <c r="T155" s="332"/>
      <c r="U155" s="332"/>
      <c r="V155" s="332"/>
      <c r="W155" s="332"/>
      <c r="X155" s="332"/>
      <c r="Y155" s="332"/>
      <c r="Z155" s="332"/>
      <c r="AA155" s="332"/>
      <c r="AB155" s="332"/>
      <c r="AC155" s="330"/>
      <c r="AD155" s="227"/>
      <c r="AE155" s="227"/>
      <c r="AF155" s="217"/>
      <c r="AG155" s="217"/>
      <c r="AH155" s="217"/>
      <c r="AI155" s="217"/>
      <c r="AJ155" s="217"/>
      <c r="AK155" s="217"/>
      <c r="AL155" s="217"/>
      <c r="AM155" s="217"/>
      <c r="AN155" s="217"/>
      <c r="AO155" s="217"/>
    </row>
    <row r="156" spans="2:41" x14ac:dyDescent="0.2">
      <c r="B156" s="330"/>
      <c r="C156" s="330"/>
      <c r="D156" s="330"/>
      <c r="E156" s="330"/>
      <c r="F156" s="330"/>
      <c r="G156" s="330"/>
      <c r="H156" s="330"/>
      <c r="I156" s="330"/>
      <c r="J156" s="330"/>
      <c r="K156" s="330"/>
      <c r="L156" s="330"/>
      <c r="M156" s="330"/>
      <c r="N156" s="330"/>
      <c r="O156" s="330"/>
      <c r="P156" s="332"/>
      <c r="Q156" s="332"/>
      <c r="R156" s="332"/>
      <c r="S156" s="332"/>
      <c r="T156" s="332"/>
      <c r="U156" s="332"/>
      <c r="V156" s="332"/>
      <c r="W156" s="332"/>
      <c r="X156" s="332"/>
      <c r="Y156" s="332"/>
      <c r="Z156" s="332"/>
      <c r="AA156" s="332"/>
      <c r="AB156" s="332"/>
      <c r="AC156" s="330"/>
      <c r="AD156" s="227"/>
      <c r="AE156" s="227"/>
      <c r="AF156" s="217"/>
      <c r="AG156" s="217"/>
      <c r="AH156" s="217"/>
      <c r="AI156" s="217"/>
      <c r="AJ156" s="217"/>
      <c r="AK156" s="217"/>
      <c r="AL156" s="217"/>
      <c r="AM156" s="217"/>
      <c r="AN156" s="217"/>
      <c r="AO156" s="217"/>
    </row>
    <row r="157" spans="2:41" x14ac:dyDescent="0.2">
      <c r="B157" s="330"/>
      <c r="C157" s="330"/>
      <c r="D157" s="330"/>
      <c r="E157" s="330"/>
      <c r="F157" s="330"/>
      <c r="G157" s="330"/>
      <c r="H157" s="330"/>
      <c r="I157" s="330"/>
      <c r="J157" s="330"/>
      <c r="K157" s="330"/>
      <c r="L157" s="330"/>
      <c r="M157" s="330"/>
      <c r="N157" s="330"/>
      <c r="O157" s="330"/>
      <c r="P157" s="332"/>
      <c r="Q157" s="332"/>
      <c r="R157" s="332"/>
      <c r="S157" s="332"/>
      <c r="T157" s="332"/>
      <c r="U157" s="332"/>
      <c r="V157" s="332"/>
      <c r="W157" s="332"/>
      <c r="X157" s="332"/>
      <c r="Y157" s="332"/>
      <c r="Z157" s="332"/>
      <c r="AA157" s="332"/>
      <c r="AB157" s="332"/>
      <c r="AC157" s="330"/>
      <c r="AD157" s="227"/>
      <c r="AE157" s="227"/>
      <c r="AF157" s="217"/>
      <c r="AG157" s="217"/>
      <c r="AH157" s="217"/>
      <c r="AI157" s="217"/>
      <c r="AJ157" s="217"/>
      <c r="AK157" s="217"/>
      <c r="AL157" s="217"/>
      <c r="AM157" s="217"/>
      <c r="AN157" s="217"/>
      <c r="AO157" s="217"/>
    </row>
    <row r="158" spans="2:41" x14ac:dyDescent="0.2">
      <c r="B158" s="330"/>
      <c r="C158" s="330"/>
      <c r="D158" s="330"/>
      <c r="E158" s="330"/>
      <c r="F158" s="330"/>
      <c r="G158" s="330"/>
      <c r="H158" s="330"/>
      <c r="I158" s="330"/>
      <c r="J158" s="330"/>
      <c r="K158" s="330"/>
      <c r="L158" s="330"/>
      <c r="M158" s="330"/>
      <c r="N158" s="330"/>
      <c r="O158" s="330"/>
      <c r="P158" s="332"/>
      <c r="Q158" s="332"/>
      <c r="R158" s="332"/>
      <c r="S158" s="332"/>
      <c r="T158" s="332"/>
      <c r="U158" s="332"/>
      <c r="V158" s="332"/>
      <c r="W158" s="332"/>
      <c r="X158" s="332"/>
      <c r="Y158" s="332"/>
      <c r="Z158" s="332"/>
      <c r="AA158" s="332"/>
      <c r="AB158" s="332"/>
      <c r="AC158" s="330"/>
      <c r="AD158" s="227"/>
      <c r="AE158" s="227"/>
      <c r="AF158" s="217"/>
      <c r="AG158" s="217"/>
      <c r="AH158" s="217"/>
      <c r="AI158" s="217"/>
      <c r="AJ158" s="217"/>
      <c r="AK158" s="217"/>
      <c r="AL158" s="217"/>
      <c r="AM158" s="217"/>
      <c r="AN158" s="217"/>
      <c r="AO158" s="217"/>
    </row>
    <row r="159" spans="2:41" x14ac:dyDescent="0.2">
      <c r="B159" s="330"/>
      <c r="C159" s="330"/>
      <c r="D159" s="330"/>
      <c r="E159" s="330"/>
      <c r="F159" s="330"/>
      <c r="G159" s="330"/>
      <c r="H159" s="330"/>
      <c r="I159" s="330"/>
      <c r="J159" s="330"/>
      <c r="K159" s="330"/>
      <c r="L159" s="330"/>
      <c r="M159" s="330"/>
      <c r="N159" s="330"/>
      <c r="O159" s="330"/>
      <c r="P159" s="332"/>
      <c r="Q159" s="332"/>
      <c r="R159" s="332"/>
      <c r="S159" s="332"/>
      <c r="T159" s="332"/>
      <c r="U159" s="332"/>
      <c r="V159" s="332"/>
      <c r="W159" s="332"/>
      <c r="X159" s="332"/>
      <c r="Y159" s="332"/>
      <c r="Z159" s="332"/>
      <c r="AA159" s="332"/>
      <c r="AB159" s="332"/>
      <c r="AC159" s="330"/>
      <c r="AD159" s="227"/>
      <c r="AE159" s="227"/>
      <c r="AF159" s="217"/>
      <c r="AG159" s="217"/>
      <c r="AH159" s="217"/>
      <c r="AI159" s="217"/>
      <c r="AJ159" s="217"/>
      <c r="AK159" s="217"/>
      <c r="AL159" s="217"/>
      <c r="AM159" s="217"/>
      <c r="AN159" s="217"/>
      <c r="AO159" s="217"/>
    </row>
    <row r="160" spans="2:41" x14ac:dyDescent="0.2">
      <c r="B160" s="330"/>
      <c r="C160" s="330"/>
      <c r="D160" s="330"/>
      <c r="E160" s="330"/>
      <c r="F160" s="330"/>
      <c r="G160" s="330"/>
      <c r="H160" s="330"/>
      <c r="I160" s="330"/>
      <c r="J160" s="330"/>
      <c r="K160" s="330"/>
      <c r="L160" s="330"/>
      <c r="M160" s="330"/>
      <c r="N160" s="330"/>
      <c r="O160" s="330"/>
      <c r="P160" s="332"/>
      <c r="Q160" s="332"/>
      <c r="R160" s="332"/>
      <c r="S160" s="332"/>
      <c r="T160" s="332"/>
      <c r="U160" s="332"/>
      <c r="V160" s="332"/>
      <c r="W160" s="332"/>
      <c r="X160" s="332"/>
      <c r="Y160" s="332"/>
      <c r="Z160" s="332"/>
      <c r="AA160" s="332"/>
      <c r="AB160" s="332"/>
      <c r="AC160" s="330"/>
      <c r="AD160" s="227"/>
      <c r="AE160" s="227"/>
      <c r="AF160" s="217"/>
      <c r="AG160" s="217"/>
      <c r="AH160" s="217"/>
      <c r="AI160" s="217"/>
      <c r="AJ160" s="217"/>
      <c r="AK160" s="217"/>
      <c r="AL160" s="217"/>
      <c r="AM160" s="217"/>
      <c r="AN160" s="217"/>
      <c r="AO160" s="217"/>
    </row>
    <row r="161" spans="2:41" x14ac:dyDescent="0.2">
      <c r="B161" s="330"/>
      <c r="C161" s="330"/>
      <c r="D161" s="330"/>
      <c r="E161" s="330"/>
      <c r="F161" s="330"/>
      <c r="G161" s="330"/>
      <c r="H161" s="330"/>
      <c r="I161" s="330"/>
      <c r="J161" s="330"/>
      <c r="K161" s="330"/>
      <c r="L161" s="330"/>
      <c r="M161" s="330"/>
      <c r="N161" s="330"/>
      <c r="O161" s="330"/>
      <c r="P161" s="332"/>
      <c r="Q161" s="332"/>
      <c r="R161" s="332"/>
      <c r="S161" s="332"/>
      <c r="T161" s="332"/>
      <c r="U161" s="332"/>
      <c r="V161" s="332"/>
      <c r="W161" s="332"/>
      <c r="X161" s="332"/>
      <c r="Y161" s="332"/>
      <c r="Z161" s="332"/>
      <c r="AA161" s="332"/>
      <c r="AB161" s="332"/>
      <c r="AC161" s="330"/>
      <c r="AD161" s="227"/>
      <c r="AE161" s="22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217"/>
    </row>
    <row r="162" spans="2:41" x14ac:dyDescent="0.2">
      <c r="B162" s="330"/>
      <c r="C162" s="330"/>
      <c r="D162" s="330"/>
      <c r="E162" s="330"/>
      <c r="F162" s="330"/>
      <c r="G162" s="330"/>
      <c r="H162" s="330"/>
      <c r="I162" s="330"/>
      <c r="J162" s="330"/>
      <c r="K162" s="330"/>
      <c r="L162" s="330"/>
      <c r="M162" s="330"/>
      <c r="N162" s="330"/>
      <c r="O162" s="330"/>
      <c r="P162" s="332"/>
      <c r="Q162" s="332"/>
      <c r="R162" s="332"/>
      <c r="S162" s="332"/>
      <c r="T162" s="332"/>
      <c r="U162" s="332"/>
      <c r="V162" s="332"/>
      <c r="W162" s="332"/>
      <c r="X162" s="332"/>
      <c r="Y162" s="332"/>
      <c r="Z162" s="332"/>
      <c r="AA162" s="332"/>
      <c r="AB162" s="332"/>
      <c r="AC162" s="330"/>
      <c r="AD162" s="227"/>
      <c r="AE162" s="227"/>
      <c r="AF162" s="217"/>
      <c r="AG162" s="217"/>
      <c r="AH162" s="217"/>
      <c r="AI162" s="217"/>
      <c r="AJ162" s="217"/>
      <c r="AK162" s="217"/>
      <c r="AL162" s="217"/>
      <c r="AM162" s="217"/>
      <c r="AN162" s="217"/>
      <c r="AO162" s="217"/>
    </row>
    <row r="163" spans="2:41" x14ac:dyDescent="0.2">
      <c r="B163" s="330"/>
      <c r="C163" s="330"/>
      <c r="D163" s="330"/>
      <c r="E163" s="330"/>
      <c r="F163" s="330"/>
      <c r="G163" s="330"/>
      <c r="H163" s="330"/>
      <c r="I163" s="330"/>
      <c r="J163" s="330"/>
      <c r="K163" s="330"/>
      <c r="L163" s="330"/>
      <c r="M163" s="330"/>
      <c r="N163" s="330"/>
      <c r="O163" s="330"/>
      <c r="P163" s="332"/>
      <c r="Q163" s="332"/>
      <c r="R163" s="332"/>
      <c r="S163" s="332"/>
      <c r="T163" s="332"/>
      <c r="U163" s="332"/>
      <c r="V163" s="332"/>
      <c r="W163" s="332"/>
      <c r="X163" s="332"/>
      <c r="Y163" s="332"/>
      <c r="Z163" s="332"/>
      <c r="AA163" s="332"/>
      <c r="AB163" s="332"/>
      <c r="AC163" s="330"/>
      <c r="AD163" s="227"/>
      <c r="AE163" s="227"/>
      <c r="AF163" s="217"/>
      <c r="AG163" s="217"/>
      <c r="AH163" s="217"/>
      <c r="AI163" s="217"/>
      <c r="AJ163" s="217"/>
      <c r="AK163" s="217"/>
      <c r="AL163" s="217"/>
      <c r="AM163" s="217"/>
      <c r="AN163" s="217"/>
      <c r="AO163" s="217"/>
    </row>
    <row r="164" spans="2:41" x14ac:dyDescent="0.2">
      <c r="B164" s="330"/>
      <c r="C164" s="330"/>
      <c r="D164" s="330"/>
      <c r="E164" s="330"/>
      <c r="F164" s="330"/>
      <c r="G164" s="330"/>
      <c r="H164" s="330"/>
      <c r="I164" s="330"/>
      <c r="J164" s="330"/>
      <c r="K164" s="330"/>
      <c r="L164" s="330"/>
      <c r="M164" s="330"/>
      <c r="N164" s="330"/>
      <c r="O164" s="330"/>
      <c r="P164" s="332"/>
      <c r="Q164" s="332"/>
      <c r="R164" s="332"/>
      <c r="S164" s="332"/>
      <c r="T164" s="332"/>
      <c r="U164" s="332"/>
      <c r="V164" s="332"/>
      <c r="W164" s="332"/>
      <c r="X164" s="332"/>
      <c r="Y164" s="332"/>
      <c r="Z164" s="332"/>
      <c r="AA164" s="332"/>
      <c r="AB164" s="332"/>
      <c r="AC164" s="330"/>
      <c r="AD164" s="227"/>
      <c r="AE164" s="227"/>
      <c r="AF164" s="217"/>
      <c r="AG164" s="217"/>
      <c r="AH164" s="217"/>
      <c r="AI164" s="217"/>
      <c r="AJ164" s="217"/>
      <c r="AK164" s="217"/>
      <c r="AL164" s="217"/>
      <c r="AM164" s="217"/>
      <c r="AN164" s="217"/>
      <c r="AO164" s="217"/>
    </row>
    <row r="165" spans="2:41" x14ac:dyDescent="0.2">
      <c r="B165" s="330"/>
      <c r="C165" s="330"/>
      <c r="D165" s="330"/>
      <c r="E165" s="330"/>
      <c r="F165" s="330"/>
      <c r="G165" s="330"/>
      <c r="H165" s="330"/>
      <c r="I165" s="330"/>
      <c r="J165" s="330"/>
      <c r="K165" s="330"/>
      <c r="L165" s="330"/>
      <c r="M165" s="330"/>
      <c r="N165" s="330"/>
      <c r="O165" s="330"/>
      <c r="P165" s="332"/>
      <c r="Q165" s="332"/>
      <c r="R165" s="332"/>
      <c r="S165" s="332"/>
      <c r="T165" s="332"/>
      <c r="U165" s="332"/>
      <c r="V165" s="332"/>
      <c r="W165" s="332"/>
      <c r="X165" s="332"/>
      <c r="Y165" s="332"/>
      <c r="Z165" s="332"/>
      <c r="AA165" s="332"/>
      <c r="AB165" s="332"/>
      <c r="AC165" s="330"/>
      <c r="AD165" s="227"/>
      <c r="AE165" s="227"/>
      <c r="AF165" s="217"/>
      <c r="AG165" s="217"/>
      <c r="AH165" s="217"/>
      <c r="AI165" s="217"/>
      <c r="AJ165" s="217"/>
      <c r="AK165" s="217"/>
      <c r="AL165" s="217"/>
      <c r="AM165" s="217"/>
      <c r="AN165" s="217"/>
      <c r="AO165" s="217"/>
    </row>
    <row r="166" spans="2:41" x14ac:dyDescent="0.2">
      <c r="B166" s="330"/>
      <c r="C166" s="330"/>
      <c r="D166" s="330"/>
      <c r="E166" s="330"/>
      <c r="F166" s="330"/>
      <c r="G166" s="330"/>
      <c r="H166" s="330"/>
      <c r="I166" s="330"/>
      <c r="J166" s="330"/>
      <c r="K166" s="330"/>
      <c r="L166" s="330"/>
      <c r="M166" s="330"/>
      <c r="N166" s="330"/>
      <c r="O166" s="330"/>
      <c r="P166" s="332"/>
      <c r="Q166" s="332"/>
      <c r="R166" s="332"/>
      <c r="S166" s="332"/>
      <c r="T166" s="332"/>
      <c r="U166" s="332"/>
      <c r="V166" s="332"/>
      <c r="W166" s="332"/>
      <c r="X166" s="332"/>
      <c r="Y166" s="332"/>
      <c r="Z166" s="332"/>
      <c r="AA166" s="332"/>
      <c r="AB166" s="332"/>
      <c r="AC166" s="330"/>
      <c r="AD166" s="227"/>
      <c r="AE166" s="227"/>
      <c r="AF166" s="217"/>
      <c r="AG166" s="217"/>
      <c r="AH166" s="217"/>
      <c r="AI166" s="217"/>
      <c r="AJ166" s="217"/>
      <c r="AK166" s="217"/>
      <c r="AL166" s="217"/>
      <c r="AM166" s="217"/>
      <c r="AN166" s="217"/>
      <c r="AO166" s="217"/>
    </row>
    <row r="167" spans="2:41" x14ac:dyDescent="0.2">
      <c r="B167" s="330"/>
      <c r="C167" s="330"/>
      <c r="D167" s="330"/>
      <c r="E167" s="330"/>
      <c r="F167" s="330"/>
      <c r="G167" s="330"/>
      <c r="H167" s="330"/>
      <c r="I167" s="330"/>
      <c r="J167" s="330"/>
      <c r="K167" s="330"/>
      <c r="L167" s="330"/>
      <c r="M167" s="330"/>
      <c r="N167" s="330"/>
      <c r="O167" s="330"/>
      <c r="P167" s="332"/>
      <c r="Q167" s="332"/>
      <c r="R167" s="332"/>
      <c r="S167" s="332"/>
      <c r="T167" s="332"/>
      <c r="U167" s="332"/>
      <c r="V167" s="332"/>
      <c r="W167" s="332"/>
      <c r="X167" s="332"/>
      <c r="Y167" s="332"/>
      <c r="Z167" s="332"/>
      <c r="AA167" s="332"/>
      <c r="AB167" s="332"/>
      <c r="AC167" s="330"/>
      <c r="AD167" s="227"/>
      <c r="AE167" s="227"/>
      <c r="AF167" s="217"/>
      <c r="AG167" s="217"/>
      <c r="AH167" s="217"/>
      <c r="AI167" s="217"/>
      <c r="AJ167" s="217"/>
      <c r="AK167" s="217"/>
      <c r="AL167" s="217"/>
      <c r="AM167" s="217"/>
      <c r="AN167" s="217"/>
      <c r="AO167" s="217"/>
    </row>
    <row r="168" spans="2:41" x14ac:dyDescent="0.2">
      <c r="B168" s="330"/>
      <c r="C168" s="330"/>
      <c r="D168" s="330"/>
      <c r="E168" s="330"/>
      <c r="F168" s="330"/>
      <c r="G168" s="330"/>
      <c r="H168" s="330"/>
      <c r="I168" s="330"/>
      <c r="J168" s="330"/>
      <c r="K168" s="330"/>
      <c r="L168" s="330"/>
      <c r="M168" s="330"/>
      <c r="N168" s="330"/>
      <c r="O168" s="330"/>
      <c r="P168" s="332"/>
      <c r="Q168" s="332"/>
      <c r="R168" s="332"/>
      <c r="S168" s="332"/>
      <c r="T168" s="332"/>
      <c r="U168" s="332"/>
      <c r="V168" s="332"/>
      <c r="W168" s="332"/>
      <c r="X168" s="332"/>
      <c r="Y168" s="332"/>
      <c r="Z168" s="332"/>
      <c r="AA168" s="332"/>
      <c r="AB168" s="332"/>
      <c r="AC168" s="330"/>
      <c r="AD168" s="227"/>
      <c r="AE168" s="227"/>
      <c r="AF168" s="217"/>
      <c r="AG168" s="217"/>
      <c r="AH168" s="217"/>
      <c r="AI168" s="217"/>
      <c r="AJ168" s="217"/>
      <c r="AK168" s="217"/>
      <c r="AL168" s="217"/>
      <c r="AM168" s="217"/>
      <c r="AN168" s="217"/>
      <c r="AO168" s="217"/>
    </row>
    <row r="169" spans="2:41" x14ac:dyDescent="0.2">
      <c r="B169" s="330"/>
      <c r="C169" s="330"/>
      <c r="D169" s="330"/>
      <c r="E169" s="330"/>
      <c r="F169" s="330"/>
      <c r="G169" s="330"/>
      <c r="H169" s="330"/>
      <c r="I169" s="330"/>
      <c r="J169" s="330"/>
      <c r="K169" s="330"/>
      <c r="L169" s="330"/>
      <c r="M169" s="330"/>
      <c r="N169" s="330"/>
      <c r="O169" s="330"/>
      <c r="P169" s="332"/>
      <c r="Q169" s="332"/>
      <c r="R169" s="332"/>
      <c r="S169" s="332"/>
      <c r="T169" s="332"/>
      <c r="U169" s="332"/>
      <c r="V169" s="332"/>
      <c r="W169" s="332"/>
      <c r="X169" s="332"/>
      <c r="Y169" s="332"/>
      <c r="Z169" s="332"/>
      <c r="AA169" s="332"/>
      <c r="AB169" s="332"/>
      <c r="AC169" s="330"/>
      <c r="AD169" s="227"/>
      <c r="AE169" s="227"/>
      <c r="AF169" s="217"/>
      <c r="AG169" s="217"/>
      <c r="AH169" s="217"/>
      <c r="AI169" s="217"/>
      <c r="AJ169" s="217"/>
      <c r="AK169" s="217"/>
      <c r="AL169" s="217"/>
      <c r="AM169" s="217"/>
      <c r="AN169" s="217"/>
      <c r="AO169" s="217"/>
    </row>
    <row r="170" spans="2:41" x14ac:dyDescent="0.2">
      <c r="B170" s="330"/>
      <c r="C170" s="330"/>
      <c r="D170" s="330"/>
      <c r="E170" s="330"/>
      <c r="F170" s="330"/>
      <c r="G170" s="330"/>
      <c r="H170" s="330"/>
      <c r="I170" s="330"/>
      <c r="J170" s="330"/>
      <c r="K170" s="330"/>
      <c r="L170" s="330"/>
      <c r="M170" s="330"/>
      <c r="N170" s="330"/>
      <c r="O170" s="330"/>
      <c r="P170" s="332"/>
      <c r="Q170" s="332"/>
      <c r="R170" s="332"/>
      <c r="S170" s="332"/>
      <c r="T170" s="332"/>
      <c r="U170" s="332"/>
      <c r="V170" s="332"/>
      <c r="W170" s="332"/>
      <c r="X170" s="332"/>
      <c r="Y170" s="332"/>
      <c r="Z170" s="332"/>
      <c r="AA170" s="332"/>
      <c r="AB170" s="332"/>
      <c r="AC170" s="330"/>
      <c r="AD170" s="227"/>
      <c r="AE170" s="227"/>
      <c r="AF170" s="217"/>
      <c r="AG170" s="217"/>
      <c r="AH170" s="217"/>
      <c r="AI170" s="217"/>
      <c r="AJ170" s="217"/>
      <c r="AK170" s="217"/>
      <c r="AL170" s="217"/>
      <c r="AM170" s="217"/>
      <c r="AN170" s="217"/>
      <c r="AO170" s="217"/>
    </row>
    <row r="171" spans="2:41" x14ac:dyDescent="0.2">
      <c r="B171" s="330"/>
      <c r="C171" s="330"/>
      <c r="D171" s="330"/>
      <c r="E171" s="330"/>
      <c r="F171" s="330"/>
      <c r="G171" s="330"/>
      <c r="H171" s="330"/>
      <c r="I171" s="330"/>
      <c r="J171" s="330"/>
      <c r="K171" s="330"/>
      <c r="L171" s="330"/>
      <c r="M171" s="330"/>
      <c r="N171" s="330"/>
      <c r="O171" s="330"/>
      <c r="P171" s="332"/>
      <c r="Q171" s="332"/>
      <c r="R171" s="332"/>
      <c r="S171" s="332"/>
      <c r="T171" s="332"/>
      <c r="U171" s="332"/>
      <c r="V171" s="332"/>
      <c r="W171" s="332"/>
      <c r="X171" s="332"/>
      <c r="Y171" s="332"/>
      <c r="Z171" s="332"/>
      <c r="AA171" s="332"/>
      <c r="AB171" s="332"/>
      <c r="AC171" s="330"/>
      <c r="AD171" s="227"/>
      <c r="AE171" s="227"/>
      <c r="AF171" s="217"/>
      <c r="AG171" s="217"/>
      <c r="AH171" s="217"/>
      <c r="AI171" s="217"/>
      <c r="AJ171" s="217"/>
      <c r="AK171" s="217"/>
      <c r="AL171" s="217"/>
      <c r="AM171" s="217"/>
      <c r="AN171" s="217"/>
      <c r="AO171" s="217"/>
    </row>
    <row r="172" spans="2:41" x14ac:dyDescent="0.2">
      <c r="B172" s="330"/>
      <c r="C172" s="330"/>
      <c r="D172" s="330"/>
      <c r="E172" s="330"/>
      <c r="F172" s="330"/>
      <c r="G172" s="330"/>
      <c r="H172" s="330"/>
      <c r="I172" s="330"/>
      <c r="J172" s="330"/>
      <c r="K172" s="330"/>
      <c r="L172" s="330"/>
      <c r="M172" s="330"/>
      <c r="N172" s="330"/>
      <c r="O172" s="330"/>
      <c r="P172" s="332"/>
      <c r="Q172" s="332"/>
      <c r="R172" s="332"/>
      <c r="S172" s="332"/>
      <c r="T172" s="332"/>
      <c r="U172" s="332"/>
      <c r="V172" s="332"/>
      <c r="W172" s="332"/>
      <c r="X172" s="332"/>
      <c r="Y172" s="332"/>
      <c r="Z172" s="332"/>
      <c r="AA172" s="332"/>
      <c r="AB172" s="332"/>
      <c r="AC172" s="330"/>
      <c r="AD172" s="227"/>
      <c r="AE172" s="227"/>
      <c r="AF172" s="217"/>
      <c r="AG172" s="217"/>
      <c r="AH172" s="217"/>
      <c r="AI172" s="217"/>
      <c r="AJ172" s="217"/>
      <c r="AK172" s="217"/>
      <c r="AL172" s="217"/>
      <c r="AM172" s="217"/>
      <c r="AN172" s="217"/>
      <c r="AO172" s="217"/>
    </row>
    <row r="173" spans="2:41" x14ac:dyDescent="0.2">
      <c r="B173" s="330"/>
      <c r="C173" s="330"/>
      <c r="D173" s="330"/>
      <c r="E173" s="330"/>
      <c r="F173" s="330"/>
      <c r="G173" s="330"/>
      <c r="H173" s="330"/>
      <c r="I173" s="330"/>
      <c r="J173" s="330"/>
      <c r="K173" s="330"/>
      <c r="L173" s="330"/>
      <c r="M173" s="330"/>
      <c r="N173" s="330"/>
      <c r="O173" s="330"/>
      <c r="P173" s="332"/>
      <c r="Q173" s="332"/>
      <c r="R173" s="332"/>
      <c r="S173" s="332"/>
      <c r="T173" s="332"/>
      <c r="U173" s="332"/>
      <c r="V173" s="332"/>
      <c r="W173" s="332"/>
      <c r="X173" s="332"/>
      <c r="Y173" s="332"/>
      <c r="Z173" s="332"/>
      <c r="AA173" s="332"/>
      <c r="AB173" s="332"/>
      <c r="AC173" s="330"/>
      <c r="AD173" s="227"/>
      <c r="AE173" s="227"/>
      <c r="AF173" s="217"/>
      <c r="AG173" s="217"/>
      <c r="AH173" s="217"/>
      <c r="AI173" s="217"/>
      <c r="AJ173" s="217"/>
      <c r="AK173" s="217"/>
      <c r="AL173" s="217"/>
      <c r="AM173" s="217"/>
      <c r="AN173" s="217"/>
      <c r="AO173" s="217"/>
    </row>
    <row r="174" spans="2:41" x14ac:dyDescent="0.2">
      <c r="B174" s="330"/>
      <c r="C174" s="330"/>
      <c r="D174" s="330"/>
      <c r="E174" s="330"/>
      <c r="F174" s="330"/>
      <c r="G174" s="330"/>
      <c r="H174" s="330"/>
      <c r="I174" s="330"/>
      <c r="J174" s="330"/>
      <c r="K174" s="330"/>
      <c r="L174" s="330"/>
      <c r="M174" s="330"/>
      <c r="N174" s="330"/>
      <c r="O174" s="330"/>
      <c r="P174" s="332"/>
      <c r="Q174" s="332"/>
      <c r="R174" s="332"/>
      <c r="S174" s="332"/>
      <c r="T174" s="332"/>
      <c r="U174" s="332"/>
      <c r="V174" s="332"/>
      <c r="W174" s="332"/>
      <c r="X174" s="332"/>
      <c r="Y174" s="332"/>
      <c r="Z174" s="332"/>
      <c r="AA174" s="332"/>
      <c r="AB174" s="332"/>
      <c r="AC174" s="330"/>
      <c r="AD174" s="227"/>
      <c r="AE174" s="227"/>
      <c r="AF174" s="217"/>
      <c r="AG174" s="217"/>
      <c r="AH174" s="217"/>
      <c r="AI174" s="217"/>
      <c r="AJ174" s="217"/>
      <c r="AK174" s="217"/>
      <c r="AL174" s="217"/>
      <c r="AM174" s="217"/>
      <c r="AN174" s="217"/>
      <c r="AO174" s="217"/>
    </row>
    <row r="175" spans="2:41" x14ac:dyDescent="0.2">
      <c r="B175" s="330"/>
      <c r="C175" s="330"/>
      <c r="D175" s="330"/>
      <c r="E175" s="330"/>
      <c r="F175" s="330"/>
      <c r="G175" s="330"/>
      <c r="H175" s="330"/>
      <c r="I175" s="330"/>
      <c r="J175" s="330"/>
      <c r="K175" s="330"/>
      <c r="L175" s="330"/>
      <c r="M175" s="330"/>
      <c r="N175" s="330"/>
      <c r="O175" s="330"/>
      <c r="P175" s="332"/>
      <c r="Q175" s="332"/>
      <c r="R175" s="332"/>
      <c r="S175" s="332"/>
      <c r="T175" s="332"/>
      <c r="U175" s="332"/>
      <c r="V175" s="332"/>
      <c r="W175" s="332"/>
      <c r="X175" s="332"/>
      <c r="Y175" s="332"/>
      <c r="Z175" s="332"/>
      <c r="AA175" s="332"/>
      <c r="AB175" s="332"/>
      <c r="AC175" s="330"/>
      <c r="AD175" s="227"/>
      <c r="AE175" s="227"/>
      <c r="AF175" s="217"/>
      <c r="AG175" s="217"/>
      <c r="AH175" s="217"/>
      <c r="AI175" s="217"/>
      <c r="AJ175" s="217"/>
      <c r="AK175" s="217"/>
      <c r="AL175" s="217"/>
      <c r="AM175" s="217"/>
      <c r="AN175" s="217"/>
      <c r="AO175" s="217"/>
    </row>
    <row r="176" spans="2:41" x14ac:dyDescent="0.2">
      <c r="B176" s="330"/>
      <c r="C176" s="330"/>
      <c r="D176" s="330"/>
      <c r="E176" s="330"/>
      <c r="F176" s="330"/>
      <c r="G176" s="330"/>
      <c r="H176" s="330"/>
      <c r="I176" s="330"/>
      <c r="J176" s="330"/>
      <c r="K176" s="330"/>
      <c r="L176" s="330"/>
      <c r="M176" s="330"/>
      <c r="N176" s="330"/>
      <c r="O176" s="330"/>
      <c r="P176" s="332"/>
      <c r="Q176" s="332"/>
      <c r="R176" s="332"/>
      <c r="S176" s="332"/>
      <c r="T176" s="332"/>
      <c r="U176" s="332"/>
      <c r="V176" s="332"/>
      <c r="W176" s="332"/>
      <c r="X176" s="332"/>
      <c r="Y176" s="332"/>
      <c r="Z176" s="332"/>
      <c r="AA176" s="332"/>
      <c r="AB176" s="332"/>
      <c r="AC176" s="330"/>
      <c r="AD176" s="227"/>
      <c r="AE176" s="227"/>
      <c r="AF176" s="217"/>
      <c r="AG176" s="217"/>
      <c r="AH176" s="217"/>
      <c r="AI176" s="217"/>
      <c r="AJ176" s="217"/>
      <c r="AK176" s="217"/>
      <c r="AL176" s="217"/>
      <c r="AM176" s="217"/>
      <c r="AN176" s="217"/>
      <c r="AO176" s="217"/>
    </row>
    <row r="177" spans="2:41" x14ac:dyDescent="0.2">
      <c r="B177" s="330"/>
      <c r="C177" s="330"/>
      <c r="D177" s="330"/>
      <c r="E177" s="330"/>
      <c r="F177" s="330"/>
      <c r="G177" s="330"/>
      <c r="H177" s="330"/>
      <c r="I177" s="330"/>
      <c r="J177" s="330"/>
      <c r="K177" s="330"/>
      <c r="L177" s="330"/>
      <c r="M177" s="330"/>
      <c r="N177" s="330"/>
      <c r="O177" s="330"/>
      <c r="P177" s="332"/>
      <c r="Q177" s="332"/>
      <c r="R177" s="332"/>
      <c r="S177" s="332"/>
      <c r="T177" s="332"/>
      <c r="U177" s="332"/>
      <c r="V177" s="332"/>
      <c r="W177" s="332"/>
      <c r="X177" s="332"/>
      <c r="Y177" s="332"/>
      <c r="Z177" s="332"/>
      <c r="AA177" s="332"/>
      <c r="AB177" s="332"/>
      <c r="AC177" s="330"/>
      <c r="AD177" s="227"/>
      <c r="AE177" s="227"/>
      <c r="AF177" s="217"/>
      <c r="AG177" s="217"/>
      <c r="AH177" s="217"/>
      <c r="AI177" s="217"/>
      <c r="AJ177" s="217"/>
      <c r="AK177" s="217"/>
      <c r="AL177" s="217"/>
      <c r="AM177" s="217"/>
      <c r="AN177" s="217"/>
      <c r="AO177" s="217"/>
    </row>
    <row r="178" spans="2:41" x14ac:dyDescent="0.2">
      <c r="B178" s="330"/>
      <c r="C178" s="330"/>
      <c r="D178" s="330"/>
      <c r="E178" s="330"/>
      <c r="F178" s="330"/>
      <c r="G178" s="330"/>
      <c r="H178" s="330"/>
      <c r="I178" s="330"/>
      <c r="J178" s="330"/>
      <c r="K178" s="330"/>
      <c r="L178" s="330"/>
      <c r="M178" s="330"/>
      <c r="N178" s="330"/>
      <c r="O178" s="330"/>
      <c r="P178" s="332"/>
      <c r="Q178" s="332"/>
      <c r="R178" s="332"/>
      <c r="S178" s="332"/>
      <c r="T178" s="332"/>
      <c r="U178" s="332"/>
      <c r="V178" s="332"/>
      <c r="W178" s="332"/>
      <c r="X178" s="332"/>
      <c r="Y178" s="332"/>
      <c r="Z178" s="332"/>
      <c r="AA178" s="332"/>
      <c r="AB178" s="332"/>
      <c r="AC178" s="330"/>
      <c r="AD178" s="227"/>
      <c r="AE178" s="227"/>
      <c r="AF178" s="217"/>
      <c r="AG178" s="217"/>
      <c r="AH178" s="217"/>
      <c r="AI178" s="217"/>
      <c r="AJ178" s="217"/>
      <c r="AK178" s="217"/>
      <c r="AL178" s="217"/>
      <c r="AM178" s="217"/>
      <c r="AN178" s="217"/>
      <c r="AO178" s="217"/>
    </row>
    <row r="179" spans="2:41" x14ac:dyDescent="0.2">
      <c r="B179" s="330"/>
      <c r="C179" s="330"/>
      <c r="D179" s="330"/>
      <c r="E179" s="330"/>
      <c r="F179" s="330"/>
      <c r="G179" s="330"/>
      <c r="H179" s="330"/>
      <c r="I179" s="330"/>
      <c r="J179" s="330"/>
      <c r="K179" s="330"/>
      <c r="L179" s="330"/>
      <c r="M179" s="330"/>
      <c r="N179" s="330"/>
      <c r="O179" s="330"/>
      <c r="P179" s="332"/>
      <c r="Q179" s="332"/>
      <c r="R179" s="332"/>
      <c r="S179" s="332"/>
      <c r="T179" s="332"/>
      <c r="U179" s="332"/>
      <c r="V179" s="332"/>
      <c r="W179" s="332"/>
      <c r="X179" s="332"/>
      <c r="Y179" s="332"/>
      <c r="Z179" s="332"/>
      <c r="AA179" s="332"/>
      <c r="AB179" s="332"/>
      <c r="AC179" s="330"/>
      <c r="AD179" s="227"/>
      <c r="AE179" s="227"/>
      <c r="AF179" s="217"/>
      <c r="AG179" s="217"/>
      <c r="AH179" s="217"/>
      <c r="AI179" s="217"/>
      <c r="AJ179" s="217"/>
      <c r="AK179" s="217"/>
      <c r="AL179" s="217"/>
      <c r="AM179" s="217"/>
      <c r="AN179" s="217"/>
      <c r="AO179" s="217"/>
    </row>
    <row r="180" spans="2:41" x14ac:dyDescent="0.2">
      <c r="B180" s="330"/>
      <c r="C180" s="330"/>
      <c r="D180" s="330"/>
      <c r="E180" s="330"/>
      <c r="F180" s="330"/>
      <c r="G180" s="330"/>
      <c r="H180" s="330"/>
      <c r="I180" s="330"/>
      <c r="J180" s="330"/>
      <c r="K180" s="330"/>
      <c r="L180" s="330"/>
      <c r="M180" s="330"/>
      <c r="N180" s="330"/>
      <c r="O180" s="330"/>
      <c r="P180" s="332"/>
      <c r="Q180" s="332"/>
      <c r="R180" s="332"/>
      <c r="S180" s="332"/>
      <c r="T180" s="332"/>
      <c r="U180" s="332"/>
      <c r="V180" s="332"/>
      <c r="W180" s="332"/>
      <c r="X180" s="332"/>
      <c r="Y180" s="332"/>
      <c r="Z180" s="332"/>
      <c r="AA180" s="332"/>
      <c r="AB180" s="332"/>
      <c r="AC180" s="330"/>
      <c r="AD180" s="227"/>
      <c r="AE180" s="227"/>
      <c r="AF180" s="217"/>
      <c r="AG180" s="217"/>
      <c r="AH180" s="217"/>
      <c r="AI180" s="217"/>
      <c r="AJ180" s="217"/>
      <c r="AK180" s="217"/>
      <c r="AL180" s="217"/>
      <c r="AM180" s="217"/>
      <c r="AN180" s="217"/>
      <c r="AO180" s="217"/>
    </row>
    <row r="181" spans="2:41" x14ac:dyDescent="0.2">
      <c r="B181" s="330"/>
      <c r="C181" s="330"/>
      <c r="D181" s="330"/>
      <c r="E181" s="330"/>
      <c r="F181" s="330"/>
      <c r="G181" s="330"/>
      <c r="H181" s="330"/>
      <c r="I181" s="330"/>
      <c r="J181" s="330"/>
      <c r="K181" s="330"/>
      <c r="L181" s="330"/>
      <c r="M181" s="330"/>
      <c r="N181" s="330"/>
      <c r="O181" s="330"/>
      <c r="P181" s="332"/>
      <c r="Q181" s="332"/>
      <c r="R181" s="332"/>
      <c r="S181" s="332"/>
      <c r="T181" s="332"/>
      <c r="U181" s="332"/>
      <c r="V181" s="332"/>
      <c r="W181" s="332"/>
      <c r="X181" s="332"/>
      <c r="Y181" s="332"/>
      <c r="Z181" s="332"/>
      <c r="AA181" s="332"/>
      <c r="AB181" s="332"/>
      <c r="AC181" s="330"/>
      <c r="AD181" s="227"/>
      <c r="AE181" s="227"/>
      <c r="AF181" s="217"/>
      <c r="AG181" s="217"/>
      <c r="AH181" s="217"/>
      <c r="AI181" s="217"/>
      <c r="AJ181" s="217"/>
      <c r="AK181" s="217"/>
      <c r="AL181" s="217"/>
      <c r="AM181" s="217"/>
      <c r="AN181" s="217"/>
      <c r="AO181" s="217"/>
    </row>
    <row r="182" spans="2:41" x14ac:dyDescent="0.2">
      <c r="B182" s="330"/>
      <c r="C182" s="330"/>
      <c r="D182" s="330"/>
      <c r="E182" s="330"/>
      <c r="F182" s="330"/>
      <c r="G182" s="330"/>
      <c r="H182" s="330"/>
      <c r="I182" s="330"/>
      <c r="J182" s="330"/>
      <c r="K182" s="330"/>
      <c r="L182" s="330"/>
      <c r="M182" s="330"/>
      <c r="N182" s="330"/>
      <c r="O182" s="330"/>
      <c r="P182" s="332"/>
      <c r="Q182" s="332"/>
      <c r="R182" s="332"/>
      <c r="S182" s="332"/>
      <c r="T182" s="332"/>
      <c r="U182" s="332"/>
      <c r="V182" s="332"/>
      <c r="W182" s="332"/>
      <c r="X182" s="332"/>
      <c r="Y182" s="332"/>
      <c r="Z182" s="332"/>
      <c r="AA182" s="332"/>
      <c r="AB182" s="332"/>
      <c r="AC182" s="330"/>
      <c r="AD182" s="227"/>
      <c r="AE182" s="227"/>
      <c r="AF182" s="217"/>
      <c r="AG182" s="217"/>
      <c r="AH182" s="217"/>
      <c r="AI182" s="217"/>
      <c r="AJ182" s="217"/>
      <c r="AK182" s="217"/>
      <c r="AL182" s="217"/>
      <c r="AM182" s="217"/>
      <c r="AN182" s="217"/>
      <c r="AO182" s="217"/>
    </row>
    <row r="183" spans="2:41" x14ac:dyDescent="0.2">
      <c r="B183" s="330"/>
      <c r="C183" s="330"/>
      <c r="D183" s="330"/>
      <c r="E183" s="330"/>
      <c r="F183" s="330"/>
      <c r="G183" s="330"/>
      <c r="H183" s="330"/>
      <c r="I183" s="330"/>
      <c r="J183" s="330"/>
      <c r="K183" s="330"/>
      <c r="L183" s="330"/>
      <c r="M183" s="330"/>
      <c r="N183" s="330"/>
      <c r="O183" s="330"/>
      <c r="P183" s="332"/>
      <c r="Q183" s="332"/>
      <c r="R183" s="332"/>
      <c r="S183" s="332"/>
      <c r="T183" s="332"/>
      <c r="U183" s="332"/>
      <c r="V183" s="332"/>
      <c r="W183" s="332"/>
      <c r="X183" s="332"/>
      <c r="Y183" s="332"/>
      <c r="Z183" s="332"/>
      <c r="AA183" s="332"/>
      <c r="AB183" s="332"/>
      <c r="AC183" s="330"/>
      <c r="AD183" s="227"/>
      <c r="AE183" s="227"/>
      <c r="AF183" s="217"/>
      <c r="AG183" s="217"/>
      <c r="AH183" s="217"/>
      <c r="AI183" s="217"/>
      <c r="AJ183" s="217"/>
      <c r="AK183" s="217"/>
      <c r="AL183" s="217"/>
      <c r="AM183" s="217"/>
      <c r="AN183" s="217"/>
      <c r="AO183" s="217"/>
    </row>
    <row r="184" spans="2:41" x14ac:dyDescent="0.2">
      <c r="B184" s="330"/>
      <c r="C184" s="330"/>
      <c r="D184" s="330"/>
      <c r="E184" s="330"/>
      <c r="F184" s="330"/>
      <c r="G184" s="330"/>
      <c r="H184" s="330"/>
      <c r="I184" s="330"/>
      <c r="J184" s="330"/>
      <c r="K184" s="330"/>
      <c r="L184" s="330"/>
      <c r="M184" s="330"/>
      <c r="N184" s="330"/>
      <c r="O184" s="330"/>
      <c r="P184" s="332"/>
      <c r="Q184" s="332"/>
      <c r="R184" s="332"/>
      <c r="S184" s="332"/>
      <c r="T184" s="332"/>
      <c r="U184" s="332"/>
      <c r="V184" s="332"/>
      <c r="W184" s="332"/>
      <c r="X184" s="332"/>
      <c r="Y184" s="332"/>
      <c r="Z184" s="332"/>
      <c r="AA184" s="332"/>
      <c r="AB184" s="332"/>
      <c r="AC184" s="330"/>
      <c r="AD184" s="227"/>
      <c r="AE184" s="227"/>
      <c r="AF184" s="217"/>
      <c r="AG184" s="217"/>
      <c r="AH184" s="217"/>
      <c r="AI184" s="217"/>
      <c r="AJ184" s="217"/>
      <c r="AK184" s="217"/>
      <c r="AL184" s="217"/>
      <c r="AM184" s="217"/>
      <c r="AN184" s="217"/>
      <c r="AO184" s="217"/>
    </row>
    <row r="185" spans="2:41" x14ac:dyDescent="0.2">
      <c r="B185" s="330"/>
      <c r="C185" s="330"/>
      <c r="D185" s="330"/>
      <c r="E185" s="330"/>
      <c r="F185" s="330"/>
      <c r="G185" s="330"/>
      <c r="H185" s="330"/>
      <c r="I185" s="330"/>
      <c r="J185" s="330"/>
      <c r="K185" s="330"/>
      <c r="L185" s="330"/>
      <c r="M185" s="330"/>
      <c r="N185" s="330"/>
      <c r="O185" s="330"/>
      <c r="P185" s="332"/>
      <c r="Q185" s="332"/>
      <c r="R185" s="332"/>
      <c r="S185" s="332"/>
      <c r="T185" s="332"/>
      <c r="U185" s="332"/>
      <c r="V185" s="332"/>
      <c r="W185" s="332"/>
      <c r="X185" s="332"/>
      <c r="Y185" s="332"/>
      <c r="Z185" s="332"/>
      <c r="AA185" s="332"/>
      <c r="AB185" s="332"/>
      <c r="AC185" s="330"/>
      <c r="AD185" s="227"/>
      <c r="AE185" s="227"/>
      <c r="AF185" s="217"/>
      <c r="AG185" s="217"/>
      <c r="AH185" s="217"/>
      <c r="AI185" s="217"/>
      <c r="AJ185" s="217"/>
      <c r="AK185" s="217"/>
      <c r="AL185" s="217"/>
      <c r="AM185" s="217"/>
      <c r="AN185" s="217"/>
      <c r="AO185" s="217"/>
    </row>
    <row r="186" spans="2:41" x14ac:dyDescent="0.2">
      <c r="B186" s="330"/>
      <c r="C186" s="330"/>
      <c r="D186" s="330"/>
      <c r="E186" s="330"/>
      <c r="F186" s="330"/>
      <c r="G186" s="330"/>
      <c r="H186" s="330"/>
      <c r="I186" s="330"/>
      <c r="J186" s="330"/>
      <c r="K186" s="330"/>
      <c r="L186" s="330"/>
      <c r="M186" s="330"/>
      <c r="N186" s="330"/>
      <c r="O186" s="330"/>
      <c r="P186" s="332"/>
      <c r="Q186" s="332"/>
      <c r="R186" s="332"/>
      <c r="S186" s="332"/>
      <c r="T186" s="332"/>
      <c r="U186" s="332"/>
      <c r="V186" s="332"/>
      <c r="W186" s="332"/>
      <c r="X186" s="332"/>
      <c r="Y186" s="332"/>
      <c r="Z186" s="332"/>
      <c r="AA186" s="332"/>
      <c r="AB186" s="332"/>
      <c r="AC186" s="330"/>
      <c r="AD186" s="227"/>
      <c r="AE186" s="227"/>
      <c r="AF186" s="217"/>
      <c r="AG186" s="217"/>
      <c r="AH186" s="217"/>
      <c r="AI186" s="217"/>
      <c r="AJ186" s="217"/>
      <c r="AK186" s="217"/>
      <c r="AL186" s="217"/>
      <c r="AM186" s="217"/>
      <c r="AN186" s="217"/>
      <c r="AO186" s="217"/>
    </row>
    <row r="187" spans="2:41" x14ac:dyDescent="0.2">
      <c r="B187" s="330"/>
      <c r="C187" s="330"/>
      <c r="D187" s="330"/>
      <c r="E187" s="330"/>
      <c r="F187" s="330"/>
      <c r="G187" s="330"/>
      <c r="H187" s="330"/>
      <c r="I187" s="330"/>
      <c r="J187" s="330"/>
      <c r="K187" s="330"/>
      <c r="L187" s="330"/>
      <c r="M187" s="330"/>
      <c r="N187" s="330"/>
      <c r="O187" s="330"/>
      <c r="P187" s="332"/>
      <c r="Q187" s="332"/>
      <c r="R187" s="332"/>
      <c r="S187" s="332"/>
      <c r="T187" s="332"/>
      <c r="U187" s="332"/>
      <c r="V187" s="332"/>
      <c r="W187" s="332"/>
      <c r="X187" s="332"/>
      <c r="Y187" s="332"/>
      <c r="Z187" s="332"/>
      <c r="AA187" s="332"/>
      <c r="AB187" s="332"/>
      <c r="AC187" s="330"/>
      <c r="AD187" s="227"/>
      <c r="AE187" s="227"/>
      <c r="AF187" s="217"/>
      <c r="AG187" s="217"/>
      <c r="AH187" s="217"/>
      <c r="AI187" s="217"/>
      <c r="AJ187" s="217"/>
      <c r="AK187" s="217"/>
      <c r="AL187" s="217"/>
      <c r="AM187" s="217"/>
      <c r="AN187" s="217"/>
      <c r="AO187" s="217"/>
    </row>
    <row r="188" spans="2:41" x14ac:dyDescent="0.2">
      <c r="B188" s="330"/>
      <c r="C188" s="330"/>
      <c r="D188" s="330"/>
      <c r="E188" s="330"/>
      <c r="F188" s="330"/>
      <c r="G188" s="330"/>
      <c r="H188" s="330"/>
      <c r="I188" s="330"/>
      <c r="J188" s="330"/>
      <c r="K188" s="330"/>
      <c r="L188" s="330"/>
      <c r="M188" s="330"/>
      <c r="N188" s="330"/>
      <c r="O188" s="330"/>
      <c r="P188" s="332"/>
      <c r="Q188" s="332"/>
      <c r="R188" s="332"/>
      <c r="S188" s="332"/>
      <c r="T188" s="332"/>
      <c r="U188" s="332"/>
      <c r="V188" s="332"/>
      <c r="W188" s="332"/>
      <c r="X188" s="332"/>
      <c r="Y188" s="332"/>
      <c r="Z188" s="332"/>
      <c r="AA188" s="332"/>
      <c r="AB188" s="332"/>
      <c r="AC188" s="330"/>
      <c r="AD188" s="227"/>
      <c r="AE188" s="227"/>
      <c r="AF188" s="217"/>
      <c r="AG188" s="217"/>
      <c r="AH188" s="217"/>
      <c r="AI188" s="217"/>
      <c r="AJ188" s="217"/>
      <c r="AK188" s="217"/>
      <c r="AL188" s="217"/>
      <c r="AM188" s="217"/>
      <c r="AN188" s="217"/>
      <c r="AO188" s="217"/>
    </row>
    <row r="189" spans="2:41" x14ac:dyDescent="0.2">
      <c r="B189" s="330"/>
      <c r="C189" s="330"/>
      <c r="D189" s="330"/>
      <c r="E189" s="330"/>
      <c r="F189" s="330"/>
      <c r="G189" s="330"/>
      <c r="H189" s="330"/>
      <c r="I189" s="330"/>
      <c r="J189" s="330"/>
      <c r="K189" s="330"/>
      <c r="L189" s="330"/>
      <c r="M189" s="330"/>
      <c r="N189" s="330"/>
      <c r="O189" s="330"/>
      <c r="P189" s="332"/>
      <c r="Q189" s="332"/>
      <c r="R189" s="332"/>
      <c r="S189" s="332"/>
      <c r="T189" s="332"/>
      <c r="U189" s="332"/>
      <c r="V189" s="332"/>
      <c r="W189" s="332"/>
      <c r="X189" s="332"/>
      <c r="Y189" s="332"/>
      <c r="Z189" s="332"/>
      <c r="AA189" s="332"/>
      <c r="AB189" s="332"/>
      <c r="AC189" s="330"/>
      <c r="AD189" s="227"/>
      <c r="AE189" s="227"/>
      <c r="AF189" s="217"/>
      <c r="AG189" s="217"/>
      <c r="AH189" s="217"/>
      <c r="AI189" s="217"/>
      <c r="AJ189" s="217"/>
      <c r="AK189" s="217"/>
      <c r="AL189" s="217"/>
      <c r="AM189" s="217"/>
      <c r="AN189" s="217"/>
      <c r="AO189" s="217"/>
    </row>
    <row r="190" spans="2:41" x14ac:dyDescent="0.2">
      <c r="B190" s="330"/>
      <c r="C190" s="330"/>
      <c r="D190" s="330"/>
      <c r="E190" s="330"/>
      <c r="F190" s="330"/>
      <c r="G190" s="330"/>
      <c r="H190" s="330"/>
      <c r="I190" s="330"/>
      <c r="J190" s="330"/>
      <c r="K190" s="330"/>
      <c r="L190" s="330"/>
      <c r="M190" s="330"/>
      <c r="N190" s="330"/>
      <c r="O190" s="330"/>
      <c r="P190" s="332"/>
      <c r="Q190" s="332"/>
      <c r="R190" s="332"/>
      <c r="S190" s="332"/>
      <c r="T190" s="332"/>
      <c r="U190" s="332"/>
      <c r="V190" s="332"/>
      <c r="W190" s="332"/>
      <c r="X190" s="332"/>
      <c r="Y190" s="332"/>
      <c r="Z190" s="332"/>
      <c r="AA190" s="332"/>
      <c r="AB190" s="332"/>
      <c r="AC190" s="330"/>
      <c r="AD190" s="227"/>
      <c r="AE190" s="227"/>
      <c r="AF190" s="217"/>
      <c r="AG190" s="217"/>
      <c r="AH190" s="217"/>
      <c r="AI190" s="217"/>
      <c r="AJ190" s="217"/>
      <c r="AK190" s="217"/>
      <c r="AL190" s="217"/>
      <c r="AM190" s="217"/>
      <c r="AN190" s="217"/>
      <c r="AO190" s="217"/>
    </row>
    <row r="191" spans="2:41" x14ac:dyDescent="0.2">
      <c r="B191" s="330"/>
      <c r="C191" s="330"/>
      <c r="D191" s="330"/>
      <c r="E191" s="330"/>
      <c r="F191" s="330"/>
      <c r="G191" s="330"/>
      <c r="H191" s="330"/>
      <c r="I191" s="330"/>
      <c r="J191" s="330"/>
      <c r="K191" s="330"/>
      <c r="L191" s="330"/>
      <c r="M191" s="330"/>
      <c r="N191" s="330"/>
      <c r="O191" s="330"/>
      <c r="P191" s="332"/>
      <c r="Q191" s="332"/>
      <c r="R191" s="332"/>
      <c r="S191" s="332"/>
      <c r="T191" s="332"/>
      <c r="U191" s="332"/>
      <c r="V191" s="332"/>
      <c r="W191" s="332"/>
      <c r="X191" s="332"/>
      <c r="Y191" s="332"/>
      <c r="Z191" s="332"/>
      <c r="AA191" s="332"/>
      <c r="AB191" s="332"/>
      <c r="AC191" s="330"/>
      <c r="AD191" s="227"/>
      <c r="AE191" s="227"/>
      <c r="AF191" s="217"/>
      <c r="AG191" s="217"/>
      <c r="AH191" s="217"/>
      <c r="AI191" s="217"/>
      <c r="AJ191" s="217"/>
      <c r="AK191" s="217"/>
      <c r="AL191" s="217"/>
      <c r="AM191" s="217"/>
      <c r="AN191" s="217"/>
      <c r="AO191" s="217"/>
    </row>
    <row r="192" spans="2:41" x14ac:dyDescent="0.2">
      <c r="B192" s="330"/>
      <c r="C192" s="330"/>
      <c r="D192" s="330"/>
      <c r="E192" s="330"/>
      <c r="F192" s="330"/>
      <c r="G192" s="330"/>
      <c r="H192" s="330"/>
      <c r="I192" s="330"/>
      <c r="J192" s="330"/>
      <c r="K192" s="330"/>
      <c r="L192" s="330"/>
      <c r="M192" s="330"/>
      <c r="N192" s="330"/>
      <c r="O192" s="330"/>
      <c r="P192" s="332"/>
      <c r="Q192" s="332"/>
      <c r="R192" s="332"/>
      <c r="S192" s="332"/>
      <c r="T192" s="332"/>
      <c r="U192" s="332"/>
      <c r="V192" s="332"/>
      <c r="W192" s="332"/>
      <c r="X192" s="332"/>
      <c r="Y192" s="332"/>
      <c r="Z192" s="332"/>
      <c r="AA192" s="332"/>
      <c r="AB192" s="332"/>
      <c r="AC192" s="330"/>
      <c r="AD192" s="227"/>
      <c r="AE192" s="227"/>
      <c r="AF192" s="217"/>
      <c r="AG192" s="217"/>
      <c r="AH192" s="217"/>
      <c r="AI192" s="217"/>
      <c r="AJ192" s="217"/>
      <c r="AK192" s="217"/>
      <c r="AL192" s="217"/>
      <c r="AM192" s="217"/>
      <c r="AN192" s="217"/>
      <c r="AO192" s="217"/>
    </row>
    <row r="193" spans="2:41" x14ac:dyDescent="0.2">
      <c r="B193" s="330"/>
      <c r="C193" s="330"/>
      <c r="D193" s="330"/>
      <c r="E193" s="330"/>
      <c r="F193" s="330"/>
      <c r="G193" s="330"/>
      <c r="H193" s="330"/>
      <c r="I193" s="330"/>
      <c r="J193" s="330"/>
      <c r="K193" s="330"/>
      <c r="L193" s="330"/>
      <c r="M193" s="330"/>
      <c r="N193" s="330"/>
      <c r="O193" s="330"/>
      <c r="P193" s="332"/>
      <c r="Q193" s="332"/>
      <c r="R193" s="332"/>
      <c r="S193" s="332"/>
      <c r="T193" s="332"/>
      <c r="U193" s="332"/>
      <c r="V193" s="332"/>
      <c r="W193" s="332"/>
      <c r="X193" s="332"/>
      <c r="Y193" s="332"/>
      <c r="Z193" s="332"/>
      <c r="AA193" s="332"/>
      <c r="AB193" s="332"/>
      <c r="AC193" s="330"/>
      <c r="AD193" s="227"/>
      <c r="AE193" s="227"/>
      <c r="AF193" s="217"/>
      <c r="AG193" s="217"/>
      <c r="AH193" s="217"/>
      <c r="AI193" s="217"/>
      <c r="AJ193" s="217"/>
      <c r="AK193" s="217"/>
      <c r="AL193" s="217"/>
      <c r="AM193" s="217"/>
      <c r="AN193" s="217"/>
      <c r="AO193" s="217"/>
    </row>
    <row r="194" spans="2:41" x14ac:dyDescent="0.2">
      <c r="B194" s="330"/>
      <c r="C194" s="330"/>
      <c r="D194" s="330"/>
      <c r="E194" s="330"/>
      <c r="F194" s="330"/>
      <c r="G194" s="330"/>
      <c r="H194" s="330"/>
      <c r="I194" s="330"/>
      <c r="J194" s="330"/>
      <c r="K194" s="330"/>
      <c r="L194" s="330"/>
      <c r="M194" s="330"/>
      <c r="N194" s="330"/>
      <c r="O194" s="330"/>
      <c r="P194" s="332"/>
      <c r="Q194" s="332"/>
      <c r="R194" s="332"/>
      <c r="S194" s="332"/>
      <c r="T194" s="332"/>
      <c r="U194" s="332"/>
      <c r="V194" s="332"/>
      <c r="W194" s="332"/>
      <c r="X194" s="332"/>
      <c r="Y194" s="332"/>
      <c r="Z194" s="332"/>
      <c r="AA194" s="332"/>
      <c r="AB194" s="332"/>
      <c r="AC194" s="330"/>
      <c r="AD194" s="227"/>
      <c r="AE194" s="227"/>
      <c r="AF194" s="217"/>
      <c r="AG194" s="217"/>
      <c r="AH194" s="217"/>
      <c r="AI194" s="217"/>
      <c r="AJ194" s="217"/>
      <c r="AK194" s="217"/>
      <c r="AL194" s="217"/>
      <c r="AM194" s="217"/>
      <c r="AN194" s="217"/>
      <c r="AO194" s="217"/>
    </row>
    <row r="195" spans="2:41" x14ac:dyDescent="0.2">
      <c r="B195" s="330"/>
      <c r="C195" s="330"/>
      <c r="D195" s="330"/>
      <c r="E195" s="330"/>
      <c r="F195" s="330"/>
      <c r="G195" s="330"/>
      <c r="H195" s="330"/>
      <c r="I195" s="330"/>
      <c r="J195" s="330"/>
      <c r="K195" s="330"/>
      <c r="L195" s="330"/>
      <c r="M195" s="330"/>
      <c r="N195" s="330"/>
      <c r="O195" s="330"/>
      <c r="P195" s="332"/>
      <c r="Q195" s="332"/>
      <c r="R195" s="332"/>
      <c r="S195" s="332"/>
      <c r="T195" s="332"/>
      <c r="U195" s="332"/>
      <c r="V195" s="332"/>
      <c r="W195" s="332"/>
      <c r="X195" s="332"/>
      <c r="Y195" s="332"/>
      <c r="Z195" s="332"/>
      <c r="AA195" s="332"/>
      <c r="AB195" s="332"/>
      <c r="AC195" s="330"/>
      <c r="AD195" s="227"/>
      <c r="AE195" s="227"/>
      <c r="AF195" s="217"/>
      <c r="AG195" s="217"/>
      <c r="AH195" s="217"/>
      <c r="AI195" s="217"/>
      <c r="AJ195" s="217"/>
      <c r="AK195" s="217"/>
      <c r="AL195" s="217"/>
      <c r="AM195" s="217"/>
      <c r="AN195" s="217"/>
      <c r="AO195" s="217"/>
    </row>
    <row r="196" spans="2:41" x14ac:dyDescent="0.2">
      <c r="B196" s="330"/>
      <c r="C196" s="330"/>
      <c r="D196" s="330"/>
      <c r="E196" s="330"/>
      <c r="F196" s="330"/>
      <c r="G196" s="330"/>
      <c r="H196" s="330"/>
      <c r="I196" s="330"/>
      <c r="J196" s="330"/>
      <c r="K196" s="330"/>
      <c r="L196" s="330"/>
      <c r="M196" s="330"/>
      <c r="N196" s="330"/>
      <c r="O196" s="330"/>
      <c r="P196" s="332"/>
      <c r="Q196" s="332"/>
      <c r="R196" s="332"/>
      <c r="S196" s="332"/>
      <c r="T196" s="332"/>
      <c r="U196" s="332"/>
      <c r="V196" s="332"/>
      <c r="W196" s="332"/>
      <c r="X196" s="332"/>
      <c r="Y196" s="332"/>
      <c r="Z196" s="332"/>
      <c r="AA196" s="332"/>
      <c r="AB196" s="332"/>
      <c r="AC196" s="330"/>
      <c r="AD196" s="227"/>
      <c r="AE196" s="227"/>
      <c r="AF196" s="217"/>
      <c r="AG196" s="217"/>
      <c r="AH196" s="217"/>
      <c r="AI196" s="217"/>
      <c r="AJ196" s="217"/>
      <c r="AK196" s="217"/>
      <c r="AL196" s="217"/>
      <c r="AM196" s="217"/>
      <c r="AN196" s="217"/>
      <c r="AO196" s="217"/>
    </row>
    <row r="197" spans="2:41" x14ac:dyDescent="0.2">
      <c r="B197" s="330"/>
      <c r="C197" s="330"/>
      <c r="D197" s="330"/>
      <c r="E197" s="330"/>
      <c r="F197" s="330"/>
      <c r="G197" s="330"/>
      <c r="H197" s="330"/>
      <c r="I197" s="330"/>
      <c r="J197" s="330"/>
      <c r="K197" s="330"/>
      <c r="L197" s="330"/>
      <c r="M197" s="330"/>
      <c r="N197" s="330"/>
      <c r="O197" s="330"/>
      <c r="P197" s="332"/>
      <c r="Q197" s="332"/>
      <c r="R197" s="332"/>
      <c r="S197" s="332"/>
      <c r="T197" s="332"/>
      <c r="U197" s="332"/>
      <c r="V197" s="332"/>
      <c r="W197" s="332"/>
      <c r="X197" s="332"/>
      <c r="Y197" s="332"/>
      <c r="Z197" s="332"/>
      <c r="AA197" s="332"/>
      <c r="AB197" s="332"/>
      <c r="AC197" s="330"/>
      <c r="AD197" s="227"/>
      <c r="AE197" s="227"/>
      <c r="AF197" s="217"/>
      <c r="AG197" s="217"/>
      <c r="AH197" s="217"/>
      <c r="AI197" s="217"/>
      <c r="AJ197" s="217"/>
      <c r="AK197" s="217"/>
      <c r="AL197" s="217"/>
      <c r="AM197" s="217"/>
      <c r="AN197" s="217"/>
      <c r="AO197" s="217"/>
    </row>
    <row r="198" spans="2:41" x14ac:dyDescent="0.2">
      <c r="B198" s="330"/>
      <c r="C198" s="330"/>
      <c r="D198" s="330"/>
      <c r="E198" s="330"/>
      <c r="F198" s="330"/>
      <c r="G198" s="330"/>
      <c r="H198" s="330"/>
      <c r="I198" s="330"/>
      <c r="J198" s="330"/>
      <c r="K198" s="330"/>
      <c r="L198" s="330"/>
      <c r="M198" s="330"/>
      <c r="N198" s="330"/>
      <c r="O198" s="330"/>
      <c r="P198" s="332"/>
      <c r="Q198" s="332"/>
      <c r="R198" s="332"/>
      <c r="S198" s="332"/>
      <c r="T198" s="332"/>
      <c r="U198" s="332"/>
      <c r="V198" s="332"/>
      <c r="W198" s="332"/>
      <c r="X198" s="332"/>
      <c r="Y198" s="332"/>
      <c r="Z198" s="332"/>
      <c r="AA198" s="332"/>
      <c r="AB198" s="332"/>
      <c r="AC198" s="330"/>
      <c r="AD198" s="227"/>
      <c r="AE198" s="227"/>
      <c r="AF198" s="217"/>
      <c r="AG198" s="217"/>
      <c r="AH198" s="217"/>
      <c r="AI198" s="217"/>
      <c r="AJ198" s="217"/>
      <c r="AK198" s="217"/>
      <c r="AL198" s="217"/>
      <c r="AM198" s="217"/>
      <c r="AN198" s="217"/>
      <c r="AO198" s="217"/>
    </row>
    <row r="199" spans="2:41" x14ac:dyDescent="0.2">
      <c r="B199" s="330"/>
      <c r="C199" s="330"/>
      <c r="D199" s="330"/>
      <c r="E199" s="330"/>
      <c r="F199" s="330"/>
      <c r="G199" s="330"/>
      <c r="H199" s="330"/>
      <c r="I199" s="330"/>
      <c r="J199" s="330"/>
      <c r="K199" s="330"/>
      <c r="L199" s="330"/>
      <c r="M199" s="330"/>
      <c r="N199" s="330"/>
      <c r="O199" s="330"/>
      <c r="P199" s="332"/>
      <c r="Q199" s="332"/>
      <c r="R199" s="332"/>
      <c r="S199" s="332"/>
      <c r="T199" s="332"/>
      <c r="U199" s="332"/>
      <c r="V199" s="332"/>
      <c r="W199" s="332"/>
      <c r="X199" s="332"/>
      <c r="Y199" s="332"/>
      <c r="Z199" s="332"/>
      <c r="AA199" s="332"/>
      <c r="AB199" s="332"/>
      <c r="AC199" s="330"/>
      <c r="AD199" s="227"/>
      <c r="AE199" s="227"/>
      <c r="AF199" s="217"/>
      <c r="AG199" s="217"/>
      <c r="AH199" s="217"/>
      <c r="AI199" s="217"/>
      <c r="AJ199" s="217"/>
      <c r="AK199" s="217"/>
      <c r="AL199" s="217"/>
      <c r="AM199" s="217"/>
      <c r="AN199" s="217"/>
      <c r="AO199" s="217"/>
    </row>
    <row r="200" spans="2:41" x14ac:dyDescent="0.2">
      <c r="B200" s="330"/>
      <c r="C200" s="330"/>
      <c r="D200" s="330"/>
      <c r="E200" s="330"/>
      <c r="F200" s="330"/>
      <c r="G200" s="330"/>
      <c r="H200" s="330"/>
      <c r="I200" s="330"/>
      <c r="J200" s="330"/>
      <c r="K200" s="330"/>
      <c r="L200" s="330"/>
      <c r="M200" s="330"/>
      <c r="N200" s="330"/>
      <c r="O200" s="330"/>
      <c r="P200" s="332"/>
      <c r="Q200" s="332"/>
      <c r="R200" s="332"/>
      <c r="S200" s="332"/>
      <c r="T200" s="332"/>
      <c r="U200" s="332"/>
      <c r="V200" s="332"/>
      <c r="W200" s="332"/>
      <c r="X200" s="332"/>
      <c r="Y200" s="332"/>
      <c r="Z200" s="332"/>
      <c r="AA200" s="332"/>
      <c r="AB200" s="332"/>
      <c r="AC200" s="330"/>
      <c r="AD200" s="227"/>
      <c r="AE200" s="227"/>
      <c r="AF200" s="217"/>
      <c r="AG200" s="217"/>
      <c r="AH200" s="217"/>
      <c r="AI200" s="217"/>
      <c r="AJ200" s="217"/>
      <c r="AK200" s="217"/>
      <c r="AL200" s="217"/>
      <c r="AM200" s="217"/>
      <c r="AN200" s="217"/>
      <c r="AO200" s="217"/>
    </row>
    <row r="201" spans="2:41" x14ac:dyDescent="0.2">
      <c r="B201" s="330"/>
      <c r="C201" s="330"/>
      <c r="D201" s="330"/>
      <c r="E201" s="330"/>
      <c r="F201" s="330"/>
      <c r="G201" s="330"/>
      <c r="H201" s="330"/>
      <c r="I201" s="330"/>
      <c r="J201" s="330"/>
      <c r="K201" s="330"/>
      <c r="L201" s="330"/>
      <c r="M201" s="330"/>
      <c r="N201" s="330"/>
      <c r="O201" s="330"/>
      <c r="P201" s="332"/>
      <c r="Q201" s="332"/>
      <c r="R201" s="332"/>
      <c r="S201" s="332"/>
      <c r="T201" s="332"/>
      <c r="U201" s="332"/>
      <c r="V201" s="332"/>
      <c r="W201" s="332"/>
      <c r="X201" s="332"/>
      <c r="Y201" s="332"/>
      <c r="Z201" s="332"/>
      <c r="AA201" s="332"/>
      <c r="AB201" s="332"/>
      <c r="AC201" s="330"/>
      <c r="AD201" s="227"/>
      <c r="AE201" s="227"/>
      <c r="AF201" s="217"/>
      <c r="AG201" s="217"/>
      <c r="AH201" s="217"/>
      <c r="AI201" s="217"/>
      <c r="AJ201" s="217"/>
      <c r="AK201" s="217"/>
      <c r="AL201" s="217"/>
      <c r="AM201" s="217"/>
      <c r="AN201" s="217"/>
      <c r="AO201" s="217"/>
    </row>
    <row r="202" spans="2:41" x14ac:dyDescent="0.2">
      <c r="B202" s="330"/>
      <c r="C202" s="330"/>
      <c r="D202" s="330"/>
      <c r="E202" s="330"/>
      <c r="F202" s="330"/>
      <c r="G202" s="330"/>
      <c r="H202" s="330"/>
      <c r="I202" s="330"/>
      <c r="J202" s="330"/>
      <c r="K202" s="330"/>
      <c r="L202" s="330"/>
      <c r="M202" s="330"/>
      <c r="N202" s="330"/>
      <c r="O202" s="330"/>
      <c r="P202" s="332"/>
      <c r="Q202" s="332"/>
      <c r="R202" s="332"/>
      <c r="S202" s="332"/>
      <c r="T202" s="332"/>
      <c r="U202" s="332"/>
      <c r="V202" s="332"/>
      <c r="W202" s="332"/>
      <c r="X202" s="332"/>
      <c r="Y202" s="332"/>
      <c r="Z202" s="332"/>
      <c r="AA202" s="332"/>
      <c r="AB202" s="332"/>
      <c r="AC202" s="330"/>
      <c r="AD202" s="227"/>
      <c r="AE202" s="227"/>
      <c r="AF202" s="217"/>
      <c r="AG202" s="217"/>
      <c r="AH202" s="217"/>
      <c r="AI202" s="217"/>
      <c r="AJ202" s="217"/>
      <c r="AK202" s="217"/>
      <c r="AL202" s="217"/>
      <c r="AM202" s="217"/>
      <c r="AN202" s="217"/>
      <c r="AO202" s="217"/>
    </row>
    <row r="203" spans="2:41" x14ac:dyDescent="0.2">
      <c r="B203" s="330"/>
      <c r="C203" s="330"/>
      <c r="D203" s="330"/>
      <c r="E203" s="330"/>
      <c r="F203" s="330"/>
      <c r="G203" s="330"/>
      <c r="H203" s="330"/>
      <c r="I203" s="330"/>
      <c r="J203" s="330"/>
      <c r="K203" s="330"/>
      <c r="L203" s="330"/>
      <c r="M203" s="330"/>
      <c r="N203" s="330"/>
      <c r="O203" s="330"/>
      <c r="P203" s="332"/>
      <c r="Q203" s="332"/>
      <c r="R203" s="332"/>
      <c r="S203" s="332"/>
      <c r="T203" s="332"/>
      <c r="U203" s="332"/>
      <c r="V203" s="332"/>
      <c r="W203" s="332"/>
      <c r="X203" s="332"/>
      <c r="Y203" s="332"/>
      <c r="Z203" s="332"/>
      <c r="AA203" s="332"/>
      <c r="AB203" s="332"/>
      <c r="AC203" s="330"/>
      <c r="AD203" s="227"/>
      <c r="AE203" s="227"/>
      <c r="AF203" s="217"/>
      <c r="AG203" s="217"/>
      <c r="AH203" s="217"/>
      <c r="AI203" s="217"/>
      <c r="AJ203" s="217"/>
      <c r="AK203" s="217"/>
      <c r="AL203" s="217"/>
      <c r="AM203" s="217"/>
      <c r="AN203" s="217"/>
      <c r="AO203" s="217"/>
    </row>
    <row r="204" spans="2:41" x14ac:dyDescent="0.2">
      <c r="B204" s="330"/>
      <c r="C204" s="330"/>
      <c r="D204" s="330"/>
      <c r="E204" s="330"/>
      <c r="F204" s="330"/>
      <c r="G204" s="330"/>
      <c r="H204" s="330"/>
      <c r="I204" s="330"/>
      <c r="J204" s="330"/>
      <c r="K204" s="330"/>
      <c r="L204" s="330"/>
      <c r="M204" s="330"/>
      <c r="N204" s="330"/>
      <c r="O204" s="330"/>
      <c r="P204" s="332"/>
      <c r="Q204" s="332"/>
      <c r="R204" s="332"/>
      <c r="S204" s="332"/>
      <c r="T204" s="332"/>
      <c r="U204" s="332"/>
      <c r="V204" s="332"/>
      <c r="W204" s="332"/>
      <c r="X204" s="332"/>
      <c r="Y204" s="332"/>
      <c r="Z204" s="332"/>
      <c r="AA204" s="332"/>
      <c r="AB204" s="332"/>
      <c r="AC204" s="330"/>
      <c r="AD204" s="227"/>
      <c r="AE204" s="227"/>
      <c r="AF204" s="217"/>
      <c r="AG204" s="217"/>
      <c r="AH204" s="217"/>
      <c r="AI204" s="217"/>
      <c r="AJ204" s="217"/>
      <c r="AK204" s="217"/>
      <c r="AL204" s="217"/>
      <c r="AM204" s="217"/>
      <c r="AN204" s="217"/>
      <c r="AO204" s="217"/>
    </row>
    <row r="205" spans="2:41" x14ac:dyDescent="0.2">
      <c r="B205" s="330"/>
      <c r="C205" s="330"/>
      <c r="D205" s="330"/>
      <c r="E205" s="330"/>
      <c r="F205" s="330"/>
      <c r="G205" s="330"/>
      <c r="H205" s="330"/>
      <c r="I205" s="330"/>
      <c r="J205" s="330"/>
      <c r="K205" s="330"/>
      <c r="L205" s="330"/>
      <c r="M205" s="330"/>
      <c r="N205" s="330"/>
      <c r="O205" s="330"/>
      <c r="P205" s="332"/>
      <c r="Q205" s="332"/>
      <c r="R205" s="332"/>
      <c r="S205" s="332"/>
      <c r="T205" s="332"/>
      <c r="U205" s="332"/>
      <c r="V205" s="332"/>
      <c r="W205" s="332"/>
      <c r="X205" s="332"/>
      <c r="Y205" s="332"/>
      <c r="Z205" s="332"/>
      <c r="AA205" s="332"/>
      <c r="AB205" s="332"/>
      <c r="AC205" s="330"/>
      <c r="AD205" s="227"/>
      <c r="AE205" s="227"/>
      <c r="AF205" s="217"/>
      <c r="AG205" s="217"/>
      <c r="AH205" s="217"/>
      <c r="AI205" s="217"/>
      <c r="AJ205" s="217"/>
      <c r="AK205" s="217"/>
      <c r="AL205" s="217"/>
      <c r="AM205" s="217"/>
      <c r="AN205" s="217"/>
      <c r="AO205" s="217"/>
    </row>
    <row r="206" spans="2:41" x14ac:dyDescent="0.2">
      <c r="B206" s="330"/>
      <c r="C206" s="330"/>
      <c r="D206" s="330"/>
      <c r="E206" s="330"/>
      <c r="F206" s="330"/>
      <c r="G206" s="330"/>
      <c r="H206" s="330"/>
      <c r="I206" s="330"/>
      <c r="J206" s="330"/>
      <c r="K206" s="330"/>
      <c r="L206" s="330"/>
      <c r="M206" s="330"/>
      <c r="N206" s="330"/>
      <c r="O206" s="330"/>
      <c r="P206" s="332"/>
      <c r="Q206" s="332"/>
      <c r="R206" s="332"/>
      <c r="S206" s="332"/>
      <c r="T206" s="332"/>
      <c r="U206" s="332"/>
      <c r="V206" s="332"/>
      <c r="W206" s="332"/>
      <c r="X206" s="332"/>
      <c r="Y206" s="332"/>
      <c r="Z206" s="332"/>
      <c r="AA206" s="332"/>
      <c r="AB206" s="332"/>
      <c r="AC206" s="330"/>
      <c r="AD206" s="227"/>
      <c r="AE206" s="227"/>
      <c r="AF206" s="217"/>
      <c r="AG206" s="217"/>
      <c r="AH206" s="217"/>
      <c r="AI206" s="217"/>
      <c r="AJ206" s="217"/>
      <c r="AK206" s="217"/>
      <c r="AL206" s="217"/>
      <c r="AM206" s="217"/>
      <c r="AN206" s="217"/>
      <c r="AO206" s="217"/>
    </row>
    <row r="207" spans="2:41" x14ac:dyDescent="0.2">
      <c r="B207" s="330"/>
      <c r="C207" s="330"/>
      <c r="D207" s="330"/>
      <c r="E207" s="330"/>
      <c r="F207" s="330"/>
      <c r="G207" s="330"/>
      <c r="H207" s="330"/>
      <c r="I207" s="330"/>
      <c r="J207" s="330"/>
      <c r="K207" s="330"/>
      <c r="L207" s="330"/>
      <c r="M207" s="330"/>
      <c r="N207" s="330"/>
      <c r="O207" s="330"/>
      <c r="P207" s="332"/>
      <c r="Q207" s="332"/>
      <c r="R207" s="332"/>
      <c r="S207" s="332"/>
      <c r="T207" s="332"/>
      <c r="U207" s="332"/>
      <c r="V207" s="332"/>
      <c r="W207" s="332"/>
      <c r="X207" s="332"/>
      <c r="Y207" s="332"/>
      <c r="Z207" s="332"/>
      <c r="AA207" s="332"/>
      <c r="AB207" s="332"/>
      <c r="AC207" s="330"/>
      <c r="AD207" s="227"/>
      <c r="AE207" s="227"/>
      <c r="AF207" s="217"/>
      <c r="AG207" s="217"/>
      <c r="AH207" s="217"/>
      <c r="AI207" s="217"/>
      <c r="AJ207" s="217"/>
      <c r="AK207" s="217"/>
      <c r="AL207" s="217"/>
      <c r="AM207" s="217"/>
      <c r="AN207" s="217"/>
      <c r="AO207" s="217"/>
    </row>
    <row r="208" spans="2:41" x14ac:dyDescent="0.2">
      <c r="B208" s="330"/>
      <c r="C208" s="330"/>
      <c r="D208" s="330"/>
      <c r="E208" s="330"/>
      <c r="F208" s="330"/>
      <c r="G208" s="330"/>
      <c r="H208" s="330"/>
      <c r="I208" s="330"/>
      <c r="J208" s="330"/>
      <c r="K208" s="330"/>
      <c r="L208" s="330"/>
      <c r="M208" s="330"/>
      <c r="N208" s="330"/>
      <c r="O208" s="330"/>
      <c r="P208" s="332"/>
      <c r="Q208" s="332"/>
      <c r="R208" s="332"/>
      <c r="S208" s="332"/>
      <c r="T208" s="332"/>
      <c r="U208" s="332"/>
      <c r="V208" s="332"/>
      <c r="W208" s="332"/>
      <c r="X208" s="332"/>
      <c r="Y208" s="332"/>
      <c r="Z208" s="332"/>
      <c r="AA208" s="332"/>
      <c r="AB208" s="332"/>
      <c r="AC208" s="330"/>
      <c r="AD208" s="227"/>
      <c r="AE208" s="227"/>
      <c r="AF208" s="217"/>
      <c r="AG208" s="217"/>
      <c r="AH208" s="217"/>
      <c r="AI208" s="217"/>
      <c r="AJ208" s="217"/>
      <c r="AK208" s="217"/>
      <c r="AL208" s="217"/>
      <c r="AM208" s="217"/>
      <c r="AN208" s="217"/>
      <c r="AO208" s="217"/>
    </row>
    <row r="209" spans="2:41" x14ac:dyDescent="0.2">
      <c r="B209" s="330"/>
      <c r="C209" s="330"/>
      <c r="D209" s="330"/>
      <c r="E209" s="330"/>
      <c r="F209" s="330"/>
      <c r="G209" s="330"/>
      <c r="H209" s="330"/>
      <c r="I209" s="330"/>
      <c r="J209" s="330"/>
      <c r="K209" s="330"/>
      <c r="L209" s="330"/>
      <c r="M209" s="330"/>
      <c r="N209" s="330"/>
      <c r="O209" s="330"/>
      <c r="P209" s="332"/>
      <c r="Q209" s="332"/>
      <c r="R209" s="332"/>
      <c r="S209" s="332"/>
      <c r="T209" s="332"/>
      <c r="U209" s="332"/>
      <c r="V209" s="332"/>
      <c r="W209" s="332"/>
      <c r="X209" s="332"/>
      <c r="Y209" s="332"/>
      <c r="Z209" s="332"/>
      <c r="AA209" s="332"/>
      <c r="AB209" s="332"/>
      <c r="AC209" s="330"/>
      <c r="AD209" s="227"/>
      <c r="AE209" s="227"/>
      <c r="AF209" s="217"/>
      <c r="AG209" s="217"/>
      <c r="AH209" s="217"/>
      <c r="AI209" s="217"/>
      <c r="AJ209" s="217"/>
      <c r="AK209" s="217"/>
      <c r="AL209" s="217"/>
      <c r="AM209" s="217"/>
      <c r="AN209" s="217"/>
      <c r="AO209" s="217"/>
    </row>
    <row r="210" spans="2:41" x14ac:dyDescent="0.2">
      <c r="B210" s="330"/>
      <c r="C210" s="330"/>
      <c r="D210" s="330"/>
      <c r="E210" s="330"/>
      <c r="F210" s="330"/>
      <c r="G210" s="330"/>
      <c r="H210" s="330"/>
      <c r="I210" s="330"/>
      <c r="J210" s="330"/>
      <c r="K210" s="330"/>
      <c r="L210" s="330"/>
      <c r="M210" s="330"/>
      <c r="N210" s="330"/>
      <c r="O210" s="330"/>
      <c r="P210" s="332"/>
      <c r="Q210" s="332"/>
      <c r="R210" s="332"/>
      <c r="S210" s="332"/>
      <c r="T210" s="332"/>
      <c r="U210" s="332"/>
      <c r="V210" s="332"/>
      <c r="W210" s="332"/>
      <c r="X210" s="332"/>
      <c r="Y210" s="332"/>
      <c r="Z210" s="332"/>
      <c r="AA210" s="332"/>
      <c r="AB210" s="332"/>
      <c r="AC210" s="330"/>
      <c r="AD210" s="227"/>
      <c r="AE210" s="227"/>
      <c r="AF210" s="217"/>
      <c r="AG210" s="217"/>
      <c r="AH210" s="217"/>
      <c r="AI210" s="217"/>
      <c r="AJ210" s="217"/>
      <c r="AK210" s="217"/>
      <c r="AL210" s="217"/>
      <c r="AM210" s="217"/>
      <c r="AN210" s="217"/>
      <c r="AO210" s="217"/>
    </row>
    <row r="211" spans="2:41" x14ac:dyDescent="0.2">
      <c r="B211" s="330"/>
      <c r="C211" s="330"/>
      <c r="D211" s="330"/>
      <c r="E211" s="330"/>
      <c r="F211" s="330"/>
      <c r="G211" s="330"/>
      <c r="H211" s="330"/>
      <c r="I211" s="330"/>
      <c r="J211" s="330"/>
      <c r="K211" s="330"/>
      <c r="L211" s="330"/>
      <c r="M211" s="330"/>
      <c r="N211" s="330"/>
      <c r="O211" s="330"/>
      <c r="P211" s="332"/>
      <c r="Q211" s="332"/>
      <c r="R211" s="332"/>
      <c r="S211" s="332"/>
      <c r="T211" s="332"/>
      <c r="U211" s="332"/>
      <c r="V211" s="332"/>
      <c r="W211" s="332"/>
      <c r="X211" s="332"/>
      <c r="Y211" s="332"/>
      <c r="Z211" s="332"/>
      <c r="AA211" s="332"/>
      <c r="AB211" s="332"/>
      <c r="AC211" s="330"/>
      <c r="AD211" s="227"/>
      <c r="AE211" s="227"/>
      <c r="AF211" s="217"/>
      <c r="AG211" s="217"/>
      <c r="AH211" s="217"/>
      <c r="AI211" s="217"/>
      <c r="AJ211" s="217"/>
      <c r="AK211" s="217"/>
      <c r="AL211" s="217"/>
      <c r="AM211" s="217"/>
      <c r="AN211" s="217"/>
      <c r="AO211" s="217"/>
    </row>
    <row r="212" spans="2:41" x14ac:dyDescent="0.2">
      <c r="B212" s="330"/>
      <c r="C212" s="330"/>
      <c r="D212" s="330"/>
      <c r="E212" s="330"/>
      <c r="F212" s="330"/>
      <c r="G212" s="330"/>
      <c r="H212" s="330"/>
      <c r="I212" s="330"/>
      <c r="J212" s="330"/>
      <c r="K212" s="330"/>
      <c r="L212" s="330"/>
      <c r="M212" s="330"/>
      <c r="N212" s="330"/>
      <c r="O212" s="330"/>
      <c r="P212" s="332"/>
      <c r="Q212" s="332"/>
      <c r="R212" s="332"/>
      <c r="S212" s="332"/>
      <c r="T212" s="332"/>
      <c r="U212" s="332"/>
      <c r="V212" s="332"/>
      <c r="W212" s="332"/>
      <c r="X212" s="332"/>
      <c r="Y212" s="332"/>
      <c r="Z212" s="332"/>
      <c r="AA212" s="332"/>
      <c r="AB212" s="332"/>
      <c r="AC212" s="330"/>
      <c r="AD212" s="227"/>
      <c r="AE212" s="227"/>
      <c r="AF212" s="217"/>
      <c r="AG212" s="217"/>
      <c r="AH212" s="217"/>
      <c r="AI212" s="217"/>
      <c r="AJ212" s="217"/>
      <c r="AK212" s="217"/>
      <c r="AL212" s="217"/>
      <c r="AM212" s="217"/>
      <c r="AN212" s="217"/>
      <c r="AO212" s="217"/>
    </row>
    <row r="213" spans="2:41" x14ac:dyDescent="0.2">
      <c r="B213" s="330"/>
      <c r="C213" s="330"/>
      <c r="D213" s="330"/>
      <c r="E213" s="330"/>
      <c r="F213" s="330"/>
      <c r="G213" s="330"/>
      <c r="H213" s="330"/>
      <c r="I213" s="330"/>
      <c r="J213" s="330"/>
      <c r="K213" s="330"/>
      <c r="L213" s="330"/>
      <c r="M213" s="330"/>
      <c r="N213" s="330"/>
      <c r="O213" s="330"/>
      <c r="P213" s="332"/>
      <c r="Q213" s="332"/>
      <c r="R213" s="332"/>
      <c r="S213" s="332"/>
      <c r="T213" s="332"/>
      <c r="U213" s="332"/>
      <c r="V213" s="332"/>
      <c r="W213" s="332"/>
      <c r="X213" s="332"/>
      <c r="Y213" s="332"/>
      <c r="Z213" s="332"/>
      <c r="AA213" s="332"/>
      <c r="AB213" s="332"/>
      <c r="AC213" s="330"/>
      <c r="AD213" s="227"/>
      <c r="AE213" s="227"/>
    </row>
    <row r="214" spans="2:41" x14ac:dyDescent="0.2">
      <c r="B214" s="330"/>
      <c r="C214" s="330"/>
      <c r="D214" s="330"/>
      <c r="E214" s="330"/>
      <c r="F214" s="330"/>
      <c r="G214" s="330"/>
      <c r="H214" s="330"/>
      <c r="I214" s="330"/>
      <c r="J214" s="330"/>
      <c r="K214" s="330"/>
      <c r="L214" s="330"/>
      <c r="M214" s="330"/>
      <c r="N214" s="330"/>
      <c r="O214" s="330"/>
      <c r="P214" s="332"/>
      <c r="Q214" s="332"/>
      <c r="R214" s="332"/>
      <c r="S214" s="332"/>
      <c r="T214" s="332"/>
      <c r="U214" s="332"/>
      <c r="V214" s="332"/>
      <c r="W214" s="332"/>
      <c r="X214" s="332"/>
      <c r="Y214" s="332"/>
      <c r="Z214" s="332"/>
      <c r="AA214" s="332"/>
      <c r="AB214" s="332"/>
      <c r="AC214" s="330"/>
      <c r="AD214" s="227"/>
      <c r="AE214" s="227"/>
    </row>
    <row r="215" spans="2:41" x14ac:dyDescent="0.2">
      <c r="B215" s="330"/>
      <c r="C215" s="330"/>
      <c r="D215" s="330"/>
      <c r="E215" s="330"/>
      <c r="F215" s="330"/>
      <c r="G215" s="330"/>
      <c r="H215" s="330"/>
      <c r="I215" s="330"/>
      <c r="J215" s="330"/>
      <c r="K215" s="330"/>
      <c r="L215" s="330"/>
      <c r="M215" s="330"/>
      <c r="N215" s="330"/>
      <c r="O215" s="330"/>
      <c r="P215" s="332"/>
      <c r="Q215" s="332"/>
      <c r="R215" s="332"/>
      <c r="S215" s="332"/>
      <c r="T215" s="332"/>
      <c r="U215" s="332"/>
      <c r="V215" s="332"/>
      <c r="W215" s="332"/>
      <c r="X215" s="332"/>
      <c r="Y215" s="332"/>
      <c r="Z215" s="332"/>
      <c r="AA215" s="332"/>
      <c r="AB215" s="332"/>
      <c r="AC215" s="330"/>
      <c r="AD215" s="227"/>
      <c r="AE215" s="227"/>
    </row>
    <row r="216" spans="2:41" x14ac:dyDescent="0.2">
      <c r="B216" s="330"/>
      <c r="C216" s="330"/>
      <c r="D216" s="330"/>
      <c r="E216" s="330"/>
      <c r="F216" s="330"/>
      <c r="G216" s="330"/>
      <c r="H216" s="330"/>
      <c r="I216" s="330"/>
      <c r="J216" s="330"/>
      <c r="K216" s="330"/>
      <c r="L216" s="330"/>
      <c r="M216" s="330"/>
      <c r="N216" s="330"/>
      <c r="O216" s="330"/>
      <c r="P216" s="332"/>
      <c r="Q216" s="332"/>
      <c r="R216" s="332"/>
      <c r="S216" s="332"/>
      <c r="T216" s="332"/>
      <c r="U216" s="332"/>
      <c r="V216" s="332"/>
      <c r="W216" s="332"/>
      <c r="X216" s="332"/>
      <c r="Y216" s="332"/>
      <c r="Z216" s="332"/>
      <c r="AA216" s="332"/>
      <c r="AB216" s="332"/>
      <c r="AC216" s="330"/>
      <c r="AD216" s="227"/>
      <c r="AE216" s="227"/>
    </row>
    <row r="217" spans="2:41" x14ac:dyDescent="0.2">
      <c r="B217" s="330"/>
      <c r="C217" s="330"/>
      <c r="D217" s="330"/>
      <c r="E217" s="330"/>
      <c r="F217" s="330"/>
      <c r="G217" s="330"/>
      <c r="H217" s="330"/>
      <c r="I217" s="330"/>
      <c r="J217" s="330"/>
      <c r="K217" s="330"/>
      <c r="L217" s="330"/>
      <c r="M217" s="330"/>
      <c r="N217" s="330"/>
      <c r="O217" s="330"/>
      <c r="P217" s="332"/>
      <c r="Q217" s="332"/>
      <c r="R217" s="332"/>
      <c r="S217" s="332"/>
      <c r="T217" s="332"/>
      <c r="U217" s="332"/>
      <c r="V217" s="332"/>
      <c r="W217" s="332"/>
      <c r="X217" s="332"/>
      <c r="Y217" s="332"/>
      <c r="Z217" s="332"/>
      <c r="AA217" s="332"/>
      <c r="AB217" s="332"/>
      <c r="AC217" s="330"/>
      <c r="AD217" s="227"/>
      <c r="AE217" s="227"/>
    </row>
    <row r="218" spans="2:41" x14ac:dyDescent="0.2">
      <c r="B218" s="330"/>
      <c r="C218" s="330"/>
      <c r="D218" s="330"/>
      <c r="E218" s="330"/>
      <c r="F218" s="330"/>
      <c r="G218" s="330"/>
      <c r="H218" s="330"/>
      <c r="I218" s="330"/>
      <c r="J218" s="330"/>
      <c r="K218" s="330"/>
      <c r="L218" s="330"/>
      <c r="M218" s="330"/>
      <c r="N218" s="330"/>
      <c r="O218" s="330"/>
      <c r="P218" s="332"/>
      <c r="Q218" s="332"/>
      <c r="R218" s="332"/>
      <c r="S218" s="332"/>
      <c r="T218" s="332"/>
      <c r="U218" s="332"/>
      <c r="V218" s="332"/>
      <c r="W218" s="332"/>
      <c r="X218" s="332"/>
      <c r="Y218" s="332"/>
      <c r="Z218" s="332"/>
      <c r="AA218" s="332"/>
      <c r="AB218" s="332"/>
      <c r="AC218" s="330"/>
      <c r="AD218" s="227"/>
      <c r="AE218" s="227"/>
    </row>
    <row r="219" spans="2:41" x14ac:dyDescent="0.2">
      <c r="B219" s="330"/>
      <c r="C219" s="330"/>
      <c r="D219" s="330"/>
      <c r="E219" s="330"/>
      <c r="F219" s="330"/>
      <c r="G219" s="330"/>
      <c r="H219" s="330"/>
      <c r="I219" s="330"/>
      <c r="J219" s="330"/>
      <c r="K219" s="330"/>
      <c r="L219" s="330"/>
      <c r="M219" s="330"/>
      <c r="N219" s="330"/>
      <c r="O219" s="330"/>
      <c r="P219" s="332"/>
      <c r="Q219" s="332"/>
      <c r="R219" s="332"/>
      <c r="S219" s="332"/>
      <c r="T219" s="332"/>
      <c r="U219" s="332"/>
      <c r="V219" s="332"/>
      <c r="W219" s="332"/>
      <c r="X219" s="332"/>
      <c r="Y219" s="332"/>
      <c r="Z219" s="332"/>
      <c r="AA219" s="332"/>
      <c r="AB219" s="332"/>
      <c r="AC219" s="330"/>
      <c r="AD219" s="227"/>
      <c r="AE219" s="227"/>
    </row>
    <row r="220" spans="2:41" x14ac:dyDescent="0.2">
      <c r="B220" s="330"/>
      <c r="C220" s="330"/>
      <c r="D220" s="330"/>
      <c r="E220" s="330"/>
      <c r="F220" s="330"/>
      <c r="G220" s="330"/>
      <c r="H220" s="330"/>
      <c r="I220" s="330"/>
      <c r="J220" s="330"/>
      <c r="K220" s="330"/>
      <c r="L220" s="330"/>
      <c r="M220" s="330"/>
      <c r="N220" s="330"/>
      <c r="O220" s="330"/>
      <c r="P220" s="332"/>
      <c r="Q220" s="332"/>
      <c r="R220" s="332"/>
      <c r="S220" s="332"/>
      <c r="T220" s="332"/>
      <c r="U220" s="332"/>
      <c r="V220" s="332"/>
      <c r="W220" s="332"/>
      <c r="X220" s="332"/>
      <c r="Y220" s="332"/>
      <c r="Z220" s="332"/>
      <c r="AA220" s="332"/>
      <c r="AB220" s="332"/>
      <c r="AC220" s="330"/>
      <c r="AD220" s="227"/>
      <c r="AE220" s="227"/>
    </row>
    <row r="221" spans="2:41" x14ac:dyDescent="0.2">
      <c r="B221" s="330"/>
      <c r="C221" s="330"/>
      <c r="D221" s="330"/>
      <c r="E221" s="330"/>
      <c r="F221" s="330"/>
      <c r="G221" s="330"/>
      <c r="H221" s="330"/>
      <c r="I221" s="330"/>
      <c r="J221" s="330"/>
      <c r="K221" s="330"/>
      <c r="L221" s="330"/>
      <c r="M221" s="330"/>
      <c r="N221" s="330"/>
      <c r="O221" s="330"/>
      <c r="P221" s="332"/>
      <c r="Q221" s="332"/>
      <c r="R221" s="332"/>
      <c r="S221" s="332"/>
      <c r="T221" s="332"/>
      <c r="U221" s="332"/>
      <c r="V221" s="332"/>
      <c r="W221" s="332"/>
      <c r="X221" s="332"/>
      <c r="Y221" s="332"/>
      <c r="Z221" s="332"/>
      <c r="AA221" s="332"/>
      <c r="AB221" s="332"/>
      <c r="AC221" s="330"/>
      <c r="AD221" s="227"/>
      <c r="AE221" s="227"/>
    </row>
    <row r="222" spans="2:41" x14ac:dyDescent="0.2">
      <c r="B222" s="330"/>
      <c r="C222" s="330"/>
      <c r="D222" s="330"/>
      <c r="E222" s="330"/>
      <c r="F222" s="330"/>
      <c r="G222" s="330"/>
      <c r="H222" s="330"/>
      <c r="I222" s="330"/>
      <c r="J222" s="330"/>
      <c r="K222" s="330"/>
      <c r="L222" s="330"/>
      <c r="M222" s="330"/>
      <c r="N222" s="330"/>
      <c r="O222" s="330"/>
      <c r="P222" s="332"/>
      <c r="Q222" s="332"/>
      <c r="R222" s="332"/>
      <c r="S222" s="332"/>
      <c r="T222" s="332"/>
      <c r="U222" s="332"/>
      <c r="V222" s="332"/>
      <c r="W222" s="332"/>
      <c r="X222" s="332"/>
      <c r="Y222" s="332"/>
      <c r="Z222" s="332"/>
      <c r="AA222" s="332"/>
      <c r="AB222" s="332"/>
      <c r="AC222" s="330"/>
      <c r="AD222" s="227"/>
      <c r="AE222" s="227"/>
    </row>
    <row r="223" spans="2:41" x14ac:dyDescent="0.2">
      <c r="B223" s="330"/>
      <c r="C223" s="330"/>
      <c r="D223" s="330"/>
      <c r="E223" s="330"/>
      <c r="F223" s="330"/>
      <c r="G223" s="330"/>
      <c r="H223" s="330"/>
      <c r="I223" s="330"/>
      <c r="J223" s="330"/>
      <c r="K223" s="330"/>
      <c r="L223" s="330"/>
      <c r="M223" s="330"/>
      <c r="N223" s="330"/>
      <c r="O223" s="330"/>
      <c r="P223" s="332"/>
      <c r="Q223" s="332"/>
      <c r="R223" s="332"/>
      <c r="S223" s="332"/>
      <c r="T223" s="332"/>
      <c r="U223" s="332"/>
      <c r="V223" s="332"/>
      <c r="W223" s="332"/>
      <c r="X223" s="332"/>
      <c r="Y223" s="332"/>
      <c r="Z223" s="332"/>
      <c r="AA223" s="332"/>
      <c r="AB223" s="332"/>
      <c r="AC223" s="330"/>
      <c r="AD223" s="227"/>
      <c r="AE223" s="227"/>
    </row>
    <row r="224" spans="2:41" x14ac:dyDescent="0.2">
      <c r="B224" s="330"/>
      <c r="C224" s="330"/>
      <c r="D224" s="330"/>
      <c r="E224" s="330"/>
      <c r="F224" s="330"/>
      <c r="G224" s="330"/>
      <c r="H224" s="330"/>
      <c r="I224" s="330"/>
      <c r="J224" s="330"/>
      <c r="K224" s="330"/>
      <c r="L224" s="330"/>
      <c r="M224" s="330"/>
      <c r="N224" s="330"/>
      <c r="O224" s="330"/>
      <c r="P224" s="332"/>
      <c r="Q224" s="332"/>
      <c r="R224" s="332"/>
      <c r="S224" s="332"/>
      <c r="T224" s="332"/>
      <c r="U224" s="332"/>
      <c r="V224" s="332"/>
      <c r="W224" s="332"/>
      <c r="X224" s="332"/>
      <c r="Y224" s="332"/>
      <c r="Z224" s="332"/>
      <c r="AA224" s="332"/>
      <c r="AB224" s="332"/>
      <c r="AC224" s="330"/>
      <c r="AD224" s="227"/>
      <c r="AE224" s="227"/>
    </row>
    <row r="225" spans="2:31" x14ac:dyDescent="0.2">
      <c r="B225" s="330"/>
      <c r="C225" s="330"/>
      <c r="D225" s="330"/>
      <c r="E225" s="330"/>
      <c r="F225" s="330"/>
      <c r="G225" s="330"/>
      <c r="H225" s="330"/>
      <c r="I225" s="330"/>
      <c r="J225" s="330"/>
      <c r="K225" s="330"/>
      <c r="L225" s="330"/>
      <c r="M225" s="330"/>
      <c r="N225" s="330"/>
      <c r="O225" s="330"/>
      <c r="P225" s="332"/>
      <c r="Q225" s="332"/>
      <c r="R225" s="332"/>
      <c r="S225" s="332"/>
      <c r="T225" s="332"/>
      <c r="U225" s="332"/>
      <c r="V225" s="332"/>
      <c r="W225" s="332"/>
      <c r="X225" s="332"/>
      <c r="Y225" s="332"/>
      <c r="Z225" s="332"/>
      <c r="AA225" s="332"/>
      <c r="AB225" s="332"/>
      <c r="AC225" s="330"/>
      <c r="AD225" s="227"/>
      <c r="AE225" s="227"/>
    </row>
    <row r="226" spans="2:31" x14ac:dyDescent="0.2">
      <c r="B226" s="330"/>
      <c r="C226" s="330"/>
      <c r="D226" s="330"/>
      <c r="E226" s="330"/>
      <c r="F226" s="330"/>
      <c r="G226" s="330"/>
      <c r="H226" s="330"/>
      <c r="I226" s="330"/>
      <c r="J226" s="330"/>
      <c r="K226" s="330"/>
      <c r="L226" s="330"/>
      <c r="M226" s="330"/>
      <c r="N226" s="330"/>
      <c r="O226" s="330"/>
      <c r="P226" s="332"/>
      <c r="Q226" s="332"/>
      <c r="R226" s="332"/>
      <c r="S226" s="332"/>
      <c r="T226" s="332"/>
      <c r="U226" s="332"/>
      <c r="V226" s="332"/>
      <c r="W226" s="332"/>
      <c r="X226" s="332"/>
      <c r="Y226" s="332"/>
      <c r="Z226" s="332"/>
      <c r="AA226" s="332"/>
      <c r="AB226" s="332"/>
      <c r="AC226" s="330"/>
      <c r="AD226" s="227"/>
      <c r="AE226" s="227"/>
    </row>
    <row r="227" spans="2:31" x14ac:dyDescent="0.2">
      <c r="B227" s="330"/>
      <c r="C227" s="330"/>
      <c r="D227" s="330"/>
      <c r="E227" s="330"/>
      <c r="F227" s="330"/>
      <c r="G227" s="330"/>
      <c r="H227" s="330"/>
      <c r="I227" s="330"/>
      <c r="J227" s="330"/>
      <c r="K227" s="330"/>
      <c r="L227" s="330"/>
      <c r="M227" s="330"/>
      <c r="N227" s="330"/>
      <c r="O227" s="330"/>
      <c r="P227" s="332"/>
      <c r="Q227" s="332"/>
      <c r="R227" s="332"/>
      <c r="S227" s="332"/>
      <c r="T227" s="332"/>
      <c r="U227" s="332"/>
      <c r="V227" s="332"/>
      <c r="W227" s="332"/>
      <c r="X227" s="332"/>
      <c r="Y227" s="332"/>
      <c r="Z227" s="332"/>
      <c r="AA227" s="332"/>
      <c r="AB227" s="332"/>
      <c r="AC227" s="330"/>
      <c r="AD227" s="227"/>
      <c r="AE227" s="227"/>
    </row>
    <row r="228" spans="2:31" x14ac:dyDescent="0.2">
      <c r="B228" s="330"/>
      <c r="C228" s="330"/>
      <c r="D228" s="330"/>
      <c r="E228" s="330"/>
      <c r="F228" s="330"/>
      <c r="G228" s="330"/>
      <c r="H228" s="330"/>
      <c r="I228" s="330"/>
      <c r="J228" s="330"/>
      <c r="K228" s="330"/>
      <c r="L228" s="330"/>
      <c r="M228" s="330"/>
      <c r="N228" s="330"/>
      <c r="O228" s="330"/>
      <c r="P228" s="332"/>
      <c r="Q228" s="332"/>
      <c r="R228" s="332"/>
      <c r="S228" s="332"/>
      <c r="T228" s="332"/>
      <c r="U228" s="332"/>
      <c r="V228" s="332"/>
      <c r="W228" s="332"/>
      <c r="X228" s="332"/>
      <c r="Y228" s="332"/>
      <c r="Z228" s="332"/>
      <c r="AA228" s="332"/>
      <c r="AB228" s="332"/>
      <c r="AC228" s="330"/>
      <c r="AD228" s="227"/>
      <c r="AE228" s="227"/>
    </row>
    <row r="229" spans="2:31" x14ac:dyDescent="0.2">
      <c r="B229" s="330"/>
      <c r="C229" s="330"/>
      <c r="D229" s="330"/>
      <c r="E229" s="330"/>
      <c r="F229" s="330"/>
      <c r="G229" s="330"/>
      <c r="H229" s="330"/>
      <c r="I229" s="330"/>
      <c r="J229" s="330"/>
      <c r="K229" s="330"/>
      <c r="L229" s="330"/>
      <c r="M229" s="330"/>
      <c r="N229" s="330"/>
      <c r="O229" s="330"/>
      <c r="P229" s="332"/>
      <c r="Q229" s="332"/>
      <c r="R229" s="332"/>
      <c r="S229" s="332"/>
      <c r="T229" s="332"/>
      <c r="U229" s="332"/>
      <c r="V229" s="332"/>
      <c r="W229" s="332"/>
      <c r="X229" s="332"/>
      <c r="Y229" s="332"/>
      <c r="Z229" s="332"/>
      <c r="AA229" s="332"/>
      <c r="AB229" s="332"/>
      <c r="AC229" s="330"/>
      <c r="AD229" s="227"/>
      <c r="AE229" s="227"/>
    </row>
    <row r="230" spans="2:31" x14ac:dyDescent="0.2">
      <c r="B230" s="330"/>
      <c r="C230" s="330"/>
      <c r="D230" s="330"/>
      <c r="E230" s="330"/>
      <c r="F230" s="330"/>
      <c r="G230" s="330"/>
      <c r="H230" s="330"/>
      <c r="I230" s="330"/>
      <c r="J230" s="330"/>
      <c r="K230" s="330"/>
      <c r="L230" s="330"/>
      <c r="M230" s="330"/>
      <c r="N230" s="330"/>
      <c r="O230" s="330"/>
      <c r="P230" s="332"/>
      <c r="Q230" s="332"/>
      <c r="R230" s="332"/>
      <c r="S230" s="332"/>
      <c r="T230" s="332"/>
      <c r="U230" s="332"/>
      <c r="V230" s="332"/>
      <c r="W230" s="332"/>
      <c r="X230" s="332"/>
      <c r="Y230" s="332"/>
      <c r="Z230" s="332"/>
      <c r="AA230" s="332"/>
      <c r="AB230" s="332"/>
      <c r="AC230" s="330"/>
      <c r="AD230" s="227"/>
      <c r="AE230" s="227"/>
    </row>
    <row r="231" spans="2:31" x14ac:dyDescent="0.2">
      <c r="B231" s="330"/>
      <c r="C231" s="330"/>
      <c r="D231" s="330"/>
      <c r="E231" s="330"/>
      <c r="F231" s="330"/>
      <c r="G231" s="330"/>
      <c r="H231" s="330"/>
      <c r="I231" s="330"/>
      <c r="J231" s="330"/>
      <c r="K231" s="330"/>
      <c r="L231" s="330"/>
      <c r="M231" s="330"/>
      <c r="N231" s="330"/>
      <c r="O231" s="330"/>
      <c r="P231" s="332"/>
      <c r="Q231" s="332"/>
      <c r="R231" s="332"/>
      <c r="S231" s="332"/>
      <c r="T231" s="332"/>
      <c r="U231" s="332"/>
      <c r="V231" s="332"/>
      <c r="W231" s="332"/>
      <c r="X231" s="332"/>
      <c r="Y231" s="332"/>
      <c r="Z231" s="332"/>
      <c r="AA231" s="332"/>
      <c r="AB231" s="332"/>
      <c r="AC231" s="330"/>
      <c r="AD231" s="227"/>
      <c r="AE231" s="227"/>
    </row>
    <row r="232" spans="2:31" x14ac:dyDescent="0.2">
      <c r="B232" s="330"/>
      <c r="C232" s="330"/>
      <c r="D232" s="330"/>
      <c r="E232" s="330"/>
      <c r="F232" s="330"/>
      <c r="G232" s="330"/>
      <c r="H232" s="330"/>
      <c r="I232" s="330"/>
      <c r="J232" s="330"/>
      <c r="K232" s="330"/>
      <c r="L232" s="330"/>
      <c r="M232" s="330"/>
      <c r="N232" s="330"/>
      <c r="O232" s="330"/>
      <c r="P232" s="332"/>
      <c r="Q232" s="332"/>
      <c r="R232" s="332"/>
      <c r="S232" s="332"/>
      <c r="T232" s="332"/>
      <c r="U232" s="332"/>
      <c r="V232" s="332"/>
      <c r="W232" s="332"/>
      <c r="X232" s="332"/>
      <c r="Y232" s="332"/>
      <c r="Z232" s="332"/>
      <c r="AA232" s="332"/>
      <c r="AB232" s="332"/>
      <c r="AC232" s="330"/>
      <c r="AD232" s="227"/>
      <c r="AE232" s="227"/>
    </row>
    <row r="233" spans="2:31" x14ac:dyDescent="0.2">
      <c r="B233" s="330"/>
      <c r="C233" s="330"/>
      <c r="D233" s="330"/>
      <c r="E233" s="330"/>
      <c r="F233" s="330"/>
      <c r="G233" s="330"/>
      <c r="H233" s="330"/>
      <c r="I233" s="330"/>
      <c r="J233" s="330"/>
      <c r="K233" s="330"/>
      <c r="L233" s="330"/>
      <c r="M233" s="330"/>
      <c r="N233" s="330"/>
      <c r="O233" s="330"/>
      <c r="P233" s="332"/>
      <c r="Q233" s="332"/>
      <c r="R233" s="332"/>
      <c r="S233" s="332"/>
      <c r="T233" s="332"/>
      <c r="U233" s="332"/>
      <c r="V233" s="332"/>
      <c r="W233" s="332"/>
      <c r="X233" s="332"/>
      <c r="Y233" s="332"/>
      <c r="Z233" s="332"/>
      <c r="AA233" s="332"/>
      <c r="AB233" s="332"/>
      <c r="AC233" s="330"/>
      <c r="AD233" s="227"/>
      <c r="AE233" s="227"/>
    </row>
    <row r="234" spans="2:31" x14ac:dyDescent="0.2">
      <c r="B234" s="330"/>
      <c r="C234" s="330"/>
      <c r="D234" s="330"/>
      <c r="E234" s="330"/>
      <c r="F234" s="330"/>
      <c r="G234" s="330"/>
      <c r="H234" s="330"/>
      <c r="I234" s="330"/>
      <c r="J234" s="330"/>
      <c r="K234" s="330"/>
      <c r="L234" s="330"/>
      <c r="M234" s="330"/>
      <c r="N234" s="330"/>
      <c r="O234" s="330"/>
      <c r="P234" s="332"/>
      <c r="Q234" s="332"/>
      <c r="R234" s="332"/>
      <c r="S234" s="332"/>
      <c r="T234" s="332"/>
      <c r="U234" s="332"/>
      <c r="V234" s="332"/>
      <c r="W234" s="332"/>
      <c r="X234" s="332"/>
      <c r="Y234" s="332"/>
      <c r="Z234" s="332"/>
      <c r="AA234" s="332"/>
      <c r="AB234" s="332"/>
      <c r="AC234" s="330"/>
      <c r="AD234" s="227"/>
      <c r="AE234" s="227"/>
    </row>
    <row r="235" spans="2:31" x14ac:dyDescent="0.2">
      <c r="B235" s="330"/>
      <c r="C235" s="330"/>
      <c r="D235" s="330"/>
      <c r="E235" s="330"/>
      <c r="F235" s="330"/>
      <c r="G235" s="330"/>
      <c r="H235" s="330"/>
      <c r="I235" s="330"/>
      <c r="J235" s="330"/>
      <c r="K235" s="330"/>
      <c r="L235" s="330"/>
      <c r="M235" s="330"/>
      <c r="N235" s="330"/>
      <c r="O235" s="330"/>
      <c r="P235" s="332"/>
      <c r="Q235" s="332"/>
      <c r="R235" s="332"/>
      <c r="S235" s="332"/>
      <c r="T235" s="332"/>
      <c r="U235" s="332"/>
      <c r="V235" s="332"/>
      <c r="W235" s="332"/>
      <c r="X235" s="332"/>
      <c r="Y235" s="332"/>
      <c r="Z235" s="332"/>
      <c r="AA235" s="332"/>
      <c r="AB235" s="332"/>
      <c r="AC235" s="330"/>
      <c r="AD235" s="227"/>
      <c r="AE235" s="227"/>
    </row>
    <row r="236" spans="2:31" x14ac:dyDescent="0.2">
      <c r="B236" s="330"/>
      <c r="C236" s="330"/>
      <c r="D236" s="330"/>
      <c r="E236" s="330"/>
      <c r="F236" s="330"/>
      <c r="G236" s="330"/>
      <c r="H236" s="330"/>
      <c r="I236" s="330"/>
      <c r="J236" s="330"/>
      <c r="K236" s="330"/>
      <c r="L236" s="330"/>
      <c r="M236" s="330"/>
      <c r="N236" s="330"/>
      <c r="O236" s="330"/>
      <c r="P236" s="332"/>
      <c r="Q236" s="332"/>
      <c r="R236" s="332"/>
      <c r="S236" s="332"/>
      <c r="T236" s="332"/>
      <c r="U236" s="332"/>
      <c r="V236" s="332"/>
      <c r="W236" s="332"/>
      <c r="X236" s="332"/>
      <c r="Y236" s="332"/>
      <c r="Z236" s="332"/>
      <c r="AA236" s="332"/>
      <c r="AB236" s="332"/>
      <c r="AC236" s="330"/>
      <c r="AD236" s="227"/>
      <c r="AE236" s="227"/>
    </row>
    <row r="237" spans="2:31" x14ac:dyDescent="0.2">
      <c r="B237" s="330"/>
      <c r="C237" s="330"/>
      <c r="D237" s="330"/>
      <c r="E237" s="330"/>
      <c r="F237" s="330"/>
      <c r="G237" s="330"/>
      <c r="H237" s="330"/>
      <c r="I237" s="330"/>
      <c r="J237" s="330"/>
      <c r="K237" s="330"/>
      <c r="L237" s="330"/>
      <c r="M237" s="330"/>
      <c r="N237" s="330"/>
      <c r="O237" s="330"/>
      <c r="P237" s="332"/>
      <c r="Q237" s="332"/>
      <c r="R237" s="332"/>
      <c r="S237" s="332"/>
      <c r="T237" s="332"/>
      <c r="U237" s="332"/>
      <c r="V237" s="332"/>
      <c r="W237" s="332"/>
      <c r="X237" s="332"/>
      <c r="Y237" s="332"/>
      <c r="Z237" s="332"/>
      <c r="AA237" s="332"/>
      <c r="AB237" s="332"/>
      <c r="AC237" s="330"/>
      <c r="AD237" s="227"/>
      <c r="AE237" s="227"/>
    </row>
    <row r="238" spans="2:31" x14ac:dyDescent="0.2">
      <c r="B238" s="330"/>
      <c r="C238" s="330"/>
      <c r="D238" s="330"/>
      <c r="E238" s="330"/>
      <c r="F238" s="330"/>
      <c r="G238" s="330"/>
      <c r="H238" s="330"/>
      <c r="I238" s="330"/>
      <c r="J238" s="330"/>
      <c r="K238" s="330"/>
      <c r="L238" s="330"/>
      <c r="M238" s="330"/>
      <c r="N238" s="330"/>
      <c r="O238" s="330"/>
      <c r="P238" s="332"/>
      <c r="Q238" s="332"/>
      <c r="R238" s="332"/>
      <c r="S238" s="332"/>
      <c r="T238" s="332"/>
      <c r="U238" s="332"/>
      <c r="V238" s="332"/>
      <c r="W238" s="332"/>
      <c r="X238" s="332"/>
      <c r="Y238" s="332"/>
      <c r="Z238" s="332"/>
      <c r="AA238" s="332"/>
      <c r="AB238" s="332"/>
      <c r="AC238" s="330"/>
      <c r="AD238" s="227"/>
      <c r="AE238" s="227"/>
    </row>
    <row r="239" spans="2:31" x14ac:dyDescent="0.2">
      <c r="B239" s="330"/>
      <c r="C239" s="330"/>
      <c r="D239" s="330"/>
      <c r="E239" s="330"/>
      <c r="F239" s="330"/>
      <c r="G239" s="330"/>
      <c r="H239" s="330"/>
      <c r="I239" s="330"/>
      <c r="J239" s="330"/>
      <c r="K239" s="330"/>
      <c r="L239" s="330"/>
      <c r="M239" s="330"/>
      <c r="N239" s="330"/>
      <c r="O239" s="330"/>
      <c r="P239" s="332"/>
      <c r="Q239" s="332"/>
      <c r="R239" s="332"/>
      <c r="S239" s="332"/>
      <c r="T239" s="332"/>
      <c r="U239" s="332"/>
      <c r="V239" s="332"/>
      <c r="W239" s="332"/>
      <c r="X239" s="332"/>
      <c r="Y239" s="332"/>
      <c r="Z239" s="332"/>
      <c r="AA239" s="332"/>
      <c r="AB239" s="332"/>
      <c r="AC239" s="330"/>
      <c r="AD239" s="227"/>
      <c r="AE239" s="227"/>
    </row>
    <row r="240" spans="2:31" x14ac:dyDescent="0.2">
      <c r="B240" s="330"/>
      <c r="C240" s="330"/>
      <c r="D240" s="330"/>
      <c r="E240" s="330"/>
      <c r="F240" s="330"/>
      <c r="G240" s="330"/>
      <c r="H240" s="330"/>
      <c r="I240" s="330"/>
      <c r="J240" s="330"/>
      <c r="K240" s="330"/>
      <c r="L240" s="330"/>
      <c r="M240" s="330"/>
      <c r="N240" s="330"/>
      <c r="O240" s="330"/>
      <c r="P240" s="332"/>
      <c r="Q240" s="332"/>
      <c r="R240" s="332"/>
      <c r="S240" s="332"/>
      <c r="T240" s="332"/>
      <c r="U240" s="332"/>
      <c r="V240" s="332"/>
      <c r="W240" s="332"/>
      <c r="X240" s="332"/>
      <c r="Y240" s="332"/>
      <c r="Z240" s="332"/>
      <c r="AA240" s="332"/>
      <c r="AB240" s="332"/>
      <c r="AC240" s="330"/>
      <c r="AD240" s="227"/>
      <c r="AE240" s="227"/>
    </row>
    <row r="241" spans="2:31" x14ac:dyDescent="0.2">
      <c r="B241" s="330"/>
      <c r="C241" s="330"/>
      <c r="D241" s="330"/>
      <c r="E241" s="330"/>
      <c r="F241" s="330"/>
      <c r="G241" s="330"/>
      <c r="H241" s="330"/>
      <c r="I241" s="330"/>
      <c r="J241" s="330"/>
      <c r="K241" s="330"/>
      <c r="L241" s="330"/>
      <c r="M241" s="330"/>
      <c r="N241" s="330"/>
      <c r="O241" s="330"/>
      <c r="P241" s="332"/>
      <c r="Q241" s="332"/>
      <c r="R241" s="332"/>
      <c r="S241" s="332"/>
      <c r="T241" s="332"/>
      <c r="U241" s="332"/>
      <c r="V241" s="332"/>
      <c r="W241" s="332"/>
      <c r="X241" s="332"/>
      <c r="Y241" s="332"/>
      <c r="Z241" s="332"/>
      <c r="AA241" s="332"/>
      <c r="AB241" s="332"/>
      <c r="AC241" s="330"/>
      <c r="AD241" s="227"/>
      <c r="AE241" s="227"/>
    </row>
    <row r="242" spans="2:31" x14ac:dyDescent="0.2">
      <c r="B242" s="330"/>
      <c r="C242" s="330"/>
      <c r="D242" s="330"/>
      <c r="E242" s="330"/>
      <c r="F242" s="330"/>
      <c r="G242" s="330"/>
      <c r="H242" s="330"/>
      <c r="I242" s="330"/>
      <c r="J242" s="330"/>
      <c r="K242" s="330"/>
      <c r="L242" s="330"/>
      <c r="M242" s="330"/>
      <c r="N242" s="330"/>
      <c r="O242" s="330"/>
      <c r="P242" s="332"/>
      <c r="Q242" s="332"/>
      <c r="R242" s="332"/>
      <c r="S242" s="332"/>
      <c r="T242" s="332"/>
      <c r="U242" s="332"/>
      <c r="V242" s="332"/>
      <c r="W242" s="332"/>
      <c r="X242" s="332"/>
      <c r="Y242" s="332"/>
      <c r="Z242" s="332"/>
      <c r="AA242" s="332"/>
      <c r="AB242" s="332"/>
      <c r="AC242" s="330"/>
      <c r="AD242" s="227"/>
      <c r="AE242" s="227"/>
    </row>
    <row r="243" spans="2:31" x14ac:dyDescent="0.2">
      <c r="B243" s="330"/>
      <c r="C243" s="330"/>
      <c r="D243" s="330"/>
      <c r="E243" s="330"/>
      <c r="F243" s="330"/>
      <c r="G243" s="330"/>
      <c r="H243" s="330"/>
      <c r="I243" s="330"/>
      <c r="J243" s="330"/>
      <c r="K243" s="330"/>
      <c r="L243" s="330"/>
      <c r="M243" s="330"/>
      <c r="N243" s="330"/>
      <c r="O243" s="330"/>
      <c r="P243" s="332"/>
      <c r="Q243" s="332"/>
      <c r="R243" s="332"/>
      <c r="S243" s="332"/>
      <c r="T243" s="332"/>
      <c r="U243" s="332"/>
      <c r="V243" s="332"/>
      <c r="W243" s="332"/>
      <c r="X243" s="332"/>
      <c r="Y243" s="332"/>
      <c r="Z243" s="332"/>
      <c r="AA243" s="332"/>
      <c r="AB243" s="332"/>
      <c r="AC243" s="330"/>
      <c r="AD243" s="227"/>
      <c r="AE243" s="227"/>
    </row>
    <row r="244" spans="2:31" x14ac:dyDescent="0.2">
      <c r="B244" s="330"/>
      <c r="C244" s="330"/>
      <c r="D244" s="330"/>
      <c r="E244" s="330"/>
      <c r="F244" s="330"/>
      <c r="G244" s="330"/>
      <c r="H244" s="330"/>
      <c r="I244" s="330"/>
      <c r="J244" s="330"/>
      <c r="K244" s="330"/>
      <c r="L244" s="330"/>
      <c r="M244" s="330"/>
      <c r="N244" s="330"/>
      <c r="O244" s="330"/>
      <c r="P244" s="332"/>
      <c r="Q244" s="332"/>
      <c r="R244" s="332"/>
      <c r="S244" s="332"/>
      <c r="T244" s="332"/>
      <c r="U244" s="332"/>
      <c r="V244" s="332"/>
      <c r="W244" s="332"/>
      <c r="X244" s="332"/>
      <c r="Y244" s="332"/>
      <c r="Z244" s="332"/>
      <c r="AA244" s="332"/>
      <c r="AB244" s="332"/>
      <c r="AC244" s="330"/>
      <c r="AD244" s="227"/>
      <c r="AE244" s="227"/>
    </row>
    <row r="245" spans="2:31" x14ac:dyDescent="0.2">
      <c r="B245" s="330"/>
      <c r="C245" s="330"/>
      <c r="D245" s="330"/>
      <c r="E245" s="330"/>
      <c r="F245" s="330"/>
      <c r="G245" s="330"/>
      <c r="H245" s="330"/>
      <c r="I245" s="330"/>
      <c r="J245" s="330"/>
      <c r="K245" s="330"/>
      <c r="L245" s="330"/>
      <c r="M245" s="330"/>
      <c r="N245" s="330"/>
      <c r="O245" s="330"/>
      <c r="P245" s="332"/>
      <c r="Q245" s="332"/>
      <c r="R245" s="332"/>
      <c r="S245" s="332"/>
      <c r="T245" s="332"/>
      <c r="U245" s="332"/>
      <c r="V245" s="332"/>
      <c r="W245" s="332"/>
      <c r="X245" s="332"/>
      <c r="Y245" s="332"/>
      <c r="Z245" s="332"/>
      <c r="AA245" s="332"/>
      <c r="AB245" s="332"/>
      <c r="AC245" s="330"/>
    </row>
    <row r="246" spans="2:31" x14ac:dyDescent="0.2">
      <c r="B246" s="335"/>
      <c r="C246" s="335"/>
      <c r="D246" s="335"/>
      <c r="E246" s="335"/>
      <c r="F246" s="335"/>
      <c r="G246" s="335"/>
      <c r="H246" s="335"/>
      <c r="I246" s="335"/>
      <c r="J246" s="335"/>
      <c r="K246" s="335"/>
      <c r="L246" s="335"/>
      <c r="M246" s="335"/>
      <c r="N246" s="335"/>
      <c r="O246" s="335"/>
      <c r="P246" s="336"/>
      <c r="Q246" s="336"/>
      <c r="R246" s="336"/>
      <c r="S246" s="336"/>
      <c r="T246" s="336"/>
      <c r="U246" s="336"/>
      <c r="V246" s="336"/>
      <c r="W246" s="336"/>
      <c r="X246" s="336"/>
      <c r="Y246" s="336"/>
      <c r="Z246" s="336"/>
      <c r="AA246" s="336"/>
      <c r="AB246" s="336"/>
      <c r="AC246" s="335"/>
    </row>
    <row r="247" spans="2:31" x14ac:dyDescent="0.2">
      <c r="B247" s="335"/>
      <c r="C247" s="335"/>
      <c r="D247" s="335"/>
      <c r="E247" s="335"/>
      <c r="F247" s="335"/>
      <c r="G247" s="335"/>
      <c r="H247" s="335"/>
      <c r="I247" s="335"/>
      <c r="J247" s="335"/>
      <c r="K247" s="335"/>
      <c r="L247" s="335"/>
      <c r="M247" s="335"/>
      <c r="N247" s="335"/>
      <c r="O247" s="335"/>
      <c r="P247" s="336"/>
      <c r="Q247" s="336"/>
      <c r="R247" s="336"/>
      <c r="S247" s="336"/>
      <c r="T247" s="336"/>
      <c r="U247" s="336"/>
      <c r="V247" s="336"/>
      <c r="W247" s="336"/>
      <c r="X247" s="336"/>
      <c r="Y247" s="336"/>
      <c r="Z247" s="336"/>
      <c r="AA247" s="336"/>
      <c r="AB247" s="336"/>
      <c r="AC247" s="335"/>
    </row>
    <row r="248" spans="2:31" x14ac:dyDescent="0.2">
      <c r="B248" s="335"/>
      <c r="C248" s="335"/>
      <c r="D248" s="335"/>
      <c r="E248" s="335"/>
      <c r="F248" s="335"/>
      <c r="G248" s="335"/>
      <c r="H248" s="335"/>
      <c r="I248" s="335"/>
      <c r="J248" s="335"/>
      <c r="K248" s="335"/>
      <c r="L248" s="335"/>
      <c r="M248" s="335"/>
      <c r="N248" s="335"/>
      <c r="O248" s="335"/>
      <c r="P248" s="336"/>
      <c r="Q248" s="336"/>
      <c r="R248" s="336"/>
      <c r="S248" s="336"/>
      <c r="T248" s="336"/>
      <c r="U248" s="336"/>
      <c r="V248" s="336"/>
      <c r="W248" s="336"/>
      <c r="X248" s="336"/>
      <c r="Y248" s="336"/>
      <c r="Z248" s="336"/>
      <c r="AA248" s="336"/>
      <c r="AB248" s="336"/>
      <c r="AC248" s="335"/>
    </row>
    <row r="249" spans="2:31" x14ac:dyDescent="0.2">
      <c r="B249" s="335"/>
      <c r="C249" s="335"/>
      <c r="D249" s="335"/>
      <c r="E249" s="335"/>
      <c r="F249" s="335"/>
      <c r="G249" s="335"/>
      <c r="H249" s="335"/>
      <c r="I249" s="335"/>
      <c r="J249" s="335"/>
      <c r="K249" s="335"/>
      <c r="L249" s="335"/>
      <c r="M249" s="335"/>
      <c r="N249" s="335"/>
      <c r="O249" s="335"/>
      <c r="P249" s="336"/>
      <c r="Q249" s="336"/>
      <c r="R249" s="336"/>
      <c r="S249" s="336"/>
      <c r="T249" s="336"/>
      <c r="U249" s="336"/>
      <c r="V249" s="336"/>
      <c r="W249" s="336"/>
      <c r="X249" s="336"/>
      <c r="Y249" s="336"/>
      <c r="Z249" s="336"/>
      <c r="AA249" s="336"/>
      <c r="AB249" s="336"/>
      <c r="AC249" s="335"/>
    </row>
    <row r="250" spans="2:31" x14ac:dyDescent="0.2">
      <c r="B250" s="335"/>
      <c r="C250" s="335"/>
      <c r="D250" s="335"/>
      <c r="E250" s="335"/>
      <c r="F250" s="335"/>
      <c r="G250" s="335"/>
      <c r="H250" s="335"/>
      <c r="I250" s="335"/>
      <c r="J250" s="335"/>
      <c r="K250" s="335"/>
      <c r="L250" s="335"/>
      <c r="M250" s="335"/>
      <c r="N250" s="335"/>
      <c r="O250" s="335"/>
      <c r="P250" s="336"/>
      <c r="Q250" s="336"/>
      <c r="R250" s="336"/>
      <c r="S250" s="336"/>
      <c r="T250" s="336"/>
      <c r="U250" s="336"/>
      <c r="V250" s="336"/>
      <c r="W250" s="336"/>
      <c r="X250" s="336"/>
      <c r="Y250" s="336"/>
      <c r="Z250" s="336"/>
      <c r="AA250" s="336"/>
      <c r="AB250" s="336"/>
      <c r="AC250" s="335"/>
    </row>
    <row r="251" spans="2:31" x14ac:dyDescent="0.2">
      <c r="B251" s="335"/>
      <c r="C251" s="335"/>
      <c r="D251" s="335"/>
      <c r="E251" s="335"/>
      <c r="F251" s="335"/>
      <c r="G251" s="335"/>
      <c r="H251" s="335"/>
      <c r="I251" s="335"/>
      <c r="J251" s="335"/>
      <c r="K251" s="335"/>
      <c r="L251" s="335"/>
      <c r="M251" s="335"/>
      <c r="N251" s="335"/>
      <c r="O251" s="335"/>
      <c r="P251" s="336"/>
      <c r="Q251" s="336"/>
      <c r="R251" s="336"/>
      <c r="S251" s="336"/>
      <c r="T251" s="336"/>
      <c r="U251" s="336"/>
      <c r="V251" s="336"/>
      <c r="W251" s="336"/>
      <c r="X251" s="336"/>
      <c r="Y251" s="336"/>
      <c r="Z251" s="336"/>
      <c r="AA251" s="336"/>
      <c r="AB251" s="336"/>
      <c r="AC251" s="335"/>
    </row>
  </sheetData>
  <mergeCells count="11">
    <mergeCell ref="AC7:AC8"/>
    <mergeCell ref="B1:AC1"/>
    <mergeCell ref="B3:AC3"/>
    <mergeCell ref="B4:AC4"/>
    <mergeCell ref="B5:AC5"/>
    <mergeCell ref="B6:AC6"/>
    <mergeCell ref="B7:B8"/>
    <mergeCell ref="C7:N7"/>
    <mergeCell ref="O7:O8"/>
    <mergeCell ref="P7:AA7"/>
    <mergeCell ref="AB7:AB8"/>
  </mergeCells>
  <printOptions horizontalCentered="1"/>
  <pageMargins left="0" right="0" top="0" bottom="0" header="0" footer="0"/>
  <pageSetup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</vt:lpstr>
      <vt:lpstr>PP (EST)</vt:lpstr>
      <vt:lpstr>PP!Área_de_impresión</vt:lpstr>
      <vt:lpstr>'PP (EST)'!Área_de_impresión</vt:lpstr>
      <vt:lpstr>PP!Títulos_a_imprimir</vt:lpstr>
      <vt:lpstr>'PP (EST)'!Títulos_a_imprimir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2022-03-17T15:59:24Z</dcterms:created>
  <dcterms:modified xsi:type="dcterms:W3CDTF">2022-03-17T16:27:39Z</dcterms:modified>
</cp:coreProperties>
</file>