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erez\Desktop\2023\INGRESOS PARA INTERNET 2023\"/>
    </mc:Choice>
  </mc:AlternateContent>
  <xr:revisionPtr revIDLastSave="0" documentId="13_ncr:1_{F8D8B116-B712-4EFD-8767-9BD90193BB01}" xr6:coauthVersionLast="47" xr6:coauthVersionMax="47" xr10:uidLastSave="{00000000-0000-0000-0000-000000000000}"/>
  <bookViews>
    <workbookView xWindow="-120" yWindow="-120" windowWidth="29040" windowHeight="15840" xr2:uid="{5B87B1E4-A5BC-421D-A82D-7162710ACE97}"/>
  </bookViews>
  <sheets>
    <sheet name="PP" sheetId="1" r:id="rId1"/>
  </sheets>
  <externalReferences>
    <externalReference r:id="rId2"/>
    <externalReference r:id="rId3"/>
  </externalReferences>
  <definedNames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PP!$C$6:$AC$135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PP!$1:$7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5" i="1" l="1"/>
  <c r="AA135" i="1"/>
  <c r="Z135" i="1"/>
  <c r="Y135" i="1"/>
  <c r="X135" i="1"/>
  <c r="W135" i="1"/>
  <c r="V135" i="1"/>
  <c r="U135" i="1"/>
  <c r="T135" i="1"/>
  <c r="S135" i="1"/>
  <c r="R135" i="1"/>
  <c r="Q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P135" i="1" s="1"/>
  <c r="AC133" i="1"/>
  <c r="P133" i="1"/>
  <c r="AD133" i="1" s="1"/>
  <c r="AE133" i="1" s="1"/>
  <c r="AC132" i="1"/>
  <c r="AD132" i="1" s="1"/>
  <c r="AE132" i="1" s="1"/>
  <c r="P132" i="1"/>
  <c r="AD131" i="1"/>
  <c r="AE131" i="1" s="1"/>
  <c r="AC131" i="1"/>
  <c r="P131" i="1"/>
  <c r="AC130" i="1"/>
  <c r="P130" i="1"/>
  <c r="AD130" i="1" s="1"/>
  <c r="AE130" i="1" s="1"/>
  <c r="AC129" i="1"/>
  <c r="AD129" i="1" s="1"/>
  <c r="P129" i="1"/>
  <c r="AC128" i="1"/>
  <c r="AD128" i="1" s="1"/>
  <c r="AE128" i="1" s="1"/>
  <c r="P128" i="1"/>
  <c r="P127" i="1" s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AC127" i="1" s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C125" i="1"/>
  <c r="AD125" i="1" s="1"/>
  <c r="AE125" i="1" s="1"/>
  <c r="P125" i="1"/>
  <c r="AE124" i="1"/>
  <c r="AD124" i="1"/>
  <c r="AC124" i="1"/>
  <c r="P124" i="1"/>
  <c r="AC123" i="1"/>
  <c r="P123" i="1"/>
  <c r="P122" i="1" s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E121" i="1"/>
  <c r="AD121" i="1"/>
  <c r="AC121" i="1"/>
  <c r="P121" i="1"/>
  <c r="AC120" i="1"/>
  <c r="P120" i="1"/>
  <c r="P119" i="1" s="1"/>
  <c r="P118" i="1" s="1"/>
  <c r="AB119" i="1"/>
  <c r="AB118" i="1" s="1"/>
  <c r="AA119" i="1"/>
  <c r="Z119" i="1"/>
  <c r="Z118" i="1" s="1"/>
  <c r="Y119" i="1"/>
  <c r="X119" i="1"/>
  <c r="W119" i="1"/>
  <c r="W118" i="1" s="1"/>
  <c r="V119" i="1"/>
  <c r="V118" i="1" s="1"/>
  <c r="U119" i="1"/>
  <c r="T119" i="1"/>
  <c r="T118" i="1" s="1"/>
  <c r="S119" i="1"/>
  <c r="R119" i="1"/>
  <c r="Q119" i="1"/>
  <c r="Q118" i="1" s="1"/>
  <c r="O119" i="1"/>
  <c r="N119" i="1"/>
  <c r="N118" i="1" s="1"/>
  <c r="M119" i="1"/>
  <c r="L119" i="1"/>
  <c r="K119" i="1"/>
  <c r="K118" i="1" s="1"/>
  <c r="J119" i="1"/>
  <c r="J118" i="1" s="1"/>
  <c r="I119" i="1"/>
  <c r="H119" i="1"/>
  <c r="H118" i="1" s="1"/>
  <c r="G119" i="1"/>
  <c r="F119" i="1"/>
  <c r="E119" i="1"/>
  <c r="E118" i="1" s="1"/>
  <c r="D119" i="1"/>
  <c r="D118" i="1" s="1"/>
  <c r="AA118" i="1"/>
  <c r="Y118" i="1"/>
  <c r="X118" i="1"/>
  <c r="U118" i="1"/>
  <c r="S118" i="1"/>
  <c r="R118" i="1"/>
  <c r="O118" i="1"/>
  <c r="M118" i="1"/>
  <c r="L118" i="1"/>
  <c r="I118" i="1"/>
  <c r="G118" i="1"/>
  <c r="F118" i="1"/>
  <c r="AC117" i="1"/>
  <c r="P117" i="1"/>
  <c r="AC116" i="1"/>
  <c r="P116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C114" i="1"/>
  <c r="P114" i="1"/>
  <c r="AD114" i="1" s="1"/>
  <c r="AE114" i="1" s="1"/>
  <c r="AC113" i="1"/>
  <c r="P113" i="1"/>
  <c r="AC112" i="1"/>
  <c r="AB112" i="1"/>
  <c r="AB110" i="1" s="1"/>
  <c r="AB107" i="1" s="1"/>
  <c r="AA112" i="1"/>
  <c r="Z112" i="1"/>
  <c r="Y112" i="1"/>
  <c r="X112" i="1"/>
  <c r="W112" i="1"/>
  <c r="V112" i="1"/>
  <c r="V110" i="1" s="1"/>
  <c r="V107" i="1" s="1"/>
  <c r="U112" i="1"/>
  <c r="T112" i="1"/>
  <c r="S112" i="1"/>
  <c r="R112" i="1"/>
  <c r="Q112" i="1"/>
  <c r="O112" i="1"/>
  <c r="N112" i="1"/>
  <c r="N110" i="1" s="1"/>
  <c r="M112" i="1"/>
  <c r="L112" i="1"/>
  <c r="K112" i="1"/>
  <c r="K110" i="1" s="1"/>
  <c r="J112" i="1"/>
  <c r="J110" i="1" s="1"/>
  <c r="I112" i="1"/>
  <c r="H112" i="1"/>
  <c r="H110" i="1" s="1"/>
  <c r="G112" i="1"/>
  <c r="F112" i="1"/>
  <c r="E112" i="1"/>
  <c r="E110" i="1" s="1"/>
  <c r="D112" i="1"/>
  <c r="D110" i="1" s="1"/>
  <c r="D107" i="1" s="1"/>
  <c r="AC111" i="1"/>
  <c r="AD111" i="1" s="1"/>
  <c r="P111" i="1"/>
  <c r="AA110" i="1"/>
  <c r="Y110" i="1"/>
  <c r="X110" i="1"/>
  <c r="U110" i="1"/>
  <c r="S110" i="1"/>
  <c r="R110" i="1"/>
  <c r="O110" i="1"/>
  <c r="M110" i="1"/>
  <c r="I110" i="1"/>
  <c r="G110" i="1"/>
  <c r="AC109" i="1"/>
  <c r="AC108" i="1" s="1"/>
  <c r="P109" i="1"/>
  <c r="AB108" i="1"/>
  <c r="AA108" i="1"/>
  <c r="AA107" i="1" s="1"/>
  <c r="Z108" i="1"/>
  <c r="Y108" i="1"/>
  <c r="X108" i="1"/>
  <c r="X107" i="1" s="1"/>
  <c r="W108" i="1"/>
  <c r="V108" i="1"/>
  <c r="U108" i="1"/>
  <c r="T108" i="1"/>
  <c r="S108" i="1"/>
  <c r="S107" i="1" s="1"/>
  <c r="R108" i="1"/>
  <c r="R107" i="1" s="1"/>
  <c r="R103" i="1" s="1"/>
  <c r="Q108" i="1"/>
  <c r="O108" i="1"/>
  <c r="N108" i="1"/>
  <c r="N107" i="1" s="1"/>
  <c r="M108" i="1"/>
  <c r="L108" i="1"/>
  <c r="K108" i="1"/>
  <c r="J108" i="1"/>
  <c r="I108" i="1"/>
  <c r="H108" i="1"/>
  <c r="H107" i="1" s="1"/>
  <c r="G108" i="1"/>
  <c r="G107" i="1" s="1"/>
  <c r="F108" i="1"/>
  <c r="E108" i="1"/>
  <c r="D108" i="1"/>
  <c r="Y107" i="1"/>
  <c r="M107" i="1"/>
  <c r="K107" i="1"/>
  <c r="J107" i="1"/>
  <c r="E107" i="1"/>
  <c r="AC106" i="1"/>
  <c r="AD106" i="1" s="1"/>
  <c r="AE106" i="1" s="1"/>
  <c r="P106" i="1"/>
  <c r="AE105" i="1"/>
  <c r="AD105" i="1"/>
  <c r="AC105" i="1"/>
  <c r="P105" i="1"/>
  <c r="AC104" i="1"/>
  <c r="AB104" i="1"/>
  <c r="AB103" i="1" s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K103" i="1" s="1"/>
  <c r="J104" i="1"/>
  <c r="J103" i="1" s="1"/>
  <c r="I104" i="1"/>
  <c r="H104" i="1"/>
  <c r="H103" i="1" s="1"/>
  <c r="G104" i="1"/>
  <c r="F104" i="1"/>
  <c r="E104" i="1"/>
  <c r="E103" i="1" s="1"/>
  <c r="D104" i="1"/>
  <c r="D103" i="1" s="1"/>
  <c r="X103" i="1"/>
  <c r="N103" i="1"/>
  <c r="AD102" i="1"/>
  <c r="AE102" i="1" s="1"/>
  <c r="AC102" i="1"/>
  <c r="P102" i="1"/>
  <c r="AD100" i="1"/>
  <c r="AE100" i="1" s="1"/>
  <c r="AC100" i="1"/>
  <c r="P100" i="1"/>
  <c r="AC99" i="1"/>
  <c r="P99" i="1"/>
  <c r="AD99" i="1" s="1"/>
  <c r="AE99" i="1" s="1"/>
  <c r="AC98" i="1"/>
  <c r="AD98" i="1" s="1"/>
  <c r="AE98" i="1" s="1"/>
  <c r="P98" i="1"/>
  <c r="AC97" i="1"/>
  <c r="AB97" i="1"/>
  <c r="AB96" i="1" s="1"/>
  <c r="AA97" i="1"/>
  <c r="Z97" i="1"/>
  <c r="Y97" i="1"/>
  <c r="X97" i="1"/>
  <c r="X96" i="1" s="1"/>
  <c r="W97" i="1"/>
  <c r="W96" i="1" s="1"/>
  <c r="V97" i="1"/>
  <c r="U97" i="1"/>
  <c r="T97" i="1"/>
  <c r="T96" i="1" s="1"/>
  <c r="S97" i="1"/>
  <c r="R97" i="1"/>
  <c r="Q97" i="1"/>
  <c r="Q96" i="1" s="1"/>
  <c r="O97" i="1"/>
  <c r="N97" i="1"/>
  <c r="N96" i="1" s="1"/>
  <c r="M97" i="1"/>
  <c r="L97" i="1"/>
  <c r="K97" i="1"/>
  <c r="K96" i="1" s="1"/>
  <c r="J97" i="1"/>
  <c r="I97" i="1"/>
  <c r="H97" i="1"/>
  <c r="G97" i="1"/>
  <c r="F97" i="1"/>
  <c r="E97" i="1"/>
  <c r="E96" i="1" s="1"/>
  <c r="D97" i="1"/>
  <c r="AA96" i="1"/>
  <c r="Z96" i="1"/>
  <c r="Y96" i="1"/>
  <c r="V96" i="1"/>
  <c r="U96" i="1"/>
  <c r="S96" i="1"/>
  <c r="R96" i="1"/>
  <c r="O96" i="1"/>
  <c r="M96" i="1"/>
  <c r="L96" i="1"/>
  <c r="J96" i="1"/>
  <c r="I96" i="1"/>
  <c r="H96" i="1"/>
  <c r="G96" i="1"/>
  <c r="F96" i="1"/>
  <c r="D96" i="1"/>
  <c r="AC95" i="1"/>
  <c r="AD95" i="1" s="1"/>
  <c r="AE95" i="1" s="1"/>
  <c r="P95" i="1"/>
  <c r="AC94" i="1"/>
  <c r="P94" i="1"/>
  <c r="AC93" i="1"/>
  <c r="P93" i="1"/>
  <c r="AD93" i="1" s="1"/>
  <c r="AC92" i="1"/>
  <c r="P92" i="1"/>
  <c r="AB91" i="1"/>
  <c r="AA91" i="1"/>
  <c r="Z91" i="1"/>
  <c r="Y91" i="1"/>
  <c r="Y82" i="1" s="1"/>
  <c r="X91" i="1"/>
  <c r="X82" i="1" s="1"/>
  <c r="W91" i="1"/>
  <c r="V91" i="1"/>
  <c r="U91" i="1"/>
  <c r="T91" i="1"/>
  <c r="S91" i="1"/>
  <c r="R91" i="1"/>
  <c r="Q91" i="1"/>
  <c r="O91" i="1"/>
  <c r="N91" i="1"/>
  <c r="M91" i="1"/>
  <c r="M82" i="1" s="1"/>
  <c r="L91" i="1"/>
  <c r="L82" i="1" s="1"/>
  <c r="K91" i="1"/>
  <c r="J91" i="1"/>
  <c r="I91" i="1"/>
  <c r="H91" i="1"/>
  <c r="G91" i="1"/>
  <c r="G82" i="1" s="1"/>
  <c r="F91" i="1"/>
  <c r="E91" i="1"/>
  <c r="D91" i="1"/>
  <c r="P91" i="1" s="1"/>
  <c r="AC90" i="1"/>
  <c r="P90" i="1"/>
  <c r="AC89" i="1"/>
  <c r="AD89" i="1" s="1"/>
  <c r="AE89" i="1" s="1"/>
  <c r="P89" i="1"/>
  <c r="AD88" i="1"/>
  <c r="AE88" i="1" s="1"/>
  <c r="AC88" i="1"/>
  <c r="P88" i="1"/>
  <c r="AD87" i="1"/>
  <c r="AC87" i="1"/>
  <c r="P87" i="1"/>
  <c r="AC86" i="1"/>
  <c r="AD86" i="1" s="1"/>
  <c r="AE86" i="1" s="1"/>
  <c r="P86" i="1"/>
  <c r="AE85" i="1"/>
  <c r="AC85" i="1"/>
  <c r="AD85" i="1" s="1"/>
  <c r="P85" i="1"/>
  <c r="AC84" i="1"/>
  <c r="AD84" i="1" s="1"/>
  <c r="AE84" i="1" s="1"/>
  <c r="P84" i="1"/>
  <c r="AC83" i="1"/>
  <c r="AB83" i="1"/>
  <c r="AA83" i="1"/>
  <c r="Z83" i="1"/>
  <c r="Y83" i="1"/>
  <c r="X83" i="1"/>
  <c r="W83" i="1"/>
  <c r="W82" i="1" s="1"/>
  <c r="V83" i="1"/>
  <c r="U83" i="1"/>
  <c r="T83" i="1"/>
  <c r="T82" i="1" s="1"/>
  <c r="S83" i="1"/>
  <c r="R83" i="1"/>
  <c r="Q83" i="1"/>
  <c r="Q82" i="1" s="1"/>
  <c r="P83" i="1"/>
  <c r="O83" i="1"/>
  <c r="N83" i="1"/>
  <c r="N82" i="1" s="1"/>
  <c r="M83" i="1"/>
  <c r="L83" i="1"/>
  <c r="K83" i="1"/>
  <c r="K82" i="1" s="1"/>
  <c r="J83" i="1"/>
  <c r="I83" i="1"/>
  <c r="H83" i="1"/>
  <c r="H82" i="1" s="1"/>
  <c r="G83" i="1"/>
  <c r="F83" i="1"/>
  <c r="E83" i="1"/>
  <c r="D83" i="1"/>
  <c r="AA82" i="1"/>
  <c r="Z82" i="1"/>
  <c r="U82" i="1"/>
  <c r="S82" i="1"/>
  <c r="R82" i="1"/>
  <c r="O82" i="1"/>
  <c r="I82" i="1"/>
  <c r="F82" i="1"/>
  <c r="E82" i="1"/>
  <c r="AC81" i="1"/>
  <c r="P81" i="1"/>
  <c r="AC80" i="1"/>
  <c r="P80" i="1"/>
  <c r="AD80" i="1" s="1"/>
  <c r="AC79" i="1"/>
  <c r="P79" i="1"/>
  <c r="AB78" i="1"/>
  <c r="AA78" i="1"/>
  <c r="Z78" i="1"/>
  <c r="Y78" i="1"/>
  <c r="X78" i="1"/>
  <c r="W78" i="1"/>
  <c r="V78" i="1"/>
  <c r="U78" i="1"/>
  <c r="T78" i="1"/>
  <c r="S78" i="1"/>
  <c r="R78" i="1"/>
  <c r="Q78" i="1"/>
  <c r="O78" i="1"/>
  <c r="N78" i="1"/>
  <c r="M78" i="1"/>
  <c r="L78" i="1"/>
  <c r="K78" i="1"/>
  <c r="J78" i="1"/>
  <c r="I78" i="1"/>
  <c r="H78" i="1"/>
  <c r="G78" i="1"/>
  <c r="F78" i="1"/>
  <c r="E78" i="1"/>
  <c r="D78" i="1"/>
  <c r="AC77" i="1"/>
  <c r="P77" i="1"/>
  <c r="AD77" i="1" s="1"/>
  <c r="AE77" i="1" s="1"/>
  <c r="AC76" i="1"/>
  <c r="P76" i="1"/>
  <c r="AC75" i="1"/>
  <c r="P75" i="1"/>
  <c r="AB74" i="1"/>
  <c r="AA74" i="1"/>
  <c r="Z74" i="1"/>
  <c r="Y74" i="1"/>
  <c r="X74" i="1"/>
  <c r="W74" i="1"/>
  <c r="V74" i="1"/>
  <c r="U74" i="1"/>
  <c r="T74" i="1"/>
  <c r="S74" i="1"/>
  <c r="R74" i="1"/>
  <c r="Q74" i="1"/>
  <c r="O74" i="1"/>
  <c r="N74" i="1"/>
  <c r="M74" i="1"/>
  <c r="L74" i="1"/>
  <c r="K74" i="1"/>
  <c r="J74" i="1"/>
  <c r="I74" i="1"/>
  <c r="H74" i="1"/>
  <c r="G74" i="1"/>
  <c r="F74" i="1"/>
  <c r="E74" i="1"/>
  <c r="D74" i="1"/>
  <c r="AC73" i="1"/>
  <c r="P73" i="1"/>
  <c r="P70" i="1" s="1"/>
  <c r="AC72" i="1"/>
  <c r="P72" i="1"/>
  <c r="AD72" i="1" s="1"/>
  <c r="AE72" i="1" s="1"/>
  <c r="AD71" i="1"/>
  <c r="AE71" i="1" s="1"/>
  <c r="AC71" i="1"/>
  <c r="P71" i="1"/>
  <c r="AB70" i="1"/>
  <c r="AA70" i="1"/>
  <c r="Z70" i="1"/>
  <c r="Z63" i="1" s="1"/>
  <c r="Z62" i="1" s="1"/>
  <c r="Y70" i="1"/>
  <c r="X70" i="1"/>
  <c r="W70" i="1"/>
  <c r="V70" i="1"/>
  <c r="U70" i="1"/>
  <c r="T70" i="1"/>
  <c r="S70" i="1"/>
  <c r="R70" i="1"/>
  <c r="Q70" i="1"/>
  <c r="O70" i="1"/>
  <c r="N70" i="1"/>
  <c r="M70" i="1"/>
  <c r="L70" i="1"/>
  <c r="K70" i="1"/>
  <c r="J70" i="1"/>
  <c r="I70" i="1"/>
  <c r="H70" i="1"/>
  <c r="G70" i="1"/>
  <c r="F70" i="1"/>
  <c r="E70" i="1"/>
  <c r="D70" i="1"/>
  <c r="AD69" i="1"/>
  <c r="AE69" i="1" s="1"/>
  <c r="AC69" i="1"/>
  <c r="P69" i="1"/>
  <c r="AC68" i="1"/>
  <c r="P68" i="1"/>
  <c r="AC67" i="1"/>
  <c r="AD67" i="1" s="1"/>
  <c r="P67" i="1"/>
  <c r="P65" i="1" s="1"/>
  <c r="AE66" i="1"/>
  <c r="AC66" i="1"/>
  <c r="AD66" i="1" s="1"/>
  <c r="P66" i="1"/>
  <c r="AB65" i="1"/>
  <c r="AA65" i="1"/>
  <c r="Z65" i="1"/>
  <c r="Y65" i="1"/>
  <c r="Y64" i="1" s="1"/>
  <c r="Y63" i="1" s="1"/>
  <c r="Y62" i="1" s="1"/>
  <c r="X65" i="1"/>
  <c r="X64" i="1" s="1"/>
  <c r="X63" i="1" s="1"/>
  <c r="X62" i="1" s="1"/>
  <c r="W65" i="1"/>
  <c r="W64" i="1" s="1"/>
  <c r="V65" i="1"/>
  <c r="U65" i="1"/>
  <c r="U64" i="1" s="1"/>
  <c r="U63" i="1" s="1"/>
  <c r="U62" i="1" s="1"/>
  <c r="T65" i="1"/>
  <c r="S65" i="1"/>
  <c r="S64" i="1" s="1"/>
  <c r="R65" i="1"/>
  <c r="R64" i="1" s="1"/>
  <c r="Q65" i="1"/>
  <c r="Q64" i="1" s="1"/>
  <c r="O65" i="1"/>
  <c r="M65" i="1"/>
  <c r="L65" i="1"/>
  <c r="K65" i="1"/>
  <c r="K64" i="1" s="1"/>
  <c r="K63" i="1" s="1"/>
  <c r="K62" i="1" s="1"/>
  <c r="J65" i="1"/>
  <c r="J64" i="1" s="1"/>
  <c r="J63" i="1" s="1"/>
  <c r="J62" i="1" s="1"/>
  <c r="I65" i="1"/>
  <c r="H65" i="1"/>
  <c r="G65" i="1"/>
  <c r="F65" i="1"/>
  <c r="F64" i="1" s="1"/>
  <c r="E65" i="1"/>
  <c r="E64" i="1" s="1"/>
  <c r="E63" i="1" s="1"/>
  <c r="E62" i="1" s="1"/>
  <c r="D65" i="1"/>
  <c r="D64" i="1" s="1"/>
  <c r="D63" i="1" s="1"/>
  <c r="D62" i="1" s="1"/>
  <c r="AB64" i="1"/>
  <c r="AB63" i="1" s="1"/>
  <c r="AB62" i="1" s="1"/>
  <c r="AA64" i="1"/>
  <c r="AA63" i="1" s="1"/>
  <c r="Z64" i="1"/>
  <c r="V64" i="1"/>
  <c r="V63" i="1" s="1"/>
  <c r="V62" i="1" s="1"/>
  <c r="T64" i="1"/>
  <c r="T63" i="1" s="1"/>
  <c r="T62" i="1" s="1"/>
  <c r="O64" i="1"/>
  <c r="O63" i="1" s="1"/>
  <c r="O62" i="1" s="1"/>
  <c r="N64" i="1"/>
  <c r="M64" i="1"/>
  <c r="L64" i="1"/>
  <c r="L63" i="1" s="1"/>
  <c r="I64" i="1"/>
  <c r="I63" i="1" s="1"/>
  <c r="I62" i="1" s="1"/>
  <c r="H64" i="1"/>
  <c r="H63" i="1" s="1"/>
  <c r="H62" i="1" s="1"/>
  <c r="G64" i="1"/>
  <c r="S63" i="1"/>
  <c r="S62" i="1" s="1"/>
  <c r="R63" i="1"/>
  <c r="R62" i="1" s="1"/>
  <c r="N63" i="1"/>
  <c r="M63" i="1"/>
  <c r="G63" i="1"/>
  <c r="F63" i="1"/>
  <c r="F62" i="1" s="1"/>
  <c r="AD61" i="1"/>
  <c r="AE61" i="1" s="1"/>
  <c r="AC61" i="1"/>
  <c r="P61" i="1"/>
  <c r="AC60" i="1"/>
  <c r="P60" i="1"/>
  <c r="AD60" i="1" s="1"/>
  <c r="AE60" i="1" s="1"/>
  <c r="AC59" i="1"/>
  <c r="P59" i="1"/>
  <c r="AD59" i="1" s="1"/>
  <c r="AE59" i="1" s="1"/>
  <c r="AC58" i="1"/>
  <c r="P58" i="1"/>
  <c r="AD58" i="1" s="1"/>
  <c r="AE58" i="1" s="1"/>
  <c r="AB57" i="1"/>
  <c r="AA57" i="1"/>
  <c r="Z57" i="1"/>
  <c r="Z56" i="1" s="1"/>
  <c r="Y57" i="1"/>
  <c r="Y56" i="1" s="1"/>
  <c r="X57" i="1"/>
  <c r="W57" i="1"/>
  <c r="V57" i="1"/>
  <c r="U57" i="1"/>
  <c r="T57" i="1"/>
  <c r="S57" i="1"/>
  <c r="S56" i="1" s="1"/>
  <c r="R57" i="1"/>
  <c r="R56" i="1" s="1"/>
  <c r="Q57" i="1"/>
  <c r="O57" i="1"/>
  <c r="N57" i="1"/>
  <c r="N56" i="1" s="1"/>
  <c r="M57" i="1"/>
  <c r="M56" i="1" s="1"/>
  <c r="L57" i="1"/>
  <c r="K57" i="1"/>
  <c r="J57" i="1"/>
  <c r="I57" i="1"/>
  <c r="H57" i="1"/>
  <c r="H56" i="1" s="1"/>
  <c r="H8" i="1" s="1"/>
  <c r="G57" i="1"/>
  <c r="G56" i="1" s="1"/>
  <c r="F57" i="1"/>
  <c r="F56" i="1" s="1"/>
  <c r="E57" i="1"/>
  <c r="D57" i="1"/>
  <c r="D56" i="1" s="1"/>
  <c r="AB56" i="1"/>
  <c r="AA56" i="1"/>
  <c r="X56" i="1"/>
  <c r="W56" i="1"/>
  <c r="V56" i="1"/>
  <c r="U56" i="1"/>
  <c r="T56" i="1"/>
  <c r="Q56" i="1"/>
  <c r="O56" i="1"/>
  <c r="L56" i="1"/>
  <c r="K56" i="1"/>
  <c r="J56" i="1"/>
  <c r="I56" i="1"/>
  <c r="E56" i="1"/>
  <c r="AD55" i="1"/>
  <c r="AE55" i="1" s="1"/>
  <c r="AC55" i="1"/>
  <c r="P55" i="1"/>
  <c r="AC54" i="1"/>
  <c r="P54" i="1"/>
  <c r="AD54" i="1" s="1"/>
  <c r="AE54" i="1" s="1"/>
  <c r="AC53" i="1"/>
  <c r="AD53" i="1" s="1"/>
  <c r="AE53" i="1" s="1"/>
  <c r="P53" i="1"/>
  <c r="AC52" i="1"/>
  <c r="P52" i="1"/>
  <c r="AD52" i="1" s="1"/>
  <c r="AE52" i="1" s="1"/>
  <c r="AC51" i="1"/>
  <c r="AD51" i="1" s="1"/>
  <c r="AE51" i="1" s="1"/>
  <c r="P51" i="1"/>
  <c r="AC50" i="1"/>
  <c r="P50" i="1"/>
  <c r="P49" i="1" s="1"/>
  <c r="AB49" i="1"/>
  <c r="AA49" i="1"/>
  <c r="Z49" i="1"/>
  <c r="Y49" i="1"/>
  <c r="X49" i="1"/>
  <c r="W49" i="1"/>
  <c r="V49" i="1"/>
  <c r="U49" i="1"/>
  <c r="T49" i="1"/>
  <c r="S49" i="1"/>
  <c r="R49" i="1"/>
  <c r="Q49" i="1"/>
  <c r="O49" i="1"/>
  <c r="N49" i="1"/>
  <c r="M49" i="1"/>
  <c r="L49" i="1"/>
  <c r="K49" i="1"/>
  <c r="J49" i="1"/>
  <c r="I49" i="1"/>
  <c r="H49" i="1"/>
  <c r="G49" i="1"/>
  <c r="F49" i="1"/>
  <c r="E49" i="1"/>
  <c r="D49" i="1"/>
  <c r="AC48" i="1"/>
  <c r="AD48" i="1" s="1"/>
  <c r="P48" i="1"/>
  <c r="AC47" i="1"/>
  <c r="AD47" i="1" s="1"/>
  <c r="AE47" i="1" s="1"/>
  <c r="P47" i="1"/>
  <c r="P46" i="1" s="1"/>
  <c r="P45" i="1" s="1"/>
  <c r="AB46" i="1"/>
  <c r="AA46" i="1"/>
  <c r="AA45" i="1" s="1"/>
  <c r="Z46" i="1"/>
  <c r="Z45" i="1" s="1"/>
  <c r="Y46" i="1"/>
  <c r="X46" i="1"/>
  <c r="W46" i="1"/>
  <c r="V46" i="1"/>
  <c r="U46" i="1"/>
  <c r="T46" i="1"/>
  <c r="T45" i="1" s="1"/>
  <c r="S46" i="1"/>
  <c r="R46" i="1"/>
  <c r="Q46" i="1"/>
  <c r="Q45" i="1" s="1"/>
  <c r="O46" i="1"/>
  <c r="O45" i="1" s="1"/>
  <c r="N46" i="1"/>
  <c r="N45" i="1" s="1"/>
  <c r="M46" i="1"/>
  <c r="M45" i="1" s="1"/>
  <c r="L46" i="1"/>
  <c r="K46" i="1"/>
  <c r="J46" i="1"/>
  <c r="I46" i="1"/>
  <c r="I45" i="1" s="1"/>
  <c r="H46" i="1"/>
  <c r="H45" i="1" s="1"/>
  <c r="G46" i="1"/>
  <c r="G45" i="1" s="1"/>
  <c r="F46" i="1"/>
  <c r="E46" i="1"/>
  <c r="E45" i="1" s="1"/>
  <c r="D46" i="1"/>
  <c r="AB45" i="1"/>
  <c r="Y45" i="1"/>
  <c r="W45" i="1"/>
  <c r="V45" i="1"/>
  <c r="U45" i="1"/>
  <c r="S45" i="1"/>
  <c r="K45" i="1"/>
  <c r="J45" i="1"/>
  <c r="D45" i="1"/>
  <c r="AC44" i="1"/>
  <c r="AD44" i="1" s="1"/>
  <c r="AE44" i="1" s="1"/>
  <c r="P44" i="1"/>
  <c r="AC43" i="1"/>
  <c r="AD43" i="1" s="1"/>
  <c r="AE43" i="1" s="1"/>
  <c r="P43" i="1"/>
  <c r="AC42" i="1"/>
  <c r="P42" i="1"/>
  <c r="AC41" i="1"/>
  <c r="AD41" i="1" s="1"/>
  <c r="AE41" i="1" s="1"/>
  <c r="P41" i="1"/>
  <c r="AC40" i="1"/>
  <c r="AD40" i="1" s="1"/>
  <c r="AE40" i="1" s="1"/>
  <c r="P40" i="1"/>
  <c r="AC39" i="1"/>
  <c r="AB39" i="1"/>
  <c r="AB36" i="1" s="1"/>
  <c r="AB24" i="1" s="1"/>
  <c r="AB9" i="1" s="1"/>
  <c r="AA39" i="1"/>
  <c r="Z39" i="1"/>
  <c r="Y39" i="1"/>
  <c r="Y36" i="1" s="1"/>
  <c r="Y24" i="1" s="1"/>
  <c r="X39" i="1"/>
  <c r="W39" i="1"/>
  <c r="W36" i="1" s="1"/>
  <c r="V39" i="1"/>
  <c r="V36" i="1" s="1"/>
  <c r="V24" i="1" s="1"/>
  <c r="U39" i="1"/>
  <c r="T39" i="1"/>
  <c r="S39" i="1"/>
  <c r="S36" i="1" s="1"/>
  <c r="S24" i="1" s="1"/>
  <c r="R39" i="1"/>
  <c r="Q39" i="1"/>
  <c r="Q36" i="1" s="1"/>
  <c r="O39" i="1"/>
  <c r="N39" i="1"/>
  <c r="M39" i="1"/>
  <c r="M36" i="1" s="1"/>
  <c r="L39" i="1"/>
  <c r="K39" i="1"/>
  <c r="K36" i="1" s="1"/>
  <c r="J39" i="1"/>
  <c r="J36" i="1" s="1"/>
  <c r="J24" i="1" s="1"/>
  <c r="I39" i="1"/>
  <c r="H39" i="1"/>
  <c r="G39" i="1"/>
  <c r="G36" i="1" s="1"/>
  <c r="F39" i="1"/>
  <c r="E39" i="1"/>
  <c r="E36" i="1" s="1"/>
  <c r="D39" i="1"/>
  <c r="P39" i="1" s="1"/>
  <c r="P36" i="1" s="1"/>
  <c r="AC38" i="1"/>
  <c r="AD38" i="1" s="1"/>
  <c r="AE38" i="1" s="1"/>
  <c r="P38" i="1"/>
  <c r="AC37" i="1"/>
  <c r="AD37" i="1" s="1"/>
  <c r="AE37" i="1" s="1"/>
  <c r="P37" i="1"/>
  <c r="AA36" i="1"/>
  <c r="Z36" i="1"/>
  <c r="X36" i="1"/>
  <c r="U36" i="1"/>
  <c r="T36" i="1"/>
  <c r="R36" i="1"/>
  <c r="O36" i="1"/>
  <c r="N36" i="1"/>
  <c r="L36" i="1"/>
  <c r="I36" i="1"/>
  <c r="H36" i="1"/>
  <c r="F36" i="1"/>
  <c r="AC35" i="1"/>
  <c r="AD35" i="1" s="1"/>
  <c r="AE35" i="1" s="1"/>
  <c r="P35" i="1"/>
  <c r="AC34" i="1"/>
  <c r="AD34" i="1" s="1"/>
  <c r="AE34" i="1" s="1"/>
  <c r="P34" i="1"/>
  <c r="AC33" i="1"/>
  <c r="P33" i="1"/>
  <c r="AC32" i="1"/>
  <c r="AD32" i="1" s="1"/>
  <c r="AE32" i="1" s="1"/>
  <c r="P32" i="1"/>
  <c r="AC31" i="1"/>
  <c r="AD31" i="1" s="1"/>
  <c r="AE31" i="1" s="1"/>
  <c r="P31" i="1"/>
  <c r="AC30" i="1"/>
  <c r="P30" i="1"/>
  <c r="AC29" i="1"/>
  <c r="AD29" i="1" s="1"/>
  <c r="AE29" i="1" s="1"/>
  <c r="P29" i="1"/>
  <c r="AC28" i="1"/>
  <c r="AB28" i="1"/>
  <c r="AA28" i="1"/>
  <c r="Z28" i="1"/>
  <c r="Y28" i="1"/>
  <c r="X28" i="1"/>
  <c r="W28" i="1"/>
  <c r="W24" i="1" s="1"/>
  <c r="V28" i="1"/>
  <c r="U28" i="1"/>
  <c r="T28" i="1"/>
  <c r="S28" i="1"/>
  <c r="R28" i="1"/>
  <c r="Q28" i="1"/>
  <c r="O28" i="1"/>
  <c r="N28" i="1"/>
  <c r="M28" i="1"/>
  <c r="L28" i="1"/>
  <c r="K28" i="1"/>
  <c r="J28" i="1"/>
  <c r="I28" i="1"/>
  <c r="H28" i="1"/>
  <c r="G28" i="1"/>
  <c r="F28" i="1"/>
  <c r="E28" i="1"/>
  <c r="D28" i="1"/>
  <c r="AC27" i="1"/>
  <c r="AD27" i="1" s="1"/>
  <c r="AE27" i="1" s="1"/>
  <c r="P27" i="1"/>
  <c r="AC26" i="1"/>
  <c r="AD26" i="1" s="1"/>
  <c r="AE26" i="1" s="1"/>
  <c r="P26" i="1"/>
  <c r="P25" i="1" s="1"/>
  <c r="AB25" i="1"/>
  <c r="AA25" i="1"/>
  <c r="AA24" i="1" s="1"/>
  <c r="Z25" i="1"/>
  <c r="Z24" i="1" s="1"/>
  <c r="Y25" i="1"/>
  <c r="X25" i="1"/>
  <c r="W25" i="1"/>
  <c r="V25" i="1"/>
  <c r="U25" i="1"/>
  <c r="T25" i="1"/>
  <c r="T24" i="1" s="1"/>
  <c r="S25" i="1"/>
  <c r="R25" i="1"/>
  <c r="Q25" i="1"/>
  <c r="Q24" i="1" s="1"/>
  <c r="O25" i="1"/>
  <c r="O24" i="1" s="1"/>
  <c r="N25" i="1"/>
  <c r="N24" i="1" s="1"/>
  <c r="M25" i="1"/>
  <c r="M24" i="1" s="1"/>
  <c r="M9" i="1" s="1"/>
  <c r="L25" i="1"/>
  <c r="K25" i="1"/>
  <c r="J25" i="1"/>
  <c r="I25" i="1"/>
  <c r="I24" i="1" s="1"/>
  <c r="H25" i="1"/>
  <c r="H24" i="1" s="1"/>
  <c r="G25" i="1"/>
  <c r="G24" i="1" s="1"/>
  <c r="F25" i="1"/>
  <c r="E25" i="1"/>
  <c r="D25" i="1"/>
  <c r="U24" i="1"/>
  <c r="AC23" i="1"/>
  <c r="AD23" i="1" s="1"/>
  <c r="AE23" i="1" s="1"/>
  <c r="P23" i="1"/>
  <c r="AC22" i="1"/>
  <c r="AD22" i="1" s="1"/>
  <c r="AE22" i="1" s="1"/>
  <c r="P22" i="1"/>
  <c r="AC21" i="1"/>
  <c r="P21" i="1"/>
  <c r="AC20" i="1"/>
  <c r="AD20" i="1" s="1"/>
  <c r="AE20" i="1" s="1"/>
  <c r="P20" i="1"/>
  <c r="AC19" i="1"/>
  <c r="AD19" i="1" s="1"/>
  <c r="AE19" i="1" s="1"/>
  <c r="P19" i="1"/>
  <c r="AC18" i="1"/>
  <c r="P18" i="1"/>
  <c r="AC17" i="1"/>
  <c r="AD17" i="1" s="1"/>
  <c r="AE17" i="1" s="1"/>
  <c r="P17" i="1"/>
  <c r="AC16" i="1"/>
  <c r="AB16" i="1"/>
  <c r="AA16" i="1"/>
  <c r="AA15" i="1" s="1"/>
  <c r="Z16" i="1"/>
  <c r="Z15" i="1" s="1"/>
  <c r="Y16" i="1"/>
  <c r="X16" i="1"/>
  <c r="W16" i="1"/>
  <c r="W15" i="1" s="1"/>
  <c r="V16" i="1"/>
  <c r="U16" i="1"/>
  <c r="U15" i="1" s="1"/>
  <c r="T16" i="1"/>
  <c r="T15" i="1" s="1"/>
  <c r="S16" i="1"/>
  <c r="R16" i="1"/>
  <c r="Q16" i="1"/>
  <c r="O16" i="1"/>
  <c r="N16" i="1"/>
  <c r="N15" i="1" s="1"/>
  <c r="M16" i="1"/>
  <c r="L16" i="1"/>
  <c r="K16" i="1"/>
  <c r="J16" i="1"/>
  <c r="I16" i="1"/>
  <c r="H16" i="1"/>
  <c r="H15" i="1" s="1"/>
  <c r="G16" i="1"/>
  <c r="F16" i="1"/>
  <c r="F15" i="1" s="1"/>
  <c r="E16" i="1"/>
  <c r="E15" i="1" s="1"/>
  <c r="D16" i="1"/>
  <c r="AB15" i="1"/>
  <c r="Y15" i="1"/>
  <c r="X15" i="1"/>
  <c r="V15" i="1"/>
  <c r="V9" i="1" s="1"/>
  <c r="S15" i="1"/>
  <c r="R15" i="1"/>
  <c r="Q15" i="1"/>
  <c r="O15" i="1"/>
  <c r="M15" i="1"/>
  <c r="L15" i="1"/>
  <c r="K15" i="1"/>
  <c r="J15" i="1"/>
  <c r="J9" i="1" s="1"/>
  <c r="I15" i="1"/>
  <c r="G15" i="1"/>
  <c r="G9" i="1" s="1"/>
  <c r="D15" i="1"/>
  <c r="AC14" i="1"/>
  <c r="P14" i="1"/>
  <c r="AC13" i="1"/>
  <c r="AD13" i="1" s="1"/>
  <c r="AE13" i="1" s="1"/>
  <c r="P13" i="1"/>
  <c r="AD12" i="1"/>
  <c r="AE12" i="1" s="1"/>
  <c r="AC12" i="1"/>
  <c r="P12" i="1"/>
  <c r="AC11" i="1"/>
  <c r="AD11" i="1" s="1"/>
  <c r="AE11" i="1" s="1"/>
  <c r="P11" i="1"/>
  <c r="AB10" i="1"/>
  <c r="AA10" i="1"/>
  <c r="AA9" i="1" s="1"/>
  <c r="Z10" i="1"/>
  <c r="Y10" i="1"/>
  <c r="X10" i="1"/>
  <c r="W10" i="1"/>
  <c r="V10" i="1"/>
  <c r="U10" i="1"/>
  <c r="U9" i="1" s="1"/>
  <c r="U8" i="1" s="1"/>
  <c r="T10" i="1"/>
  <c r="S10" i="1"/>
  <c r="R10" i="1"/>
  <c r="Q10" i="1"/>
  <c r="O10" i="1"/>
  <c r="N10" i="1"/>
  <c r="N9" i="1" s="1"/>
  <c r="M10" i="1"/>
  <c r="L10" i="1"/>
  <c r="K10" i="1"/>
  <c r="J10" i="1"/>
  <c r="I10" i="1"/>
  <c r="H10" i="1"/>
  <c r="H9" i="1" s="1"/>
  <c r="G10" i="1"/>
  <c r="F10" i="1"/>
  <c r="E10" i="1"/>
  <c r="D10" i="1"/>
  <c r="M8" i="1" l="1"/>
  <c r="M101" i="1" s="1"/>
  <c r="S9" i="1"/>
  <c r="S8" i="1" s="1"/>
  <c r="F9" i="1"/>
  <c r="F8" i="1" s="1"/>
  <c r="F101" i="1" s="1"/>
  <c r="O9" i="1"/>
  <c r="O8" i="1" s="1"/>
  <c r="Q9" i="1"/>
  <c r="E9" i="1"/>
  <c r="E8" i="1" s="1"/>
  <c r="Y9" i="1"/>
  <c r="Y8" i="1" s="1"/>
  <c r="D9" i="1"/>
  <c r="I9" i="1"/>
  <c r="I8" i="1" s="1"/>
  <c r="K24" i="1"/>
  <c r="K9" i="1" s="1"/>
  <c r="K8" i="1" s="1"/>
  <c r="K101" i="1" s="1"/>
  <c r="E24" i="1"/>
  <c r="W9" i="1"/>
  <c r="W8" i="1" s="1"/>
  <c r="W101" i="1" s="1"/>
  <c r="AD16" i="1"/>
  <c r="AE16" i="1" s="1"/>
  <c r="V103" i="1"/>
  <c r="D36" i="1"/>
  <c r="D24" i="1" s="1"/>
  <c r="P57" i="1"/>
  <c r="P56" i="1" s="1"/>
  <c r="P16" i="1"/>
  <c r="P15" i="1" s="1"/>
  <c r="AC25" i="1"/>
  <c r="P28" i="1"/>
  <c r="P24" i="1" s="1"/>
  <c r="AC36" i="1"/>
  <c r="AD36" i="1" s="1"/>
  <c r="AE36" i="1" s="1"/>
  <c r="AC46" i="1"/>
  <c r="AC49" i="1"/>
  <c r="AD49" i="1" s="1"/>
  <c r="AE49" i="1" s="1"/>
  <c r="L62" i="1"/>
  <c r="F110" i="1"/>
  <c r="F107" i="1" s="1"/>
  <c r="F103" i="1" s="1"/>
  <c r="L110" i="1"/>
  <c r="AC74" i="1"/>
  <c r="AD76" i="1"/>
  <c r="AE76" i="1" s="1"/>
  <c r="AC15" i="1"/>
  <c r="AD15" i="1" s="1"/>
  <c r="AE15" i="1" s="1"/>
  <c r="R24" i="1"/>
  <c r="R9" i="1" s="1"/>
  <c r="R8" i="1" s="1"/>
  <c r="R101" i="1" s="1"/>
  <c r="X24" i="1"/>
  <c r="X9" i="1" s="1"/>
  <c r="X8" i="1" s="1"/>
  <c r="X101" i="1" s="1"/>
  <c r="R45" i="1"/>
  <c r="X45" i="1"/>
  <c r="AD50" i="1"/>
  <c r="AE50" i="1" s="1"/>
  <c r="AD75" i="1"/>
  <c r="AE75" i="1" s="1"/>
  <c r="P74" i="1"/>
  <c r="H101" i="1"/>
  <c r="T9" i="1"/>
  <c r="T8" i="1" s="1"/>
  <c r="T101" i="1" s="1"/>
  <c r="Z9" i="1"/>
  <c r="Z8" i="1" s="1"/>
  <c r="Z101" i="1" s="1"/>
  <c r="P10" i="1"/>
  <c r="AD14" i="1"/>
  <c r="AE14" i="1" s="1"/>
  <c r="AD21" i="1"/>
  <c r="AE21" i="1" s="1"/>
  <c r="F24" i="1"/>
  <c r="L24" i="1"/>
  <c r="AD33" i="1"/>
  <c r="AE33" i="1" s="1"/>
  <c r="AD42" i="1"/>
  <c r="AE42" i="1" s="1"/>
  <c r="F45" i="1"/>
  <c r="L45" i="1"/>
  <c r="L9" i="1" s="1"/>
  <c r="L8" i="1" s="1"/>
  <c r="L101" i="1" s="1"/>
  <c r="N62" i="1"/>
  <c r="N8" i="1" s="1"/>
  <c r="N101" i="1" s="1"/>
  <c r="S101" i="1"/>
  <c r="H126" i="1"/>
  <c r="P108" i="1"/>
  <c r="P107" i="1" s="1"/>
  <c r="P103" i="1" s="1"/>
  <c r="AD109" i="1"/>
  <c r="AD108" i="1" s="1"/>
  <c r="AD79" i="1"/>
  <c r="AE79" i="1" s="1"/>
  <c r="AC78" i="1"/>
  <c r="AC135" i="1"/>
  <c r="AD135" i="1" s="1"/>
  <c r="AE135" i="1" s="1"/>
  <c r="AD83" i="1"/>
  <c r="AE83" i="1" s="1"/>
  <c r="AC82" i="1"/>
  <c r="AD82" i="1" s="1"/>
  <c r="AE82" i="1" s="1"/>
  <c r="AD116" i="1"/>
  <c r="P115" i="1"/>
  <c r="AD115" i="1" s="1"/>
  <c r="AE115" i="1" s="1"/>
  <c r="AD18" i="1"/>
  <c r="AE18" i="1" s="1"/>
  <c r="AD30" i="1"/>
  <c r="AE30" i="1" s="1"/>
  <c r="AD39" i="1"/>
  <c r="AE39" i="1" s="1"/>
  <c r="P64" i="1"/>
  <c r="P63" i="1" s="1"/>
  <c r="AD68" i="1"/>
  <c r="AE68" i="1" s="1"/>
  <c r="E101" i="1"/>
  <c r="AC10" i="1"/>
  <c r="AD73" i="1"/>
  <c r="AE73" i="1" s="1"/>
  <c r="AC70" i="1"/>
  <c r="AD70" i="1" s="1"/>
  <c r="AE70" i="1" s="1"/>
  <c r="Y101" i="1"/>
  <c r="AD104" i="1"/>
  <c r="AE104" i="1" s="1"/>
  <c r="AD113" i="1"/>
  <c r="AE113" i="1" s="1"/>
  <c r="P112" i="1"/>
  <c r="P110" i="1" s="1"/>
  <c r="M62" i="1"/>
  <c r="AA62" i="1"/>
  <c r="AA8" i="1" s="1"/>
  <c r="AA101" i="1" s="1"/>
  <c r="D82" i="1"/>
  <c r="J82" i="1"/>
  <c r="J8" i="1" s="1"/>
  <c r="J101" i="1" s="1"/>
  <c r="P82" i="1"/>
  <c r="V82" i="1"/>
  <c r="V8" i="1" s="1"/>
  <c r="V101" i="1" s="1"/>
  <c r="AB82" i="1"/>
  <c r="AB8" i="1" s="1"/>
  <c r="AB101" i="1" s="1"/>
  <c r="AD92" i="1"/>
  <c r="AE92" i="1" s="1"/>
  <c r="U107" i="1"/>
  <c r="U103" i="1" s="1"/>
  <c r="AA103" i="1"/>
  <c r="AC57" i="1"/>
  <c r="G62" i="1"/>
  <c r="G8" i="1" s="1"/>
  <c r="G101" i="1" s="1"/>
  <c r="Q63" i="1"/>
  <c r="Q62" i="1" s="1"/>
  <c r="W63" i="1"/>
  <c r="W62" i="1" s="1"/>
  <c r="AC65" i="1"/>
  <c r="P78" i="1"/>
  <c r="AD81" i="1"/>
  <c r="AE81" i="1" s="1"/>
  <c r="AD90" i="1"/>
  <c r="AE90" i="1" s="1"/>
  <c r="P97" i="1"/>
  <c r="P96" i="1" s="1"/>
  <c r="AD112" i="1"/>
  <c r="AE112" i="1" s="1"/>
  <c r="O101" i="1"/>
  <c r="U101" i="1"/>
  <c r="G103" i="1"/>
  <c r="M103" i="1"/>
  <c r="S103" i="1"/>
  <c r="S126" i="1" s="1"/>
  <c r="Y103" i="1"/>
  <c r="Y126" i="1" s="1"/>
  <c r="Y134" i="1" s="1"/>
  <c r="T107" i="1"/>
  <c r="T103" i="1" s="1"/>
  <c r="T126" i="1" s="1"/>
  <c r="T134" i="1" s="1"/>
  <c r="AD117" i="1"/>
  <c r="AE117" i="1" s="1"/>
  <c r="S134" i="1"/>
  <c r="AC91" i="1"/>
  <c r="AD91" i="1" s="1"/>
  <c r="AE91" i="1" s="1"/>
  <c r="I101" i="1"/>
  <c r="AC96" i="1"/>
  <c r="I107" i="1"/>
  <c r="I103" i="1" s="1"/>
  <c r="O107" i="1"/>
  <c r="O103" i="1" s="1"/>
  <c r="O126" i="1" s="1"/>
  <c r="O134" i="1" s="1"/>
  <c r="T110" i="1"/>
  <c r="Z110" i="1"/>
  <c r="Z107" i="1" s="1"/>
  <c r="Z103" i="1" s="1"/>
  <c r="Z126" i="1" s="1"/>
  <c r="Z134" i="1" s="1"/>
  <c r="H134" i="1"/>
  <c r="AD127" i="1"/>
  <c r="AE127" i="1" s="1"/>
  <c r="AD94" i="1"/>
  <c r="L107" i="1"/>
  <c r="L103" i="1" s="1"/>
  <c r="Q110" i="1"/>
  <c r="Q107" i="1" s="1"/>
  <c r="Q103" i="1" s="1"/>
  <c r="W110" i="1"/>
  <c r="W107" i="1" s="1"/>
  <c r="W103" i="1" s="1"/>
  <c r="W126" i="1" s="1"/>
  <c r="W134" i="1" s="1"/>
  <c r="AC110" i="1"/>
  <c r="AC119" i="1"/>
  <c r="AD120" i="1"/>
  <c r="AE120" i="1" s="1"/>
  <c r="AC122" i="1"/>
  <c r="AD122" i="1" s="1"/>
  <c r="AE122" i="1" s="1"/>
  <c r="AD123" i="1"/>
  <c r="AE123" i="1" s="1"/>
  <c r="R126" i="1" l="1"/>
  <c r="R134" i="1" s="1"/>
  <c r="J126" i="1"/>
  <c r="J134" i="1" s="1"/>
  <c r="K126" i="1"/>
  <c r="K134" i="1" s="1"/>
  <c r="AB126" i="1"/>
  <c r="AB134" i="1" s="1"/>
  <c r="N126" i="1"/>
  <c r="N134" i="1" s="1"/>
  <c r="X126" i="1"/>
  <c r="X134" i="1" s="1"/>
  <c r="F126" i="1"/>
  <c r="F134" i="1" s="1"/>
  <c r="P62" i="1"/>
  <c r="AD78" i="1"/>
  <c r="AE78" i="1" s="1"/>
  <c r="D8" i="1"/>
  <c r="D101" i="1" s="1"/>
  <c r="AC118" i="1"/>
  <c r="AD118" i="1" s="1"/>
  <c r="AE118" i="1" s="1"/>
  <c r="AD119" i="1"/>
  <c r="AE119" i="1" s="1"/>
  <c r="I126" i="1"/>
  <c r="I134" i="1" s="1"/>
  <c r="AC64" i="1"/>
  <c r="AD65" i="1"/>
  <c r="AE65" i="1" s="1"/>
  <c r="U126" i="1"/>
  <c r="U134" i="1" s="1"/>
  <c r="E126" i="1"/>
  <c r="E134" i="1" s="1"/>
  <c r="AD97" i="1"/>
  <c r="AE97" i="1" s="1"/>
  <c r="AD46" i="1"/>
  <c r="AE46" i="1" s="1"/>
  <c r="AC45" i="1"/>
  <c r="AD45" i="1" s="1"/>
  <c r="AE45" i="1" s="1"/>
  <c r="G126" i="1"/>
  <c r="G134" i="1" s="1"/>
  <c r="AA126" i="1"/>
  <c r="AA134" i="1" s="1"/>
  <c r="AD110" i="1"/>
  <c r="AE110" i="1" s="1"/>
  <c r="AC107" i="1"/>
  <c r="AD96" i="1"/>
  <c r="AE96" i="1" s="1"/>
  <c r="AD74" i="1"/>
  <c r="AE74" i="1" s="1"/>
  <c r="V126" i="1"/>
  <c r="V134" i="1" s="1"/>
  <c r="AD28" i="1"/>
  <c r="AE28" i="1" s="1"/>
  <c r="P9" i="1"/>
  <c r="AC24" i="1"/>
  <c r="AD24" i="1" s="1"/>
  <c r="AE24" i="1" s="1"/>
  <c r="AD25" i="1"/>
  <c r="AE25" i="1" s="1"/>
  <c r="Q8" i="1"/>
  <c r="Q101" i="1" s="1"/>
  <c r="Q126" i="1" s="1"/>
  <c r="Q134" i="1" s="1"/>
  <c r="L126" i="1"/>
  <c r="L134" i="1" s="1"/>
  <c r="M126" i="1"/>
  <c r="M134" i="1" s="1"/>
  <c r="AD57" i="1"/>
  <c r="AE57" i="1" s="1"/>
  <c r="AC56" i="1"/>
  <c r="AD56" i="1" s="1"/>
  <c r="AE56" i="1" s="1"/>
  <c r="AC9" i="1"/>
  <c r="AD10" i="1"/>
  <c r="AE10" i="1" s="1"/>
  <c r="AD9" i="1" l="1"/>
  <c r="AE9" i="1" s="1"/>
  <c r="D126" i="1"/>
  <c r="D134" i="1" s="1"/>
  <c r="AD107" i="1"/>
  <c r="AE107" i="1" s="1"/>
  <c r="AC103" i="1"/>
  <c r="AC63" i="1"/>
  <c r="AD64" i="1"/>
  <c r="AE64" i="1" s="1"/>
  <c r="P8" i="1"/>
  <c r="P101" i="1" s="1"/>
  <c r="AD63" i="1" l="1"/>
  <c r="AE63" i="1" s="1"/>
  <c r="AC62" i="1"/>
  <c r="P126" i="1"/>
  <c r="P134" i="1" s="1"/>
  <c r="AD103" i="1"/>
  <c r="AE103" i="1" s="1"/>
  <c r="AD62" i="1" l="1"/>
  <c r="AE62" i="1" s="1"/>
  <c r="AC8" i="1"/>
  <c r="AD8" i="1" l="1"/>
  <c r="AE8" i="1" s="1"/>
  <c r="AC101" i="1"/>
  <c r="AD101" i="1" l="1"/>
  <c r="AE101" i="1" s="1"/>
  <c r="AC126" i="1"/>
  <c r="AD126" i="1" l="1"/>
  <c r="AE126" i="1" s="1"/>
  <c r="AC134" i="1"/>
  <c r="AD134" i="1" l="1"/>
  <c r="AE134" i="1" s="1"/>
</calcChain>
</file>

<file path=xl/sharedStrings.xml><?xml version="1.0" encoding="utf-8"?>
<sst xmlns="http://schemas.openxmlformats.org/spreadsheetml/2006/main" count="167" uniqueCount="146">
  <si>
    <t>CUADRO No.1</t>
  </si>
  <si>
    <t>INGRESOS FISCALES COMPARADOS, SEGÚN PRINCIPALES PARTIDAS</t>
  </si>
  <si>
    <t>ENERO-DICIEMBRE 2022/2021</t>
  </si>
  <si>
    <r>
      <t>(En millones RD$)</t>
    </r>
    <r>
      <rPr>
        <i/>
        <vertAlign val="superscript"/>
        <sz val="11"/>
        <color indexed="8"/>
        <rFont val="Gotham"/>
      </rPr>
      <t xml:space="preserve"> 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</si>
  <si>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</si>
  <si>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</si>
  <si>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</si>
  <si>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</si>
  <si>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</si>
  <si>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</si>
  <si>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</si>
  <si>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</si>
  <si>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</si>
  <si>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</si>
  <si>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</si>
  <si>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</si>
  <si>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</si>
  <si>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</si>
  <si>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</si>
  <si>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</si>
  <si>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</si>
  <si>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</si>
  <si>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</si>
  <si>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</si>
  <si>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</si>
  <si>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</si>
  <si>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</si>
  <si>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</si>
  <si>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</si>
  <si>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</si>
  <si>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</si>
  <si>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</si>
  <si>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</si>
  <si>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</si>
  <si>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</si>
  <si>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</si>
  <si>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</si>
  <si>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</si>
  <si>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</si>
  <si>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</si>
  <si>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</si>
  <si>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</si>
  <si>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</si>
  <si>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</si>
  <si>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</si>
  <si>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</si>
  <si>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</si>
  <si>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</si>
  <si>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</si>
  <si>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</si>
  <si>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</si>
  <si>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</si>
  <si>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</si>
  <si>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</si>
  <si>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</si>
  <si>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</si>
  <si>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</si>
  <si>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</si>
  <si>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</si>
  <si>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</si>
  <si>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</si>
  <si>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</si>
  <si>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</si>
  <si>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</si>
  <si>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</si>
  <si>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</si>
  <si>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</si>
  <si>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>- Donaciones Pecunarias Privadas de Personas Fìsicas  y Juridicas por  COVID-19 (CONEP)</t>
  </si>
  <si>
    <t>- Transferencias Corrientes Rec. de Inst. Públicas Fin. No Monetarias (Superintendencia de Bancos)</t>
  </si>
  <si>
    <t>- De Instituciones  Públicas Descentralizadas o Autónomas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</si>
  <si>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</si>
  <si>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</si>
  <si>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</si>
  <si>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</si>
  <si>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</si>
  <si>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</si>
  <si>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</si>
  <si>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</si>
  <si>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</si>
  <si>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</si>
  <si>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</si>
  <si>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</si>
  <si>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</si>
  <si>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</si>
  <si>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</si>
  <si>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</si>
  <si>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captación directa de las Inst. Centralizadas en Servicios en la CUT</t>
  </si>
  <si>
    <t>V) OTROS INGRESOS</t>
  </si>
  <si>
    <t>- Rentas de la Propiedad</t>
  </si>
  <si>
    <t>- Dividendos por Inversiones Empresariales</t>
  </si>
  <si>
    <t>- Intereses por Colocación de Inversiones Financieras</t>
  </si>
  <si>
    <t>- Arriendo de Activos Tangibles No Producidos</t>
  </si>
  <si>
    <t>- Accesorios de Arriendo de Activos Tangibles No Producidos</t>
  </si>
  <si>
    <t>- Ingresos por Tenencia de Activos Financieros  (Instrumentos Derivados)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</si>
  <si>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</si>
  <si>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</si>
  <si>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</si>
  <si>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</si>
  <si>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>- Ingresos TSS</t>
  </si>
  <si>
    <t>- Ingresos de las Inst. Centralizadas en la CUT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</si>
  <si>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</si>
  <si>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</si>
  <si>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</si>
  <si>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</si>
  <si>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</si>
  <si>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</si>
  <si>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DONACIONES</t>
  </si>
  <si>
    <t>FUENTES FINANCIERAS</t>
  </si>
  <si>
    <t>Disminución de Activos Financieros</t>
  </si>
  <si>
    <t>- Recuperación de Prestamos Internos</t>
  </si>
  <si>
    <t>- Disminución de Instrumentos Derivados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</si>
  <si>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</si>
  <si>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</si>
  <si>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</si>
  <si>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</si>
  <si>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</si>
  <si>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</si>
  <si>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</si>
  <si>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</si>
  <si>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</si>
  <si>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</si>
  <si>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</si>
  <si>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</si>
  <si>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</si>
  <si>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</si>
  <si>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</si>
  <si>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</si>
  <si>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</si>
  <si>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</si>
  <si>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</si>
  <si>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</si>
  <si>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Otros Ingresos:</t>
  </si>
  <si>
    <t>Depósitos a Cargo del Estado y Fondos Especiales y de Terceros</t>
  </si>
  <si>
    <t>Devolución de Recursos a empleados por Retenciones Excesivas por TSS.</t>
  </si>
  <si>
    <t>Fondo de contribución especial para la gestión integral de residuos</t>
  </si>
  <si>
    <t>Devolución impuesto selectivo al consumo de combustibles</t>
  </si>
  <si>
    <t xml:space="preserve">Fondo para Registro y Devolución de los Depósitos en excesos en la Cuenta Única del Tesoro </t>
  </si>
  <si>
    <t>Ingresos de las Inst. Centralizadas en la CUT No Presupuestaria</t>
  </si>
  <si>
    <t>TOTAL DE INGRESOS REPORTADOS EN EL SIGEF</t>
  </si>
  <si>
    <t>Ingresos de las Inst. Centralizadas en la CUT Presupuestaria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</si>
  <si>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</si>
  <si>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</si>
  <si>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</si>
  <si>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</si>
  <si>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combustibles, los depósitos en exceso de las recaudadoras y TSS.  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</si>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</sst>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_(* #,##0.0_);_(* \(#,##0.0\);_(* &quot;-&quot;?_);_(@_)"/>
    <numFmt numFmtId="167" formatCode="#,##0.000_);\(#,##0.000\)"/>
  </numFmts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i/>
      <vertAlign val="superscript"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sz val="10"/>
      <name val="Gotham"/>
    </font>
    <font>
      <sz val="10"/>
      <color rgb="FFFF0000"/>
      <name val="Arial"/>
      <family val="2"/>
    </font>
    <font>
      <b/>
      <u/>
      <sz val="10"/>
      <color indexed="8"/>
      <name val="Gotham"/>
    </font>
    <font>
      <u/>
      <sz val="10"/>
      <color indexed="8"/>
      <name val="Gotham"/>
    </font>
    <font>
      <b/>
      <sz val="10"/>
      <color rgb="FFFF0000"/>
      <name val="Arial"/>
      <family val="2"/>
    </font>
    <font>
      <b/>
      <sz val="10"/>
      <name val="Gotham"/>
    </font>
    <font>
      <b/>
      <sz val="9"/>
      <name val="Gotham"/>
    </font>
    <font>
      <sz val="8"/>
      <color indexed="8"/>
      <name val="Gotham"/>
    </font>
    <font>
      <b/>
      <sz val="9"/>
      <color indexed="8"/>
      <name val="Gotham"/>
    </font>
    <font>
      <sz val="8"/>
      <name val="Gotham"/>
    </font>
    <font>
      <sz val="11"/>
      <name val="Arial"/>
      <family val="2"/>
    </font>
    <font>
      <sz val="9"/>
      <color indexed="8"/>
      <name val="Gotham"/>
    </font>
    <font>
      <sz val="11"/>
      <name val="Gotham"/>
    </font>
    <font>
      <b/>
      <sz val="8"/>
      <name val="Gotham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64" fontId="7" fillId="0" borderId="11" xfId="2" applyNumberFormat="1" applyFont="1" applyBorder="1"/>
    <xf numFmtId="164" fontId="7" fillId="0" borderId="11" xfId="3" applyNumberFormat="1" applyFont="1" applyBorder="1"/>
    <xf numFmtId="165" fontId="7" fillId="0" borderId="11" xfId="1" applyNumberFormat="1" applyFont="1" applyBorder="1"/>
    <xf numFmtId="164" fontId="7" fillId="0" borderId="12" xfId="2" applyNumberFormat="1" applyFont="1" applyBorder="1"/>
    <xf numFmtId="0" fontId="7" fillId="0" borderId="12" xfId="4" applyFont="1" applyBorder="1"/>
    <xf numFmtId="49" fontId="7" fillId="0" borderId="12" xfId="2" applyNumberFormat="1" applyFont="1" applyBorder="1" applyAlignment="1">
      <alignment horizontal="left"/>
    </xf>
    <xf numFmtId="49" fontId="8" fillId="0" borderId="12" xfId="2" applyNumberFormat="1" applyFont="1" applyBorder="1" applyAlignment="1">
      <alignment horizontal="left" indent="1"/>
    </xf>
    <xf numFmtId="164" fontId="8" fillId="3" borderId="11" xfId="3" applyNumberFormat="1" applyFont="1" applyFill="1" applyBorder="1"/>
    <xf numFmtId="164" fontId="8" fillId="0" borderId="11" xfId="2" applyNumberFormat="1" applyFont="1" applyBorder="1"/>
    <xf numFmtId="164" fontId="8" fillId="3" borderId="11" xfId="2" applyNumberFormat="1" applyFont="1" applyFill="1" applyBorder="1"/>
    <xf numFmtId="165" fontId="8" fillId="3" borderId="11" xfId="1" applyNumberFormat="1" applyFont="1" applyFill="1" applyBorder="1"/>
    <xf numFmtId="164" fontId="8" fillId="3" borderId="12" xfId="2" applyNumberFormat="1" applyFont="1" applyFill="1" applyBorder="1"/>
    <xf numFmtId="164" fontId="7" fillId="0" borderId="11" xfId="4" applyNumberFormat="1" applyFont="1" applyBorder="1"/>
    <xf numFmtId="164" fontId="7" fillId="0" borderId="11" xfId="5" applyNumberFormat="1" applyFont="1" applyBorder="1"/>
    <xf numFmtId="164" fontId="7" fillId="0" borderId="12" xfId="4" applyNumberFormat="1" applyFont="1" applyBorder="1"/>
    <xf numFmtId="49" fontId="7" fillId="0" borderId="12" xfId="4" applyNumberFormat="1" applyFont="1" applyBorder="1" applyAlignment="1">
      <alignment horizontal="left" indent="1"/>
    </xf>
    <xf numFmtId="49" fontId="8" fillId="0" borderId="12" xfId="4" applyNumberFormat="1" applyFont="1" applyBorder="1" applyAlignment="1">
      <alignment horizontal="left" indent="2"/>
    </xf>
    <xf numFmtId="165" fontId="8" fillId="3" borderId="11" xfId="3" applyNumberFormat="1" applyFont="1" applyFill="1" applyBorder="1"/>
    <xf numFmtId="164" fontId="8" fillId="3" borderId="11" xfId="5" applyNumberFormat="1" applyFont="1" applyFill="1" applyBorder="1"/>
    <xf numFmtId="164" fontId="8" fillId="3" borderId="11" xfId="4" applyNumberFormat="1" applyFont="1" applyFill="1" applyBorder="1"/>
    <xf numFmtId="49" fontId="8" fillId="0" borderId="12" xfId="0" applyNumberFormat="1" applyFont="1" applyBorder="1" applyAlignment="1">
      <alignment horizontal="left" indent="2"/>
    </xf>
    <xf numFmtId="49" fontId="7" fillId="0" borderId="12" xfId="2" applyNumberFormat="1" applyFont="1" applyBorder="1" applyAlignment="1">
      <alignment horizontal="left" indent="2"/>
    </xf>
    <xf numFmtId="49" fontId="8" fillId="0" borderId="12" xfId="2" applyNumberFormat="1" applyFont="1" applyBorder="1" applyAlignment="1">
      <alignment horizontal="left" indent="3"/>
    </xf>
    <xf numFmtId="0" fontId="7" fillId="0" borderId="12" xfId="4" applyFont="1" applyBorder="1" applyAlignment="1">
      <alignment horizontal="left" indent="2"/>
    </xf>
    <xf numFmtId="49" fontId="9" fillId="0" borderId="12" xfId="2" applyNumberFormat="1" applyFont="1" applyBorder="1" applyAlignment="1">
      <alignment horizontal="left" indent="3"/>
    </xf>
    <xf numFmtId="165" fontId="9" fillId="0" borderId="11" xfId="3" applyNumberFormat="1" applyFont="1" applyBorder="1"/>
    <xf numFmtId="164" fontId="9" fillId="0" borderId="11" xfId="2" applyNumberFormat="1" applyFont="1" applyBorder="1"/>
    <xf numFmtId="165" fontId="9" fillId="3" borderId="11" xfId="2" applyNumberFormat="1" applyFont="1" applyFill="1" applyBorder="1"/>
    <xf numFmtId="165" fontId="9" fillId="3" borderId="11" xfId="3" applyNumberFormat="1" applyFont="1" applyFill="1" applyBorder="1"/>
    <xf numFmtId="165" fontId="9" fillId="0" borderId="11" xfId="1" applyNumberFormat="1" applyFont="1" applyBorder="1"/>
    <xf numFmtId="164" fontId="9" fillId="0" borderId="12" xfId="2" applyNumberFormat="1" applyFont="1" applyBorder="1"/>
    <xf numFmtId="0" fontId="10" fillId="0" borderId="0" xfId="0" applyFont="1"/>
    <xf numFmtId="165" fontId="9" fillId="0" borderId="11" xfId="2" applyNumberFormat="1" applyFont="1" applyBorder="1"/>
    <xf numFmtId="164" fontId="8" fillId="0" borderId="11" xfId="3" applyNumberFormat="1" applyFont="1" applyBorder="1"/>
    <xf numFmtId="165" fontId="8" fillId="0" borderId="11" xfId="1" applyNumberFormat="1" applyFont="1" applyBorder="1"/>
    <xf numFmtId="164" fontId="8" fillId="0" borderId="12" xfId="2" applyNumberFormat="1" applyFont="1" applyBorder="1"/>
    <xf numFmtId="49" fontId="8" fillId="3" borderId="12" xfId="2" applyNumberFormat="1" applyFont="1" applyFill="1" applyBorder="1" applyAlignment="1">
      <alignment horizontal="left" indent="3"/>
    </xf>
    <xf numFmtId="165" fontId="8" fillId="0" borderId="11" xfId="3" applyNumberFormat="1" applyFont="1" applyBorder="1"/>
    <xf numFmtId="165" fontId="8" fillId="0" borderId="11" xfId="2" applyNumberFormat="1" applyFont="1" applyBorder="1"/>
    <xf numFmtId="0" fontId="0" fillId="3" borderId="0" xfId="0" applyFill="1"/>
    <xf numFmtId="165" fontId="8" fillId="3" borderId="11" xfId="2" applyNumberFormat="1" applyFont="1" applyFill="1" applyBorder="1"/>
    <xf numFmtId="49" fontId="7" fillId="0" borderId="12" xfId="2" applyNumberFormat="1" applyFont="1" applyBorder="1" applyAlignment="1">
      <alignment horizontal="left" indent="3"/>
    </xf>
    <xf numFmtId="164" fontId="8" fillId="0" borderId="12" xfId="2" applyNumberFormat="1" applyFont="1" applyBorder="1" applyAlignment="1">
      <alignment horizontal="left" indent="5"/>
    </xf>
    <xf numFmtId="164" fontId="8" fillId="4" borderId="12" xfId="2" applyNumberFormat="1" applyFont="1" applyFill="1" applyBorder="1" applyAlignment="1">
      <alignment horizontal="left" indent="5"/>
    </xf>
    <xf numFmtId="164" fontId="8" fillId="4" borderId="11" xfId="3" applyNumberFormat="1" applyFont="1" applyFill="1" applyBorder="1"/>
    <xf numFmtId="164" fontId="8" fillId="4" borderId="11" xfId="2" applyNumberFormat="1" applyFont="1" applyFill="1" applyBorder="1"/>
    <xf numFmtId="165" fontId="8" fillId="4" borderId="11" xfId="1" applyNumberFormat="1" applyFont="1" applyFill="1" applyBorder="1"/>
    <xf numFmtId="164" fontId="8" fillId="4" borderId="12" xfId="2" applyNumberFormat="1" applyFont="1" applyFill="1" applyBorder="1"/>
    <xf numFmtId="164" fontId="11" fillId="0" borderId="11" xfId="3" applyNumberFormat="1" applyFont="1" applyBorder="1"/>
    <xf numFmtId="164" fontId="11" fillId="0" borderId="12" xfId="2" applyNumberFormat="1" applyFont="1" applyBorder="1"/>
    <xf numFmtId="49" fontId="12" fillId="0" borderId="12" xfId="2" applyNumberFormat="1" applyFont="1" applyBorder="1" applyAlignment="1">
      <alignment horizontal="left" indent="2"/>
    </xf>
    <xf numFmtId="164" fontId="12" fillId="0" borderId="11" xfId="3" applyNumberFormat="1" applyFont="1" applyBorder="1"/>
    <xf numFmtId="164" fontId="12" fillId="0" borderId="11" xfId="2" applyNumberFormat="1" applyFont="1" applyBorder="1"/>
    <xf numFmtId="164" fontId="12" fillId="0" borderId="12" xfId="2" applyNumberFormat="1" applyFont="1" applyBorder="1"/>
    <xf numFmtId="43" fontId="8" fillId="0" borderId="12" xfId="1" applyFont="1" applyBorder="1"/>
    <xf numFmtId="43" fontId="8" fillId="0" borderId="12" xfId="1" applyFont="1" applyFill="1" applyBorder="1" applyProtection="1"/>
    <xf numFmtId="164" fontId="8" fillId="3" borderId="11" xfId="1" applyNumberFormat="1" applyFont="1" applyFill="1" applyBorder="1"/>
    <xf numFmtId="164" fontId="7" fillId="3" borderId="11" xfId="3" applyNumberFormat="1" applyFont="1" applyFill="1" applyBorder="1"/>
    <xf numFmtId="49" fontId="7" fillId="0" borderId="12" xfId="3" applyNumberFormat="1" applyFont="1" applyBorder="1" applyAlignment="1">
      <alignment horizontal="left" indent="1"/>
    </xf>
    <xf numFmtId="0" fontId="1" fillId="0" borderId="0" xfId="0" applyFont="1"/>
    <xf numFmtId="49" fontId="8" fillId="3" borderId="12" xfId="4" applyNumberFormat="1" applyFont="1" applyFill="1" applyBorder="1" applyAlignment="1">
      <alignment horizontal="left" indent="2"/>
    </xf>
    <xf numFmtId="165" fontId="8" fillId="0" borderId="12" xfId="1" applyNumberFormat="1" applyFont="1" applyFill="1" applyBorder="1" applyProtection="1"/>
    <xf numFmtId="0" fontId="1" fillId="3" borderId="0" xfId="0" applyFont="1" applyFill="1"/>
    <xf numFmtId="43" fontId="8" fillId="3" borderId="12" xfId="1" applyFont="1" applyFill="1" applyBorder="1"/>
    <xf numFmtId="49" fontId="7" fillId="0" borderId="12" xfId="2" applyNumberFormat="1" applyFont="1" applyBorder="1"/>
    <xf numFmtId="49" fontId="7" fillId="0" borderId="12" xfId="2" applyNumberFormat="1" applyFont="1" applyBorder="1" applyAlignment="1">
      <alignment horizontal="left" indent="1"/>
    </xf>
    <xf numFmtId="164" fontId="8" fillId="0" borderId="11" xfId="5" applyNumberFormat="1" applyFont="1" applyBorder="1"/>
    <xf numFmtId="49" fontId="8" fillId="0" borderId="12" xfId="2" applyNumberFormat="1" applyFont="1" applyBorder="1" applyAlignment="1">
      <alignment horizontal="left" indent="4"/>
    </xf>
    <xf numFmtId="164" fontId="8" fillId="0" borderId="11" xfId="4" applyNumberFormat="1" applyFont="1" applyBorder="1"/>
    <xf numFmtId="49" fontId="8" fillId="4" borderId="12" xfId="4" applyNumberFormat="1" applyFont="1" applyFill="1" applyBorder="1" applyAlignment="1">
      <alignment horizontal="left" indent="4"/>
    </xf>
    <xf numFmtId="164" fontId="8" fillId="4" borderId="11" xfId="5" applyNumberFormat="1" applyFont="1" applyFill="1" applyBorder="1"/>
    <xf numFmtId="164" fontId="8" fillId="4" borderId="11" xfId="4" applyNumberFormat="1" applyFont="1" applyFill="1" applyBorder="1"/>
    <xf numFmtId="43" fontId="8" fillId="4" borderId="11" xfId="1" applyFont="1" applyFill="1" applyBorder="1"/>
    <xf numFmtId="49" fontId="8" fillId="4" borderId="12" xfId="4" applyNumberFormat="1" applyFont="1" applyFill="1" applyBorder="1" applyAlignment="1">
      <alignment horizontal="left" indent="3"/>
    </xf>
    <xf numFmtId="49" fontId="8" fillId="0" borderId="12" xfId="4" applyNumberFormat="1" applyFont="1" applyBorder="1" applyAlignment="1">
      <alignment horizontal="left" indent="3"/>
    </xf>
    <xf numFmtId="164" fontId="8" fillId="4" borderId="12" xfId="6" applyNumberFormat="1" applyFont="1" applyFill="1" applyBorder="1" applyAlignment="1">
      <alignment vertical="center"/>
    </xf>
    <xf numFmtId="164" fontId="8" fillId="4" borderId="12" xfId="0" applyNumberFormat="1" applyFont="1" applyFill="1" applyBorder="1" applyAlignment="1">
      <alignment vertical="center"/>
    </xf>
    <xf numFmtId="165" fontId="8" fillId="4" borderId="12" xfId="1" applyNumberFormat="1" applyFont="1" applyFill="1" applyBorder="1" applyAlignment="1">
      <alignment vertical="center"/>
    </xf>
    <xf numFmtId="49" fontId="8" fillId="0" borderId="12" xfId="2" applyNumberFormat="1" applyFont="1" applyBorder="1" applyAlignment="1">
      <alignment horizontal="left" indent="2"/>
    </xf>
    <xf numFmtId="49" fontId="8" fillId="4" borderId="12" xfId="2" applyNumberFormat="1" applyFont="1" applyFill="1" applyBorder="1" applyAlignment="1">
      <alignment horizontal="left" indent="2"/>
    </xf>
    <xf numFmtId="43" fontId="8" fillId="4" borderId="12" xfId="1" applyFont="1" applyFill="1" applyBorder="1"/>
    <xf numFmtId="165" fontId="8" fillId="0" borderId="12" xfId="1" applyNumberFormat="1" applyFont="1" applyFill="1" applyBorder="1"/>
    <xf numFmtId="43" fontId="8" fillId="0" borderId="11" xfId="1" applyFont="1" applyBorder="1"/>
    <xf numFmtId="49" fontId="9" fillId="0" borderId="12" xfId="2" applyNumberFormat="1" applyFont="1" applyBorder="1" applyAlignment="1">
      <alignment horizontal="left" indent="2"/>
    </xf>
    <xf numFmtId="164" fontId="9" fillId="3" borderId="11" xfId="3" applyNumberFormat="1" applyFont="1" applyFill="1" applyBorder="1"/>
    <xf numFmtId="165" fontId="9" fillId="3" borderId="11" xfId="1" applyNumberFormat="1" applyFont="1" applyFill="1" applyBorder="1"/>
    <xf numFmtId="164" fontId="9" fillId="3" borderId="12" xfId="2" applyNumberFormat="1" applyFont="1" applyFill="1" applyBorder="1"/>
    <xf numFmtId="0" fontId="13" fillId="0" borderId="0" xfId="0" applyFont="1"/>
    <xf numFmtId="49" fontId="8" fillId="4" borderId="12" xfId="2" applyNumberFormat="1" applyFont="1" applyFill="1" applyBorder="1" applyAlignment="1">
      <alignment horizontal="left"/>
    </xf>
    <xf numFmtId="49" fontId="9" fillId="0" borderId="12" xfId="3" applyNumberFormat="1" applyFont="1" applyBorder="1" applyAlignment="1">
      <alignment horizontal="left" indent="2"/>
    </xf>
    <xf numFmtId="164" fontId="9" fillId="0" borderId="11" xfId="3" applyNumberFormat="1" applyFont="1" applyBorder="1"/>
    <xf numFmtId="43" fontId="9" fillId="0" borderId="11" xfId="1" applyFont="1" applyFill="1" applyBorder="1" applyProtection="1"/>
    <xf numFmtId="164" fontId="8" fillId="4" borderId="12" xfId="3" applyNumberFormat="1" applyFont="1" applyFill="1" applyBorder="1"/>
    <xf numFmtId="165" fontId="8" fillId="0" borderId="11" xfId="1" applyNumberFormat="1" applyFont="1" applyFill="1" applyBorder="1"/>
    <xf numFmtId="164" fontId="8" fillId="0" borderId="12" xfId="3" applyNumberFormat="1" applyFont="1" applyBorder="1"/>
    <xf numFmtId="49" fontId="12" fillId="0" borderId="12" xfId="2" applyNumberFormat="1" applyFont="1" applyBorder="1" applyAlignment="1">
      <alignment horizontal="left" indent="1"/>
    </xf>
    <xf numFmtId="49" fontId="8" fillId="0" borderId="12" xfId="3" applyNumberFormat="1" applyFont="1" applyBorder="1" applyAlignment="1">
      <alignment horizontal="left" indent="1"/>
    </xf>
    <xf numFmtId="49" fontId="6" fillId="2" borderId="7" xfId="2" applyNumberFormat="1" applyFont="1" applyFill="1" applyBorder="1" applyAlignment="1">
      <alignment horizontal="left" vertical="center"/>
    </xf>
    <xf numFmtId="164" fontId="6" fillId="2" borderId="9" xfId="2" applyNumberFormat="1" applyFont="1" applyFill="1" applyBorder="1" applyAlignment="1">
      <alignment vertical="center"/>
    </xf>
    <xf numFmtId="164" fontId="6" fillId="2" borderId="13" xfId="2" applyNumberFormat="1" applyFont="1" applyFill="1" applyBorder="1" applyAlignment="1">
      <alignment vertical="center"/>
    </xf>
    <xf numFmtId="165" fontId="6" fillId="2" borderId="5" xfId="1" applyNumberFormat="1" applyFont="1" applyFill="1" applyBorder="1" applyAlignment="1">
      <alignment vertical="center"/>
    </xf>
    <xf numFmtId="165" fontId="6" fillId="2" borderId="13" xfId="1" applyNumberFormat="1" applyFont="1" applyFill="1" applyBorder="1" applyAlignment="1">
      <alignment vertical="center"/>
    </xf>
    <xf numFmtId="164" fontId="7" fillId="3" borderId="11" xfId="2" applyNumberFormat="1" applyFont="1" applyFill="1" applyBorder="1"/>
    <xf numFmtId="165" fontId="7" fillId="0" borderId="11" xfId="1" applyNumberFormat="1" applyFont="1" applyFill="1" applyBorder="1" applyProtection="1"/>
    <xf numFmtId="49" fontId="7" fillId="0" borderId="12" xfId="0" applyNumberFormat="1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49" fontId="11" fillId="0" borderId="12" xfId="0" applyNumberFormat="1" applyFont="1" applyBorder="1" applyAlignment="1">
      <alignment horizontal="left"/>
    </xf>
    <xf numFmtId="164" fontId="11" fillId="0" borderId="12" xfId="0" applyNumberFormat="1" applyFont="1" applyBorder="1"/>
    <xf numFmtId="164" fontId="11" fillId="0" borderId="11" xfId="0" applyNumberFormat="1" applyFont="1" applyBorder="1"/>
    <xf numFmtId="49" fontId="8" fillId="0" borderId="12" xfId="0" applyNumberFormat="1" applyFont="1" applyBorder="1" applyAlignment="1">
      <alignment horizontal="left" indent="1"/>
    </xf>
    <xf numFmtId="164" fontId="8" fillId="0" borderId="11" xfId="0" applyNumberFormat="1" applyFont="1" applyBorder="1"/>
    <xf numFmtId="164" fontId="8" fillId="0" borderId="12" xfId="0" applyNumberFormat="1" applyFont="1" applyBorder="1"/>
    <xf numFmtId="49" fontId="9" fillId="0" borderId="12" xfId="0" applyNumberFormat="1" applyFont="1" applyBorder="1" applyAlignment="1">
      <alignment horizontal="left" vertical="center" indent="1"/>
    </xf>
    <xf numFmtId="164" fontId="9" fillId="0" borderId="11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165" fontId="9" fillId="0" borderId="12" xfId="1" applyNumberFormat="1" applyFont="1" applyFill="1" applyBorder="1" applyAlignment="1" applyProtection="1">
      <alignment vertical="center"/>
    </xf>
    <xf numFmtId="49" fontId="12" fillId="0" borderId="12" xfId="0" applyNumberFormat="1" applyFont="1" applyBorder="1" applyAlignment="1">
      <alignment horizontal="left" indent="1"/>
    </xf>
    <xf numFmtId="164" fontId="12" fillId="0" borderId="11" xfId="0" applyNumberFormat="1" applyFont="1" applyBorder="1"/>
    <xf numFmtId="43" fontId="8" fillId="0" borderId="11" xfId="1" applyFont="1" applyFill="1" applyBorder="1" applyProtection="1"/>
    <xf numFmtId="164" fontId="12" fillId="0" borderId="12" xfId="0" applyNumberFormat="1" applyFont="1" applyBorder="1"/>
    <xf numFmtId="164" fontId="12" fillId="0" borderId="12" xfId="4" applyNumberFormat="1" applyFont="1" applyBorder="1"/>
    <xf numFmtId="164" fontId="12" fillId="0" borderId="11" xfId="4" applyNumberFormat="1" applyFont="1" applyBorder="1"/>
    <xf numFmtId="49" fontId="7" fillId="0" borderId="12" xfId="0" applyNumberFormat="1" applyFont="1" applyBorder="1" applyAlignment="1" applyProtection="1">
      <alignment horizontal="left" indent="2"/>
      <protection locked="0"/>
    </xf>
    <xf numFmtId="43" fontId="7" fillId="0" borderId="12" xfId="1" applyFont="1" applyFill="1" applyBorder="1" applyProtection="1"/>
    <xf numFmtId="43" fontId="7" fillId="0" borderId="11" xfId="1" applyFont="1" applyFill="1" applyBorder="1" applyAlignment="1" applyProtection="1">
      <alignment horizontal="center"/>
    </xf>
    <xf numFmtId="49" fontId="8" fillId="0" borderId="12" xfId="0" applyNumberFormat="1" applyFont="1" applyBorder="1" applyAlignment="1" applyProtection="1">
      <alignment horizontal="left" indent="2"/>
      <protection locked="0"/>
    </xf>
    <xf numFmtId="164" fontId="8" fillId="3" borderId="12" xfId="0" applyNumberFormat="1" applyFont="1" applyFill="1" applyBorder="1"/>
    <xf numFmtId="164" fontId="8" fillId="0" borderId="12" xfId="4" applyNumberFormat="1" applyFont="1" applyBorder="1"/>
    <xf numFmtId="49" fontId="7" fillId="0" borderId="12" xfId="0" applyNumberFormat="1" applyFont="1" applyBorder="1" applyAlignment="1" applyProtection="1">
      <alignment horizontal="left" indent="3"/>
      <protection locked="0"/>
    </xf>
    <xf numFmtId="49" fontId="8" fillId="0" borderId="12" xfId="0" applyNumberFormat="1" applyFont="1" applyBorder="1" applyAlignment="1" applyProtection="1">
      <alignment horizontal="left" indent="4"/>
      <protection locked="0"/>
    </xf>
    <xf numFmtId="164" fontId="9" fillId="0" borderId="12" xfId="0" applyNumberFormat="1" applyFont="1" applyBorder="1"/>
    <xf numFmtId="49" fontId="7" fillId="0" borderId="12" xfId="0" applyNumberFormat="1" applyFont="1" applyBorder="1" applyAlignment="1">
      <alignment horizontal="left" wrapText="1"/>
    </xf>
    <xf numFmtId="164" fontId="7" fillId="0" borderId="11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7" fillId="0" borderId="11" xfId="4" applyNumberFormat="1" applyFont="1" applyBorder="1" applyAlignment="1">
      <alignment vertical="center"/>
    </xf>
    <xf numFmtId="165" fontId="6" fillId="2" borderId="14" xfId="0" applyNumberFormat="1" applyFont="1" applyFill="1" applyBorder="1" applyAlignment="1">
      <alignment horizontal="left" vertical="center"/>
    </xf>
    <xf numFmtId="165" fontId="6" fillId="2" borderId="9" xfId="0" applyNumberFormat="1" applyFont="1" applyFill="1" applyBorder="1" applyAlignment="1">
      <alignment vertical="center"/>
    </xf>
    <xf numFmtId="165" fontId="6" fillId="2" borderId="7" xfId="0" applyNumberFormat="1" applyFont="1" applyFill="1" applyBorder="1" applyAlignment="1">
      <alignment vertical="center"/>
    </xf>
    <xf numFmtId="49" fontId="7" fillId="0" borderId="10" xfId="0" applyNumberFormat="1" applyFont="1" applyBorder="1" applyAlignment="1">
      <alignment horizontal="left"/>
    </xf>
    <xf numFmtId="164" fontId="7" fillId="0" borderId="15" xfId="0" applyNumberFormat="1" applyFont="1" applyBorder="1"/>
    <xf numFmtId="49" fontId="8" fillId="0" borderId="12" xfId="0" applyNumberFormat="1" applyFont="1" applyBorder="1" applyAlignment="1">
      <alignment horizontal="left"/>
    </xf>
    <xf numFmtId="164" fontId="8" fillId="0" borderId="11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43" fontId="8" fillId="0" borderId="12" xfId="1" applyFont="1" applyBorder="1" applyAlignment="1">
      <alignment vertical="center"/>
    </xf>
    <xf numFmtId="165" fontId="8" fillId="0" borderId="11" xfId="1" applyNumberFormat="1" applyFont="1" applyFill="1" applyBorder="1" applyAlignment="1" applyProtection="1">
      <alignment vertical="center"/>
    </xf>
    <xf numFmtId="164" fontId="8" fillId="3" borderId="11" xfId="0" applyNumberFormat="1" applyFont="1" applyFill="1" applyBorder="1" applyAlignment="1">
      <alignment vertical="center"/>
    </xf>
    <xf numFmtId="49" fontId="8" fillId="0" borderId="8" xfId="0" applyNumberFormat="1" applyFont="1" applyBorder="1" applyAlignment="1">
      <alignment horizontal="left"/>
    </xf>
    <xf numFmtId="165" fontId="8" fillId="0" borderId="16" xfId="0" applyNumberFormat="1" applyFont="1" applyBorder="1" applyAlignment="1">
      <alignment vertical="center"/>
    </xf>
    <xf numFmtId="165" fontId="8" fillId="3" borderId="16" xfId="0" applyNumberFormat="1" applyFont="1" applyFill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vertical="center"/>
    </xf>
    <xf numFmtId="49" fontId="6" fillId="2" borderId="17" xfId="0" applyNumberFormat="1" applyFont="1" applyFill="1" applyBorder="1" applyAlignment="1">
      <alignment horizontal="left" vertical="center"/>
    </xf>
    <xf numFmtId="165" fontId="6" fillId="2" borderId="15" xfId="0" applyNumberFormat="1" applyFont="1" applyFill="1" applyBorder="1" applyAlignment="1">
      <alignment vertical="center"/>
    </xf>
    <xf numFmtId="165" fontId="6" fillId="2" borderId="15" xfId="1" applyNumberFormat="1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vertical="center"/>
    </xf>
    <xf numFmtId="49" fontId="14" fillId="4" borderId="6" xfId="0" applyNumberFormat="1" applyFont="1" applyFill="1" applyBorder="1" applyAlignment="1">
      <alignment horizontal="left" vertical="center"/>
    </xf>
    <xf numFmtId="165" fontId="14" fillId="4" borderId="7" xfId="0" applyNumberFormat="1" applyFont="1" applyFill="1" applyBorder="1" applyAlignment="1">
      <alignment vertical="center"/>
    </xf>
    <xf numFmtId="164" fontId="14" fillId="4" borderId="7" xfId="0" applyNumberFormat="1" applyFont="1" applyFill="1" applyBorder="1" applyAlignment="1">
      <alignment vertical="center"/>
    </xf>
    <xf numFmtId="164" fontId="15" fillId="0" borderId="0" xfId="0" applyNumberFormat="1" applyFont="1"/>
    <xf numFmtId="164" fontId="16" fillId="3" borderId="0" xfId="0" applyNumberFormat="1" applyFont="1" applyFill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43" fontId="8" fillId="0" borderId="0" xfId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17" fillId="0" borderId="0" xfId="0" applyNumberFormat="1" applyFont="1"/>
    <xf numFmtId="164" fontId="0" fillId="0" borderId="0" xfId="0" applyNumberFormat="1"/>
    <xf numFmtId="165" fontId="0" fillId="0" borderId="0" xfId="0" applyNumberFormat="1"/>
    <xf numFmtId="164" fontId="18" fillId="3" borderId="0" xfId="0" applyNumberFormat="1" applyFont="1" applyFill="1" applyAlignment="1">
      <alignment vertical="center"/>
    </xf>
    <xf numFmtId="0" fontId="18" fillId="0" borderId="0" xfId="0" applyFont="1"/>
    <xf numFmtId="0" fontId="16" fillId="0" borderId="0" xfId="0" applyFont="1"/>
    <xf numFmtId="0" fontId="19" fillId="0" borderId="0" xfId="0" applyFont="1"/>
    <xf numFmtId="164" fontId="19" fillId="0" borderId="0" xfId="0" applyNumberFormat="1" applyFont="1"/>
    <xf numFmtId="164" fontId="18" fillId="3" borderId="0" xfId="0" applyNumberFormat="1" applyFont="1" applyFill="1"/>
    <xf numFmtId="0" fontId="16" fillId="0" borderId="0" xfId="0" applyFont="1" applyAlignment="1">
      <alignment horizontal="left" indent="1"/>
    </xf>
    <xf numFmtId="0" fontId="18" fillId="3" borderId="0" xfId="0" applyFont="1" applyFill="1"/>
    <xf numFmtId="165" fontId="18" fillId="0" borderId="0" xfId="1" applyNumberFormat="1" applyFont="1" applyFill="1" applyBorder="1" applyAlignment="1" applyProtection="1">
      <alignment vertical="center"/>
    </xf>
    <xf numFmtId="0" fontId="20" fillId="0" borderId="0" xfId="0" applyFont="1"/>
    <xf numFmtId="43" fontId="14" fillId="0" borderId="0" xfId="1" applyFont="1"/>
    <xf numFmtId="0" fontId="21" fillId="0" borderId="0" xfId="0" applyFont="1"/>
    <xf numFmtId="43" fontId="14" fillId="0" borderId="0" xfId="1" applyFont="1" applyFill="1"/>
    <xf numFmtId="0" fontId="9" fillId="0" borderId="0" xfId="0" applyFont="1"/>
    <xf numFmtId="164" fontId="9" fillId="0" borderId="0" xfId="0" applyNumberFormat="1" applyFont="1"/>
    <xf numFmtId="166" fontId="9" fillId="3" borderId="0" xfId="0" applyNumberFormat="1" applyFont="1" applyFill="1"/>
    <xf numFmtId="167" fontId="9" fillId="0" borderId="0" xfId="0" applyNumberFormat="1" applyFont="1"/>
    <xf numFmtId="167" fontId="18" fillId="0" borderId="0" xfId="0" applyNumberFormat="1" applyFont="1"/>
    <xf numFmtId="164" fontId="18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7" fontId="18" fillId="0" borderId="0" xfId="0" applyNumberFormat="1" applyFont="1" applyAlignment="1">
      <alignment vertical="center"/>
    </xf>
    <xf numFmtId="164" fontId="18" fillId="0" borderId="0" xfId="0" applyNumberFormat="1" applyFont="1"/>
    <xf numFmtId="167" fontId="18" fillId="0" borderId="0" xfId="1" applyNumberFormat="1" applyFont="1" applyFill="1"/>
    <xf numFmtId="167" fontId="9" fillId="0" borderId="0" xfId="1" applyNumberFormat="1" applyFont="1" applyFill="1" applyBorder="1" applyAlignment="1" applyProtection="1">
      <alignment vertical="center"/>
    </xf>
    <xf numFmtId="164" fontId="9" fillId="0" borderId="0" xfId="1" applyNumberFormat="1" applyFont="1" applyFill="1" applyBorder="1" applyAlignment="1" applyProtection="1">
      <alignment vertical="center"/>
    </xf>
    <xf numFmtId="165" fontId="18" fillId="0" borderId="0" xfId="1" applyNumberFormat="1" applyFont="1" applyFill="1"/>
    <xf numFmtId="43" fontId="18" fillId="0" borderId="0" xfId="1" applyFont="1" applyFill="1"/>
    <xf numFmtId="43" fontId="9" fillId="0" borderId="0" xfId="1" applyFont="1" applyFill="1" applyBorder="1" applyAlignment="1" applyProtection="1">
      <alignment vertical="center"/>
    </xf>
    <xf numFmtId="165" fontId="18" fillId="0" borderId="0" xfId="0" applyNumberFormat="1" applyFont="1"/>
    <xf numFmtId="165" fontId="8" fillId="0" borderId="0" xfId="1" applyNumberFormat="1" applyFont="1" applyFill="1" applyBorder="1" applyAlignment="1" applyProtection="1">
      <alignment vertical="center"/>
    </xf>
    <xf numFmtId="165" fontId="18" fillId="0" borderId="0" xfId="1" applyNumberFormat="1" applyFont="1"/>
    <xf numFmtId="0" fontId="23" fillId="0" borderId="0" xfId="0" applyFont="1"/>
  </cellXfs>
  <cellStyles count="7">
    <cellStyle name="Millares" xfId="1" builtinId="3"/>
    <cellStyle name="Normal" xfId="0" builtinId="0"/>
    <cellStyle name="Normal 10 2" xfId="6" xr:uid="{A9A29075-C6EC-4A00-B997-06ABBD00EE71}"/>
    <cellStyle name="Normal 2 2 2" xfId="2" xr:uid="{3B9A2D7F-75B3-4E10-ADEF-76C5836D60C9}"/>
    <cellStyle name="Normal 2 2 2 2" xfId="3" xr:uid="{7ECFA62E-D9F5-4771-A41E-307087BE71D2}"/>
    <cellStyle name="Normal_COMPARACION 2002-2001" xfId="4" xr:uid="{C7AAC513-B591-4C3C-8592-C08798BA465E}"/>
    <cellStyle name="Normal_COMPARACION 2002-2001 2" xfId="5" xr:uid="{A1D03777-16E0-47A7-8E7D-5F850B1FC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2/INGRESOS%20ENERO-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21-2022"/>
      <sheetName val="FINANCIERO (2022 Est. 2022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2 (REC)"/>
      <sheetName val="2022 (RESUMEN)"/>
      <sheetName val="2022 REC- EST "/>
      <sheetName val="2022 REC-EST 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A45E-24C6-4465-9893-978BC1AF44DE}">
  <dimension ref="C1:AE251"/>
  <sheetViews>
    <sheetView showGridLines="0" tabSelected="1" topLeftCell="A127" zoomScale="80" zoomScaleNormal="80" workbookViewId="0">
      <selection activeCell="M145" sqref="M144:M145"/>
    </sheetView>
  </sheetViews>
  <sheetFormatPr baseColWidth="10" defaultColWidth="11.42578125" defaultRowHeight="12.75" x14ac:dyDescent="0.2"/>
  <cols>
    <col min="1" max="1" width="1.5703125" customWidth="1"/>
    <col min="2" max="2" width="4.28515625" customWidth="1"/>
    <col min="3" max="3" width="81.7109375" customWidth="1"/>
    <col min="4" max="4" width="13.7109375" customWidth="1"/>
    <col min="5" max="5" width="11.85546875" customWidth="1"/>
    <col min="6" max="6" width="11.5703125" customWidth="1"/>
    <col min="7" max="7" width="14.28515625" customWidth="1"/>
    <col min="8" max="8" width="12" customWidth="1"/>
    <col min="9" max="9" width="11.7109375" customWidth="1"/>
    <col min="10" max="10" width="12.140625" customWidth="1"/>
    <col min="11" max="11" width="13.28515625" customWidth="1"/>
    <col min="12" max="12" width="13.5703125" customWidth="1"/>
    <col min="13" max="13" width="11.140625" customWidth="1"/>
    <col min="14" max="15" width="13.42578125" customWidth="1"/>
    <col min="16" max="16" width="15" customWidth="1"/>
    <col min="17" max="17" width="12.42578125" customWidth="1"/>
    <col min="18" max="18" width="14.42578125" customWidth="1"/>
    <col min="19" max="19" width="12" customWidth="1"/>
    <col min="20" max="20" width="12.140625" customWidth="1"/>
    <col min="21" max="21" width="12.5703125" customWidth="1"/>
    <col min="22" max="22" width="13" customWidth="1"/>
    <col min="23" max="23" width="12.28515625" customWidth="1"/>
    <col min="24" max="24" width="11.7109375" customWidth="1"/>
    <col min="25" max="25" width="13.85546875" customWidth="1"/>
    <col min="26" max="26" width="11.5703125" customWidth="1"/>
    <col min="27" max="28" width="12.42578125" customWidth="1"/>
    <col min="29" max="29" width="15.7109375" customWidth="1"/>
    <col min="30" max="30" width="12.42578125" bestFit="1" customWidth="1"/>
    <col min="31" max="31" width="11.7109375" customWidth="1"/>
  </cols>
  <sheetData>
    <row r="1" spans="3:31" ht="18.75" customHeight="1" x14ac:dyDescent="0.2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3:31" ht="1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3:31" ht="18" customHeight="1" x14ac:dyDescent="0.2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3:31" ht="17.25" customHeight="1" x14ac:dyDescent="0.2">
      <c r="C4" s="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3:31" ht="17.25" customHeight="1" x14ac:dyDescent="0.2">
      <c r="C5" s="4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3:31" ht="23.25" customHeight="1" x14ac:dyDescent="0.2">
      <c r="C6" s="5" t="s">
        <v>4</v>
      </c>
      <c r="D6" s="6">
        <v>2021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>
        <v>2021</v>
      </c>
      <c r="Q6" s="6">
        <v>2022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8">
        <v>2022</v>
      </c>
      <c r="AD6" s="6" t="s">
        <v>5</v>
      </c>
      <c r="AE6" s="9"/>
    </row>
    <row r="7" spans="3:31" ht="29.25" customHeight="1" thickBot="1" x14ac:dyDescent="0.25">
      <c r="C7" s="10"/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  <c r="P7" s="12"/>
      <c r="Q7" s="13" t="s">
        <v>6</v>
      </c>
      <c r="R7" s="13" t="s">
        <v>7</v>
      </c>
      <c r="S7" s="13" t="s">
        <v>8</v>
      </c>
      <c r="T7" s="13" t="s">
        <v>9</v>
      </c>
      <c r="U7" s="13" t="s">
        <v>10</v>
      </c>
      <c r="V7" s="13" t="s">
        <v>11</v>
      </c>
      <c r="W7" s="13" t="s">
        <v>12</v>
      </c>
      <c r="X7" s="13" t="s">
        <v>13</v>
      </c>
      <c r="Y7" s="13" t="s">
        <v>14</v>
      </c>
      <c r="Z7" s="13" t="s">
        <v>15</v>
      </c>
      <c r="AA7" s="13" t="s">
        <v>16</v>
      </c>
      <c r="AB7" s="13" t="s">
        <v>17</v>
      </c>
      <c r="AC7" s="12"/>
      <c r="AD7" s="11" t="s">
        <v>18</v>
      </c>
      <c r="AE7" s="13" t="s">
        <v>19</v>
      </c>
    </row>
    <row r="8" spans="3:31" ht="15.95" customHeight="1" thickTop="1" x14ac:dyDescent="0.2">
      <c r="C8" s="14" t="s">
        <v>20</v>
      </c>
      <c r="D8" s="15">
        <f t="shared" ref="D8:AC8" si="0">+D9+D55+D56+D62+D82</f>
        <v>63760.800000000003</v>
      </c>
      <c r="E8" s="15">
        <f t="shared" si="0"/>
        <v>56773.4</v>
      </c>
      <c r="F8" s="15">
        <f t="shared" si="0"/>
        <v>57568.19999999999</v>
      </c>
      <c r="G8" s="15">
        <f t="shared" si="0"/>
        <v>84063.6</v>
      </c>
      <c r="H8" s="15">
        <f t="shared" si="0"/>
        <v>66218.5</v>
      </c>
      <c r="I8" s="15">
        <f t="shared" si="0"/>
        <v>68382.099999999991</v>
      </c>
      <c r="J8" s="15">
        <f t="shared" si="0"/>
        <v>77447.3</v>
      </c>
      <c r="K8" s="15">
        <f t="shared" si="0"/>
        <v>67697.399999999994</v>
      </c>
      <c r="L8" s="15">
        <f t="shared" si="0"/>
        <v>65781.3</v>
      </c>
      <c r="M8" s="15">
        <f t="shared" si="0"/>
        <v>74400.7</v>
      </c>
      <c r="N8" s="15">
        <f t="shared" si="0"/>
        <v>76743.000000000015</v>
      </c>
      <c r="O8" s="15">
        <f t="shared" si="0"/>
        <v>71696.5</v>
      </c>
      <c r="P8" s="15">
        <f t="shared" si="0"/>
        <v>830532.79999999981</v>
      </c>
      <c r="Q8" s="16">
        <f t="shared" si="0"/>
        <v>80867.699999999983</v>
      </c>
      <c r="R8" s="15">
        <f t="shared" si="0"/>
        <v>66273.5</v>
      </c>
      <c r="S8" s="15">
        <f t="shared" si="0"/>
        <v>71822.799999999988</v>
      </c>
      <c r="T8" s="15">
        <f t="shared" si="0"/>
        <v>87402.500000000029</v>
      </c>
      <c r="U8" s="15">
        <f t="shared" si="0"/>
        <v>85020.6</v>
      </c>
      <c r="V8" s="15">
        <f t="shared" si="0"/>
        <v>78772.299999999988</v>
      </c>
      <c r="W8" s="15">
        <f t="shared" si="0"/>
        <v>76871.3</v>
      </c>
      <c r="X8" s="15">
        <f t="shared" si="0"/>
        <v>78405.399999999994</v>
      </c>
      <c r="Y8" s="15">
        <f t="shared" si="0"/>
        <v>78954.299999999988</v>
      </c>
      <c r="Z8" s="15">
        <f t="shared" si="0"/>
        <v>79129.600000000006</v>
      </c>
      <c r="AA8" s="15">
        <f t="shared" si="0"/>
        <v>73216.200000000012</v>
      </c>
      <c r="AB8" s="15">
        <f t="shared" si="0"/>
        <v>87276.9</v>
      </c>
      <c r="AC8" s="17">
        <f t="shared" si="0"/>
        <v>944013.1</v>
      </c>
      <c r="AD8" s="18">
        <f t="shared" ref="AD8:AD71" si="1">+AC8-P8</f>
        <v>113480.30000000016</v>
      </c>
      <c r="AE8" s="15">
        <f t="shared" ref="AE8:AE47" si="2">+AD8/P8*100</f>
        <v>13.663554287079352</v>
      </c>
    </row>
    <row r="9" spans="3:31" ht="15.95" customHeight="1" x14ac:dyDescent="0.2">
      <c r="C9" s="19" t="s">
        <v>21</v>
      </c>
      <c r="D9" s="15">
        <f t="shared" ref="D9:AC9" si="3">+D10+D15+D24+D45+D53+D54</f>
        <v>58969.4</v>
      </c>
      <c r="E9" s="15">
        <f t="shared" si="3"/>
        <v>54145.3</v>
      </c>
      <c r="F9" s="15">
        <f t="shared" si="3"/>
        <v>54462.799999999996</v>
      </c>
      <c r="G9" s="15">
        <f t="shared" si="3"/>
        <v>81107.600000000006</v>
      </c>
      <c r="H9" s="15">
        <f t="shared" si="3"/>
        <v>63187.299999999996</v>
      </c>
      <c r="I9" s="15">
        <f t="shared" si="3"/>
        <v>59294.299999999988</v>
      </c>
      <c r="J9" s="15">
        <f t="shared" si="3"/>
        <v>73824.5</v>
      </c>
      <c r="K9" s="15">
        <f t="shared" si="3"/>
        <v>63973.599999999999</v>
      </c>
      <c r="L9" s="15">
        <f t="shared" si="3"/>
        <v>61586.899999999994</v>
      </c>
      <c r="M9" s="15">
        <f t="shared" si="3"/>
        <v>70510.799999999988</v>
      </c>
      <c r="N9" s="15">
        <f t="shared" si="3"/>
        <v>70424.100000000006</v>
      </c>
      <c r="O9" s="15">
        <f t="shared" si="3"/>
        <v>67633.2</v>
      </c>
      <c r="P9" s="15">
        <f t="shared" si="3"/>
        <v>779119.79999999981</v>
      </c>
      <c r="Q9" s="16">
        <f t="shared" si="3"/>
        <v>73510.39999999998</v>
      </c>
      <c r="R9" s="15">
        <f t="shared" si="3"/>
        <v>61880.299999999996</v>
      </c>
      <c r="S9" s="15">
        <f t="shared" si="3"/>
        <v>67118.599999999991</v>
      </c>
      <c r="T9" s="15">
        <f t="shared" si="3"/>
        <v>83697.700000000026</v>
      </c>
      <c r="U9" s="15">
        <f t="shared" si="3"/>
        <v>80535.5</v>
      </c>
      <c r="V9" s="15">
        <f t="shared" si="3"/>
        <v>72133.89999999998</v>
      </c>
      <c r="W9" s="15">
        <f t="shared" si="3"/>
        <v>72372.099999999991</v>
      </c>
      <c r="X9" s="15">
        <f t="shared" si="3"/>
        <v>70101.399999999994</v>
      </c>
      <c r="Y9" s="15">
        <f t="shared" si="3"/>
        <v>73693.3</v>
      </c>
      <c r="Z9" s="15">
        <f t="shared" si="3"/>
        <v>72416.3</v>
      </c>
      <c r="AA9" s="15">
        <f t="shared" si="3"/>
        <v>68136.200000000012</v>
      </c>
      <c r="AB9" s="15">
        <f t="shared" si="3"/>
        <v>74851.400000000009</v>
      </c>
      <c r="AC9" s="17">
        <f t="shared" si="3"/>
        <v>870447.10000000009</v>
      </c>
      <c r="AD9" s="18">
        <f t="shared" si="1"/>
        <v>91327.300000000279</v>
      </c>
      <c r="AE9" s="15">
        <f t="shared" si="2"/>
        <v>11.721855868635389</v>
      </c>
    </row>
    <row r="10" spans="3:31" ht="15.95" customHeight="1" x14ac:dyDescent="0.2">
      <c r="C10" s="20" t="s">
        <v>22</v>
      </c>
      <c r="D10" s="15">
        <f t="shared" ref="D10:P10" si="4">SUM(D11:D14)</f>
        <v>21803.3</v>
      </c>
      <c r="E10" s="15">
        <f t="shared" si="4"/>
        <v>19465.5</v>
      </c>
      <c r="F10" s="15">
        <f t="shared" si="4"/>
        <v>15179.8</v>
      </c>
      <c r="G10" s="15">
        <f t="shared" si="4"/>
        <v>39847.899999999994</v>
      </c>
      <c r="H10" s="15">
        <f t="shared" si="4"/>
        <v>22506.3</v>
      </c>
      <c r="I10" s="15">
        <f t="shared" si="4"/>
        <v>18611.899999999998</v>
      </c>
      <c r="J10" s="15">
        <f t="shared" si="4"/>
        <v>29516.699999999997</v>
      </c>
      <c r="K10" s="15">
        <f t="shared" si="4"/>
        <v>21687.899999999998</v>
      </c>
      <c r="L10" s="15">
        <f t="shared" si="4"/>
        <v>16559.400000000001</v>
      </c>
      <c r="M10" s="15">
        <f t="shared" si="4"/>
        <v>20425</v>
      </c>
      <c r="N10" s="15">
        <f t="shared" si="4"/>
        <v>21737.199999999997</v>
      </c>
      <c r="O10" s="15">
        <f t="shared" si="4"/>
        <v>17290.399999999998</v>
      </c>
      <c r="P10" s="15">
        <f t="shared" si="4"/>
        <v>264631.29999999993</v>
      </c>
      <c r="Q10" s="16">
        <f t="shared" ref="Q10:AA10" si="5">SUM(Q11:Q14)</f>
        <v>24882.1</v>
      </c>
      <c r="R10" s="15">
        <f t="shared" si="5"/>
        <v>16246.9</v>
      </c>
      <c r="S10" s="15">
        <f t="shared" si="5"/>
        <v>18065.7</v>
      </c>
      <c r="T10" s="15">
        <f t="shared" si="5"/>
        <v>36171.399999999994</v>
      </c>
      <c r="U10" s="15">
        <f t="shared" si="5"/>
        <v>30998.699999999997</v>
      </c>
      <c r="V10" s="15">
        <f t="shared" si="5"/>
        <v>21322.1</v>
      </c>
      <c r="W10" s="15">
        <f t="shared" si="5"/>
        <v>24440.600000000002</v>
      </c>
      <c r="X10" s="15">
        <f t="shared" si="5"/>
        <v>19683.7</v>
      </c>
      <c r="Y10" s="15">
        <f t="shared" si="5"/>
        <v>21864.7</v>
      </c>
      <c r="Z10" s="15">
        <f t="shared" si="5"/>
        <v>22527</v>
      </c>
      <c r="AA10" s="15">
        <f t="shared" si="5"/>
        <v>20210.099999999999</v>
      </c>
      <c r="AB10" s="15">
        <f>SUM(AB11:AB14)</f>
        <v>22089.200000000001</v>
      </c>
      <c r="AC10" s="17">
        <f>SUM(AC11:AC14)</f>
        <v>278502.2</v>
      </c>
      <c r="AD10" s="18">
        <f t="shared" si="1"/>
        <v>13870.900000000081</v>
      </c>
      <c r="AE10" s="15">
        <f t="shared" si="2"/>
        <v>5.2415946261837068</v>
      </c>
    </row>
    <row r="11" spans="3:31" ht="15.95" customHeight="1" x14ac:dyDescent="0.2">
      <c r="C11" s="21" t="s">
        <v>23</v>
      </c>
      <c r="D11" s="22">
        <v>6347.1</v>
      </c>
      <c r="E11" s="22">
        <v>5866.4</v>
      </c>
      <c r="F11" s="22">
        <v>6287.3</v>
      </c>
      <c r="G11" s="22">
        <v>5482.9</v>
      </c>
      <c r="H11" s="22">
        <v>6263.3</v>
      </c>
      <c r="I11" s="22">
        <v>5392</v>
      </c>
      <c r="J11" s="22">
        <v>5315.5</v>
      </c>
      <c r="K11" s="22">
        <v>5631.3</v>
      </c>
      <c r="L11" s="22">
        <v>5465.1</v>
      </c>
      <c r="M11" s="22">
        <v>5051.3</v>
      </c>
      <c r="N11" s="22">
        <v>5656.9</v>
      </c>
      <c r="O11" s="22">
        <v>6266.7</v>
      </c>
      <c r="P11" s="23">
        <f>SUM(D11:O11)</f>
        <v>69025.8</v>
      </c>
      <c r="Q11" s="22">
        <v>8213.4</v>
      </c>
      <c r="R11" s="24">
        <v>6823.7</v>
      </c>
      <c r="S11" s="24">
        <v>7665.4</v>
      </c>
      <c r="T11" s="24">
        <v>7677.4</v>
      </c>
      <c r="U11" s="22">
        <v>8262.4</v>
      </c>
      <c r="V11" s="22">
        <v>6881.5</v>
      </c>
      <c r="W11" s="22">
        <v>5893.1</v>
      </c>
      <c r="X11" s="22">
        <v>6865.2</v>
      </c>
      <c r="Y11" s="22">
        <v>7789</v>
      </c>
      <c r="Z11" s="22">
        <v>6428.4</v>
      </c>
      <c r="AA11" s="22">
        <v>6916.1</v>
      </c>
      <c r="AB11" s="22">
        <v>7784.1</v>
      </c>
      <c r="AC11" s="25">
        <f>SUM(Q11:AB11)</f>
        <v>87199.700000000012</v>
      </c>
      <c r="AD11" s="26">
        <f t="shared" si="1"/>
        <v>18173.900000000009</v>
      </c>
      <c r="AE11" s="24">
        <f t="shared" si="2"/>
        <v>26.32914069811579</v>
      </c>
    </row>
    <row r="12" spans="3:31" ht="15.95" customHeight="1" x14ac:dyDescent="0.2">
      <c r="C12" s="21" t="s">
        <v>24</v>
      </c>
      <c r="D12" s="22">
        <v>11336.3</v>
      </c>
      <c r="E12" s="22">
        <v>11432.6</v>
      </c>
      <c r="F12" s="22">
        <v>6592.9</v>
      </c>
      <c r="G12" s="22">
        <v>30794.799999999999</v>
      </c>
      <c r="H12" s="22">
        <v>12656.5</v>
      </c>
      <c r="I12" s="22">
        <v>9294.6</v>
      </c>
      <c r="J12" s="22">
        <v>19286.7</v>
      </c>
      <c r="K12" s="22">
        <v>12063.2</v>
      </c>
      <c r="L12" s="22">
        <v>7034.6</v>
      </c>
      <c r="M12" s="22">
        <v>11562.4</v>
      </c>
      <c r="N12" s="22">
        <v>11648.4</v>
      </c>
      <c r="O12" s="22">
        <v>7171.8</v>
      </c>
      <c r="P12" s="23">
        <f>SUM(D12:O12)</f>
        <v>150874.79999999999</v>
      </c>
      <c r="Q12" s="22">
        <v>10863.5</v>
      </c>
      <c r="R12" s="24">
        <v>6754.3</v>
      </c>
      <c r="S12" s="24">
        <v>7280.6</v>
      </c>
      <c r="T12" s="24">
        <v>24162.1</v>
      </c>
      <c r="U12" s="22">
        <v>18167.7</v>
      </c>
      <c r="V12" s="22">
        <v>9882.7000000000007</v>
      </c>
      <c r="W12" s="22">
        <v>13510.8</v>
      </c>
      <c r="X12" s="22">
        <v>9376.2000000000007</v>
      </c>
      <c r="Y12" s="22">
        <v>9413.7999999999993</v>
      </c>
      <c r="Z12" s="22">
        <v>12478</v>
      </c>
      <c r="AA12" s="22">
        <v>9433.2999999999993</v>
      </c>
      <c r="AB12" s="22">
        <v>9561.2999999999993</v>
      </c>
      <c r="AC12" s="25">
        <f>SUM(Q12:AB12)</f>
        <v>140884.29999999999</v>
      </c>
      <c r="AD12" s="26">
        <f t="shared" si="1"/>
        <v>-9990.5</v>
      </c>
      <c r="AE12" s="24">
        <f t="shared" si="2"/>
        <v>-6.6217154886037966</v>
      </c>
    </row>
    <row r="13" spans="3:31" ht="15.95" customHeight="1" x14ac:dyDescent="0.2">
      <c r="C13" s="21" t="s">
        <v>25</v>
      </c>
      <c r="D13" s="22">
        <v>4044.1</v>
      </c>
      <c r="E13" s="22">
        <v>2100.1999999999998</v>
      </c>
      <c r="F13" s="22">
        <v>2215.3000000000002</v>
      </c>
      <c r="G13" s="22">
        <v>3480.7</v>
      </c>
      <c r="H13" s="22">
        <v>3462.7</v>
      </c>
      <c r="I13" s="22">
        <v>3799.2</v>
      </c>
      <c r="J13" s="22">
        <v>4774.3999999999996</v>
      </c>
      <c r="K13" s="22">
        <v>3831.8</v>
      </c>
      <c r="L13" s="22">
        <v>3921.2</v>
      </c>
      <c r="M13" s="22">
        <v>3683.3</v>
      </c>
      <c r="N13" s="22">
        <v>4314.3999999999996</v>
      </c>
      <c r="O13" s="22">
        <v>3733.8</v>
      </c>
      <c r="P13" s="23">
        <f>SUM(D13:O13)</f>
        <v>43361.100000000006</v>
      </c>
      <c r="Q13" s="22">
        <v>5706.1</v>
      </c>
      <c r="R13" s="24">
        <v>2498.9</v>
      </c>
      <c r="S13" s="24">
        <v>2986.7</v>
      </c>
      <c r="T13" s="24">
        <v>4221.2</v>
      </c>
      <c r="U13" s="22">
        <v>4423.3</v>
      </c>
      <c r="V13" s="22">
        <v>4380.8</v>
      </c>
      <c r="W13" s="22">
        <v>4877.7</v>
      </c>
      <c r="X13" s="22">
        <v>3242.5</v>
      </c>
      <c r="Y13" s="22">
        <v>4514</v>
      </c>
      <c r="Z13" s="22">
        <v>3424.5</v>
      </c>
      <c r="AA13" s="22">
        <v>3722.4</v>
      </c>
      <c r="AB13" s="22">
        <v>4382.2</v>
      </c>
      <c r="AC13" s="25">
        <f>SUM(Q13:AB13)</f>
        <v>48380.299999999996</v>
      </c>
      <c r="AD13" s="26">
        <f t="shared" si="1"/>
        <v>5019.1999999999898</v>
      </c>
      <c r="AE13" s="24">
        <f t="shared" si="2"/>
        <v>11.575352101307368</v>
      </c>
    </row>
    <row r="14" spans="3:31" ht="15.95" customHeight="1" x14ac:dyDescent="0.2">
      <c r="C14" s="21" t="s">
        <v>26</v>
      </c>
      <c r="D14" s="22">
        <v>75.8</v>
      </c>
      <c r="E14" s="22">
        <v>66.3</v>
      </c>
      <c r="F14" s="22">
        <v>84.3</v>
      </c>
      <c r="G14" s="22">
        <v>89.5</v>
      </c>
      <c r="H14" s="22">
        <v>123.8</v>
      </c>
      <c r="I14" s="22">
        <v>126.1</v>
      </c>
      <c r="J14" s="22">
        <v>140.1</v>
      </c>
      <c r="K14" s="22">
        <v>161.6</v>
      </c>
      <c r="L14" s="22">
        <v>138.5</v>
      </c>
      <c r="M14" s="22">
        <v>128</v>
      </c>
      <c r="N14" s="22">
        <v>117.5</v>
      </c>
      <c r="O14" s="22">
        <v>118.1</v>
      </c>
      <c r="P14" s="23">
        <f>SUM(D14:O14)</f>
        <v>1369.6</v>
      </c>
      <c r="Q14" s="22">
        <v>99.1</v>
      </c>
      <c r="R14" s="24">
        <v>170</v>
      </c>
      <c r="S14" s="24">
        <v>133</v>
      </c>
      <c r="T14" s="24">
        <v>110.7</v>
      </c>
      <c r="U14" s="22">
        <v>145.30000000000001</v>
      </c>
      <c r="V14" s="22">
        <v>177.1</v>
      </c>
      <c r="W14" s="22">
        <v>159</v>
      </c>
      <c r="X14" s="22">
        <v>199.8</v>
      </c>
      <c r="Y14" s="22">
        <v>147.9</v>
      </c>
      <c r="Z14" s="22">
        <v>196.1</v>
      </c>
      <c r="AA14" s="22">
        <v>138.30000000000001</v>
      </c>
      <c r="AB14" s="22">
        <v>361.6</v>
      </c>
      <c r="AC14" s="25">
        <f>SUM(Q14:AB14)</f>
        <v>2037.9</v>
      </c>
      <c r="AD14" s="26">
        <f t="shared" si="1"/>
        <v>668.30000000000018</v>
      </c>
      <c r="AE14" s="24">
        <f t="shared" si="2"/>
        <v>48.795268691588802</v>
      </c>
    </row>
    <row r="15" spans="3:31" ht="15.95" customHeight="1" x14ac:dyDescent="0.2">
      <c r="C15" s="19" t="s">
        <v>27</v>
      </c>
      <c r="D15" s="27">
        <f>+D16+D23</f>
        <v>1866.6999999999998</v>
      </c>
      <c r="E15" s="27">
        <f>+E16+E23</f>
        <v>2499.4</v>
      </c>
      <c r="F15" s="27">
        <f>+F16+F23</f>
        <v>3880</v>
      </c>
      <c r="G15" s="27">
        <f>+G16+G23</f>
        <v>5507.5</v>
      </c>
      <c r="H15" s="27">
        <f t="shared" ref="H15:N15" si="6">+H16+H23</f>
        <v>3245.7</v>
      </c>
      <c r="I15" s="27">
        <f t="shared" si="6"/>
        <v>3207.6</v>
      </c>
      <c r="J15" s="27">
        <f t="shared" si="6"/>
        <v>4944.9000000000005</v>
      </c>
      <c r="K15" s="27">
        <f t="shared" si="6"/>
        <v>3115</v>
      </c>
      <c r="L15" s="27">
        <f t="shared" si="6"/>
        <v>4107.6000000000004</v>
      </c>
      <c r="M15" s="27">
        <f t="shared" si="6"/>
        <v>7235.2000000000007</v>
      </c>
      <c r="N15" s="27">
        <f t="shared" si="6"/>
        <v>3762.4</v>
      </c>
      <c r="O15" s="27">
        <f>+O16+O23</f>
        <v>4276.2</v>
      </c>
      <c r="P15" s="27">
        <f>+P16+P23</f>
        <v>47648.2</v>
      </c>
      <c r="Q15" s="28">
        <f>+Q16+Q23</f>
        <v>2422.8000000000002</v>
      </c>
      <c r="R15" s="27">
        <f t="shared" ref="R15:AA15" si="7">+R16+R23</f>
        <v>3160.0999999999995</v>
      </c>
      <c r="S15" s="27">
        <f t="shared" si="7"/>
        <v>4726.9999999999991</v>
      </c>
      <c r="T15" s="27">
        <f t="shared" si="7"/>
        <v>4715.4000000000005</v>
      </c>
      <c r="U15" s="27">
        <f t="shared" si="7"/>
        <v>4823.7000000000016</v>
      </c>
      <c r="V15" s="27">
        <f t="shared" si="7"/>
        <v>3340.1000000000004</v>
      </c>
      <c r="W15" s="27">
        <f t="shared" si="7"/>
        <v>3396.4999999999995</v>
      </c>
      <c r="X15" s="27">
        <f t="shared" si="7"/>
        <v>3441.1</v>
      </c>
      <c r="Y15" s="27">
        <f t="shared" si="7"/>
        <v>4491.8999999999996</v>
      </c>
      <c r="Z15" s="27">
        <f t="shared" si="7"/>
        <v>5624</v>
      </c>
      <c r="AA15" s="27">
        <f t="shared" si="7"/>
        <v>3201.2000000000003</v>
      </c>
      <c r="AB15" s="27">
        <f>+AB16+AB23</f>
        <v>4018.1</v>
      </c>
      <c r="AC15" s="17">
        <f>+AC16+AC23</f>
        <v>47361.9</v>
      </c>
      <c r="AD15" s="29">
        <f t="shared" si="1"/>
        <v>-286.29999999999563</v>
      </c>
      <c r="AE15" s="27">
        <f t="shared" si="2"/>
        <v>-0.60086215219041994</v>
      </c>
    </row>
    <row r="16" spans="3:31" ht="15.95" customHeight="1" x14ac:dyDescent="0.2">
      <c r="C16" s="30" t="s">
        <v>28</v>
      </c>
      <c r="D16" s="27">
        <f>SUM(D17:D22)</f>
        <v>1810.6</v>
      </c>
      <c r="E16" s="27">
        <f>SUM(E17:E22)</f>
        <v>2419.2000000000003</v>
      </c>
      <c r="F16" s="27">
        <f>SUM(F17:F22)</f>
        <v>3785.6</v>
      </c>
      <c r="G16" s="27">
        <f>SUM(G17:G22)</f>
        <v>5414.2</v>
      </c>
      <c r="H16" s="27">
        <f t="shared" ref="H16:N16" si="8">SUM(H17:H22)</f>
        <v>3113.5</v>
      </c>
      <c r="I16" s="27">
        <f t="shared" si="8"/>
        <v>3065.7</v>
      </c>
      <c r="J16" s="27">
        <f t="shared" si="8"/>
        <v>4736.8</v>
      </c>
      <c r="K16" s="27">
        <f t="shared" si="8"/>
        <v>2936.8</v>
      </c>
      <c r="L16" s="27">
        <f t="shared" si="8"/>
        <v>3887.7000000000003</v>
      </c>
      <c r="M16" s="27">
        <f t="shared" si="8"/>
        <v>7062.6</v>
      </c>
      <c r="N16" s="27">
        <f t="shared" si="8"/>
        <v>3525.1</v>
      </c>
      <c r="O16" s="27">
        <f>SUM(O17:O22)</f>
        <v>4040.7</v>
      </c>
      <c r="P16" s="27">
        <f>SUM(P17:P22)</f>
        <v>45798.5</v>
      </c>
      <c r="Q16" s="28">
        <f t="shared" ref="Q16:AA16" si="9">SUM(Q17:Q22)</f>
        <v>2294.1000000000004</v>
      </c>
      <c r="R16" s="27">
        <f t="shared" si="9"/>
        <v>2965.8999999999996</v>
      </c>
      <c r="S16" s="27">
        <f t="shared" si="9"/>
        <v>4480.9999999999991</v>
      </c>
      <c r="T16" s="27">
        <f t="shared" si="9"/>
        <v>4530.6000000000004</v>
      </c>
      <c r="U16" s="27">
        <f t="shared" si="9"/>
        <v>4603.1000000000013</v>
      </c>
      <c r="V16" s="27">
        <f t="shared" si="9"/>
        <v>3138.1000000000004</v>
      </c>
      <c r="W16" s="27">
        <f t="shared" si="9"/>
        <v>3202.2999999999997</v>
      </c>
      <c r="X16" s="27">
        <f t="shared" si="9"/>
        <v>3250.4</v>
      </c>
      <c r="Y16" s="27">
        <f t="shared" si="9"/>
        <v>4296.7</v>
      </c>
      <c r="Z16" s="27">
        <f t="shared" si="9"/>
        <v>5441.4</v>
      </c>
      <c r="AA16" s="27">
        <f t="shared" si="9"/>
        <v>3033.8</v>
      </c>
      <c r="AB16" s="27">
        <f>SUM(AB17:AB22)</f>
        <v>3823.5</v>
      </c>
      <c r="AC16" s="17">
        <f>SUM(AC17:AC22)</f>
        <v>45060.9</v>
      </c>
      <c r="AD16" s="29">
        <f t="shared" si="1"/>
        <v>-737.59999999999854</v>
      </c>
      <c r="AE16" s="27">
        <f t="shared" si="2"/>
        <v>-1.6105330960620949</v>
      </c>
    </row>
    <row r="17" spans="3:31" ht="15.95" customHeight="1" x14ac:dyDescent="0.2">
      <c r="C17" s="31" t="s">
        <v>29</v>
      </c>
      <c r="D17" s="32">
        <v>116.3</v>
      </c>
      <c r="E17" s="33">
        <v>270.7</v>
      </c>
      <c r="F17" s="33">
        <v>1198.3</v>
      </c>
      <c r="G17" s="33">
        <v>237.5</v>
      </c>
      <c r="H17" s="33">
        <v>227.3</v>
      </c>
      <c r="I17" s="33">
        <v>187.8</v>
      </c>
      <c r="J17" s="33">
        <v>268.7</v>
      </c>
      <c r="K17" s="33">
        <v>256.10000000000002</v>
      </c>
      <c r="L17" s="33">
        <v>1006.8</v>
      </c>
      <c r="M17" s="33">
        <v>149.19999999999999</v>
      </c>
      <c r="N17" s="33">
        <v>134.6</v>
      </c>
      <c r="O17" s="33">
        <v>117.4</v>
      </c>
      <c r="P17" s="23">
        <f t="shared" ref="P17:P23" si="10">SUM(D17:O17)</f>
        <v>4170.7</v>
      </c>
      <c r="Q17" s="32">
        <v>95.3</v>
      </c>
      <c r="R17" s="34">
        <v>354</v>
      </c>
      <c r="S17" s="34">
        <v>1483.4</v>
      </c>
      <c r="T17" s="34">
        <v>189.1</v>
      </c>
      <c r="U17" s="33">
        <v>168.8</v>
      </c>
      <c r="V17" s="33">
        <v>140.1</v>
      </c>
      <c r="W17" s="33">
        <v>136.6</v>
      </c>
      <c r="X17" s="33">
        <v>334.9</v>
      </c>
      <c r="Y17" s="33">
        <v>1180.0999999999999</v>
      </c>
      <c r="Z17" s="33">
        <v>145.1</v>
      </c>
      <c r="AA17" s="33">
        <v>113.4</v>
      </c>
      <c r="AB17" s="33">
        <v>96.7</v>
      </c>
      <c r="AC17" s="25">
        <f t="shared" ref="AC17:AC23" si="11">SUM(Q17:AB17)</f>
        <v>4437.5</v>
      </c>
      <c r="AD17" s="26">
        <f t="shared" si="1"/>
        <v>266.80000000000018</v>
      </c>
      <c r="AE17" s="24">
        <f t="shared" si="2"/>
        <v>6.3970076965497444</v>
      </c>
    </row>
    <row r="18" spans="3:31" ht="15.95" customHeight="1" x14ac:dyDescent="0.2">
      <c r="C18" s="31" t="s">
        <v>30</v>
      </c>
      <c r="D18" s="32">
        <v>248.2</v>
      </c>
      <c r="E18" s="33">
        <v>181.9</v>
      </c>
      <c r="F18" s="33">
        <v>264.8</v>
      </c>
      <c r="G18" s="33">
        <v>2740.6</v>
      </c>
      <c r="H18" s="33">
        <v>413</v>
      </c>
      <c r="I18" s="33">
        <v>393.7</v>
      </c>
      <c r="J18" s="33">
        <v>658.6</v>
      </c>
      <c r="K18" s="33">
        <v>238.5</v>
      </c>
      <c r="L18" s="33">
        <v>198.4</v>
      </c>
      <c r="M18" s="33">
        <v>2562.6</v>
      </c>
      <c r="N18" s="33">
        <v>288</v>
      </c>
      <c r="O18" s="33">
        <v>207.4</v>
      </c>
      <c r="P18" s="23">
        <f t="shared" si="10"/>
        <v>8395.6999999999989</v>
      </c>
      <c r="Q18" s="32">
        <v>257.10000000000002</v>
      </c>
      <c r="R18" s="34">
        <v>217.9</v>
      </c>
      <c r="S18" s="34">
        <v>234.2</v>
      </c>
      <c r="T18" s="34">
        <v>1658.7</v>
      </c>
      <c r="U18" s="33">
        <v>2019.9</v>
      </c>
      <c r="V18" s="33">
        <v>317.10000000000002</v>
      </c>
      <c r="W18" s="33">
        <v>349.9</v>
      </c>
      <c r="X18" s="33">
        <v>170.8</v>
      </c>
      <c r="Y18" s="33">
        <v>193.6</v>
      </c>
      <c r="Z18" s="33">
        <v>2749.6</v>
      </c>
      <c r="AA18" s="33">
        <v>285.89999999999998</v>
      </c>
      <c r="AB18" s="33">
        <v>159.80000000000001</v>
      </c>
      <c r="AC18" s="25">
        <f t="shared" si="11"/>
        <v>8614.5</v>
      </c>
      <c r="AD18" s="26">
        <f t="shared" si="1"/>
        <v>218.80000000000109</v>
      </c>
      <c r="AE18" s="24">
        <f t="shared" si="2"/>
        <v>2.6060959777028847</v>
      </c>
    </row>
    <row r="19" spans="3:31" ht="15.95" customHeight="1" x14ac:dyDescent="0.2">
      <c r="C19" s="31" t="s">
        <v>31</v>
      </c>
      <c r="D19" s="32">
        <v>515.29999999999995</v>
      </c>
      <c r="E19" s="33">
        <v>901.1</v>
      </c>
      <c r="F19" s="33">
        <v>1133.2</v>
      </c>
      <c r="G19" s="33">
        <v>1096.5999999999999</v>
      </c>
      <c r="H19" s="33">
        <v>1191.3</v>
      </c>
      <c r="I19" s="33">
        <v>1343.4</v>
      </c>
      <c r="J19" s="33">
        <v>2367.8000000000002</v>
      </c>
      <c r="K19" s="33">
        <v>1219</v>
      </c>
      <c r="L19" s="33">
        <v>1427.7</v>
      </c>
      <c r="M19" s="33">
        <v>2822.9</v>
      </c>
      <c r="N19" s="33">
        <v>1701.8</v>
      </c>
      <c r="O19" s="33">
        <v>1347.8</v>
      </c>
      <c r="P19" s="23">
        <f t="shared" si="10"/>
        <v>17067.900000000001</v>
      </c>
      <c r="Q19" s="32">
        <v>810.2</v>
      </c>
      <c r="R19" s="34">
        <v>983.3</v>
      </c>
      <c r="S19" s="34">
        <v>1189.0999999999999</v>
      </c>
      <c r="T19" s="34">
        <v>954.5</v>
      </c>
      <c r="U19" s="33">
        <v>1003.2</v>
      </c>
      <c r="V19" s="33">
        <v>1151</v>
      </c>
      <c r="W19" s="33">
        <v>1047.5</v>
      </c>
      <c r="X19" s="33">
        <v>1359.9</v>
      </c>
      <c r="Y19" s="33">
        <v>1113.8</v>
      </c>
      <c r="Z19" s="33">
        <v>1011.6</v>
      </c>
      <c r="AA19" s="33">
        <v>1121.8</v>
      </c>
      <c r="AB19" s="33">
        <v>1268.8</v>
      </c>
      <c r="AC19" s="25">
        <f t="shared" si="11"/>
        <v>13014.699999999999</v>
      </c>
      <c r="AD19" s="26">
        <f t="shared" si="1"/>
        <v>-4053.2000000000025</v>
      </c>
      <c r="AE19" s="24">
        <f t="shared" si="2"/>
        <v>-23.747502621880852</v>
      </c>
    </row>
    <row r="20" spans="3:31" ht="15.95" customHeight="1" x14ac:dyDescent="0.2">
      <c r="C20" s="35" t="s">
        <v>32</v>
      </c>
      <c r="D20" s="22">
        <v>105.3</v>
      </c>
      <c r="E20" s="33">
        <v>159.6</v>
      </c>
      <c r="F20" s="33">
        <v>187.4</v>
      </c>
      <c r="G20" s="33">
        <v>160.69999999999999</v>
      </c>
      <c r="H20" s="33">
        <v>163</v>
      </c>
      <c r="I20" s="33">
        <v>153.1</v>
      </c>
      <c r="J20" s="33">
        <v>162.30000000000001</v>
      </c>
      <c r="K20" s="33">
        <v>155.19999999999999</v>
      </c>
      <c r="L20" s="33">
        <v>167</v>
      </c>
      <c r="M20" s="33">
        <v>158.9</v>
      </c>
      <c r="N20" s="33">
        <v>168.6</v>
      </c>
      <c r="O20" s="33">
        <v>165.8</v>
      </c>
      <c r="P20" s="23">
        <f t="shared" si="10"/>
        <v>1906.9</v>
      </c>
      <c r="Q20" s="22">
        <v>150.19999999999999</v>
      </c>
      <c r="R20" s="34">
        <v>186.7</v>
      </c>
      <c r="S20" s="34">
        <v>205</v>
      </c>
      <c r="T20" s="34">
        <v>156.5</v>
      </c>
      <c r="U20" s="33">
        <v>171.8</v>
      </c>
      <c r="V20" s="33">
        <v>168.6</v>
      </c>
      <c r="W20" s="33">
        <v>165.1</v>
      </c>
      <c r="X20" s="33">
        <v>170.4</v>
      </c>
      <c r="Y20" s="33">
        <v>159.6</v>
      </c>
      <c r="Z20" s="33">
        <v>158</v>
      </c>
      <c r="AA20" s="33">
        <v>176.8</v>
      </c>
      <c r="AB20" s="33">
        <v>179.6</v>
      </c>
      <c r="AC20" s="25">
        <f t="shared" si="11"/>
        <v>2048.2999999999997</v>
      </c>
      <c r="AD20" s="26">
        <f t="shared" si="1"/>
        <v>141.39999999999964</v>
      </c>
      <c r="AE20" s="24">
        <f t="shared" si="2"/>
        <v>7.4151764644186695</v>
      </c>
    </row>
    <row r="21" spans="3:31" ht="15.95" customHeight="1" x14ac:dyDescent="0.2">
      <c r="C21" s="31" t="s">
        <v>33</v>
      </c>
      <c r="D21" s="22">
        <v>773.8</v>
      </c>
      <c r="E21" s="33">
        <v>777.5</v>
      </c>
      <c r="F21" s="33">
        <v>795.8</v>
      </c>
      <c r="G21" s="33">
        <v>986.5</v>
      </c>
      <c r="H21" s="33">
        <v>832</v>
      </c>
      <c r="I21" s="33">
        <v>802.7</v>
      </c>
      <c r="J21" s="33">
        <v>1074</v>
      </c>
      <c r="K21" s="33">
        <v>828</v>
      </c>
      <c r="L21" s="33">
        <v>909.9</v>
      </c>
      <c r="M21" s="33">
        <v>1124.9000000000001</v>
      </c>
      <c r="N21" s="33">
        <v>924.6</v>
      </c>
      <c r="O21" s="33">
        <v>1401.6</v>
      </c>
      <c r="P21" s="23">
        <f t="shared" si="10"/>
        <v>11231.300000000001</v>
      </c>
      <c r="Q21" s="22">
        <v>833.9</v>
      </c>
      <c r="R21" s="34">
        <v>1008.5</v>
      </c>
      <c r="S21" s="34">
        <v>1007.9</v>
      </c>
      <c r="T21" s="34">
        <v>1287.3</v>
      </c>
      <c r="U21" s="33">
        <v>1032.5999999999999</v>
      </c>
      <c r="V21" s="33">
        <v>1029.5</v>
      </c>
      <c r="W21" s="33">
        <v>1328.1</v>
      </c>
      <c r="X21" s="33">
        <v>996.7</v>
      </c>
      <c r="Y21" s="33">
        <v>1294.5999999999999</v>
      </c>
      <c r="Z21" s="33">
        <v>1066.3</v>
      </c>
      <c r="AA21" s="33">
        <v>1041.9000000000001</v>
      </c>
      <c r="AB21" s="33">
        <v>1620.2</v>
      </c>
      <c r="AC21" s="25">
        <f t="shared" si="11"/>
        <v>13547.500000000002</v>
      </c>
      <c r="AD21" s="26">
        <f t="shared" si="1"/>
        <v>2316.2000000000007</v>
      </c>
      <c r="AE21" s="24">
        <f t="shared" si="2"/>
        <v>20.622723994550949</v>
      </c>
    </row>
    <row r="22" spans="3:31" ht="15.95" customHeight="1" x14ac:dyDescent="0.2">
      <c r="C22" s="35" t="s">
        <v>34</v>
      </c>
      <c r="D22" s="22">
        <v>51.7</v>
      </c>
      <c r="E22" s="33">
        <v>128.4</v>
      </c>
      <c r="F22" s="33">
        <v>206.1</v>
      </c>
      <c r="G22" s="33">
        <v>192.3</v>
      </c>
      <c r="H22" s="33">
        <v>286.89999999999998</v>
      </c>
      <c r="I22" s="33">
        <v>185</v>
      </c>
      <c r="J22" s="33">
        <v>205.4</v>
      </c>
      <c r="K22" s="33">
        <v>240</v>
      </c>
      <c r="L22" s="33">
        <v>177.9</v>
      </c>
      <c r="M22" s="33">
        <v>244.1</v>
      </c>
      <c r="N22" s="33">
        <v>307.5</v>
      </c>
      <c r="O22" s="33">
        <v>800.7</v>
      </c>
      <c r="P22" s="23">
        <f t="shared" si="10"/>
        <v>3026</v>
      </c>
      <c r="Q22" s="22">
        <v>147.4</v>
      </c>
      <c r="R22" s="34">
        <v>215.5</v>
      </c>
      <c r="S22" s="34">
        <v>361.4</v>
      </c>
      <c r="T22" s="34">
        <v>284.5</v>
      </c>
      <c r="U22" s="33">
        <v>206.8</v>
      </c>
      <c r="V22" s="33">
        <v>331.8</v>
      </c>
      <c r="W22" s="33">
        <v>175.1</v>
      </c>
      <c r="X22" s="33">
        <v>217.7</v>
      </c>
      <c r="Y22" s="33">
        <v>355</v>
      </c>
      <c r="Z22" s="33">
        <v>310.8</v>
      </c>
      <c r="AA22" s="33">
        <v>294</v>
      </c>
      <c r="AB22" s="33">
        <v>498.4</v>
      </c>
      <c r="AC22" s="25">
        <f t="shared" si="11"/>
        <v>3398.4</v>
      </c>
      <c r="AD22" s="26">
        <f t="shared" si="1"/>
        <v>372.40000000000009</v>
      </c>
      <c r="AE22" s="24">
        <f t="shared" si="2"/>
        <v>12.306675479180438</v>
      </c>
    </row>
    <row r="23" spans="3:31" ht="15.95" customHeight="1" x14ac:dyDescent="0.2">
      <c r="C23" s="30" t="s">
        <v>35</v>
      </c>
      <c r="D23" s="16">
        <v>56.1</v>
      </c>
      <c r="E23" s="28">
        <v>80.2</v>
      </c>
      <c r="F23" s="28">
        <v>94.4</v>
      </c>
      <c r="G23" s="28">
        <v>93.3</v>
      </c>
      <c r="H23" s="28">
        <v>132.19999999999999</v>
      </c>
      <c r="I23" s="28">
        <v>141.9</v>
      </c>
      <c r="J23" s="28">
        <v>208.1</v>
      </c>
      <c r="K23" s="28">
        <v>178.2</v>
      </c>
      <c r="L23" s="28">
        <v>219.9</v>
      </c>
      <c r="M23" s="28">
        <v>172.6</v>
      </c>
      <c r="N23" s="28">
        <v>237.3</v>
      </c>
      <c r="O23" s="28">
        <v>235.5</v>
      </c>
      <c r="P23" s="15">
        <f t="shared" si="10"/>
        <v>1849.7</v>
      </c>
      <c r="Q23" s="16">
        <v>128.69999999999999</v>
      </c>
      <c r="R23" s="27">
        <v>194.2</v>
      </c>
      <c r="S23" s="27">
        <v>246</v>
      </c>
      <c r="T23" s="27">
        <v>184.8</v>
      </c>
      <c r="U23" s="28">
        <v>220.6</v>
      </c>
      <c r="V23" s="28">
        <v>202</v>
      </c>
      <c r="W23" s="28">
        <v>194.2</v>
      </c>
      <c r="X23" s="28">
        <v>190.7</v>
      </c>
      <c r="Y23" s="28">
        <v>195.2</v>
      </c>
      <c r="Z23" s="28">
        <v>182.6</v>
      </c>
      <c r="AA23" s="28">
        <v>167.4</v>
      </c>
      <c r="AB23" s="28">
        <v>194.6</v>
      </c>
      <c r="AC23" s="17">
        <f t="shared" si="11"/>
        <v>2301</v>
      </c>
      <c r="AD23" s="18">
        <f t="shared" si="1"/>
        <v>451.29999999999995</v>
      </c>
      <c r="AE23" s="15">
        <f t="shared" si="2"/>
        <v>24.39855111639725</v>
      </c>
    </row>
    <row r="24" spans="3:31" ht="15.95" customHeight="1" x14ac:dyDescent="0.2">
      <c r="C24" s="20" t="s">
        <v>36</v>
      </c>
      <c r="D24" s="16">
        <f>+D25+D28+D36+D44</f>
        <v>32140.3</v>
      </c>
      <c r="E24" s="15">
        <f t="shared" ref="E24:N24" si="12">+E25+E28+E36+E44</f>
        <v>28799.399999999998</v>
      </c>
      <c r="F24" s="15">
        <f t="shared" si="12"/>
        <v>31730</v>
      </c>
      <c r="G24" s="15">
        <f t="shared" si="12"/>
        <v>32218.100000000002</v>
      </c>
      <c r="H24" s="15">
        <f t="shared" si="12"/>
        <v>33734.299999999996</v>
      </c>
      <c r="I24" s="15">
        <f t="shared" si="12"/>
        <v>33294.999999999993</v>
      </c>
      <c r="J24" s="15">
        <f t="shared" si="12"/>
        <v>35283.899999999994</v>
      </c>
      <c r="K24" s="15">
        <f t="shared" si="12"/>
        <v>34745.599999999999</v>
      </c>
      <c r="L24" s="15">
        <f t="shared" si="12"/>
        <v>36571.999999999993</v>
      </c>
      <c r="M24" s="15">
        <f t="shared" si="12"/>
        <v>37845.899999999994</v>
      </c>
      <c r="N24" s="15">
        <f t="shared" si="12"/>
        <v>39298.5</v>
      </c>
      <c r="O24" s="15">
        <f>+O25+O28+O36+O44</f>
        <v>41219.9</v>
      </c>
      <c r="P24" s="15">
        <f>+P25+P28+P36+P44</f>
        <v>416882.9</v>
      </c>
      <c r="Q24" s="16">
        <f>+Q25+Q28+Q36+Q44</f>
        <v>41333.899999999994</v>
      </c>
      <c r="R24" s="15">
        <f t="shared" ref="R24:AA24" si="13">+R25+R28+R36+R44</f>
        <v>37588.6</v>
      </c>
      <c r="S24" s="15">
        <f t="shared" si="13"/>
        <v>39227.5</v>
      </c>
      <c r="T24" s="15">
        <f t="shared" si="13"/>
        <v>38289.400000000009</v>
      </c>
      <c r="U24" s="15">
        <f t="shared" si="13"/>
        <v>39604.299999999996</v>
      </c>
      <c r="V24" s="15">
        <f t="shared" si="13"/>
        <v>41953.799999999988</v>
      </c>
      <c r="W24" s="15">
        <f t="shared" si="13"/>
        <v>39680.1</v>
      </c>
      <c r="X24" s="15">
        <f t="shared" si="13"/>
        <v>41460.9</v>
      </c>
      <c r="Y24" s="15">
        <f t="shared" si="13"/>
        <v>41973.3</v>
      </c>
      <c r="Z24" s="15">
        <f t="shared" si="13"/>
        <v>39385.5</v>
      </c>
      <c r="AA24" s="15">
        <f t="shared" si="13"/>
        <v>39530.300000000003</v>
      </c>
      <c r="AB24" s="15">
        <f>+AB25+AB28+AB36+AB44</f>
        <v>43874</v>
      </c>
      <c r="AC24" s="17">
        <f>+AC25+AC28+AC36+AC44</f>
        <v>483901.60000000003</v>
      </c>
      <c r="AD24" s="18">
        <f t="shared" si="1"/>
        <v>67018.700000000012</v>
      </c>
      <c r="AE24" s="15">
        <f t="shared" si="2"/>
        <v>16.076145123726594</v>
      </c>
    </row>
    <row r="25" spans="3:31" ht="15.95" customHeight="1" x14ac:dyDescent="0.2">
      <c r="C25" s="36" t="s">
        <v>37</v>
      </c>
      <c r="D25" s="16">
        <f>+D26+D27</f>
        <v>20090.099999999999</v>
      </c>
      <c r="E25" s="15">
        <f t="shared" ref="E25:N25" si="14">+E26+E27</f>
        <v>17813</v>
      </c>
      <c r="F25" s="15">
        <f t="shared" si="14"/>
        <v>19043.599999999999</v>
      </c>
      <c r="G25" s="15">
        <f t="shared" si="14"/>
        <v>20327.3</v>
      </c>
      <c r="H25" s="15">
        <f t="shared" si="14"/>
        <v>21831.599999999999</v>
      </c>
      <c r="I25" s="15">
        <f t="shared" si="14"/>
        <v>21755.1</v>
      </c>
      <c r="J25" s="15">
        <f t="shared" si="14"/>
        <v>22175.200000000001</v>
      </c>
      <c r="K25" s="15">
        <f t="shared" si="14"/>
        <v>21798.400000000001</v>
      </c>
      <c r="L25" s="15">
        <f t="shared" si="14"/>
        <v>22245.199999999997</v>
      </c>
      <c r="M25" s="15">
        <f t="shared" si="14"/>
        <v>24224.199999999997</v>
      </c>
      <c r="N25" s="15">
        <f t="shared" si="14"/>
        <v>25310.5</v>
      </c>
      <c r="O25" s="15">
        <f>+O26+O27</f>
        <v>24592.800000000003</v>
      </c>
      <c r="P25" s="15">
        <f>+P26+P27</f>
        <v>261207.00000000003</v>
      </c>
      <c r="Q25" s="16">
        <f>+Q26+Q27</f>
        <v>27407.5</v>
      </c>
      <c r="R25" s="15">
        <f t="shared" ref="R25:AA25" si="15">+R26+R27</f>
        <v>23641.9</v>
      </c>
      <c r="S25" s="15">
        <f t="shared" si="15"/>
        <v>24138.2</v>
      </c>
      <c r="T25" s="15">
        <f t="shared" si="15"/>
        <v>24897.5</v>
      </c>
      <c r="U25" s="15">
        <f t="shared" si="15"/>
        <v>25584</v>
      </c>
      <c r="V25" s="15">
        <f t="shared" si="15"/>
        <v>27257.599999999999</v>
      </c>
      <c r="W25" s="15">
        <f t="shared" si="15"/>
        <v>25778.5</v>
      </c>
      <c r="X25" s="15">
        <f t="shared" si="15"/>
        <v>27800.6</v>
      </c>
      <c r="Y25" s="15">
        <f t="shared" si="15"/>
        <v>26855.200000000001</v>
      </c>
      <c r="Z25" s="15">
        <f t="shared" si="15"/>
        <v>24819.4</v>
      </c>
      <c r="AA25" s="15">
        <f t="shared" si="15"/>
        <v>25800.1</v>
      </c>
      <c r="AB25" s="15">
        <f>+AB26+AB27</f>
        <v>26807.8</v>
      </c>
      <c r="AC25" s="17">
        <f>+AC26+AC27</f>
        <v>310788.3</v>
      </c>
      <c r="AD25" s="18">
        <f t="shared" si="1"/>
        <v>49581.299999999959</v>
      </c>
      <c r="AE25" s="15">
        <f t="shared" si="2"/>
        <v>18.981612284509968</v>
      </c>
    </row>
    <row r="26" spans="3:31" ht="15.95" customHeight="1" x14ac:dyDescent="0.2">
      <c r="C26" s="37" t="s">
        <v>38</v>
      </c>
      <c r="D26" s="22">
        <v>12113.7</v>
      </c>
      <c r="E26" s="22">
        <v>9274.2000000000007</v>
      </c>
      <c r="F26" s="22">
        <v>9410.5</v>
      </c>
      <c r="G26" s="22">
        <v>11287.9</v>
      </c>
      <c r="H26" s="22">
        <v>11011.3</v>
      </c>
      <c r="I26" s="22">
        <v>11301.3</v>
      </c>
      <c r="J26" s="22">
        <v>11912.6</v>
      </c>
      <c r="K26" s="22">
        <v>11634.3</v>
      </c>
      <c r="L26" s="22">
        <v>11841.9</v>
      </c>
      <c r="M26" s="22">
        <v>11927.8</v>
      </c>
      <c r="N26" s="22">
        <v>11673.1</v>
      </c>
      <c r="O26" s="22">
        <v>12790.7</v>
      </c>
      <c r="P26" s="23">
        <f>SUM(D26:O26)</f>
        <v>136179.30000000002</v>
      </c>
      <c r="Q26" s="22">
        <v>15662.9</v>
      </c>
      <c r="R26" s="24">
        <v>11723.7</v>
      </c>
      <c r="S26" s="24">
        <v>11686.7</v>
      </c>
      <c r="T26" s="24">
        <v>13848.8</v>
      </c>
      <c r="U26" s="22">
        <v>12830.5</v>
      </c>
      <c r="V26" s="22">
        <v>13337.9</v>
      </c>
      <c r="W26" s="22">
        <v>12961.8</v>
      </c>
      <c r="X26" s="22">
        <v>13257.7</v>
      </c>
      <c r="Y26" s="22">
        <v>13104.2</v>
      </c>
      <c r="Z26" s="22">
        <v>12059.5</v>
      </c>
      <c r="AA26" s="22">
        <v>13623.9</v>
      </c>
      <c r="AB26" s="22">
        <v>15111</v>
      </c>
      <c r="AC26" s="25">
        <f>SUM(Q26:AB26)</f>
        <v>159208.6</v>
      </c>
      <c r="AD26" s="26">
        <f t="shared" si="1"/>
        <v>23029.299999999988</v>
      </c>
      <c r="AE26" s="24">
        <f t="shared" si="2"/>
        <v>16.911013641574002</v>
      </c>
    </row>
    <row r="27" spans="3:31" ht="15.95" customHeight="1" x14ac:dyDescent="0.2">
      <c r="C27" s="37" t="s">
        <v>39</v>
      </c>
      <c r="D27" s="22">
        <v>7976.4</v>
      </c>
      <c r="E27" s="22">
        <v>8538.7999999999993</v>
      </c>
      <c r="F27" s="22">
        <v>9633.1</v>
      </c>
      <c r="G27" s="22">
        <v>9039.4</v>
      </c>
      <c r="H27" s="22">
        <v>10820.3</v>
      </c>
      <c r="I27" s="22">
        <v>10453.799999999999</v>
      </c>
      <c r="J27" s="22">
        <v>10262.6</v>
      </c>
      <c r="K27" s="22">
        <v>10164.1</v>
      </c>
      <c r="L27" s="22">
        <v>10403.299999999999</v>
      </c>
      <c r="M27" s="22">
        <v>12296.4</v>
      </c>
      <c r="N27" s="22">
        <v>13637.4</v>
      </c>
      <c r="O27" s="22">
        <v>11802.1</v>
      </c>
      <c r="P27" s="23">
        <f>SUM(D27:O27)</f>
        <v>125027.70000000001</v>
      </c>
      <c r="Q27" s="22">
        <v>11744.6</v>
      </c>
      <c r="R27" s="24">
        <v>11918.2</v>
      </c>
      <c r="S27" s="24">
        <v>12451.5</v>
      </c>
      <c r="T27" s="24">
        <v>11048.7</v>
      </c>
      <c r="U27" s="22">
        <v>12753.5</v>
      </c>
      <c r="V27" s="22">
        <v>13919.7</v>
      </c>
      <c r="W27" s="22">
        <v>12816.7</v>
      </c>
      <c r="X27" s="22">
        <v>14542.9</v>
      </c>
      <c r="Y27" s="22">
        <v>13751</v>
      </c>
      <c r="Z27" s="22">
        <v>12759.9</v>
      </c>
      <c r="AA27" s="22">
        <v>12176.2</v>
      </c>
      <c r="AB27" s="22">
        <v>11696.8</v>
      </c>
      <c r="AC27" s="25">
        <f>SUM(Q27:AB27)</f>
        <v>151579.69999999998</v>
      </c>
      <c r="AD27" s="26">
        <f t="shared" si="1"/>
        <v>26551.999999999971</v>
      </c>
      <c r="AE27" s="24">
        <f t="shared" si="2"/>
        <v>21.236893904310779</v>
      </c>
    </row>
    <row r="28" spans="3:31" ht="15.95" customHeight="1" x14ac:dyDescent="0.2">
      <c r="C28" s="38" t="s">
        <v>40</v>
      </c>
      <c r="D28" s="16">
        <f>SUM(D29:D35)</f>
        <v>10271.200000000001</v>
      </c>
      <c r="E28" s="15">
        <f t="shared" ref="E28:N28" si="16">SUM(E29:E35)</f>
        <v>8834.0999999999985</v>
      </c>
      <c r="F28" s="15">
        <f t="shared" si="16"/>
        <v>10902.700000000003</v>
      </c>
      <c r="G28" s="15">
        <f t="shared" si="16"/>
        <v>10479.900000000001</v>
      </c>
      <c r="H28" s="15">
        <f t="shared" si="16"/>
        <v>10405.400000000001</v>
      </c>
      <c r="I28" s="15">
        <f t="shared" si="16"/>
        <v>10026.799999999999</v>
      </c>
      <c r="J28" s="15">
        <f t="shared" si="16"/>
        <v>11511.3</v>
      </c>
      <c r="K28" s="15">
        <f t="shared" si="16"/>
        <v>10994.299999999997</v>
      </c>
      <c r="L28" s="15">
        <f t="shared" si="16"/>
        <v>12758.6</v>
      </c>
      <c r="M28" s="15">
        <f t="shared" si="16"/>
        <v>11831.4</v>
      </c>
      <c r="N28" s="15">
        <f t="shared" si="16"/>
        <v>12043.699999999999</v>
      </c>
      <c r="O28" s="15">
        <f>SUM(O29:O35)</f>
        <v>13947.4</v>
      </c>
      <c r="P28" s="15">
        <f>SUM(P29:P35)</f>
        <v>134006.79999999999</v>
      </c>
      <c r="Q28" s="16">
        <f t="shared" ref="Q28:AA28" si="17">SUM(Q29:Q35)</f>
        <v>11758.899999999998</v>
      </c>
      <c r="R28" s="15">
        <f t="shared" si="17"/>
        <v>11410.599999999999</v>
      </c>
      <c r="S28" s="15">
        <f t="shared" si="17"/>
        <v>13016.4</v>
      </c>
      <c r="T28" s="15">
        <f t="shared" si="17"/>
        <v>11879.8</v>
      </c>
      <c r="U28" s="15">
        <f t="shared" si="17"/>
        <v>12298.7</v>
      </c>
      <c r="V28" s="15">
        <f t="shared" si="17"/>
        <v>12964.8</v>
      </c>
      <c r="W28" s="15">
        <f t="shared" si="17"/>
        <v>12253.599999999999</v>
      </c>
      <c r="X28" s="15">
        <f t="shared" si="17"/>
        <v>11947.4</v>
      </c>
      <c r="Y28" s="15">
        <f t="shared" si="17"/>
        <v>13536.2</v>
      </c>
      <c r="Z28" s="15">
        <f t="shared" si="17"/>
        <v>12933.500000000002</v>
      </c>
      <c r="AA28" s="15">
        <f t="shared" si="17"/>
        <v>11437.2</v>
      </c>
      <c r="AB28" s="15">
        <f>SUM(AB29:AB35)</f>
        <v>13473.500000000002</v>
      </c>
      <c r="AC28" s="17">
        <f>SUM(AC29:AC35)</f>
        <v>148910.6</v>
      </c>
      <c r="AD28" s="18">
        <f t="shared" si="1"/>
        <v>14903.800000000017</v>
      </c>
      <c r="AE28" s="15">
        <f t="shared" si="2"/>
        <v>11.121674422492008</v>
      </c>
    </row>
    <row r="29" spans="3:31" s="46" customFormat="1" ht="15.95" customHeight="1" x14ac:dyDescent="0.2">
      <c r="C29" s="39" t="s">
        <v>41</v>
      </c>
      <c r="D29" s="40">
        <v>3073.3</v>
      </c>
      <c r="E29" s="40">
        <v>3024.6</v>
      </c>
      <c r="F29" s="40">
        <v>3906</v>
      </c>
      <c r="G29" s="40">
        <v>3223.3</v>
      </c>
      <c r="H29" s="40">
        <v>3326.2</v>
      </c>
      <c r="I29" s="40">
        <v>3294.7</v>
      </c>
      <c r="J29" s="40">
        <v>4042.6</v>
      </c>
      <c r="K29" s="40">
        <v>3442.7</v>
      </c>
      <c r="L29" s="40">
        <v>4389.2</v>
      </c>
      <c r="M29" s="40">
        <v>3494.3</v>
      </c>
      <c r="N29" s="40">
        <v>3583</v>
      </c>
      <c r="O29" s="40">
        <v>4460.2</v>
      </c>
      <c r="P29" s="41">
        <f t="shared" ref="P29:P35" si="18">SUM(D29:O29)</f>
        <v>43260.1</v>
      </c>
      <c r="Q29" s="40">
        <v>3331.9</v>
      </c>
      <c r="R29" s="42">
        <v>3380.1</v>
      </c>
      <c r="S29" s="42">
        <v>4348.7</v>
      </c>
      <c r="T29" s="42">
        <v>3361</v>
      </c>
      <c r="U29" s="43">
        <v>3609.5</v>
      </c>
      <c r="V29" s="43">
        <v>4276.2</v>
      </c>
      <c r="W29" s="43">
        <v>3528.5</v>
      </c>
      <c r="X29" s="43">
        <v>3615.1</v>
      </c>
      <c r="Y29" s="43">
        <v>4322.6000000000004</v>
      </c>
      <c r="Z29" s="43">
        <v>4113.8</v>
      </c>
      <c r="AA29" s="43">
        <v>3276.4</v>
      </c>
      <c r="AB29" s="43">
        <v>4514.5</v>
      </c>
      <c r="AC29" s="44">
        <f t="shared" ref="AC29:AC35" si="19">SUM(Q29:AB29)</f>
        <v>45678.3</v>
      </c>
      <c r="AD29" s="45">
        <f t="shared" si="1"/>
        <v>2418.2000000000044</v>
      </c>
      <c r="AE29" s="41">
        <f t="shared" si="2"/>
        <v>5.589908483799169</v>
      </c>
    </row>
    <row r="30" spans="3:31" s="46" customFormat="1" ht="15.95" customHeight="1" x14ac:dyDescent="0.2">
      <c r="C30" s="39" t="s">
        <v>42</v>
      </c>
      <c r="D30" s="40">
        <v>1429.9</v>
      </c>
      <c r="E30" s="40">
        <v>1585.9</v>
      </c>
      <c r="F30" s="40">
        <v>2115.8000000000002</v>
      </c>
      <c r="G30" s="40">
        <v>1712.4</v>
      </c>
      <c r="H30" s="40">
        <v>1853.4</v>
      </c>
      <c r="I30" s="40">
        <v>1842.8</v>
      </c>
      <c r="J30" s="40">
        <v>2327.4</v>
      </c>
      <c r="K30" s="40">
        <v>1925.1</v>
      </c>
      <c r="L30" s="40">
        <v>2535.3000000000002</v>
      </c>
      <c r="M30" s="40">
        <v>2073.4</v>
      </c>
      <c r="N30" s="40">
        <v>2308.5</v>
      </c>
      <c r="O30" s="40">
        <v>2853</v>
      </c>
      <c r="P30" s="41">
        <f t="shared" si="18"/>
        <v>24562.9</v>
      </c>
      <c r="Q30" s="40">
        <v>2150.6999999999998</v>
      </c>
      <c r="R30" s="47">
        <v>2365.4</v>
      </c>
      <c r="S30" s="47">
        <v>3121.7</v>
      </c>
      <c r="T30" s="47">
        <v>2418.1</v>
      </c>
      <c r="U30" s="40">
        <v>2772.3</v>
      </c>
      <c r="V30" s="40">
        <v>3073.6</v>
      </c>
      <c r="W30" s="40">
        <v>2693.2</v>
      </c>
      <c r="X30" s="40">
        <v>2548.8000000000002</v>
      </c>
      <c r="Y30" s="40">
        <v>3267.4</v>
      </c>
      <c r="Z30" s="40">
        <v>2891.7</v>
      </c>
      <c r="AA30" s="40">
        <v>2428.6</v>
      </c>
      <c r="AB30" s="40">
        <v>3165.1</v>
      </c>
      <c r="AC30" s="44">
        <f t="shared" si="19"/>
        <v>32896.6</v>
      </c>
      <c r="AD30" s="45">
        <f t="shared" si="1"/>
        <v>8333.6999999999971</v>
      </c>
      <c r="AE30" s="41">
        <f t="shared" si="2"/>
        <v>33.927997101319455</v>
      </c>
    </row>
    <row r="31" spans="3:31" ht="15.95" customHeight="1" x14ac:dyDescent="0.2">
      <c r="C31" s="37" t="s">
        <v>43</v>
      </c>
      <c r="D31" s="48">
        <v>3756.5</v>
      </c>
      <c r="E31" s="48">
        <v>2404.9</v>
      </c>
      <c r="F31" s="48">
        <v>2793.8</v>
      </c>
      <c r="G31" s="48">
        <v>3212.4</v>
      </c>
      <c r="H31" s="48">
        <v>3157.6</v>
      </c>
      <c r="I31" s="48">
        <v>2826.8</v>
      </c>
      <c r="J31" s="48">
        <v>2984.3</v>
      </c>
      <c r="K31" s="48">
        <v>3351.9</v>
      </c>
      <c r="L31" s="48">
        <v>3425.5</v>
      </c>
      <c r="M31" s="48">
        <v>3954.7</v>
      </c>
      <c r="N31" s="48">
        <v>3738</v>
      </c>
      <c r="O31" s="48">
        <v>4215.7</v>
      </c>
      <c r="P31" s="23">
        <f t="shared" si="18"/>
        <v>39822.1</v>
      </c>
      <c r="Q31" s="48">
        <v>4249.7</v>
      </c>
      <c r="R31" s="23">
        <v>3623</v>
      </c>
      <c r="S31" s="23">
        <v>3373.5</v>
      </c>
      <c r="T31" s="23">
        <v>3483.4</v>
      </c>
      <c r="U31" s="48">
        <v>3627.1</v>
      </c>
      <c r="V31" s="48">
        <v>3155.1</v>
      </c>
      <c r="W31" s="48">
        <v>3734.1</v>
      </c>
      <c r="X31" s="48">
        <v>3415.9</v>
      </c>
      <c r="Y31" s="48">
        <v>3358.2</v>
      </c>
      <c r="Z31" s="48">
        <v>3517.6</v>
      </c>
      <c r="AA31" s="48">
        <v>3448.2</v>
      </c>
      <c r="AB31" s="48">
        <v>3505.6</v>
      </c>
      <c r="AC31" s="49">
        <f t="shared" si="19"/>
        <v>42491.399999999994</v>
      </c>
      <c r="AD31" s="45">
        <f t="shared" si="1"/>
        <v>2669.2999999999956</v>
      </c>
      <c r="AE31" s="41">
        <f t="shared" si="2"/>
        <v>6.703061867656392</v>
      </c>
    </row>
    <row r="32" spans="3:31" ht="15.95" customHeight="1" x14ac:dyDescent="0.2">
      <c r="C32" s="37" t="s">
        <v>44</v>
      </c>
      <c r="D32" s="48">
        <v>346.4</v>
      </c>
      <c r="E32" s="48">
        <v>234.9</v>
      </c>
      <c r="F32" s="48">
        <v>258.7</v>
      </c>
      <c r="G32" s="48">
        <v>282.7</v>
      </c>
      <c r="H32" s="48">
        <v>269.2</v>
      </c>
      <c r="I32" s="48">
        <v>158</v>
      </c>
      <c r="J32" s="48">
        <v>304.89999999999998</v>
      </c>
      <c r="K32" s="48">
        <v>238</v>
      </c>
      <c r="L32" s="48">
        <v>341.8</v>
      </c>
      <c r="M32" s="48">
        <v>521.4</v>
      </c>
      <c r="N32" s="48">
        <v>380</v>
      </c>
      <c r="O32" s="48">
        <v>410.9</v>
      </c>
      <c r="P32" s="23">
        <f t="shared" si="18"/>
        <v>3746.9000000000005</v>
      </c>
      <c r="Q32" s="48">
        <v>129.30000000000001</v>
      </c>
      <c r="R32" s="23">
        <v>128.4</v>
      </c>
      <c r="S32" s="23">
        <v>244.9</v>
      </c>
      <c r="T32" s="23">
        <v>207.5</v>
      </c>
      <c r="U32" s="48">
        <v>380</v>
      </c>
      <c r="V32" s="48">
        <v>330.7</v>
      </c>
      <c r="W32" s="48">
        <v>274.60000000000002</v>
      </c>
      <c r="X32" s="48">
        <v>196.8</v>
      </c>
      <c r="Y32" s="48">
        <v>366.8</v>
      </c>
      <c r="Z32" s="48">
        <v>402.7</v>
      </c>
      <c r="AA32" s="48">
        <v>331.1</v>
      </c>
      <c r="AB32" s="48">
        <v>317.2</v>
      </c>
      <c r="AC32" s="49">
        <f t="shared" si="19"/>
        <v>3309.9999999999995</v>
      </c>
      <c r="AD32" s="50">
        <f t="shared" si="1"/>
        <v>-436.900000000001</v>
      </c>
      <c r="AE32" s="23">
        <f t="shared" si="2"/>
        <v>-11.66030585283837</v>
      </c>
    </row>
    <row r="33" spans="3:31" s="54" customFormat="1" ht="15.95" customHeight="1" x14ac:dyDescent="0.2">
      <c r="C33" s="51" t="s">
        <v>45</v>
      </c>
      <c r="D33" s="22">
        <v>670.1</v>
      </c>
      <c r="E33" s="52">
        <v>660.3</v>
      </c>
      <c r="F33" s="52">
        <v>657.5</v>
      </c>
      <c r="G33" s="52">
        <v>666</v>
      </c>
      <c r="H33" s="52">
        <v>658.9</v>
      </c>
      <c r="I33" s="52">
        <v>684.3</v>
      </c>
      <c r="J33" s="52">
        <v>669.9</v>
      </c>
      <c r="K33" s="52">
        <v>751.8</v>
      </c>
      <c r="L33" s="52">
        <v>688.7</v>
      </c>
      <c r="M33" s="52">
        <v>686</v>
      </c>
      <c r="N33" s="52">
        <v>699.8</v>
      </c>
      <c r="O33" s="52">
        <v>688.5</v>
      </c>
      <c r="P33" s="23">
        <f t="shared" si="18"/>
        <v>8181.8</v>
      </c>
      <c r="Q33" s="22">
        <v>746</v>
      </c>
      <c r="R33" s="53">
        <v>692.8</v>
      </c>
      <c r="S33" s="53">
        <v>704</v>
      </c>
      <c r="T33" s="53">
        <v>726.7</v>
      </c>
      <c r="U33" s="52">
        <v>718.1</v>
      </c>
      <c r="V33" s="52">
        <v>727.8</v>
      </c>
      <c r="W33" s="52">
        <v>722.4</v>
      </c>
      <c r="X33" s="52">
        <v>738.1</v>
      </c>
      <c r="Y33" s="52">
        <v>728.5</v>
      </c>
      <c r="Z33" s="52">
        <v>736.9</v>
      </c>
      <c r="AA33" s="52">
        <v>739.2</v>
      </c>
      <c r="AB33" s="52">
        <v>735.2</v>
      </c>
      <c r="AC33" s="25">
        <f t="shared" si="19"/>
        <v>8715.6999999999989</v>
      </c>
      <c r="AD33" s="26">
        <f t="shared" si="1"/>
        <v>533.89999999999873</v>
      </c>
      <c r="AE33" s="24">
        <f t="shared" si="2"/>
        <v>6.5254589454643073</v>
      </c>
    </row>
    <row r="34" spans="3:31" s="54" customFormat="1" ht="15.95" customHeight="1" x14ac:dyDescent="0.2">
      <c r="C34" s="51" t="s">
        <v>46</v>
      </c>
      <c r="D34" s="22">
        <v>710.6</v>
      </c>
      <c r="E34" s="32">
        <v>543.6</v>
      </c>
      <c r="F34" s="32">
        <v>689.7</v>
      </c>
      <c r="G34" s="52">
        <v>1065.5</v>
      </c>
      <c r="H34" s="52">
        <v>667.6</v>
      </c>
      <c r="I34" s="52">
        <v>672.4</v>
      </c>
      <c r="J34" s="52">
        <v>757.6</v>
      </c>
      <c r="K34" s="52">
        <v>687.3</v>
      </c>
      <c r="L34" s="52">
        <v>698.4</v>
      </c>
      <c r="M34" s="52">
        <v>678.3</v>
      </c>
      <c r="N34" s="52">
        <v>669.4</v>
      </c>
      <c r="O34" s="52">
        <v>655.1</v>
      </c>
      <c r="P34" s="23">
        <f t="shared" si="18"/>
        <v>8495.5</v>
      </c>
      <c r="Q34" s="22">
        <v>873.5</v>
      </c>
      <c r="R34" s="55">
        <v>631.5</v>
      </c>
      <c r="S34" s="55">
        <v>748.5</v>
      </c>
      <c r="T34" s="55">
        <v>1152.8</v>
      </c>
      <c r="U34" s="32">
        <v>793.5</v>
      </c>
      <c r="V34" s="32">
        <v>708.3</v>
      </c>
      <c r="W34" s="32">
        <v>848.9</v>
      </c>
      <c r="X34" s="32">
        <v>853.5</v>
      </c>
      <c r="Y34" s="32">
        <v>778.7</v>
      </c>
      <c r="Z34" s="32">
        <v>750.1</v>
      </c>
      <c r="AA34" s="32">
        <v>682.9</v>
      </c>
      <c r="AB34" s="32">
        <v>744.8</v>
      </c>
      <c r="AC34" s="25">
        <f t="shared" si="19"/>
        <v>9567</v>
      </c>
      <c r="AD34" s="26">
        <f t="shared" si="1"/>
        <v>1071.5</v>
      </c>
      <c r="AE34" s="24">
        <f t="shared" si="2"/>
        <v>12.612559590371372</v>
      </c>
    </row>
    <row r="35" spans="3:31" s="54" customFormat="1" ht="15.95" customHeight="1" x14ac:dyDescent="0.2">
      <c r="C35" s="51" t="s">
        <v>34</v>
      </c>
      <c r="D35" s="22">
        <v>284.39999999999998</v>
      </c>
      <c r="E35" s="32">
        <v>379.9</v>
      </c>
      <c r="F35" s="32">
        <v>481.2</v>
      </c>
      <c r="G35" s="32">
        <v>317.60000000000002</v>
      </c>
      <c r="H35" s="32">
        <v>472.5</v>
      </c>
      <c r="I35" s="32">
        <v>547.79999999999995</v>
      </c>
      <c r="J35" s="32">
        <v>424.6</v>
      </c>
      <c r="K35" s="32">
        <v>597.5</v>
      </c>
      <c r="L35" s="32">
        <v>679.7</v>
      </c>
      <c r="M35" s="32">
        <v>423.3</v>
      </c>
      <c r="N35" s="32">
        <v>665</v>
      </c>
      <c r="O35" s="32">
        <v>664</v>
      </c>
      <c r="P35" s="24">
        <f t="shared" si="18"/>
        <v>5937.5</v>
      </c>
      <c r="Q35" s="22">
        <v>277.8</v>
      </c>
      <c r="R35" s="55">
        <v>589.4</v>
      </c>
      <c r="S35" s="55">
        <v>475.1</v>
      </c>
      <c r="T35" s="55">
        <v>530.29999999999995</v>
      </c>
      <c r="U35" s="32">
        <v>398.2</v>
      </c>
      <c r="V35" s="32">
        <v>693.1</v>
      </c>
      <c r="W35" s="32">
        <v>451.9</v>
      </c>
      <c r="X35" s="32">
        <v>579.20000000000005</v>
      </c>
      <c r="Y35" s="32">
        <v>714</v>
      </c>
      <c r="Z35" s="32">
        <v>520.70000000000005</v>
      </c>
      <c r="AA35" s="32">
        <v>530.79999999999995</v>
      </c>
      <c r="AB35" s="32">
        <v>491.1</v>
      </c>
      <c r="AC35" s="25">
        <f t="shared" si="19"/>
        <v>6251.6</v>
      </c>
      <c r="AD35" s="26">
        <f t="shared" si="1"/>
        <v>314.10000000000036</v>
      </c>
      <c r="AE35" s="24">
        <f t="shared" si="2"/>
        <v>5.2901052631579004</v>
      </c>
    </row>
    <row r="36" spans="3:31" ht="15.95" customHeight="1" x14ac:dyDescent="0.2">
      <c r="C36" s="36" t="s">
        <v>47</v>
      </c>
      <c r="D36" s="16">
        <f>+D37+D38+D39+D42+D43</f>
        <v>1689.3</v>
      </c>
      <c r="E36" s="16">
        <f t="shared" ref="E36:N36" si="20">+E37+E38+E39+E42+E43</f>
        <v>2027.0999999999997</v>
      </c>
      <c r="F36" s="16">
        <f t="shared" si="20"/>
        <v>1702.1000000000001</v>
      </c>
      <c r="G36" s="16">
        <f t="shared" si="20"/>
        <v>1330</v>
      </c>
      <c r="H36" s="16">
        <f t="shared" si="20"/>
        <v>1414.2</v>
      </c>
      <c r="I36" s="16">
        <f t="shared" si="20"/>
        <v>1435.8999999999999</v>
      </c>
      <c r="J36" s="16">
        <f t="shared" si="20"/>
        <v>1503.6999999999998</v>
      </c>
      <c r="K36" s="16">
        <f t="shared" si="20"/>
        <v>1441</v>
      </c>
      <c r="L36" s="16">
        <f t="shared" si="20"/>
        <v>1358.9999999999998</v>
      </c>
      <c r="M36" s="16">
        <f t="shared" si="20"/>
        <v>1555.6</v>
      </c>
      <c r="N36" s="16">
        <f t="shared" si="20"/>
        <v>1817.5000000000002</v>
      </c>
      <c r="O36" s="16">
        <f>+O37+O38+O39+O42+O43</f>
        <v>2446.6999999999998</v>
      </c>
      <c r="P36" s="16">
        <f>+P37+P38+P39+P42+P43</f>
        <v>19722.099999999995</v>
      </c>
      <c r="Q36" s="16">
        <f>+Q37+Q38+Q39+Q42+Q43</f>
        <v>2071.8000000000002</v>
      </c>
      <c r="R36" s="16">
        <f t="shared" ref="R36:Z36" si="21">+R37+R38+R39+R42+R43</f>
        <v>2309.4999999999995</v>
      </c>
      <c r="S36" s="16">
        <f t="shared" si="21"/>
        <v>1946.1</v>
      </c>
      <c r="T36" s="16">
        <f t="shared" si="21"/>
        <v>1412.8</v>
      </c>
      <c r="U36" s="16">
        <f t="shared" si="21"/>
        <v>1629.0000000000002</v>
      </c>
      <c r="V36" s="16">
        <f t="shared" si="21"/>
        <v>1628.2</v>
      </c>
      <c r="W36" s="16">
        <f t="shared" si="21"/>
        <v>1544.3999999999999</v>
      </c>
      <c r="X36" s="16">
        <f t="shared" si="21"/>
        <v>1572.7999999999997</v>
      </c>
      <c r="Y36" s="16">
        <f t="shared" si="21"/>
        <v>1455.3999999999999</v>
      </c>
      <c r="Z36" s="16">
        <f t="shared" si="21"/>
        <v>1529.2</v>
      </c>
      <c r="AA36" s="16">
        <f>+AA37+AA38+AA39+AA42+AA43</f>
        <v>2135.4</v>
      </c>
      <c r="AB36" s="16">
        <f>+AB37+AB38+AB39+AB42+AB43</f>
        <v>2549.6</v>
      </c>
      <c r="AC36" s="17">
        <f>+AC37+AC38+AC39+AC42+AC43</f>
        <v>21784.2</v>
      </c>
      <c r="AD36" s="18">
        <f t="shared" si="1"/>
        <v>2062.1000000000058</v>
      </c>
      <c r="AE36" s="15">
        <f t="shared" si="2"/>
        <v>10.455783106261537</v>
      </c>
    </row>
    <row r="37" spans="3:31" ht="15.95" customHeight="1" x14ac:dyDescent="0.2">
      <c r="C37" s="37" t="s">
        <v>48</v>
      </c>
      <c r="D37" s="48">
        <v>797.8</v>
      </c>
      <c r="E37" s="22">
        <v>1147.8</v>
      </c>
      <c r="F37" s="22">
        <v>1420.9</v>
      </c>
      <c r="G37" s="22">
        <v>1145.5</v>
      </c>
      <c r="H37" s="22">
        <v>1242.5</v>
      </c>
      <c r="I37" s="22">
        <v>1262.8</v>
      </c>
      <c r="J37" s="22">
        <v>1267.5999999999999</v>
      </c>
      <c r="K37" s="22">
        <v>1263</v>
      </c>
      <c r="L37" s="22">
        <v>1196</v>
      </c>
      <c r="M37" s="22">
        <v>1358.5</v>
      </c>
      <c r="N37" s="22">
        <v>1398.3</v>
      </c>
      <c r="O37" s="22">
        <v>1687.5</v>
      </c>
      <c r="P37" s="23">
        <f t="shared" ref="P37:P44" si="22">SUM(D37:O37)</f>
        <v>15188.199999999999</v>
      </c>
      <c r="Q37" s="48">
        <v>1169.5</v>
      </c>
      <c r="R37" s="24">
        <v>1542.1</v>
      </c>
      <c r="S37" s="24">
        <v>1576.3</v>
      </c>
      <c r="T37" s="24">
        <v>1231.0999999999999</v>
      </c>
      <c r="U37" s="22">
        <v>1448.9</v>
      </c>
      <c r="V37" s="22">
        <v>1428.9</v>
      </c>
      <c r="W37" s="22">
        <v>1373.3</v>
      </c>
      <c r="X37" s="22">
        <v>1383.1</v>
      </c>
      <c r="Y37" s="22">
        <v>1285.0999999999999</v>
      </c>
      <c r="Z37" s="22">
        <v>1295</v>
      </c>
      <c r="AA37" s="22">
        <v>1630.4</v>
      </c>
      <c r="AB37" s="22">
        <v>1695.4</v>
      </c>
      <c r="AC37" s="49">
        <f>SUM(Q37:AB37)</f>
        <v>17059.099999999999</v>
      </c>
      <c r="AD37" s="50">
        <f t="shared" si="1"/>
        <v>1870.8999999999996</v>
      </c>
      <c r="AE37" s="23">
        <f t="shared" si="2"/>
        <v>12.318115379044256</v>
      </c>
    </row>
    <row r="38" spans="3:31" ht="15.95" customHeight="1" x14ac:dyDescent="0.2">
      <c r="C38" s="37" t="s">
        <v>49</v>
      </c>
      <c r="D38" s="48">
        <v>781.9</v>
      </c>
      <c r="E38" s="48">
        <v>779.4</v>
      </c>
      <c r="F38" s="48">
        <v>148.6</v>
      </c>
      <c r="G38" s="48">
        <v>54.8</v>
      </c>
      <c r="H38" s="48">
        <v>55.3</v>
      </c>
      <c r="I38" s="48">
        <v>51.2</v>
      </c>
      <c r="J38" s="48">
        <v>48.8</v>
      </c>
      <c r="K38" s="48">
        <v>47.7</v>
      </c>
      <c r="L38" s="48">
        <v>45.1</v>
      </c>
      <c r="M38" s="48">
        <v>45</v>
      </c>
      <c r="N38" s="22">
        <v>299.10000000000002</v>
      </c>
      <c r="O38" s="22">
        <v>634.1</v>
      </c>
      <c r="P38" s="23">
        <f t="shared" si="22"/>
        <v>2990.9999999999995</v>
      </c>
      <c r="Q38" s="48">
        <v>759.7</v>
      </c>
      <c r="R38" s="23">
        <v>640.1</v>
      </c>
      <c r="S38" s="23">
        <v>229.9</v>
      </c>
      <c r="T38" s="23">
        <v>44.1</v>
      </c>
      <c r="U38" s="48">
        <v>42.6</v>
      </c>
      <c r="V38" s="48">
        <v>51.1</v>
      </c>
      <c r="W38" s="48">
        <v>38.200000000000003</v>
      </c>
      <c r="X38" s="48">
        <v>38.299999999999997</v>
      </c>
      <c r="Y38" s="48">
        <v>35</v>
      </c>
      <c r="Z38" s="48">
        <v>91.4</v>
      </c>
      <c r="AA38" s="48">
        <v>344.9</v>
      </c>
      <c r="AB38" s="48">
        <v>707.3</v>
      </c>
      <c r="AC38" s="49">
        <f>SUM(Q38:AB38)</f>
        <v>3022.6000000000004</v>
      </c>
      <c r="AD38" s="50">
        <f t="shared" si="1"/>
        <v>31.600000000000819</v>
      </c>
      <c r="AE38" s="23">
        <f t="shared" si="2"/>
        <v>1.0565028418589375</v>
      </c>
    </row>
    <row r="39" spans="3:31" ht="15.95" customHeight="1" x14ac:dyDescent="0.2">
      <c r="C39" s="56" t="s">
        <v>50</v>
      </c>
      <c r="D39" s="16">
        <f>+D40+D41</f>
        <v>1.7</v>
      </c>
      <c r="E39" s="16">
        <f>+E40+E41</f>
        <v>1.6</v>
      </c>
      <c r="F39" s="16">
        <f>+F40+F41</f>
        <v>24.9</v>
      </c>
      <c r="G39" s="16">
        <f>+G40+G41</f>
        <v>12.700000000000001</v>
      </c>
      <c r="H39" s="16">
        <f>+H40+H41</f>
        <v>3.9</v>
      </c>
      <c r="I39" s="16">
        <f t="shared" ref="I39:O39" si="23">+I40+I41</f>
        <v>6.1</v>
      </c>
      <c r="J39" s="16">
        <f t="shared" si="23"/>
        <v>30.5</v>
      </c>
      <c r="K39" s="16">
        <f t="shared" si="23"/>
        <v>5.8</v>
      </c>
      <c r="L39" s="16">
        <f t="shared" si="23"/>
        <v>7</v>
      </c>
      <c r="M39" s="16">
        <f>+M40+M41</f>
        <v>41.8</v>
      </c>
      <c r="N39" s="16">
        <f>+N40+N41</f>
        <v>12.4</v>
      </c>
      <c r="O39" s="16">
        <f t="shared" si="23"/>
        <v>20.100000000000001</v>
      </c>
      <c r="P39" s="15">
        <f t="shared" si="22"/>
        <v>168.5</v>
      </c>
      <c r="Q39" s="16">
        <f t="shared" ref="Q39:AB39" si="24">+Q40+Q41</f>
        <v>33.200000000000003</v>
      </c>
      <c r="R39" s="16">
        <f t="shared" si="24"/>
        <v>17.399999999999999</v>
      </c>
      <c r="S39" s="16">
        <f t="shared" si="24"/>
        <v>20.100000000000001</v>
      </c>
      <c r="T39" s="16">
        <f t="shared" si="24"/>
        <v>16.3</v>
      </c>
      <c r="U39" s="16">
        <f t="shared" si="24"/>
        <v>18.200000000000003</v>
      </c>
      <c r="V39" s="16">
        <f t="shared" si="24"/>
        <v>24.799999999999997</v>
      </c>
      <c r="W39" s="16">
        <f t="shared" si="24"/>
        <v>11.3</v>
      </c>
      <c r="X39" s="16">
        <f t="shared" si="24"/>
        <v>32.299999999999997</v>
      </c>
      <c r="Y39" s="16">
        <f t="shared" si="24"/>
        <v>13.9</v>
      </c>
      <c r="Z39" s="16">
        <f t="shared" si="24"/>
        <v>22.200000000000003</v>
      </c>
      <c r="AA39" s="16">
        <f>+AA40+AA41</f>
        <v>39.200000000000003</v>
      </c>
      <c r="AB39" s="16">
        <f t="shared" si="24"/>
        <v>27</v>
      </c>
      <c r="AC39" s="17">
        <f>+AC40+AC41</f>
        <v>275.89999999999998</v>
      </c>
      <c r="AD39" s="18">
        <f t="shared" si="1"/>
        <v>107.39999999999998</v>
      </c>
      <c r="AE39" s="15">
        <f t="shared" si="2"/>
        <v>63.738872403560819</v>
      </c>
    </row>
    <row r="40" spans="3:31" ht="15.95" customHeight="1" x14ac:dyDescent="0.2">
      <c r="C40" s="57" t="s">
        <v>51</v>
      </c>
      <c r="D40" s="48">
        <v>0</v>
      </c>
      <c r="E40" s="48">
        <v>0</v>
      </c>
      <c r="F40" s="48">
        <v>20.9</v>
      </c>
      <c r="G40" s="48">
        <v>10.8</v>
      </c>
      <c r="H40" s="48">
        <v>0</v>
      </c>
      <c r="I40" s="48">
        <v>0</v>
      </c>
      <c r="J40" s="48">
        <v>22.4</v>
      </c>
      <c r="K40" s="48">
        <v>0</v>
      </c>
      <c r="L40" s="48">
        <v>0</v>
      </c>
      <c r="M40" s="48">
        <v>34.299999999999997</v>
      </c>
      <c r="N40" s="48">
        <v>3.5</v>
      </c>
      <c r="O40" s="48">
        <v>10</v>
      </c>
      <c r="P40" s="23">
        <f t="shared" si="22"/>
        <v>101.89999999999999</v>
      </c>
      <c r="Q40" s="48">
        <v>24.6</v>
      </c>
      <c r="R40" s="48">
        <v>9.1999999999999993</v>
      </c>
      <c r="S40" s="48">
        <v>10.7</v>
      </c>
      <c r="T40" s="48">
        <v>8.5</v>
      </c>
      <c r="U40" s="48">
        <v>9.9</v>
      </c>
      <c r="V40" s="48">
        <v>9.6999999999999993</v>
      </c>
      <c r="W40" s="48">
        <v>0</v>
      </c>
      <c r="X40" s="48">
        <v>22.5</v>
      </c>
      <c r="Y40" s="48">
        <v>4.4000000000000004</v>
      </c>
      <c r="Z40" s="48">
        <v>10.9</v>
      </c>
      <c r="AA40" s="48">
        <v>17.899999999999999</v>
      </c>
      <c r="AB40" s="48">
        <v>13.8</v>
      </c>
      <c r="AC40" s="49">
        <f>SUM(Q40:AB40)</f>
        <v>142.10000000000002</v>
      </c>
      <c r="AD40" s="50">
        <f t="shared" si="1"/>
        <v>40.200000000000031</v>
      </c>
      <c r="AE40" s="50">
        <f t="shared" si="2"/>
        <v>39.450441609421034</v>
      </c>
    </row>
    <row r="41" spans="3:31" ht="15.95" customHeight="1" x14ac:dyDescent="0.2">
      <c r="C41" s="58" t="s">
        <v>52</v>
      </c>
      <c r="D41" s="59">
        <v>1.7</v>
      </c>
      <c r="E41" s="59">
        <v>1.6</v>
      </c>
      <c r="F41" s="59">
        <v>4</v>
      </c>
      <c r="G41" s="59">
        <v>1.9</v>
      </c>
      <c r="H41" s="59">
        <v>3.9</v>
      </c>
      <c r="I41" s="59">
        <v>6.1</v>
      </c>
      <c r="J41" s="59">
        <v>8.1</v>
      </c>
      <c r="K41" s="59">
        <v>5.8</v>
      </c>
      <c r="L41" s="59">
        <v>7</v>
      </c>
      <c r="M41" s="59">
        <v>7.5</v>
      </c>
      <c r="N41" s="59">
        <v>8.9</v>
      </c>
      <c r="O41" s="59">
        <v>10.1</v>
      </c>
      <c r="P41" s="60">
        <f t="shared" si="22"/>
        <v>66.599999999999994</v>
      </c>
      <c r="Q41" s="59">
        <v>8.6</v>
      </c>
      <c r="R41" s="60">
        <v>8.1999999999999993</v>
      </c>
      <c r="S41" s="60">
        <v>9.4</v>
      </c>
      <c r="T41" s="60">
        <v>7.8</v>
      </c>
      <c r="U41" s="60">
        <v>8.3000000000000007</v>
      </c>
      <c r="V41" s="60">
        <v>15.1</v>
      </c>
      <c r="W41" s="60">
        <v>11.3</v>
      </c>
      <c r="X41" s="60">
        <v>9.8000000000000007</v>
      </c>
      <c r="Y41" s="60">
        <v>9.5</v>
      </c>
      <c r="Z41" s="60">
        <v>11.3</v>
      </c>
      <c r="AA41" s="60">
        <v>21.3</v>
      </c>
      <c r="AB41" s="60">
        <v>13.2</v>
      </c>
      <c r="AC41" s="61">
        <f>SUM(Q41:AB41)</f>
        <v>133.79999999999998</v>
      </c>
      <c r="AD41" s="62">
        <f t="shared" si="1"/>
        <v>67.199999999999989</v>
      </c>
      <c r="AE41" s="62">
        <f t="shared" si="2"/>
        <v>100.90090090090089</v>
      </c>
    </row>
    <row r="42" spans="3:31" ht="15.95" customHeight="1" x14ac:dyDescent="0.2">
      <c r="C42" s="37" t="s">
        <v>53</v>
      </c>
      <c r="D42" s="48">
        <v>82.2</v>
      </c>
      <c r="E42" s="48">
        <v>72.5</v>
      </c>
      <c r="F42" s="48">
        <v>80.8</v>
      </c>
      <c r="G42" s="48">
        <v>91.1</v>
      </c>
      <c r="H42" s="48">
        <v>82.8</v>
      </c>
      <c r="I42" s="48">
        <v>87.8</v>
      </c>
      <c r="J42" s="48">
        <v>116.2</v>
      </c>
      <c r="K42" s="48">
        <v>83.7</v>
      </c>
      <c r="L42" s="48">
        <v>84.8</v>
      </c>
      <c r="M42" s="48">
        <v>84.2</v>
      </c>
      <c r="N42" s="48">
        <v>82.2</v>
      </c>
      <c r="O42" s="48">
        <v>79</v>
      </c>
      <c r="P42" s="23">
        <f t="shared" si="22"/>
        <v>1027.3000000000002</v>
      </c>
      <c r="Q42" s="22">
        <v>83.2</v>
      </c>
      <c r="R42" s="24">
        <v>83.2</v>
      </c>
      <c r="S42" s="24">
        <v>89.2</v>
      </c>
      <c r="T42" s="24">
        <v>90.9</v>
      </c>
      <c r="U42" s="24">
        <v>90.9</v>
      </c>
      <c r="V42" s="24">
        <v>94.7</v>
      </c>
      <c r="W42" s="24">
        <v>93.3</v>
      </c>
      <c r="X42" s="24">
        <v>91</v>
      </c>
      <c r="Y42" s="24">
        <v>92.6</v>
      </c>
      <c r="Z42" s="24">
        <v>91.1</v>
      </c>
      <c r="AA42" s="24">
        <v>92.7</v>
      </c>
      <c r="AB42" s="24">
        <v>91.6</v>
      </c>
      <c r="AC42" s="49">
        <f>SUM(Q42:AB42)</f>
        <v>1084.4000000000001</v>
      </c>
      <c r="AD42" s="50">
        <f t="shared" si="1"/>
        <v>57.099999999999909</v>
      </c>
      <c r="AE42" s="50">
        <f t="shared" si="2"/>
        <v>5.5582595152340994</v>
      </c>
    </row>
    <row r="43" spans="3:31" ht="15.95" customHeight="1" x14ac:dyDescent="0.2">
      <c r="C43" s="37" t="s">
        <v>54</v>
      </c>
      <c r="D43" s="48">
        <v>25.7</v>
      </c>
      <c r="E43" s="48">
        <v>25.8</v>
      </c>
      <c r="F43" s="48">
        <v>26.9</v>
      </c>
      <c r="G43" s="48">
        <v>25.9</v>
      </c>
      <c r="H43" s="48">
        <v>29.7</v>
      </c>
      <c r="I43" s="48">
        <v>28</v>
      </c>
      <c r="J43" s="48">
        <v>40.6</v>
      </c>
      <c r="K43" s="48">
        <v>40.799999999999997</v>
      </c>
      <c r="L43" s="48">
        <v>26.1</v>
      </c>
      <c r="M43" s="48">
        <v>26.1</v>
      </c>
      <c r="N43" s="48">
        <v>25.5</v>
      </c>
      <c r="O43" s="48">
        <v>26</v>
      </c>
      <c r="P43" s="23">
        <f t="shared" si="22"/>
        <v>347.1</v>
      </c>
      <c r="Q43" s="22">
        <v>26.2</v>
      </c>
      <c r="R43" s="24">
        <v>26.7</v>
      </c>
      <c r="S43" s="24">
        <v>30.6</v>
      </c>
      <c r="T43" s="24">
        <v>30.4</v>
      </c>
      <c r="U43" s="24">
        <v>28.4</v>
      </c>
      <c r="V43" s="24">
        <v>28.7</v>
      </c>
      <c r="W43" s="24">
        <v>28.3</v>
      </c>
      <c r="X43" s="24">
        <v>28.1</v>
      </c>
      <c r="Y43" s="24">
        <v>28.8</v>
      </c>
      <c r="Z43" s="24">
        <v>29.5</v>
      </c>
      <c r="AA43" s="24">
        <v>28.2</v>
      </c>
      <c r="AB43" s="24">
        <v>28.3</v>
      </c>
      <c r="AC43" s="49">
        <f>SUM(Q43:AB43)</f>
        <v>342.2</v>
      </c>
      <c r="AD43" s="50">
        <f t="shared" si="1"/>
        <v>-4.9000000000000341</v>
      </c>
      <c r="AE43" s="50">
        <f t="shared" si="2"/>
        <v>-1.4116969173149045</v>
      </c>
    </row>
    <row r="44" spans="3:31" ht="15.95" customHeight="1" x14ac:dyDescent="0.2">
      <c r="C44" s="36" t="s">
        <v>55</v>
      </c>
      <c r="D44" s="16">
        <v>89.7</v>
      </c>
      <c r="E44" s="16">
        <v>125.2</v>
      </c>
      <c r="F44" s="16">
        <v>81.599999999999994</v>
      </c>
      <c r="G44" s="16">
        <v>80.900000000000006</v>
      </c>
      <c r="H44" s="16">
        <v>83.1</v>
      </c>
      <c r="I44" s="16">
        <v>77.2</v>
      </c>
      <c r="J44" s="16">
        <v>93.7</v>
      </c>
      <c r="K44" s="16">
        <v>511.9</v>
      </c>
      <c r="L44" s="16">
        <v>209.2</v>
      </c>
      <c r="M44" s="16">
        <v>234.7</v>
      </c>
      <c r="N44" s="16">
        <v>126.8</v>
      </c>
      <c r="O44" s="16">
        <v>233</v>
      </c>
      <c r="P44" s="15">
        <f t="shared" si="22"/>
        <v>1947.0000000000002</v>
      </c>
      <c r="Q44" s="16">
        <v>95.7</v>
      </c>
      <c r="R44" s="15">
        <v>226.6</v>
      </c>
      <c r="S44" s="15">
        <v>126.8</v>
      </c>
      <c r="T44" s="15">
        <v>99.3</v>
      </c>
      <c r="U44" s="15">
        <v>92.6</v>
      </c>
      <c r="V44" s="15">
        <v>103.2</v>
      </c>
      <c r="W44" s="15">
        <v>103.6</v>
      </c>
      <c r="X44" s="15">
        <v>140.1</v>
      </c>
      <c r="Y44" s="15">
        <v>126.5</v>
      </c>
      <c r="Z44" s="15">
        <v>103.4</v>
      </c>
      <c r="AA44" s="15">
        <v>157.6</v>
      </c>
      <c r="AB44" s="15">
        <v>1043.0999999999999</v>
      </c>
      <c r="AC44" s="17">
        <f>SUM(Q44:AB44)</f>
        <v>2418.5</v>
      </c>
      <c r="AD44" s="18">
        <f t="shared" si="1"/>
        <v>471.49999999999977</v>
      </c>
      <c r="AE44" s="18">
        <f t="shared" si="2"/>
        <v>24.216743708269117</v>
      </c>
    </row>
    <row r="45" spans="3:31" ht="15.95" customHeight="1" x14ac:dyDescent="0.2">
      <c r="C45" s="20" t="s">
        <v>56</v>
      </c>
      <c r="D45" s="63">
        <f>+D46+D49</f>
        <v>3102.7</v>
      </c>
      <c r="E45" s="63">
        <f t="shared" ref="E45:AC45" si="25">+E46+E49</f>
        <v>3296.8999999999996</v>
      </c>
      <c r="F45" s="63">
        <f t="shared" si="25"/>
        <v>3571.2000000000003</v>
      </c>
      <c r="G45" s="63">
        <f t="shared" si="25"/>
        <v>3452.8</v>
      </c>
      <c r="H45" s="63">
        <f t="shared" si="25"/>
        <v>3609.3999999999996</v>
      </c>
      <c r="I45" s="63">
        <f t="shared" si="25"/>
        <v>4086.9</v>
      </c>
      <c r="J45" s="63">
        <f t="shared" si="25"/>
        <v>3987.2999999999997</v>
      </c>
      <c r="K45" s="63">
        <f t="shared" si="25"/>
        <v>4332</v>
      </c>
      <c r="L45" s="63">
        <f t="shared" si="25"/>
        <v>4257.8999999999996</v>
      </c>
      <c r="M45" s="63">
        <f t="shared" si="25"/>
        <v>4908.2</v>
      </c>
      <c r="N45" s="63">
        <f t="shared" si="25"/>
        <v>5522.5</v>
      </c>
      <c r="O45" s="63">
        <f t="shared" si="25"/>
        <v>4726.2</v>
      </c>
      <c r="P45" s="63">
        <f t="shared" si="25"/>
        <v>48854</v>
      </c>
      <c r="Q45" s="63">
        <f t="shared" si="25"/>
        <v>4788.7</v>
      </c>
      <c r="R45" s="63">
        <f t="shared" si="25"/>
        <v>4778</v>
      </c>
      <c r="S45" s="63">
        <f t="shared" si="25"/>
        <v>4989.3999999999996</v>
      </c>
      <c r="T45" s="63">
        <f t="shared" si="25"/>
        <v>4434.6000000000004</v>
      </c>
      <c r="U45" s="63">
        <f t="shared" si="25"/>
        <v>5006</v>
      </c>
      <c r="V45" s="63">
        <f t="shared" si="25"/>
        <v>5413.4</v>
      </c>
      <c r="W45" s="63">
        <f t="shared" si="25"/>
        <v>4755.8</v>
      </c>
      <c r="X45" s="63">
        <f t="shared" si="25"/>
        <v>5422.6</v>
      </c>
      <c r="Y45" s="63">
        <f t="shared" si="25"/>
        <v>5270.1</v>
      </c>
      <c r="Z45" s="63">
        <f t="shared" si="25"/>
        <v>4785.0999999999995</v>
      </c>
      <c r="AA45" s="63">
        <f t="shared" si="25"/>
        <v>5077</v>
      </c>
      <c r="AB45" s="63">
        <f t="shared" si="25"/>
        <v>4748.7</v>
      </c>
      <c r="AC45" s="63">
        <f t="shared" si="25"/>
        <v>59469.400000000009</v>
      </c>
      <c r="AD45" s="64">
        <f t="shared" si="1"/>
        <v>10615.400000000009</v>
      </c>
      <c r="AE45" s="64">
        <f t="shared" si="2"/>
        <v>21.728824661235535</v>
      </c>
    </row>
    <row r="46" spans="3:31" ht="15.95" customHeight="1" x14ac:dyDescent="0.2">
      <c r="C46" s="65" t="s">
        <v>57</v>
      </c>
      <c r="D46" s="66">
        <f>SUM(D47:D48)</f>
        <v>2709.6</v>
      </c>
      <c r="E46" s="67">
        <f>SUM(E47:E48)</f>
        <v>2948.2</v>
      </c>
      <c r="F46" s="67">
        <f>SUM(F47:F48)</f>
        <v>3253.8</v>
      </c>
      <c r="G46" s="67">
        <f>SUM(G47:G48)</f>
        <v>3010</v>
      </c>
      <c r="H46" s="67">
        <f t="shared" ref="H46:N46" si="26">SUM(H47:H48)</f>
        <v>3155.7</v>
      </c>
      <c r="I46" s="67">
        <f t="shared" si="26"/>
        <v>3560.9</v>
      </c>
      <c r="J46" s="67">
        <f t="shared" si="26"/>
        <v>3412.2</v>
      </c>
      <c r="K46" s="67">
        <f t="shared" si="26"/>
        <v>3620.1</v>
      </c>
      <c r="L46" s="67">
        <f t="shared" si="26"/>
        <v>3602.7</v>
      </c>
      <c r="M46" s="67">
        <f t="shared" si="26"/>
        <v>4415.3999999999996</v>
      </c>
      <c r="N46" s="67">
        <f t="shared" si="26"/>
        <v>4891</v>
      </c>
      <c r="O46" s="67">
        <f>SUM(O47:O48)</f>
        <v>4057.9</v>
      </c>
      <c r="P46" s="67">
        <f>SUM(P47:P48)</f>
        <v>42637.5</v>
      </c>
      <c r="Q46" s="66">
        <f>SUM(Q47:Q48)</f>
        <v>4000.2</v>
      </c>
      <c r="R46" s="67">
        <f t="shared" ref="R46:AA46" si="27">SUM(R47:R48)</f>
        <v>4024.5</v>
      </c>
      <c r="S46" s="67">
        <f t="shared" si="27"/>
        <v>4272.2</v>
      </c>
      <c r="T46" s="67">
        <f t="shared" si="27"/>
        <v>3651.2</v>
      </c>
      <c r="U46" s="67">
        <f t="shared" si="27"/>
        <v>4256</v>
      </c>
      <c r="V46" s="67">
        <f t="shared" si="27"/>
        <v>4688.2</v>
      </c>
      <c r="W46" s="67">
        <f t="shared" si="27"/>
        <v>3995.8</v>
      </c>
      <c r="X46" s="67">
        <f t="shared" si="27"/>
        <v>4583.8</v>
      </c>
      <c r="Y46" s="67">
        <f t="shared" si="27"/>
        <v>4503.6000000000004</v>
      </c>
      <c r="Z46" s="67">
        <f t="shared" si="27"/>
        <v>4214.8999999999996</v>
      </c>
      <c r="AA46" s="67">
        <f t="shared" si="27"/>
        <v>4395</v>
      </c>
      <c r="AB46" s="67">
        <f>SUM(AB47:AB48)</f>
        <v>4049.3</v>
      </c>
      <c r="AC46" s="67">
        <f>SUM(AC47:AC48)</f>
        <v>50634.700000000004</v>
      </c>
      <c r="AD46" s="68">
        <f t="shared" si="1"/>
        <v>7997.2000000000044</v>
      </c>
      <c r="AE46" s="68">
        <f t="shared" si="2"/>
        <v>18.756259161536217</v>
      </c>
    </row>
    <row r="47" spans="3:31" ht="15.95" customHeight="1" x14ac:dyDescent="0.2">
      <c r="C47" s="37" t="s">
        <v>58</v>
      </c>
      <c r="D47" s="48">
        <v>2709.6</v>
      </c>
      <c r="E47" s="48">
        <v>2948.2</v>
      </c>
      <c r="F47" s="48">
        <v>3253.8</v>
      </c>
      <c r="G47" s="48">
        <v>3010</v>
      </c>
      <c r="H47" s="48">
        <v>3155.7</v>
      </c>
      <c r="I47" s="48">
        <v>3560.9</v>
      </c>
      <c r="J47" s="48">
        <v>3412.2</v>
      </c>
      <c r="K47" s="48">
        <v>3620.1</v>
      </c>
      <c r="L47" s="48">
        <v>3602.7</v>
      </c>
      <c r="M47" s="48">
        <v>4415.3999999999996</v>
      </c>
      <c r="N47" s="48">
        <v>4891</v>
      </c>
      <c r="O47" s="48">
        <v>4057.9</v>
      </c>
      <c r="P47" s="23">
        <f>SUM(D47:O47)</f>
        <v>42637.5</v>
      </c>
      <c r="Q47" s="48">
        <v>4000.2</v>
      </c>
      <c r="R47" s="23">
        <v>4024.5</v>
      </c>
      <c r="S47" s="23">
        <v>4272.2</v>
      </c>
      <c r="T47" s="23">
        <v>3651.2</v>
      </c>
      <c r="U47" s="48">
        <v>4256</v>
      </c>
      <c r="V47" s="48">
        <v>4688.2</v>
      </c>
      <c r="W47" s="48">
        <v>3995.8</v>
      </c>
      <c r="X47" s="48">
        <v>4583.8</v>
      </c>
      <c r="Y47" s="48">
        <v>4503.6000000000004</v>
      </c>
      <c r="Z47" s="48">
        <v>4214.8999999999996</v>
      </c>
      <c r="AA47" s="48">
        <v>4395</v>
      </c>
      <c r="AB47" s="48">
        <v>4049.3</v>
      </c>
      <c r="AC47" s="49">
        <f>SUM(Q47:AB47)</f>
        <v>50634.700000000004</v>
      </c>
      <c r="AD47" s="50">
        <f t="shared" si="1"/>
        <v>7997.2000000000044</v>
      </c>
      <c r="AE47" s="50">
        <f t="shared" si="2"/>
        <v>18.756259161536217</v>
      </c>
    </row>
    <row r="48" spans="3:31" ht="15.95" customHeight="1" x14ac:dyDescent="0.2">
      <c r="C48" s="37" t="s">
        <v>34</v>
      </c>
      <c r="D48" s="48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48">
        <v>0</v>
      </c>
      <c r="O48" s="48">
        <v>0</v>
      </c>
      <c r="P48" s="23">
        <f>SUM(D48:O48)</f>
        <v>0</v>
      </c>
      <c r="Q48" s="48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49">
        <f>SUM(Q48:AB48)</f>
        <v>0</v>
      </c>
      <c r="AD48" s="69">
        <f t="shared" si="1"/>
        <v>0</v>
      </c>
      <c r="AE48" s="70">
        <v>0</v>
      </c>
    </row>
    <row r="49" spans="3:31" ht="15.95" customHeight="1" x14ac:dyDescent="0.2">
      <c r="C49" s="65" t="s">
        <v>59</v>
      </c>
      <c r="D49" s="66">
        <f>SUM(D50:D52)</f>
        <v>393.1</v>
      </c>
      <c r="E49" s="67">
        <f>SUM(E50:E52)</f>
        <v>348.7</v>
      </c>
      <c r="F49" s="67">
        <f>SUM(F50:F52)</f>
        <v>317.40000000000003</v>
      </c>
      <c r="G49" s="67">
        <f>SUM(G50:G52)</f>
        <v>442.8</v>
      </c>
      <c r="H49" s="67">
        <f t="shared" ref="H49:N49" si="28">SUM(H50:H52)</f>
        <v>453.70000000000005</v>
      </c>
      <c r="I49" s="67">
        <f t="shared" si="28"/>
        <v>526</v>
      </c>
      <c r="J49" s="67">
        <f t="shared" si="28"/>
        <v>575.09999999999991</v>
      </c>
      <c r="K49" s="67">
        <f t="shared" si="28"/>
        <v>711.9</v>
      </c>
      <c r="L49" s="67">
        <f t="shared" si="28"/>
        <v>655.19999999999993</v>
      </c>
      <c r="M49" s="67">
        <f t="shared" si="28"/>
        <v>492.79999999999995</v>
      </c>
      <c r="N49" s="67">
        <f t="shared" si="28"/>
        <v>631.5</v>
      </c>
      <c r="O49" s="67">
        <f>SUM(O50:O52)</f>
        <v>668.3</v>
      </c>
      <c r="P49" s="67">
        <f>SUM(P50:P52)</f>
        <v>6216.5</v>
      </c>
      <c r="Q49" s="66">
        <f>SUM(Q50:Q52)</f>
        <v>788.5</v>
      </c>
      <c r="R49" s="67">
        <f t="shared" ref="R49:AA49" si="29">SUM(R50:R52)</f>
        <v>753.5</v>
      </c>
      <c r="S49" s="67">
        <f t="shared" si="29"/>
        <v>717.19999999999993</v>
      </c>
      <c r="T49" s="67">
        <f t="shared" si="29"/>
        <v>783.40000000000009</v>
      </c>
      <c r="U49" s="67">
        <f t="shared" si="29"/>
        <v>750</v>
      </c>
      <c r="V49" s="67">
        <f t="shared" si="29"/>
        <v>725.19999999999993</v>
      </c>
      <c r="W49" s="67">
        <f t="shared" si="29"/>
        <v>759.99999999999989</v>
      </c>
      <c r="X49" s="67">
        <f t="shared" si="29"/>
        <v>838.80000000000007</v>
      </c>
      <c r="Y49" s="67">
        <f t="shared" si="29"/>
        <v>766.5</v>
      </c>
      <c r="Z49" s="67">
        <f t="shared" si="29"/>
        <v>570.20000000000005</v>
      </c>
      <c r="AA49" s="67">
        <f t="shared" si="29"/>
        <v>682</v>
      </c>
      <c r="AB49" s="67">
        <f>SUM(AB50:AB52)</f>
        <v>699.4</v>
      </c>
      <c r="AC49" s="67">
        <f>SUM(AC50:AC52)</f>
        <v>8834.7000000000007</v>
      </c>
      <c r="AD49" s="68">
        <f t="shared" si="1"/>
        <v>2618.2000000000007</v>
      </c>
      <c r="AE49" s="68">
        <f t="shared" ref="AE49:AE66" si="30">+AD49/P49*100</f>
        <v>42.116946835035804</v>
      </c>
    </row>
    <row r="50" spans="3:31" ht="15.95" customHeight="1" x14ac:dyDescent="0.2">
      <c r="C50" s="37" t="s">
        <v>60</v>
      </c>
      <c r="D50" s="48">
        <v>356.8</v>
      </c>
      <c r="E50" s="48">
        <v>322.3</v>
      </c>
      <c r="F50" s="48">
        <v>287.10000000000002</v>
      </c>
      <c r="G50" s="48">
        <v>415.3</v>
      </c>
      <c r="H50" s="48">
        <v>422.6</v>
      </c>
      <c r="I50" s="48">
        <v>498.7</v>
      </c>
      <c r="J50" s="48">
        <v>552.9</v>
      </c>
      <c r="K50" s="48">
        <v>679.9</v>
      </c>
      <c r="L50" s="48">
        <v>625.29999999999995</v>
      </c>
      <c r="M50" s="48">
        <v>467.4</v>
      </c>
      <c r="N50" s="48">
        <v>603.5</v>
      </c>
      <c r="O50" s="48">
        <v>638.29999999999995</v>
      </c>
      <c r="P50" s="23">
        <f t="shared" ref="P50:P55" si="31">SUM(D50:O50)</f>
        <v>5870.0999999999995</v>
      </c>
      <c r="Q50" s="48">
        <v>757.5</v>
      </c>
      <c r="R50" s="23">
        <v>724.9</v>
      </c>
      <c r="S50" s="23">
        <v>684.6</v>
      </c>
      <c r="T50" s="23">
        <v>753.7</v>
      </c>
      <c r="U50" s="23">
        <v>721.1</v>
      </c>
      <c r="V50" s="23">
        <v>694.5</v>
      </c>
      <c r="W50" s="23">
        <v>719.8</v>
      </c>
      <c r="X50" s="23">
        <v>794.2</v>
      </c>
      <c r="Y50" s="23">
        <v>732.6</v>
      </c>
      <c r="Z50" s="23">
        <v>537.79999999999995</v>
      </c>
      <c r="AA50" s="23">
        <v>646.20000000000005</v>
      </c>
      <c r="AB50" s="23">
        <v>660.7</v>
      </c>
      <c r="AC50" s="25">
        <f t="shared" ref="AC50:AC55" si="32">SUM(Q50:AB50)</f>
        <v>8427.6</v>
      </c>
      <c r="AD50" s="50">
        <f t="shared" si="1"/>
        <v>2557.5000000000009</v>
      </c>
      <c r="AE50" s="50">
        <f t="shared" si="30"/>
        <v>43.568252670312276</v>
      </c>
    </row>
    <row r="51" spans="3:31" ht="15.95" customHeight="1" x14ac:dyDescent="0.2">
      <c r="C51" s="37" t="s">
        <v>61</v>
      </c>
      <c r="D51" s="48">
        <v>5</v>
      </c>
      <c r="E51" s="48">
        <v>5.7</v>
      </c>
      <c r="F51" s="22">
        <v>6.2</v>
      </c>
      <c r="G51" s="48">
        <v>5.4</v>
      </c>
      <c r="H51" s="48">
        <v>5</v>
      </c>
      <c r="I51" s="48">
        <v>4.9000000000000004</v>
      </c>
      <c r="J51" s="48">
        <v>4.9000000000000004</v>
      </c>
      <c r="K51" s="48">
        <v>5.3</v>
      </c>
      <c r="L51" s="48">
        <v>6</v>
      </c>
      <c r="M51" s="48">
        <v>5.7</v>
      </c>
      <c r="N51" s="48">
        <v>6.1</v>
      </c>
      <c r="O51" s="48">
        <v>4.4000000000000004</v>
      </c>
      <c r="P51" s="23">
        <f t="shared" si="31"/>
        <v>64.599999999999994</v>
      </c>
      <c r="Q51" s="48">
        <v>4.8</v>
      </c>
      <c r="R51" s="23">
        <v>5</v>
      </c>
      <c r="S51" s="23">
        <v>5.8</v>
      </c>
      <c r="T51" s="23">
        <v>4.2</v>
      </c>
      <c r="U51" s="23">
        <v>6.4</v>
      </c>
      <c r="V51" s="23">
        <v>8.9</v>
      </c>
      <c r="W51" s="23">
        <v>16.399999999999999</v>
      </c>
      <c r="X51" s="23">
        <v>18.7</v>
      </c>
      <c r="Y51" s="23">
        <v>17</v>
      </c>
      <c r="Z51" s="23">
        <v>14.7</v>
      </c>
      <c r="AA51" s="23">
        <v>16.3</v>
      </c>
      <c r="AB51" s="23">
        <v>14.3</v>
      </c>
      <c r="AC51" s="25">
        <f t="shared" si="32"/>
        <v>132.5</v>
      </c>
      <c r="AD51" s="50">
        <f t="shared" si="1"/>
        <v>67.900000000000006</v>
      </c>
      <c r="AE51" s="50">
        <f t="shared" si="30"/>
        <v>105.10835913312695</v>
      </c>
    </row>
    <row r="52" spans="3:31" ht="15.95" customHeight="1" x14ac:dyDescent="0.2">
      <c r="C52" s="37" t="s">
        <v>34</v>
      </c>
      <c r="D52" s="48">
        <v>31.3</v>
      </c>
      <c r="E52" s="48">
        <v>20.7</v>
      </c>
      <c r="F52" s="48">
        <v>24.1</v>
      </c>
      <c r="G52" s="48">
        <v>22.1</v>
      </c>
      <c r="H52" s="48">
        <v>26.1</v>
      </c>
      <c r="I52" s="48">
        <v>22.4</v>
      </c>
      <c r="J52" s="48">
        <v>17.3</v>
      </c>
      <c r="K52" s="48">
        <v>26.7</v>
      </c>
      <c r="L52" s="48">
        <v>23.9</v>
      </c>
      <c r="M52" s="48">
        <v>19.7</v>
      </c>
      <c r="N52" s="48">
        <v>21.9</v>
      </c>
      <c r="O52" s="48">
        <v>25.6</v>
      </c>
      <c r="P52" s="23">
        <f t="shared" si="31"/>
        <v>281.8</v>
      </c>
      <c r="Q52" s="48">
        <v>26.2</v>
      </c>
      <c r="R52" s="23">
        <v>23.6</v>
      </c>
      <c r="S52" s="23">
        <v>26.8</v>
      </c>
      <c r="T52" s="23">
        <v>25.5</v>
      </c>
      <c r="U52" s="23">
        <v>22.5</v>
      </c>
      <c r="V52" s="23">
        <v>21.8</v>
      </c>
      <c r="W52" s="23">
        <v>23.8</v>
      </c>
      <c r="X52" s="23">
        <v>25.9</v>
      </c>
      <c r="Y52" s="23">
        <v>16.899999999999999</v>
      </c>
      <c r="Z52" s="23">
        <v>17.7</v>
      </c>
      <c r="AA52" s="23">
        <v>19.5</v>
      </c>
      <c r="AB52" s="23">
        <v>24.4</v>
      </c>
      <c r="AC52" s="71">
        <f t="shared" si="32"/>
        <v>274.60000000000002</v>
      </c>
      <c r="AD52" s="50">
        <f t="shared" si="1"/>
        <v>-7.1999999999999886</v>
      </c>
      <c r="AE52" s="50">
        <f t="shared" si="30"/>
        <v>-2.5550035486160358</v>
      </c>
    </row>
    <row r="53" spans="3:31" ht="15.95" customHeight="1" x14ac:dyDescent="0.2">
      <c r="C53" s="20" t="s">
        <v>62</v>
      </c>
      <c r="D53" s="16">
        <v>56.4</v>
      </c>
      <c r="E53" s="16">
        <v>83.9</v>
      </c>
      <c r="F53" s="16">
        <v>101.7</v>
      </c>
      <c r="G53" s="16">
        <v>81.3</v>
      </c>
      <c r="H53" s="16">
        <v>91.5</v>
      </c>
      <c r="I53" s="16">
        <v>92.8</v>
      </c>
      <c r="J53" s="16">
        <v>91.4</v>
      </c>
      <c r="K53" s="16">
        <v>92.9</v>
      </c>
      <c r="L53" s="16">
        <v>89.9</v>
      </c>
      <c r="M53" s="16">
        <v>96.1</v>
      </c>
      <c r="N53" s="16">
        <v>103.4</v>
      </c>
      <c r="O53" s="16">
        <v>120.4</v>
      </c>
      <c r="P53" s="15">
        <f t="shared" si="31"/>
        <v>1101.7</v>
      </c>
      <c r="Q53" s="16">
        <v>82.7</v>
      </c>
      <c r="R53" s="15">
        <v>106.1</v>
      </c>
      <c r="S53" s="15">
        <v>108.8</v>
      </c>
      <c r="T53" s="15">
        <v>86.8</v>
      </c>
      <c r="U53" s="15">
        <v>102.5</v>
      </c>
      <c r="V53" s="15">
        <v>104.3</v>
      </c>
      <c r="W53" s="15">
        <v>98.9</v>
      </c>
      <c r="X53" s="15">
        <v>92.9</v>
      </c>
      <c r="Y53" s="15">
        <v>93.2</v>
      </c>
      <c r="Z53" s="15">
        <v>94.4</v>
      </c>
      <c r="AA53" s="15">
        <v>117.3</v>
      </c>
      <c r="AB53" s="15">
        <v>121.1</v>
      </c>
      <c r="AC53" s="17">
        <f t="shared" si="32"/>
        <v>1209</v>
      </c>
      <c r="AD53" s="18">
        <f t="shared" si="1"/>
        <v>107.29999999999995</v>
      </c>
      <c r="AE53" s="18">
        <f t="shared" si="30"/>
        <v>9.7394935100299485</v>
      </c>
    </row>
    <row r="54" spans="3:31" ht="15.95" customHeight="1" x14ac:dyDescent="0.2">
      <c r="C54" s="20" t="s">
        <v>63</v>
      </c>
      <c r="D54" s="16">
        <v>0</v>
      </c>
      <c r="E54" s="16">
        <v>0.2</v>
      </c>
      <c r="F54" s="16">
        <v>0.1</v>
      </c>
      <c r="G54" s="16">
        <v>0</v>
      </c>
      <c r="H54" s="16">
        <v>0.1</v>
      </c>
      <c r="I54" s="16">
        <v>0.1</v>
      </c>
      <c r="J54" s="16">
        <v>0.3</v>
      </c>
      <c r="K54" s="16">
        <v>0.2</v>
      </c>
      <c r="L54" s="16">
        <v>0.1</v>
      </c>
      <c r="M54" s="16">
        <v>0.4</v>
      </c>
      <c r="N54" s="16">
        <v>0.1</v>
      </c>
      <c r="O54" s="16">
        <v>0.1</v>
      </c>
      <c r="P54" s="15">
        <f>SUM(D54:O54)</f>
        <v>1.7000000000000002</v>
      </c>
      <c r="Q54" s="16">
        <v>0.2</v>
      </c>
      <c r="R54" s="15">
        <v>0.6</v>
      </c>
      <c r="S54" s="15">
        <v>0.2</v>
      </c>
      <c r="T54" s="15">
        <v>0.1</v>
      </c>
      <c r="U54" s="15">
        <v>0.3</v>
      </c>
      <c r="V54" s="15">
        <v>0.2</v>
      </c>
      <c r="W54" s="15">
        <v>0.2</v>
      </c>
      <c r="X54" s="15">
        <v>0.2</v>
      </c>
      <c r="Y54" s="15">
        <v>0.1</v>
      </c>
      <c r="Z54" s="15">
        <v>0.3</v>
      </c>
      <c r="AA54" s="15">
        <v>0.3</v>
      </c>
      <c r="AB54" s="15">
        <v>0.3</v>
      </c>
      <c r="AC54" s="17">
        <f t="shared" si="32"/>
        <v>2.9999999999999996</v>
      </c>
      <c r="AD54" s="18">
        <f t="shared" si="1"/>
        <v>1.2999999999999994</v>
      </c>
      <c r="AE54" s="18">
        <f t="shared" si="30"/>
        <v>76.470588235294073</v>
      </c>
    </row>
    <row r="55" spans="3:31" ht="15.95" customHeight="1" x14ac:dyDescent="0.2">
      <c r="C55" s="20" t="s">
        <v>64</v>
      </c>
      <c r="D55" s="72">
        <v>180.2</v>
      </c>
      <c r="E55" s="16">
        <v>204.5</v>
      </c>
      <c r="F55" s="16">
        <v>205.2</v>
      </c>
      <c r="G55" s="16">
        <v>200</v>
      </c>
      <c r="H55" s="16">
        <v>200.8</v>
      </c>
      <c r="I55" s="16">
        <v>523.6</v>
      </c>
      <c r="J55" s="16">
        <v>216.9</v>
      </c>
      <c r="K55" s="16">
        <v>400</v>
      </c>
      <c r="L55" s="16">
        <v>218.4</v>
      </c>
      <c r="M55" s="16">
        <v>340.1</v>
      </c>
      <c r="N55" s="16">
        <v>241</v>
      </c>
      <c r="O55" s="16">
        <v>489.5</v>
      </c>
      <c r="P55" s="15">
        <f t="shared" si="31"/>
        <v>3420.2000000000003</v>
      </c>
      <c r="Q55" s="72">
        <v>686.2</v>
      </c>
      <c r="R55" s="15">
        <v>405.9</v>
      </c>
      <c r="S55" s="15">
        <v>692</v>
      </c>
      <c r="T55" s="15">
        <v>469.2</v>
      </c>
      <c r="U55" s="15">
        <v>283.5</v>
      </c>
      <c r="V55" s="15">
        <v>417.5</v>
      </c>
      <c r="W55" s="15">
        <v>428.3</v>
      </c>
      <c r="X55" s="15">
        <v>320.2</v>
      </c>
      <c r="Y55" s="15">
        <v>309.2</v>
      </c>
      <c r="Z55" s="15">
        <v>265.3</v>
      </c>
      <c r="AA55" s="15">
        <v>282.7</v>
      </c>
      <c r="AB55" s="15">
        <v>363.2</v>
      </c>
      <c r="AC55" s="17">
        <f t="shared" si="32"/>
        <v>4923.1999999999989</v>
      </c>
      <c r="AD55" s="18">
        <f t="shared" si="1"/>
        <v>1502.9999999999986</v>
      </c>
      <c r="AE55" s="18">
        <f t="shared" si="30"/>
        <v>43.944798549792367</v>
      </c>
    </row>
    <row r="56" spans="3:31" ht="15.95" customHeight="1" x14ac:dyDescent="0.2">
      <c r="C56" s="20" t="s">
        <v>65</v>
      </c>
      <c r="D56" s="15">
        <f t="shared" ref="D56:AB56" si="33">+D57</f>
        <v>1648.9</v>
      </c>
      <c r="E56" s="15">
        <f t="shared" si="33"/>
        <v>0.2</v>
      </c>
      <c r="F56" s="15">
        <f t="shared" si="33"/>
        <v>341.90000000000003</v>
      </c>
      <c r="G56" s="15">
        <f t="shared" si="33"/>
        <v>0</v>
      </c>
      <c r="H56" s="15">
        <f t="shared" si="33"/>
        <v>0.2</v>
      </c>
      <c r="I56" s="15">
        <f t="shared" si="33"/>
        <v>330</v>
      </c>
      <c r="J56" s="15">
        <f t="shared" si="33"/>
        <v>0.1</v>
      </c>
      <c r="K56" s="15">
        <f t="shared" si="33"/>
        <v>0</v>
      </c>
      <c r="L56" s="15">
        <f t="shared" si="33"/>
        <v>340.1</v>
      </c>
      <c r="M56" s="15">
        <f t="shared" si="33"/>
        <v>0</v>
      </c>
      <c r="N56" s="15">
        <f t="shared" si="33"/>
        <v>0.1</v>
      </c>
      <c r="O56" s="15">
        <f t="shared" si="33"/>
        <v>0.3</v>
      </c>
      <c r="P56" s="15">
        <f t="shared" si="33"/>
        <v>2661.7999999999997</v>
      </c>
      <c r="Q56" s="15">
        <f t="shared" si="33"/>
        <v>0</v>
      </c>
      <c r="R56" s="15">
        <f t="shared" si="33"/>
        <v>0.2</v>
      </c>
      <c r="S56" s="15">
        <f t="shared" si="33"/>
        <v>330</v>
      </c>
      <c r="T56" s="15">
        <f t="shared" si="33"/>
        <v>0.1</v>
      </c>
      <c r="U56" s="15">
        <f t="shared" si="33"/>
        <v>0.1</v>
      </c>
      <c r="V56" s="15">
        <f t="shared" si="33"/>
        <v>330</v>
      </c>
      <c r="W56" s="15">
        <f t="shared" si="33"/>
        <v>0.1</v>
      </c>
      <c r="X56" s="15">
        <f t="shared" si="33"/>
        <v>0</v>
      </c>
      <c r="Y56" s="15">
        <f t="shared" si="33"/>
        <v>340</v>
      </c>
      <c r="Z56" s="15">
        <f t="shared" si="33"/>
        <v>1003.8</v>
      </c>
      <c r="AA56" s="15">
        <f t="shared" si="33"/>
        <v>38.799999999999997</v>
      </c>
      <c r="AB56" s="15">
        <f t="shared" si="33"/>
        <v>0</v>
      </c>
      <c r="AC56" s="17">
        <f>+AC57</f>
        <v>2043.1000000000001</v>
      </c>
      <c r="AD56" s="18">
        <f t="shared" si="1"/>
        <v>-618.69999999999959</v>
      </c>
      <c r="AE56" s="18">
        <f t="shared" si="30"/>
        <v>-23.243669697197372</v>
      </c>
    </row>
    <row r="57" spans="3:31" s="74" customFormat="1" ht="15.95" customHeight="1" x14ac:dyDescent="0.2">
      <c r="C57" s="73" t="s">
        <v>66</v>
      </c>
      <c r="D57" s="16">
        <f t="shared" ref="D57:AB57" si="34">SUM(D58:D61)</f>
        <v>1648.9</v>
      </c>
      <c r="E57" s="16">
        <f t="shared" si="34"/>
        <v>0.2</v>
      </c>
      <c r="F57" s="16">
        <f t="shared" si="34"/>
        <v>341.90000000000003</v>
      </c>
      <c r="G57" s="16">
        <f t="shared" si="34"/>
        <v>0</v>
      </c>
      <c r="H57" s="16">
        <f t="shared" si="34"/>
        <v>0.2</v>
      </c>
      <c r="I57" s="16">
        <f t="shared" si="34"/>
        <v>330</v>
      </c>
      <c r="J57" s="16">
        <f t="shared" si="34"/>
        <v>0.1</v>
      </c>
      <c r="K57" s="16">
        <f t="shared" si="34"/>
        <v>0</v>
      </c>
      <c r="L57" s="16">
        <f t="shared" si="34"/>
        <v>340.1</v>
      </c>
      <c r="M57" s="16">
        <f t="shared" si="34"/>
        <v>0</v>
      </c>
      <c r="N57" s="16">
        <f t="shared" si="34"/>
        <v>0.1</v>
      </c>
      <c r="O57" s="16">
        <f t="shared" si="34"/>
        <v>0.3</v>
      </c>
      <c r="P57" s="16">
        <f t="shared" si="34"/>
        <v>2661.7999999999997</v>
      </c>
      <c r="Q57" s="16">
        <f t="shared" si="34"/>
        <v>0</v>
      </c>
      <c r="R57" s="16">
        <f t="shared" si="34"/>
        <v>0.2</v>
      </c>
      <c r="S57" s="16">
        <f t="shared" si="34"/>
        <v>330</v>
      </c>
      <c r="T57" s="16">
        <f t="shared" si="34"/>
        <v>0.1</v>
      </c>
      <c r="U57" s="16">
        <f t="shared" si="34"/>
        <v>0.1</v>
      </c>
      <c r="V57" s="16">
        <f t="shared" si="34"/>
        <v>330</v>
      </c>
      <c r="W57" s="16">
        <f t="shared" si="34"/>
        <v>0.1</v>
      </c>
      <c r="X57" s="16">
        <f t="shared" si="34"/>
        <v>0</v>
      </c>
      <c r="Y57" s="16">
        <f t="shared" si="34"/>
        <v>340</v>
      </c>
      <c r="Z57" s="16">
        <f t="shared" si="34"/>
        <v>1003.8</v>
      </c>
      <c r="AA57" s="16">
        <f t="shared" si="34"/>
        <v>38.799999999999997</v>
      </c>
      <c r="AB57" s="16">
        <f t="shared" si="34"/>
        <v>0</v>
      </c>
      <c r="AC57" s="17">
        <f>SUM(Q57:AB57)</f>
        <v>2043.1000000000001</v>
      </c>
      <c r="AD57" s="18">
        <f t="shared" si="1"/>
        <v>-618.69999999999959</v>
      </c>
      <c r="AE57" s="18">
        <f t="shared" si="30"/>
        <v>-23.243669697197372</v>
      </c>
    </row>
    <row r="58" spans="3:31" s="77" customFormat="1" ht="15.95" customHeight="1" x14ac:dyDescent="0.2">
      <c r="C58" s="75" t="s">
        <v>67</v>
      </c>
      <c r="D58" s="22">
        <v>0</v>
      </c>
      <c r="E58" s="22">
        <v>0</v>
      </c>
      <c r="F58" s="22">
        <v>11.8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3">
        <f>SUM(D58:O58)</f>
        <v>11.8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71">
        <f t="shared" ref="AC58" si="35">SUM(Q58:AB58)</f>
        <v>0</v>
      </c>
      <c r="AD58" s="26">
        <f t="shared" si="1"/>
        <v>-11.8</v>
      </c>
      <c r="AE58" s="76">
        <f t="shared" si="30"/>
        <v>-100</v>
      </c>
    </row>
    <row r="59" spans="3:31" s="77" customFormat="1" ht="15.95" customHeight="1" x14ac:dyDescent="0.2">
      <c r="C59" s="75" t="s">
        <v>68</v>
      </c>
      <c r="D59" s="22">
        <v>0</v>
      </c>
      <c r="E59" s="22">
        <v>0</v>
      </c>
      <c r="F59" s="22">
        <v>330</v>
      </c>
      <c r="G59" s="22">
        <v>0</v>
      </c>
      <c r="H59" s="22">
        <v>0</v>
      </c>
      <c r="I59" s="22">
        <v>330</v>
      </c>
      <c r="J59" s="22">
        <v>0</v>
      </c>
      <c r="K59" s="22">
        <v>0</v>
      </c>
      <c r="L59" s="22">
        <v>340</v>
      </c>
      <c r="M59" s="22">
        <v>0</v>
      </c>
      <c r="N59" s="22">
        <v>0</v>
      </c>
      <c r="O59" s="22">
        <v>0</v>
      </c>
      <c r="P59" s="23">
        <f>SUM(D59:O59)</f>
        <v>1000</v>
      </c>
      <c r="Q59" s="22">
        <v>0</v>
      </c>
      <c r="R59" s="22">
        <v>0</v>
      </c>
      <c r="S59" s="22">
        <v>330</v>
      </c>
      <c r="T59" s="22">
        <v>0</v>
      </c>
      <c r="U59" s="22">
        <v>0</v>
      </c>
      <c r="V59" s="22">
        <v>330</v>
      </c>
      <c r="W59" s="22">
        <v>0</v>
      </c>
      <c r="X59" s="22">
        <v>0</v>
      </c>
      <c r="Y59" s="22">
        <v>340</v>
      </c>
      <c r="Z59" s="22">
        <v>1000</v>
      </c>
      <c r="AA59" s="22">
        <v>0</v>
      </c>
      <c r="AB59" s="22">
        <v>0</v>
      </c>
      <c r="AC59" s="25">
        <f>SUM(Q59:AB59)</f>
        <v>2000</v>
      </c>
      <c r="AD59" s="78">
        <f t="shared" si="1"/>
        <v>1000</v>
      </c>
      <c r="AE59" s="76">
        <f t="shared" si="30"/>
        <v>100</v>
      </c>
    </row>
    <row r="60" spans="3:31" s="77" customFormat="1" ht="15.95" customHeight="1" x14ac:dyDescent="0.2">
      <c r="C60" s="75" t="s">
        <v>69</v>
      </c>
      <c r="D60" s="22">
        <v>1648.9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3">
        <f>SUM(D60:O60)</f>
        <v>1648.9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71">
        <f t="shared" ref="AC60" si="36">SUM(Q60:AB60)</f>
        <v>0</v>
      </c>
      <c r="AD60" s="26">
        <f t="shared" si="1"/>
        <v>-1648.9</v>
      </c>
      <c r="AE60" s="76">
        <f t="shared" si="30"/>
        <v>-100</v>
      </c>
    </row>
    <row r="61" spans="3:31" s="77" customFormat="1" ht="15.95" customHeight="1" x14ac:dyDescent="0.2">
      <c r="C61" s="75" t="s">
        <v>34</v>
      </c>
      <c r="D61" s="22">
        <v>0</v>
      </c>
      <c r="E61" s="22">
        <v>0.2</v>
      </c>
      <c r="F61" s="22">
        <v>0.1</v>
      </c>
      <c r="G61" s="22">
        <v>0</v>
      </c>
      <c r="H61" s="22">
        <v>0.2</v>
      </c>
      <c r="I61" s="22">
        <v>0</v>
      </c>
      <c r="J61" s="22">
        <v>0.1</v>
      </c>
      <c r="K61" s="22">
        <v>0</v>
      </c>
      <c r="L61" s="22">
        <v>0.1</v>
      </c>
      <c r="M61" s="22">
        <v>0</v>
      </c>
      <c r="N61" s="22">
        <v>0.1</v>
      </c>
      <c r="O61" s="22">
        <v>0.3</v>
      </c>
      <c r="P61" s="23">
        <f>SUM(D61:O61)</f>
        <v>1.0999999999999999</v>
      </c>
      <c r="Q61" s="22">
        <v>0</v>
      </c>
      <c r="R61" s="22">
        <v>0.2</v>
      </c>
      <c r="S61" s="22">
        <v>0</v>
      </c>
      <c r="T61" s="22">
        <v>0.1</v>
      </c>
      <c r="U61" s="22">
        <v>0.1</v>
      </c>
      <c r="V61" s="22">
        <v>0</v>
      </c>
      <c r="W61" s="22">
        <v>0.1</v>
      </c>
      <c r="X61" s="22">
        <v>0</v>
      </c>
      <c r="Y61" s="22">
        <v>0</v>
      </c>
      <c r="Z61" s="22">
        <v>3.8</v>
      </c>
      <c r="AA61" s="22">
        <v>38.799999999999997</v>
      </c>
      <c r="AB61" s="22">
        <v>0</v>
      </c>
      <c r="AC61" s="25">
        <f>SUM(Q61:AB61)</f>
        <v>43.099999999999994</v>
      </c>
      <c r="AD61" s="26">
        <f t="shared" si="1"/>
        <v>41.999999999999993</v>
      </c>
      <c r="AE61" s="76">
        <f t="shared" si="30"/>
        <v>3818.181818181818</v>
      </c>
    </row>
    <row r="62" spans="3:31" ht="15.95" customHeight="1" x14ac:dyDescent="0.2">
      <c r="C62" s="79" t="s">
        <v>70</v>
      </c>
      <c r="D62" s="16">
        <f t="shared" ref="D62:AC62" si="37">+D63+D74+D78</f>
        <v>1679.0000000000002</v>
      </c>
      <c r="E62" s="15">
        <f t="shared" si="37"/>
        <v>1456.1000000000001</v>
      </c>
      <c r="F62" s="15">
        <f t="shared" si="37"/>
        <v>1461.1</v>
      </c>
      <c r="G62" s="15">
        <f t="shared" si="37"/>
        <v>1592.5</v>
      </c>
      <c r="H62" s="15">
        <f t="shared" si="37"/>
        <v>1769</v>
      </c>
      <c r="I62" s="15">
        <f t="shared" si="37"/>
        <v>1828.1</v>
      </c>
      <c r="J62" s="15">
        <f t="shared" si="37"/>
        <v>2032.1</v>
      </c>
      <c r="K62" s="15">
        <f t="shared" si="37"/>
        <v>2209.1</v>
      </c>
      <c r="L62" s="15">
        <f t="shared" si="37"/>
        <v>2226.3000000000002</v>
      </c>
      <c r="M62" s="15">
        <f t="shared" si="37"/>
        <v>1979</v>
      </c>
      <c r="N62" s="15">
        <f t="shared" si="37"/>
        <v>1799.6999999999998</v>
      </c>
      <c r="O62" s="15">
        <f t="shared" si="37"/>
        <v>1842</v>
      </c>
      <c r="P62" s="15">
        <f t="shared" si="37"/>
        <v>21874</v>
      </c>
      <c r="Q62" s="16">
        <f t="shared" si="37"/>
        <v>2225.5000000000005</v>
      </c>
      <c r="R62" s="15">
        <f t="shared" si="37"/>
        <v>2639</v>
      </c>
      <c r="S62" s="15">
        <f t="shared" si="37"/>
        <v>2333.4</v>
      </c>
      <c r="T62" s="15">
        <f t="shared" si="37"/>
        <v>1981.5999999999997</v>
      </c>
      <c r="U62" s="15">
        <f t="shared" si="37"/>
        <v>2568.9</v>
      </c>
      <c r="V62" s="15">
        <f t="shared" si="37"/>
        <v>2312.1</v>
      </c>
      <c r="W62" s="15">
        <f>+W63+W74+W78</f>
        <v>2539.6</v>
      </c>
      <c r="X62" s="15">
        <f>+X63+X74+X78</f>
        <v>2381.1000000000004</v>
      </c>
      <c r="Y62" s="15">
        <f>+Y63+Y74+Y78</f>
        <v>2560.3999999999996</v>
      </c>
      <c r="Z62" s="15">
        <f>+Z63+Z74+Z78</f>
        <v>3665.5000000000005</v>
      </c>
      <c r="AA62" s="15">
        <f>+AA63+AA74+AA78</f>
        <v>2424.9</v>
      </c>
      <c r="AB62" s="15">
        <f t="shared" si="37"/>
        <v>3206.6999999999994</v>
      </c>
      <c r="AC62" s="17">
        <f t="shared" si="37"/>
        <v>30838.700000000004</v>
      </c>
      <c r="AD62" s="18">
        <f t="shared" si="1"/>
        <v>8964.7000000000044</v>
      </c>
      <c r="AE62" s="15">
        <f t="shared" si="30"/>
        <v>40.98335923927953</v>
      </c>
    </row>
    <row r="63" spans="3:31" ht="15.95" customHeight="1" x14ac:dyDescent="0.2">
      <c r="C63" s="80" t="s">
        <v>71</v>
      </c>
      <c r="D63" s="16">
        <f t="shared" ref="D63:AC63" si="38">+D64+D70</f>
        <v>1429.3000000000002</v>
      </c>
      <c r="E63" s="15">
        <f t="shared" si="38"/>
        <v>1212.9000000000001</v>
      </c>
      <c r="F63" s="15">
        <f t="shared" si="38"/>
        <v>1172.5</v>
      </c>
      <c r="G63" s="15">
        <f t="shared" si="38"/>
        <v>1169</v>
      </c>
      <c r="H63" s="15">
        <f t="shared" si="38"/>
        <v>1344.6</v>
      </c>
      <c r="I63" s="15">
        <f t="shared" si="38"/>
        <v>1395</v>
      </c>
      <c r="J63" s="15">
        <f t="shared" si="38"/>
        <v>1616.8</v>
      </c>
      <c r="K63" s="15">
        <f t="shared" si="38"/>
        <v>1797.5</v>
      </c>
      <c r="L63" s="15">
        <f t="shared" si="38"/>
        <v>1862.6</v>
      </c>
      <c r="M63" s="15">
        <f t="shared" si="38"/>
        <v>1584.4</v>
      </c>
      <c r="N63" s="15">
        <f t="shared" si="38"/>
        <v>1370.6</v>
      </c>
      <c r="O63" s="15">
        <f t="shared" si="38"/>
        <v>1379.3</v>
      </c>
      <c r="P63" s="15">
        <f t="shared" si="38"/>
        <v>17334.5</v>
      </c>
      <c r="Q63" s="16">
        <f t="shared" si="38"/>
        <v>1822.1000000000001</v>
      </c>
      <c r="R63" s="15">
        <f t="shared" si="38"/>
        <v>2118.7999999999997</v>
      </c>
      <c r="S63" s="15">
        <f t="shared" si="38"/>
        <v>1792.2000000000003</v>
      </c>
      <c r="T63" s="15">
        <f t="shared" si="38"/>
        <v>1389.1</v>
      </c>
      <c r="U63" s="15">
        <f t="shared" si="38"/>
        <v>2036.8</v>
      </c>
      <c r="V63" s="15">
        <f t="shared" si="38"/>
        <v>1758.1000000000001</v>
      </c>
      <c r="W63" s="15">
        <f>+W64+W70</f>
        <v>1971.8999999999999</v>
      </c>
      <c r="X63" s="15">
        <f>+X64+X70</f>
        <v>1896.8</v>
      </c>
      <c r="Y63" s="15">
        <f>+Y64+Y70</f>
        <v>2031.3</v>
      </c>
      <c r="Z63" s="15">
        <f>+Z64+Z70</f>
        <v>3104.3</v>
      </c>
      <c r="AA63" s="15">
        <f>+AA64+AA70</f>
        <v>1865</v>
      </c>
      <c r="AB63" s="15">
        <f t="shared" si="38"/>
        <v>2467.8999999999996</v>
      </c>
      <c r="AC63" s="17">
        <f t="shared" si="38"/>
        <v>24254.300000000003</v>
      </c>
      <c r="AD63" s="18">
        <f t="shared" si="1"/>
        <v>6919.8000000000029</v>
      </c>
      <c r="AE63" s="15">
        <f t="shared" si="30"/>
        <v>39.91923620525543</v>
      </c>
    </row>
    <row r="64" spans="3:31" ht="15.95" customHeight="1" x14ac:dyDescent="0.2">
      <c r="C64" s="36" t="s">
        <v>72</v>
      </c>
      <c r="D64" s="16">
        <f>+D65+D68+D69</f>
        <v>76.900000000000006</v>
      </c>
      <c r="E64" s="16">
        <f t="shared" ref="E64:AC64" si="39">+E65+E68+E69</f>
        <v>91.899999999999991</v>
      </c>
      <c r="F64" s="16">
        <f t="shared" si="39"/>
        <v>109.1</v>
      </c>
      <c r="G64" s="16">
        <f t="shared" si="39"/>
        <v>148.5</v>
      </c>
      <c r="H64" s="16">
        <f t="shared" si="39"/>
        <v>146.80000000000001</v>
      </c>
      <c r="I64" s="16">
        <f t="shared" si="39"/>
        <v>175.7</v>
      </c>
      <c r="J64" s="16">
        <f t="shared" si="39"/>
        <v>92</v>
      </c>
      <c r="K64" s="16">
        <f t="shared" si="39"/>
        <v>231.5</v>
      </c>
      <c r="L64" s="16">
        <f t="shared" si="39"/>
        <v>146.6</v>
      </c>
      <c r="M64" s="16">
        <f t="shared" si="39"/>
        <v>143.40000000000003</v>
      </c>
      <c r="N64" s="16">
        <f t="shared" si="39"/>
        <v>81.899999999999991</v>
      </c>
      <c r="O64" s="16">
        <f t="shared" si="39"/>
        <v>82</v>
      </c>
      <c r="P64" s="16">
        <f t="shared" si="39"/>
        <v>1526.3</v>
      </c>
      <c r="Q64" s="16">
        <f t="shared" si="39"/>
        <v>87.5</v>
      </c>
      <c r="R64" s="16">
        <f t="shared" si="39"/>
        <v>478.1</v>
      </c>
      <c r="S64" s="16">
        <f t="shared" si="39"/>
        <v>189.7</v>
      </c>
      <c r="T64" s="16">
        <f t="shared" si="39"/>
        <v>82.5</v>
      </c>
      <c r="U64" s="16">
        <f t="shared" si="39"/>
        <v>89.5</v>
      </c>
      <c r="V64" s="16">
        <f t="shared" si="39"/>
        <v>259.3</v>
      </c>
      <c r="W64" s="16">
        <f t="shared" si="39"/>
        <v>185.79999999999998</v>
      </c>
      <c r="X64" s="16">
        <f t="shared" si="39"/>
        <v>177.5</v>
      </c>
      <c r="Y64" s="16">
        <f t="shared" si="39"/>
        <v>282.5</v>
      </c>
      <c r="Z64" s="16">
        <f t="shared" si="39"/>
        <v>260.89999999999998</v>
      </c>
      <c r="AA64" s="16">
        <f t="shared" si="39"/>
        <v>177.10000000000002</v>
      </c>
      <c r="AB64" s="16">
        <f t="shared" si="39"/>
        <v>108.69999999999999</v>
      </c>
      <c r="AC64" s="16">
        <f t="shared" si="39"/>
        <v>2379.1</v>
      </c>
      <c r="AD64" s="18">
        <f t="shared" si="1"/>
        <v>852.8</v>
      </c>
      <c r="AE64" s="15">
        <f t="shared" si="30"/>
        <v>55.87368145187709</v>
      </c>
    </row>
    <row r="65" spans="3:31" ht="15.95" customHeight="1" x14ac:dyDescent="0.2">
      <c r="C65" s="56" t="s">
        <v>73</v>
      </c>
      <c r="D65" s="48">
        <f>+D66+D67</f>
        <v>74.900000000000006</v>
      </c>
      <c r="E65" s="48">
        <f t="shared" ref="E65:AC65" si="40">+E66+E67</f>
        <v>91.8</v>
      </c>
      <c r="F65" s="48">
        <f t="shared" si="40"/>
        <v>100.7</v>
      </c>
      <c r="G65" s="48">
        <f t="shared" si="40"/>
        <v>89</v>
      </c>
      <c r="H65" s="48">
        <f t="shared" si="40"/>
        <v>87.3</v>
      </c>
      <c r="I65" s="48">
        <f t="shared" si="40"/>
        <v>93.1</v>
      </c>
      <c r="J65" s="48">
        <f t="shared" si="40"/>
        <v>89.5</v>
      </c>
      <c r="K65" s="48">
        <f t="shared" si="40"/>
        <v>80</v>
      </c>
      <c r="L65" s="48">
        <f t="shared" si="40"/>
        <v>83.6</v>
      </c>
      <c r="M65" s="48">
        <f>+M66+M67</f>
        <v>80.900000000000006</v>
      </c>
      <c r="N65" s="81">
        <v>81.8</v>
      </c>
      <c r="O65" s="81">
        <f>+O66</f>
        <v>81.5</v>
      </c>
      <c r="P65" s="48">
        <f t="shared" si="40"/>
        <v>1034.0999999999999</v>
      </c>
      <c r="Q65" s="48">
        <f t="shared" si="40"/>
        <v>85.7</v>
      </c>
      <c r="R65" s="48">
        <f t="shared" si="40"/>
        <v>83.6</v>
      </c>
      <c r="S65" s="48">
        <f t="shared" si="40"/>
        <v>96.8</v>
      </c>
      <c r="T65" s="48">
        <f t="shared" si="40"/>
        <v>79.8</v>
      </c>
      <c r="U65" s="48">
        <f t="shared" si="40"/>
        <v>71.5</v>
      </c>
      <c r="V65" s="48">
        <f t="shared" si="40"/>
        <v>79.2</v>
      </c>
      <c r="W65" s="48">
        <f t="shared" si="40"/>
        <v>80.599999999999994</v>
      </c>
      <c r="X65" s="48">
        <f t="shared" si="40"/>
        <v>91.3</v>
      </c>
      <c r="Y65" s="48">
        <f t="shared" si="40"/>
        <v>273.29999999999995</v>
      </c>
      <c r="Z65" s="48">
        <f t="shared" si="40"/>
        <v>94.1</v>
      </c>
      <c r="AA65" s="48">
        <f t="shared" si="40"/>
        <v>103</v>
      </c>
      <c r="AB65" s="48">
        <f t="shared" si="40"/>
        <v>107.5</v>
      </c>
      <c r="AC65" s="48">
        <f t="shared" si="40"/>
        <v>1246.4000000000001</v>
      </c>
      <c r="AD65" s="50">
        <f t="shared" si="1"/>
        <v>212.30000000000018</v>
      </c>
      <c r="AE65" s="23">
        <f t="shared" si="30"/>
        <v>20.529929407214023</v>
      </c>
    </row>
    <row r="66" spans="3:31" ht="15.95" customHeight="1" x14ac:dyDescent="0.2">
      <c r="C66" s="82" t="s">
        <v>74</v>
      </c>
      <c r="D66" s="48">
        <v>74.900000000000006</v>
      </c>
      <c r="E66" s="81">
        <v>91.8</v>
      </c>
      <c r="F66" s="81">
        <v>100.7</v>
      </c>
      <c r="G66" s="81">
        <v>89</v>
      </c>
      <c r="H66" s="81">
        <v>87.3</v>
      </c>
      <c r="I66" s="81">
        <v>93.1</v>
      </c>
      <c r="J66" s="81">
        <v>89.5</v>
      </c>
      <c r="K66" s="81">
        <v>80</v>
      </c>
      <c r="L66" s="81">
        <v>83.6</v>
      </c>
      <c r="M66" s="81">
        <v>80.900000000000006</v>
      </c>
      <c r="N66" s="81">
        <v>81.8</v>
      </c>
      <c r="O66" s="81">
        <v>81.5</v>
      </c>
      <c r="P66" s="23">
        <f>SUM(D66:O66)</f>
        <v>1034.0999999999999</v>
      </c>
      <c r="Q66" s="48">
        <v>85.7</v>
      </c>
      <c r="R66" s="83">
        <v>83.6</v>
      </c>
      <c r="S66" s="83">
        <v>96.8</v>
      </c>
      <c r="T66" s="83">
        <v>79.8</v>
      </c>
      <c r="U66" s="83">
        <v>71.5</v>
      </c>
      <c r="V66" s="83">
        <v>79.2</v>
      </c>
      <c r="W66" s="83">
        <v>78.5</v>
      </c>
      <c r="X66" s="83">
        <v>85.7</v>
      </c>
      <c r="Y66" s="83">
        <v>81.099999999999994</v>
      </c>
      <c r="Z66" s="83">
        <v>94</v>
      </c>
      <c r="AA66" s="83">
        <v>101.9</v>
      </c>
      <c r="AB66" s="83">
        <v>96.9</v>
      </c>
      <c r="AC66" s="48">
        <f>SUM(Q66:AB66)</f>
        <v>1034.7</v>
      </c>
      <c r="AD66" s="50">
        <f t="shared" si="1"/>
        <v>0.60000000000013642</v>
      </c>
      <c r="AE66" s="23">
        <f t="shared" si="30"/>
        <v>5.8021467943152161E-2</v>
      </c>
    </row>
    <row r="67" spans="3:31" ht="15.95" customHeight="1" x14ac:dyDescent="0.2">
      <c r="C67" s="84" t="s">
        <v>75</v>
      </c>
      <c r="D67" s="59"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60">
        <f>SUM(D67:O67)</f>
        <v>0</v>
      </c>
      <c r="Q67" s="59">
        <v>0</v>
      </c>
      <c r="R67" s="86">
        <v>0</v>
      </c>
      <c r="S67" s="86">
        <v>0</v>
      </c>
      <c r="T67" s="86">
        <v>0</v>
      </c>
      <c r="U67" s="86">
        <v>0</v>
      </c>
      <c r="V67" s="86">
        <v>0</v>
      </c>
      <c r="W67" s="86">
        <v>2.1</v>
      </c>
      <c r="X67" s="86">
        <v>5.6</v>
      </c>
      <c r="Y67" s="86">
        <v>192.2</v>
      </c>
      <c r="Z67" s="86">
        <v>0.1</v>
      </c>
      <c r="AA67" s="86">
        <v>1.1000000000000001</v>
      </c>
      <c r="AB67" s="86">
        <v>10.6</v>
      </c>
      <c r="AC67" s="61">
        <f>SUM(Q67:AB67)</f>
        <v>211.69999999999996</v>
      </c>
      <c r="AD67" s="62">
        <f t="shared" si="1"/>
        <v>211.69999999999996</v>
      </c>
      <c r="AE67" s="87">
        <v>0</v>
      </c>
    </row>
    <row r="68" spans="3:31" ht="15.95" customHeight="1" x14ac:dyDescent="0.2">
      <c r="C68" s="88" t="s">
        <v>76</v>
      </c>
      <c r="D68" s="59">
        <v>1.9</v>
      </c>
      <c r="E68" s="85">
        <v>0</v>
      </c>
      <c r="F68" s="85">
        <v>7.1</v>
      </c>
      <c r="G68" s="85">
        <v>59.5</v>
      </c>
      <c r="H68" s="85">
        <v>59.5</v>
      </c>
      <c r="I68" s="85">
        <v>82.5</v>
      </c>
      <c r="J68" s="85">
        <v>0.6</v>
      </c>
      <c r="K68" s="85">
        <v>151.4</v>
      </c>
      <c r="L68" s="85">
        <v>62.9</v>
      </c>
      <c r="M68" s="85">
        <v>61.2</v>
      </c>
      <c r="N68" s="85">
        <v>0</v>
      </c>
      <c r="O68" s="85">
        <v>0.3</v>
      </c>
      <c r="P68" s="60">
        <f>SUM(D68:O68)</f>
        <v>486.9</v>
      </c>
      <c r="Q68" s="59">
        <v>1.8</v>
      </c>
      <c r="R68" s="86">
        <v>394.4</v>
      </c>
      <c r="S68" s="86">
        <v>92.8</v>
      </c>
      <c r="T68" s="86">
        <v>2.5</v>
      </c>
      <c r="U68" s="86">
        <v>16.399999999999999</v>
      </c>
      <c r="V68" s="86">
        <v>180</v>
      </c>
      <c r="W68" s="86">
        <v>105.1</v>
      </c>
      <c r="X68" s="86">
        <v>86.2</v>
      </c>
      <c r="Y68" s="86">
        <v>9.1</v>
      </c>
      <c r="Z68" s="86">
        <v>166.8</v>
      </c>
      <c r="AA68" s="86">
        <v>73.3</v>
      </c>
      <c r="AB68" s="86">
        <v>1.1000000000000001</v>
      </c>
      <c r="AC68" s="61">
        <f>SUM(Q68:AB68)</f>
        <v>1129.5</v>
      </c>
      <c r="AD68" s="62">
        <f t="shared" si="1"/>
        <v>642.6</v>
      </c>
      <c r="AE68" s="60">
        <f t="shared" ref="AE68:AE79" si="41">+AD68/P68*100</f>
        <v>131.97781885397413</v>
      </c>
    </row>
    <row r="69" spans="3:31" ht="15.95" customHeight="1" x14ac:dyDescent="0.2">
      <c r="C69" s="37" t="s">
        <v>77</v>
      </c>
      <c r="D69" s="48">
        <v>0.1</v>
      </c>
      <c r="E69" s="48">
        <v>0.1</v>
      </c>
      <c r="F69" s="48">
        <v>1.3</v>
      </c>
      <c r="G69" s="48">
        <v>0</v>
      </c>
      <c r="H69" s="48">
        <v>0</v>
      </c>
      <c r="I69" s="48">
        <v>0.1</v>
      </c>
      <c r="J69" s="48">
        <v>1.9</v>
      </c>
      <c r="K69" s="48">
        <v>0.1</v>
      </c>
      <c r="L69" s="48">
        <v>0.1</v>
      </c>
      <c r="M69" s="48">
        <v>1.3</v>
      </c>
      <c r="N69" s="48">
        <v>0.1</v>
      </c>
      <c r="O69" s="48">
        <v>0.2</v>
      </c>
      <c r="P69" s="23">
        <f>SUM(D69:O69)</f>
        <v>5.3</v>
      </c>
      <c r="Q69" s="48">
        <v>0</v>
      </c>
      <c r="R69" s="23">
        <v>0.1</v>
      </c>
      <c r="S69" s="23">
        <v>0.1</v>
      </c>
      <c r="T69" s="23">
        <v>0.2</v>
      </c>
      <c r="U69" s="23">
        <v>1.6</v>
      </c>
      <c r="V69" s="23">
        <v>0.1</v>
      </c>
      <c r="W69" s="23">
        <v>0.1</v>
      </c>
      <c r="X69" s="23">
        <v>0</v>
      </c>
      <c r="Y69" s="23">
        <v>0.1</v>
      </c>
      <c r="Z69" s="23">
        <v>0</v>
      </c>
      <c r="AA69" s="23">
        <v>0.8</v>
      </c>
      <c r="AB69" s="23">
        <v>0.1</v>
      </c>
      <c r="AC69" s="49">
        <f>SUM(Q69:AB69)</f>
        <v>3.2000000000000006</v>
      </c>
      <c r="AD69" s="50">
        <f t="shared" si="1"/>
        <v>-2.0999999999999992</v>
      </c>
      <c r="AE69" s="23">
        <f t="shared" si="41"/>
        <v>-39.622641509433947</v>
      </c>
    </row>
    <row r="70" spans="3:31" ht="15.95" customHeight="1" x14ac:dyDescent="0.2">
      <c r="C70" s="36" t="s">
        <v>78</v>
      </c>
      <c r="D70" s="72">
        <f>SUM(D71:D73)</f>
        <v>1352.4</v>
      </c>
      <c r="E70" s="15">
        <f t="shared" ref="E70:O70" si="42">SUM(E71:E73)</f>
        <v>1121</v>
      </c>
      <c r="F70" s="15">
        <f t="shared" si="42"/>
        <v>1063.4000000000001</v>
      </c>
      <c r="G70" s="15">
        <f t="shared" si="42"/>
        <v>1020.5</v>
      </c>
      <c r="H70" s="15">
        <f t="shared" si="42"/>
        <v>1197.8</v>
      </c>
      <c r="I70" s="15">
        <f t="shared" si="42"/>
        <v>1219.3</v>
      </c>
      <c r="J70" s="15">
        <f t="shared" si="42"/>
        <v>1524.8</v>
      </c>
      <c r="K70" s="15">
        <f>SUM(K71:K73)</f>
        <v>1566</v>
      </c>
      <c r="L70" s="15">
        <f>SUM(L71:L73)</f>
        <v>1716</v>
      </c>
      <c r="M70" s="15">
        <f>SUM(M71:M73)</f>
        <v>1441</v>
      </c>
      <c r="N70" s="15">
        <f>SUM(N71:N73)</f>
        <v>1288.6999999999998</v>
      </c>
      <c r="O70" s="15">
        <f t="shared" si="42"/>
        <v>1297.3</v>
      </c>
      <c r="P70" s="15">
        <f>SUM(P71:P73)</f>
        <v>15808.199999999999</v>
      </c>
      <c r="Q70" s="72">
        <f>SUM(Q71:Q73)</f>
        <v>1734.6000000000001</v>
      </c>
      <c r="R70" s="15">
        <f t="shared" ref="R70:AA70" si="43">SUM(R71:R73)</f>
        <v>1640.6999999999998</v>
      </c>
      <c r="S70" s="15">
        <f t="shared" si="43"/>
        <v>1602.5000000000002</v>
      </c>
      <c r="T70" s="15">
        <f t="shared" si="43"/>
        <v>1306.5999999999999</v>
      </c>
      <c r="U70" s="15">
        <f t="shared" si="43"/>
        <v>1947.3</v>
      </c>
      <c r="V70" s="15">
        <f t="shared" si="43"/>
        <v>1498.8000000000002</v>
      </c>
      <c r="W70" s="15">
        <f t="shared" si="43"/>
        <v>1786.1</v>
      </c>
      <c r="X70" s="15">
        <f t="shared" si="43"/>
        <v>1719.3</v>
      </c>
      <c r="Y70" s="15">
        <f t="shared" si="43"/>
        <v>1748.8</v>
      </c>
      <c r="Z70" s="15">
        <f t="shared" si="43"/>
        <v>2843.4</v>
      </c>
      <c r="AA70" s="15">
        <f t="shared" si="43"/>
        <v>1687.9</v>
      </c>
      <c r="AB70" s="15">
        <f>SUM(AB71:AB73)</f>
        <v>2359.1999999999998</v>
      </c>
      <c r="AC70" s="17">
        <f>SUM(AC71:AC73)</f>
        <v>21875.200000000004</v>
      </c>
      <c r="AD70" s="18">
        <f t="shared" si="1"/>
        <v>6067.0000000000055</v>
      </c>
      <c r="AE70" s="15">
        <f t="shared" si="41"/>
        <v>38.378816057489189</v>
      </c>
    </row>
    <row r="71" spans="3:31" ht="15.95" customHeight="1" x14ac:dyDescent="0.2">
      <c r="C71" s="89" t="s">
        <v>79</v>
      </c>
      <c r="D71" s="48">
        <v>23.2</v>
      </c>
      <c r="E71" s="48">
        <v>30.9</v>
      </c>
      <c r="F71" s="48">
        <v>28.9</v>
      </c>
      <c r="G71" s="48">
        <v>25.4</v>
      </c>
      <c r="H71" s="48">
        <v>23.3</v>
      </c>
      <c r="I71" s="48">
        <v>24.5</v>
      </c>
      <c r="J71" s="48">
        <v>31.8</v>
      </c>
      <c r="K71" s="48">
        <v>56</v>
      </c>
      <c r="L71" s="48">
        <v>35.799999999999997</v>
      </c>
      <c r="M71" s="48">
        <v>37.700000000000003</v>
      </c>
      <c r="N71" s="48">
        <v>45.1</v>
      </c>
      <c r="O71" s="48">
        <v>50.3</v>
      </c>
      <c r="P71" s="23">
        <f>SUM(D71:O71)</f>
        <v>412.90000000000003</v>
      </c>
      <c r="Q71" s="48">
        <v>45</v>
      </c>
      <c r="R71" s="23">
        <v>38.1</v>
      </c>
      <c r="S71" s="23">
        <v>36.9</v>
      </c>
      <c r="T71" s="23">
        <v>35.200000000000003</v>
      </c>
      <c r="U71" s="23">
        <v>29.9</v>
      </c>
      <c r="V71" s="23">
        <v>33.5</v>
      </c>
      <c r="W71" s="23">
        <v>21.6</v>
      </c>
      <c r="X71" s="23">
        <v>94.8</v>
      </c>
      <c r="Y71" s="23">
        <v>20</v>
      </c>
      <c r="Z71" s="23">
        <v>-51.1</v>
      </c>
      <c r="AA71" s="23">
        <v>21.3</v>
      </c>
      <c r="AB71" s="23">
        <v>30</v>
      </c>
      <c r="AC71" s="49">
        <f>SUM(Q71:AB71)</f>
        <v>355.2</v>
      </c>
      <c r="AD71" s="50">
        <f t="shared" si="1"/>
        <v>-57.700000000000045</v>
      </c>
      <c r="AE71" s="23">
        <f t="shared" si="41"/>
        <v>-13.974327924436919</v>
      </c>
    </row>
    <row r="72" spans="3:31" ht="15.95" customHeight="1" x14ac:dyDescent="0.2">
      <c r="C72" s="88" t="s">
        <v>80</v>
      </c>
      <c r="D72" s="90">
        <v>1042.7</v>
      </c>
      <c r="E72" s="59">
        <v>838.4</v>
      </c>
      <c r="F72" s="59">
        <v>889.1</v>
      </c>
      <c r="G72" s="59">
        <v>849.7</v>
      </c>
      <c r="H72" s="59">
        <v>996</v>
      </c>
      <c r="I72" s="59">
        <v>1017.6</v>
      </c>
      <c r="J72" s="59">
        <v>1290.2</v>
      </c>
      <c r="K72" s="59">
        <v>1185.8</v>
      </c>
      <c r="L72" s="59">
        <v>1372.1</v>
      </c>
      <c r="M72" s="59">
        <v>1166.3</v>
      </c>
      <c r="N72" s="59">
        <v>1113.5</v>
      </c>
      <c r="O72" s="59">
        <v>1047.3</v>
      </c>
      <c r="P72" s="91">
        <f>SUM(D72:O72)</f>
        <v>12808.699999999999</v>
      </c>
      <c r="Q72" s="90">
        <v>1535.2</v>
      </c>
      <c r="R72" s="60">
        <v>1383.3</v>
      </c>
      <c r="S72" s="60">
        <v>1330.2</v>
      </c>
      <c r="T72" s="60">
        <v>1215.0999999999999</v>
      </c>
      <c r="U72" s="60">
        <v>1712.6</v>
      </c>
      <c r="V72" s="60">
        <v>1357.4</v>
      </c>
      <c r="W72" s="60">
        <v>1409.7</v>
      </c>
      <c r="X72" s="60">
        <v>1617.7</v>
      </c>
      <c r="Y72" s="60">
        <v>1019.1</v>
      </c>
      <c r="Z72" s="60">
        <v>1125.5999999999999</v>
      </c>
      <c r="AA72" s="92">
        <v>1084.9000000000001</v>
      </c>
      <c r="AB72" s="92">
        <v>2070.5</v>
      </c>
      <c r="AC72" s="92">
        <f>SUM(Q72:AB72)</f>
        <v>16861.300000000003</v>
      </c>
      <c r="AD72" s="62">
        <f t="shared" ref="AD72:AD103" si="44">+AC72-P72</f>
        <v>4052.600000000004</v>
      </c>
      <c r="AE72" s="60">
        <f t="shared" si="41"/>
        <v>31.639432573172954</v>
      </c>
    </row>
    <row r="73" spans="3:31" ht="15.95" customHeight="1" x14ac:dyDescent="0.2">
      <c r="C73" s="89" t="s">
        <v>34</v>
      </c>
      <c r="D73" s="22">
        <v>286.5</v>
      </c>
      <c r="E73" s="48">
        <v>251.7</v>
      </c>
      <c r="F73" s="22">
        <v>145.4</v>
      </c>
      <c r="G73" s="48">
        <v>145.4</v>
      </c>
      <c r="H73" s="48">
        <v>178.5</v>
      </c>
      <c r="I73" s="48">
        <v>177.2</v>
      </c>
      <c r="J73" s="48">
        <v>202.8</v>
      </c>
      <c r="K73" s="48">
        <v>324.2</v>
      </c>
      <c r="L73" s="48">
        <v>308.10000000000002</v>
      </c>
      <c r="M73" s="48">
        <v>237</v>
      </c>
      <c r="N73" s="48">
        <v>130.1</v>
      </c>
      <c r="O73" s="48">
        <v>199.7</v>
      </c>
      <c r="P73" s="23">
        <f>SUM(D73:O73)</f>
        <v>2586.6</v>
      </c>
      <c r="Q73" s="22">
        <v>154.4</v>
      </c>
      <c r="R73" s="23">
        <v>219.3</v>
      </c>
      <c r="S73" s="23">
        <v>235.4</v>
      </c>
      <c r="T73" s="23">
        <v>56.3</v>
      </c>
      <c r="U73" s="23">
        <v>204.8</v>
      </c>
      <c r="V73" s="23">
        <v>107.9</v>
      </c>
      <c r="W73" s="23">
        <v>354.8</v>
      </c>
      <c r="X73" s="23">
        <v>6.8</v>
      </c>
      <c r="Y73" s="23">
        <v>709.7</v>
      </c>
      <c r="Z73" s="23">
        <v>1768.9</v>
      </c>
      <c r="AA73" s="23">
        <v>581.70000000000005</v>
      </c>
      <c r="AB73" s="23">
        <v>258.7</v>
      </c>
      <c r="AC73" s="49">
        <f>SUM(Q73:AB73)</f>
        <v>4658.7</v>
      </c>
      <c r="AD73" s="50">
        <f t="shared" si="44"/>
        <v>2072.1</v>
      </c>
      <c r="AE73" s="23">
        <f t="shared" si="41"/>
        <v>80.109023428438874</v>
      </c>
    </row>
    <row r="74" spans="3:31" ht="15.95" customHeight="1" x14ac:dyDescent="0.2">
      <c r="C74" s="80" t="s">
        <v>81</v>
      </c>
      <c r="D74" s="16">
        <f>SUM(D75:D77)</f>
        <v>244</v>
      </c>
      <c r="E74" s="15">
        <f t="shared" ref="E74:O74" si="45">SUM(E75:E77)</f>
        <v>236.8</v>
      </c>
      <c r="F74" s="15">
        <f t="shared" si="45"/>
        <v>280.00000000000006</v>
      </c>
      <c r="G74" s="15">
        <f t="shared" si="45"/>
        <v>416.6</v>
      </c>
      <c r="H74" s="15">
        <f t="shared" si="45"/>
        <v>416.5</v>
      </c>
      <c r="I74" s="15">
        <f t="shared" si="45"/>
        <v>414.3</v>
      </c>
      <c r="J74" s="15">
        <f t="shared" si="45"/>
        <v>407.70000000000005</v>
      </c>
      <c r="K74" s="15">
        <f>SUM(K75:K77)</f>
        <v>386.1</v>
      </c>
      <c r="L74" s="15">
        <f>SUM(L75:L77)</f>
        <v>355.9</v>
      </c>
      <c r="M74" s="15">
        <f>SUM(M75:M77)</f>
        <v>375.1</v>
      </c>
      <c r="N74" s="15">
        <f>SUM(N75:N77)</f>
        <v>415.6</v>
      </c>
      <c r="O74" s="15">
        <f t="shared" si="45"/>
        <v>436.7</v>
      </c>
      <c r="P74" s="15">
        <f>SUM(P75:P77)</f>
        <v>4385.3</v>
      </c>
      <c r="Q74" s="16">
        <f t="shared" ref="Q74:AA74" si="46">SUM(Q75:Q77)</f>
        <v>397</v>
      </c>
      <c r="R74" s="15">
        <f t="shared" si="46"/>
        <v>470.9</v>
      </c>
      <c r="S74" s="15">
        <f t="shared" si="46"/>
        <v>506.6</v>
      </c>
      <c r="T74" s="15">
        <f t="shared" si="46"/>
        <v>550.69999999999993</v>
      </c>
      <c r="U74" s="15">
        <f t="shared" si="46"/>
        <v>489.7</v>
      </c>
      <c r="V74" s="15">
        <f t="shared" si="46"/>
        <v>480.29999999999995</v>
      </c>
      <c r="W74" s="15">
        <f t="shared" si="46"/>
        <v>451.9</v>
      </c>
      <c r="X74" s="15">
        <f t="shared" si="46"/>
        <v>448.5</v>
      </c>
      <c r="Y74" s="15">
        <f t="shared" si="46"/>
        <v>441.9</v>
      </c>
      <c r="Z74" s="15">
        <f t="shared" si="46"/>
        <v>431.90000000000003</v>
      </c>
      <c r="AA74" s="15">
        <f t="shared" si="46"/>
        <v>469.79999999999995</v>
      </c>
      <c r="AB74" s="15">
        <f>SUM(AB75:AB77)</f>
        <v>480.2</v>
      </c>
      <c r="AC74" s="15">
        <f>SUM(AC75:AC77)</f>
        <v>5619.4</v>
      </c>
      <c r="AD74" s="18">
        <f t="shared" si="44"/>
        <v>1234.0999999999995</v>
      </c>
      <c r="AE74" s="15">
        <f t="shared" si="41"/>
        <v>28.141746288737359</v>
      </c>
    </row>
    <row r="75" spans="3:31" ht="15.95" customHeight="1" x14ac:dyDescent="0.2">
      <c r="C75" s="93" t="s">
        <v>82</v>
      </c>
      <c r="D75" s="48">
        <v>184.5</v>
      </c>
      <c r="E75" s="48">
        <v>175.3</v>
      </c>
      <c r="F75" s="48">
        <v>198.8</v>
      </c>
      <c r="G75" s="48">
        <v>333.5</v>
      </c>
      <c r="H75" s="48">
        <v>334.3</v>
      </c>
      <c r="I75" s="48">
        <v>331.2</v>
      </c>
      <c r="J75" s="48">
        <v>319.60000000000002</v>
      </c>
      <c r="K75" s="48">
        <v>296.2</v>
      </c>
      <c r="L75" s="48">
        <v>275.39999999999998</v>
      </c>
      <c r="M75" s="48">
        <v>290.39999999999998</v>
      </c>
      <c r="N75" s="48">
        <v>341.1</v>
      </c>
      <c r="O75" s="48">
        <v>360.7</v>
      </c>
      <c r="P75" s="23">
        <f>SUM(D75:O75)</f>
        <v>3441</v>
      </c>
      <c r="Q75" s="22">
        <v>318</v>
      </c>
      <c r="R75" s="24">
        <v>387.7</v>
      </c>
      <c r="S75" s="24">
        <v>391.8</v>
      </c>
      <c r="T75" s="23">
        <v>456.7</v>
      </c>
      <c r="U75" s="23">
        <v>382.1</v>
      </c>
      <c r="V75" s="23">
        <v>365</v>
      </c>
      <c r="W75" s="23">
        <v>348.2</v>
      </c>
      <c r="X75" s="23">
        <v>340.4</v>
      </c>
      <c r="Y75" s="23">
        <v>342.5</v>
      </c>
      <c r="Z75" s="23">
        <v>304.3</v>
      </c>
      <c r="AA75" s="23">
        <v>342.4</v>
      </c>
      <c r="AB75" s="23">
        <v>370.8</v>
      </c>
      <c r="AC75" s="49">
        <f>SUM(Q75:AB75)</f>
        <v>4349.9000000000005</v>
      </c>
      <c r="AD75" s="50">
        <f t="shared" si="44"/>
        <v>908.90000000000055</v>
      </c>
      <c r="AE75" s="23">
        <f t="shared" si="41"/>
        <v>26.413833188026754</v>
      </c>
    </row>
    <row r="76" spans="3:31" ht="15.95" customHeight="1" x14ac:dyDescent="0.2">
      <c r="C76" s="93" t="s">
        <v>83</v>
      </c>
      <c r="D76" s="48">
        <v>57.9</v>
      </c>
      <c r="E76" s="22">
        <v>59</v>
      </c>
      <c r="F76" s="22">
        <v>78.400000000000006</v>
      </c>
      <c r="G76" s="22">
        <v>80.5</v>
      </c>
      <c r="H76" s="22">
        <v>79.599999999999994</v>
      </c>
      <c r="I76" s="22">
        <v>80.3</v>
      </c>
      <c r="J76" s="22">
        <v>85.5</v>
      </c>
      <c r="K76" s="22">
        <v>87.3</v>
      </c>
      <c r="L76" s="22">
        <v>77.7</v>
      </c>
      <c r="M76" s="22">
        <v>82.1</v>
      </c>
      <c r="N76" s="22">
        <v>71.8</v>
      </c>
      <c r="O76" s="22">
        <v>73.7</v>
      </c>
      <c r="P76" s="23">
        <f>SUM(D76:O76)</f>
        <v>913.80000000000007</v>
      </c>
      <c r="Q76" s="48">
        <v>76.8</v>
      </c>
      <c r="R76" s="24">
        <v>80.5</v>
      </c>
      <c r="S76" s="24">
        <v>111.5</v>
      </c>
      <c r="T76" s="24">
        <v>91.6</v>
      </c>
      <c r="U76" s="24">
        <v>104.7</v>
      </c>
      <c r="V76" s="24">
        <v>112.4</v>
      </c>
      <c r="W76" s="24">
        <v>100.7</v>
      </c>
      <c r="X76" s="24">
        <v>105.1</v>
      </c>
      <c r="Y76" s="24">
        <v>96.5</v>
      </c>
      <c r="Z76" s="24">
        <v>124.8</v>
      </c>
      <c r="AA76" s="24">
        <v>124.5</v>
      </c>
      <c r="AB76" s="24">
        <v>107</v>
      </c>
      <c r="AC76" s="49">
        <f>SUM(Q76:AB76)</f>
        <v>1236.0999999999999</v>
      </c>
      <c r="AD76" s="50">
        <f t="shared" si="44"/>
        <v>322.29999999999984</v>
      </c>
      <c r="AE76" s="23">
        <f t="shared" si="41"/>
        <v>35.270299846793591</v>
      </c>
    </row>
    <row r="77" spans="3:31" ht="15.95" customHeight="1" x14ac:dyDescent="0.2">
      <c r="C77" s="93" t="s">
        <v>34</v>
      </c>
      <c r="D77" s="48">
        <v>1.6</v>
      </c>
      <c r="E77" s="48">
        <v>2.5</v>
      </c>
      <c r="F77" s="48">
        <v>2.8</v>
      </c>
      <c r="G77" s="48">
        <v>2.6</v>
      </c>
      <c r="H77" s="48">
        <v>2.6</v>
      </c>
      <c r="I77" s="48">
        <v>2.8</v>
      </c>
      <c r="J77" s="48">
        <v>2.6</v>
      </c>
      <c r="K77" s="48">
        <v>2.6</v>
      </c>
      <c r="L77" s="48">
        <v>2.8</v>
      </c>
      <c r="M77" s="48">
        <v>2.6</v>
      </c>
      <c r="N77" s="48">
        <v>2.7</v>
      </c>
      <c r="O77" s="48">
        <v>2.2999999999999998</v>
      </c>
      <c r="P77" s="23">
        <f>SUM(D77:O77)</f>
        <v>30.500000000000004</v>
      </c>
      <c r="Q77" s="48">
        <v>2.2000000000000002</v>
      </c>
      <c r="R77" s="48">
        <v>2.7</v>
      </c>
      <c r="S77" s="48">
        <v>3.3</v>
      </c>
      <c r="T77" s="48">
        <v>2.4</v>
      </c>
      <c r="U77" s="48">
        <v>2.9</v>
      </c>
      <c r="V77" s="48">
        <v>2.9</v>
      </c>
      <c r="W77" s="48">
        <v>3</v>
      </c>
      <c r="X77" s="48">
        <v>3</v>
      </c>
      <c r="Y77" s="48">
        <v>2.9</v>
      </c>
      <c r="Z77" s="48">
        <v>2.8</v>
      </c>
      <c r="AA77" s="48">
        <v>2.9</v>
      </c>
      <c r="AB77" s="48">
        <v>2.4</v>
      </c>
      <c r="AC77" s="49">
        <f>SUM(Q77:AB77)</f>
        <v>33.4</v>
      </c>
      <c r="AD77" s="50">
        <f t="shared" si="44"/>
        <v>2.899999999999995</v>
      </c>
      <c r="AE77" s="23">
        <f t="shared" si="41"/>
        <v>9.5081967213114584</v>
      </c>
    </row>
    <row r="78" spans="3:31" ht="15.95" customHeight="1" x14ac:dyDescent="0.2">
      <c r="C78" s="80" t="s">
        <v>84</v>
      </c>
      <c r="D78" s="15">
        <f t="shared" ref="D78:AC78" si="47">SUM(D79:D81)</f>
        <v>5.7</v>
      </c>
      <c r="E78" s="15">
        <f t="shared" si="47"/>
        <v>6.4</v>
      </c>
      <c r="F78" s="15">
        <f t="shared" si="47"/>
        <v>8.6</v>
      </c>
      <c r="G78" s="15">
        <f t="shared" si="47"/>
        <v>6.9</v>
      </c>
      <c r="H78" s="15">
        <f t="shared" si="47"/>
        <v>7.9</v>
      </c>
      <c r="I78" s="15">
        <f t="shared" si="47"/>
        <v>18.799999999999997</v>
      </c>
      <c r="J78" s="15">
        <f t="shared" si="47"/>
        <v>7.6</v>
      </c>
      <c r="K78" s="15">
        <f t="shared" si="47"/>
        <v>25.5</v>
      </c>
      <c r="L78" s="15">
        <f t="shared" si="47"/>
        <v>7.8</v>
      </c>
      <c r="M78" s="15">
        <f t="shared" si="47"/>
        <v>19.5</v>
      </c>
      <c r="N78" s="15">
        <f t="shared" si="47"/>
        <v>13.5</v>
      </c>
      <c r="O78" s="15">
        <f t="shared" si="47"/>
        <v>26</v>
      </c>
      <c r="P78" s="15">
        <f t="shared" si="47"/>
        <v>154.20000000000002</v>
      </c>
      <c r="Q78" s="15">
        <f t="shared" si="47"/>
        <v>6.4</v>
      </c>
      <c r="R78" s="15">
        <f t="shared" si="47"/>
        <v>49.3</v>
      </c>
      <c r="S78" s="15">
        <f t="shared" si="47"/>
        <v>34.6</v>
      </c>
      <c r="T78" s="15">
        <f t="shared" si="47"/>
        <v>41.800000000000004</v>
      </c>
      <c r="U78" s="15">
        <f t="shared" si="47"/>
        <v>42.4</v>
      </c>
      <c r="V78" s="15">
        <f t="shared" si="47"/>
        <v>73.7</v>
      </c>
      <c r="W78" s="15">
        <f t="shared" si="47"/>
        <v>115.80000000000001</v>
      </c>
      <c r="X78" s="15">
        <f t="shared" si="47"/>
        <v>35.800000000000004</v>
      </c>
      <c r="Y78" s="15">
        <f t="shared" si="47"/>
        <v>87.199999999999989</v>
      </c>
      <c r="Z78" s="15">
        <f t="shared" si="47"/>
        <v>129.30000000000001</v>
      </c>
      <c r="AA78" s="15">
        <f t="shared" si="47"/>
        <v>90.1</v>
      </c>
      <c r="AB78" s="15">
        <f t="shared" si="47"/>
        <v>258.59999999999997</v>
      </c>
      <c r="AC78" s="17">
        <f t="shared" si="47"/>
        <v>965.00000000000011</v>
      </c>
      <c r="AD78" s="50">
        <f t="shared" si="44"/>
        <v>810.80000000000007</v>
      </c>
      <c r="AE78" s="23">
        <f t="shared" si="41"/>
        <v>525.81063553826198</v>
      </c>
    </row>
    <row r="79" spans="3:31" ht="15.95" customHeight="1" x14ac:dyDescent="0.2">
      <c r="C79" s="94" t="s">
        <v>85</v>
      </c>
      <c r="D79" s="59">
        <v>2</v>
      </c>
      <c r="E79" s="59">
        <v>2.4</v>
      </c>
      <c r="F79" s="59">
        <v>3.3</v>
      </c>
      <c r="G79" s="59">
        <v>2.5</v>
      </c>
      <c r="H79" s="59">
        <v>2.9</v>
      </c>
      <c r="I79" s="59">
        <v>2.6</v>
      </c>
      <c r="J79" s="59">
        <v>3.4</v>
      </c>
      <c r="K79" s="59">
        <v>2.8</v>
      </c>
      <c r="L79" s="59">
        <v>3.7</v>
      </c>
      <c r="M79" s="59">
        <v>2.8</v>
      </c>
      <c r="N79" s="59">
        <v>9.3000000000000007</v>
      </c>
      <c r="O79" s="59">
        <v>22.2</v>
      </c>
      <c r="P79" s="60">
        <f>SUM(D79:O79)</f>
        <v>59.900000000000006</v>
      </c>
      <c r="Q79" s="59">
        <v>3</v>
      </c>
      <c r="R79" s="60">
        <v>3.4</v>
      </c>
      <c r="S79" s="60">
        <v>4.7</v>
      </c>
      <c r="T79" s="60">
        <v>3.6</v>
      </c>
      <c r="U79" s="60">
        <v>3.9</v>
      </c>
      <c r="V79" s="60">
        <v>5</v>
      </c>
      <c r="W79" s="60">
        <v>3.9</v>
      </c>
      <c r="X79" s="60">
        <v>4.0999999999999996</v>
      </c>
      <c r="Y79" s="60">
        <v>5.3</v>
      </c>
      <c r="Z79" s="60">
        <v>4.2</v>
      </c>
      <c r="AA79" s="60">
        <v>4.3</v>
      </c>
      <c r="AB79" s="60">
        <v>6.1</v>
      </c>
      <c r="AC79" s="61">
        <f>SUM(Q79:AB79)</f>
        <v>51.5</v>
      </c>
      <c r="AD79" s="62">
        <f t="shared" si="44"/>
        <v>-8.4000000000000057</v>
      </c>
      <c r="AE79" s="62">
        <f t="shared" si="41"/>
        <v>-14.02337228714525</v>
      </c>
    </row>
    <row r="80" spans="3:31" ht="15.95" customHeight="1" x14ac:dyDescent="0.2">
      <c r="C80" s="94" t="s">
        <v>86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v>11.7</v>
      </c>
      <c r="J80" s="59">
        <v>0</v>
      </c>
      <c r="K80" s="59">
        <v>18.3</v>
      </c>
      <c r="L80" s="59">
        <v>0</v>
      </c>
      <c r="M80" s="59">
        <v>12.5</v>
      </c>
      <c r="N80" s="59">
        <v>0</v>
      </c>
      <c r="O80" s="59">
        <v>0</v>
      </c>
      <c r="P80" s="60">
        <f>SUM(D80:O80)</f>
        <v>42.5</v>
      </c>
      <c r="Q80" s="59">
        <v>0.1</v>
      </c>
      <c r="R80" s="60">
        <v>42.1</v>
      </c>
      <c r="S80" s="60">
        <v>24.3</v>
      </c>
      <c r="T80" s="60">
        <v>34.6</v>
      </c>
      <c r="U80" s="60">
        <v>33.4</v>
      </c>
      <c r="V80" s="60">
        <v>63.8</v>
      </c>
      <c r="W80" s="60">
        <v>107.4</v>
      </c>
      <c r="X80" s="60">
        <v>27.5</v>
      </c>
      <c r="Y80" s="60">
        <v>77.3</v>
      </c>
      <c r="Z80" s="60">
        <v>120.3</v>
      </c>
      <c r="AA80" s="60">
        <v>81</v>
      </c>
      <c r="AB80" s="60">
        <v>248.6</v>
      </c>
      <c r="AC80" s="61">
        <f>SUM(Q80:AB80)</f>
        <v>860.40000000000009</v>
      </c>
      <c r="AD80" s="62">
        <f t="shared" si="44"/>
        <v>817.90000000000009</v>
      </c>
      <c r="AE80" s="95">
        <v>0</v>
      </c>
    </row>
    <row r="81" spans="3:31" ht="15.95" customHeight="1" x14ac:dyDescent="0.2">
      <c r="C81" s="31" t="s">
        <v>34</v>
      </c>
      <c r="D81" s="48">
        <v>3.7</v>
      </c>
      <c r="E81" s="48">
        <v>4</v>
      </c>
      <c r="F81" s="48">
        <v>5.3</v>
      </c>
      <c r="G81" s="48">
        <v>4.4000000000000004</v>
      </c>
      <c r="H81" s="48">
        <v>5</v>
      </c>
      <c r="I81" s="48">
        <v>4.5</v>
      </c>
      <c r="J81" s="48">
        <v>4.2</v>
      </c>
      <c r="K81" s="48">
        <v>4.4000000000000004</v>
      </c>
      <c r="L81" s="48">
        <v>4.0999999999999996</v>
      </c>
      <c r="M81" s="48">
        <v>4.2</v>
      </c>
      <c r="N81" s="48">
        <v>4.2</v>
      </c>
      <c r="O81" s="48">
        <v>3.8</v>
      </c>
      <c r="P81" s="23">
        <f>SUM(D81:O81)</f>
        <v>51.800000000000004</v>
      </c>
      <c r="Q81" s="48">
        <v>3.3</v>
      </c>
      <c r="R81" s="23">
        <v>3.8</v>
      </c>
      <c r="S81" s="23">
        <v>5.6</v>
      </c>
      <c r="T81" s="23">
        <v>3.6</v>
      </c>
      <c r="U81" s="23">
        <v>5.0999999999999996</v>
      </c>
      <c r="V81" s="23">
        <v>4.9000000000000004</v>
      </c>
      <c r="W81" s="23">
        <v>4.5</v>
      </c>
      <c r="X81" s="23">
        <v>4.2</v>
      </c>
      <c r="Y81" s="23">
        <v>4.5999999999999996</v>
      </c>
      <c r="Z81" s="23">
        <v>4.8</v>
      </c>
      <c r="AA81" s="23">
        <v>4.8</v>
      </c>
      <c r="AB81" s="23">
        <v>3.9</v>
      </c>
      <c r="AC81" s="49">
        <f>SUM(Q81:AB81)</f>
        <v>53.099999999999994</v>
      </c>
      <c r="AD81" s="50">
        <f t="shared" si="44"/>
        <v>1.2999999999999901</v>
      </c>
      <c r="AE81" s="23">
        <f t="shared" ref="AE81:AE86" si="48">+AD81/P81*100</f>
        <v>2.5096525096524904</v>
      </c>
    </row>
    <row r="82" spans="3:31" ht="15.95" customHeight="1" x14ac:dyDescent="0.2">
      <c r="C82" s="20" t="s">
        <v>87</v>
      </c>
      <c r="D82" s="16">
        <f>+D83+D89+D91</f>
        <v>1283.3000000000002</v>
      </c>
      <c r="E82" s="15">
        <f t="shared" ref="E82:N82" si="49">+E83+E89+E91</f>
        <v>967.30000000000007</v>
      </c>
      <c r="F82" s="15">
        <f t="shared" si="49"/>
        <v>1097.1999999999998</v>
      </c>
      <c r="G82" s="15">
        <f t="shared" si="49"/>
        <v>1163.5</v>
      </c>
      <c r="H82" s="15">
        <f t="shared" si="49"/>
        <v>1061.2</v>
      </c>
      <c r="I82" s="15">
        <f t="shared" si="49"/>
        <v>6406.0999999999995</v>
      </c>
      <c r="J82" s="15">
        <f t="shared" si="49"/>
        <v>1373.7</v>
      </c>
      <c r="K82" s="15">
        <f t="shared" si="49"/>
        <v>1114.7</v>
      </c>
      <c r="L82" s="15">
        <f t="shared" si="49"/>
        <v>1409.6</v>
      </c>
      <c r="M82" s="15">
        <f t="shared" si="49"/>
        <v>1570.8</v>
      </c>
      <c r="N82" s="15">
        <f t="shared" si="49"/>
        <v>4278.1000000000004</v>
      </c>
      <c r="O82" s="15">
        <f>+O83+O89+O91</f>
        <v>1731.5</v>
      </c>
      <c r="P82" s="15">
        <f>+P83+P89+P91</f>
        <v>23457</v>
      </c>
      <c r="Q82" s="16">
        <f>+Q83+Q89+Q91</f>
        <v>4445.6000000000004</v>
      </c>
      <c r="R82" s="15">
        <f t="shared" ref="R82:AA82" si="50">+R83+R89+R91</f>
        <v>1348.1</v>
      </c>
      <c r="S82" s="15">
        <f t="shared" si="50"/>
        <v>1348.8000000000002</v>
      </c>
      <c r="T82" s="15">
        <f t="shared" si="50"/>
        <v>1253.9000000000001</v>
      </c>
      <c r="U82" s="15">
        <f t="shared" si="50"/>
        <v>1632.6</v>
      </c>
      <c r="V82" s="15">
        <f t="shared" si="50"/>
        <v>3578.7999999999997</v>
      </c>
      <c r="W82" s="15">
        <f t="shared" si="50"/>
        <v>1531.1999999999998</v>
      </c>
      <c r="X82" s="15">
        <f t="shared" si="50"/>
        <v>5602.7</v>
      </c>
      <c r="Y82" s="15">
        <f t="shared" si="50"/>
        <v>2051.4</v>
      </c>
      <c r="Z82" s="15">
        <f t="shared" si="50"/>
        <v>1778.7000000000003</v>
      </c>
      <c r="AA82" s="15">
        <f t="shared" si="50"/>
        <v>2333.6</v>
      </c>
      <c r="AB82" s="15">
        <f>+AB83+AB89+AB91</f>
        <v>8855.5999999999985</v>
      </c>
      <c r="AC82" s="17">
        <f>+AC83+AC89+AC91</f>
        <v>35761</v>
      </c>
      <c r="AD82" s="18">
        <f t="shared" si="44"/>
        <v>12304</v>
      </c>
      <c r="AE82" s="15">
        <f t="shared" si="48"/>
        <v>52.453425416719959</v>
      </c>
    </row>
    <row r="83" spans="3:31" ht="15.95" customHeight="1" x14ac:dyDescent="0.2">
      <c r="C83" s="80" t="s">
        <v>88</v>
      </c>
      <c r="D83" s="16">
        <f t="shared" ref="D83:Q83" si="51">SUM(D84:D88)</f>
        <v>469.6</v>
      </c>
      <c r="E83" s="16">
        <f t="shared" si="51"/>
        <v>155.69999999999999</v>
      </c>
      <c r="F83" s="16">
        <f t="shared" si="51"/>
        <v>183.8</v>
      </c>
      <c r="G83" s="16">
        <f t="shared" si="51"/>
        <v>202</v>
      </c>
      <c r="H83" s="16">
        <f t="shared" si="51"/>
        <v>173.1</v>
      </c>
      <c r="I83" s="16">
        <f t="shared" si="51"/>
        <v>5570.7999999999993</v>
      </c>
      <c r="J83" s="16">
        <f t="shared" si="51"/>
        <v>265.8</v>
      </c>
      <c r="K83" s="16">
        <f t="shared" si="51"/>
        <v>203.9</v>
      </c>
      <c r="L83" s="16">
        <f t="shared" si="51"/>
        <v>387</v>
      </c>
      <c r="M83" s="16">
        <f t="shared" si="51"/>
        <v>745</v>
      </c>
      <c r="N83" s="16">
        <f t="shared" si="51"/>
        <v>3387.8</v>
      </c>
      <c r="O83" s="16">
        <f t="shared" si="51"/>
        <v>591.5</v>
      </c>
      <c r="P83" s="16">
        <f t="shared" si="51"/>
        <v>12335.999999999998</v>
      </c>
      <c r="Q83" s="16">
        <f t="shared" si="51"/>
        <v>2847.7000000000003</v>
      </c>
      <c r="R83" s="72">
        <f t="shared" ref="R83:AA83" si="52">SUM(R84:R88)</f>
        <v>396.2</v>
      </c>
      <c r="S83" s="72">
        <f t="shared" si="52"/>
        <v>320.7</v>
      </c>
      <c r="T83" s="72">
        <f t="shared" si="52"/>
        <v>438.3</v>
      </c>
      <c r="U83" s="72">
        <f t="shared" si="52"/>
        <v>820.6</v>
      </c>
      <c r="V83" s="72">
        <f t="shared" si="52"/>
        <v>2563.6</v>
      </c>
      <c r="W83" s="72">
        <f t="shared" si="52"/>
        <v>732.3</v>
      </c>
      <c r="X83" s="72">
        <f t="shared" si="52"/>
        <v>4775.3999999999996</v>
      </c>
      <c r="Y83" s="72">
        <f t="shared" si="52"/>
        <v>1126.3</v>
      </c>
      <c r="Z83" s="72">
        <f t="shared" si="52"/>
        <v>699.6</v>
      </c>
      <c r="AA83" s="72">
        <f t="shared" si="52"/>
        <v>1686.1</v>
      </c>
      <c r="AB83" s="72">
        <f>SUM(AB84:AB88)</f>
        <v>7216.7999999999993</v>
      </c>
      <c r="AC83" s="17">
        <f>SUM(AC84:AC88)</f>
        <v>23623.600000000002</v>
      </c>
      <c r="AD83" s="18">
        <f t="shared" si="44"/>
        <v>11287.600000000004</v>
      </c>
      <c r="AE83" s="15">
        <f t="shared" si="48"/>
        <v>91.501297016861258</v>
      </c>
    </row>
    <row r="84" spans="3:31" ht="15.95" customHeight="1" x14ac:dyDescent="0.2">
      <c r="C84" s="93" t="s">
        <v>89</v>
      </c>
      <c r="D84" s="48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48">
        <v>2600.1</v>
      </c>
      <c r="O84" s="48">
        <v>0</v>
      </c>
      <c r="P84" s="23">
        <f t="shared" ref="P84:P90" si="53">SUM(D84:O84)</f>
        <v>2600.1</v>
      </c>
      <c r="Q84" s="48">
        <v>2500.3000000000002</v>
      </c>
      <c r="R84" s="23">
        <v>0</v>
      </c>
      <c r="S84" s="23">
        <v>0</v>
      </c>
      <c r="T84" s="23">
        <v>0</v>
      </c>
      <c r="U84" s="23">
        <v>0</v>
      </c>
      <c r="V84" s="23">
        <v>1448.8</v>
      </c>
      <c r="W84" s="23">
        <v>0</v>
      </c>
      <c r="X84" s="23">
        <v>3669</v>
      </c>
      <c r="Y84" s="23">
        <v>0</v>
      </c>
      <c r="Z84" s="23">
        <v>0</v>
      </c>
      <c r="AA84" s="23">
        <v>894.1</v>
      </c>
      <c r="AB84" s="23">
        <v>3605.5</v>
      </c>
      <c r="AC84" s="49">
        <f t="shared" ref="AC84:AC95" si="54">SUM(Q84:AB84)</f>
        <v>12117.7</v>
      </c>
      <c r="AD84" s="96">
        <f t="shared" si="44"/>
        <v>9517.6</v>
      </c>
      <c r="AE84" s="23">
        <f t="shared" si="48"/>
        <v>366.04745971308796</v>
      </c>
    </row>
    <row r="85" spans="3:31" ht="15.95" customHeight="1" x14ac:dyDescent="0.2">
      <c r="C85" s="93" t="s">
        <v>90</v>
      </c>
      <c r="D85" s="48">
        <v>109.4</v>
      </c>
      <c r="E85" s="48">
        <v>155.69999999999999</v>
      </c>
      <c r="F85" s="48">
        <v>183.8</v>
      </c>
      <c r="G85" s="48">
        <v>167.4</v>
      </c>
      <c r="H85" s="48">
        <v>173.1</v>
      </c>
      <c r="I85" s="48">
        <v>167.9</v>
      </c>
      <c r="J85" s="48">
        <v>168.2</v>
      </c>
      <c r="K85" s="48">
        <v>183</v>
      </c>
      <c r="L85" s="48">
        <v>185.9</v>
      </c>
      <c r="M85" s="48">
        <v>174.1</v>
      </c>
      <c r="N85" s="48">
        <v>225.8</v>
      </c>
      <c r="O85" s="48">
        <v>201</v>
      </c>
      <c r="P85" s="23">
        <f t="shared" si="53"/>
        <v>2095.3000000000002</v>
      </c>
      <c r="Q85" s="48">
        <v>102.3</v>
      </c>
      <c r="R85" s="23">
        <v>396.2</v>
      </c>
      <c r="S85" s="23">
        <v>88.8</v>
      </c>
      <c r="T85" s="23">
        <v>2.7</v>
      </c>
      <c r="U85" s="23">
        <v>177.4</v>
      </c>
      <c r="V85" s="23">
        <v>91.2</v>
      </c>
      <c r="W85" s="23">
        <v>81.400000000000006</v>
      </c>
      <c r="X85" s="23">
        <v>92.5</v>
      </c>
      <c r="Y85" s="23">
        <v>86.6</v>
      </c>
      <c r="Z85" s="23">
        <v>98.4</v>
      </c>
      <c r="AA85" s="23">
        <v>379.1</v>
      </c>
      <c r="AB85" s="23">
        <v>2943.4</v>
      </c>
      <c r="AC85" s="49">
        <f t="shared" si="54"/>
        <v>4540</v>
      </c>
      <c r="AD85" s="50">
        <f t="shared" si="44"/>
        <v>2444.6999999999998</v>
      </c>
      <c r="AE85" s="23">
        <f t="shared" si="48"/>
        <v>116.67541640815156</v>
      </c>
    </row>
    <row r="86" spans="3:31" ht="15.95" customHeight="1" x14ac:dyDescent="0.2">
      <c r="C86" s="93" t="s">
        <v>91</v>
      </c>
      <c r="D86" s="48">
        <v>360.2</v>
      </c>
      <c r="E86" s="48">
        <v>0</v>
      </c>
      <c r="F86" s="48">
        <v>0</v>
      </c>
      <c r="G86" s="48">
        <v>34.6</v>
      </c>
      <c r="H86" s="48">
        <v>0</v>
      </c>
      <c r="I86" s="48">
        <v>5402.9</v>
      </c>
      <c r="J86" s="48">
        <v>44.5</v>
      </c>
      <c r="K86" s="48">
        <v>0</v>
      </c>
      <c r="L86" s="48">
        <v>0</v>
      </c>
      <c r="M86" s="48">
        <v>47</v>
      </c>
      <c r="N86" s="48">
        <v>0</v>
      </c>
      <c r="O86" s="48">
        <v>0</v>
      </c>
      <c r="P86" s="23">
        <f t="shared" si="53"/>
        <v>5889.2</v>
      </c>
      <c r="Q86" s="48">
        <v>245.1</v>
      </c>
      <c r="R86" s="23">
        <v>0</v>
      </c>
      <c r="S86" s="23">
        <v>0</v>
      </c>
      <c r="T86" s="23">
        <v>32.5</v>
      </c>
      <c r="U86" s="23">
        <v>0</v>
      </c>
      <c r="V86" s="23">
        <v>0</v>
      </c>
      <c r="W86" s="23">
        <v>73</v>
      </c>
      <c r="X86" s="23">
        <v>0</v>
      </c>
      <c r="Y86" s="23">
        <v>0</v>
      </c>
      <c r="Z86" s="23">
        <v>11.8</v>
      </c>
      <c r="AA86" s="23">
        <v>0</v>
      </c>
      <c r="AB86" s="23">
        <v>0</v>
      </c>
      <c r="AC86" s="49">
        <f t="shared" si="54"/>
        <v>362.40000000000003</v>
      </c>
      <c r="AD86" s="50">
        <f t="shared" si="44"/>
        <v>-5526.8</v>
      </c>
      <c r="AE86" s="23">
        <f t="shared" si="48"/>
        <v>-93.84636283366163</v>
      </c>
    </row>
    <row r="87" spans="3:31" ht="15.95" customHeight="1" x14ac:dyDescent="0.2">
      <c r="C87" s="93" t="s">
        <v>92</v>
      </c>
      <c r="D87" s="48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48">
        <v>0</v>
      </c>
      <c r="O87" s="48">
        <v>0</v>
      </c>
      <c r="P87" s="23">
        <f t="shared" si="53"/>
        <v>0</v>
      </c>
      <c r="Q87" s="22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49">
        <f t="shared" si="54"/>
        <v>0</v>
      </c>
      <c r="AD87" s="50">
        <f t="shared" si="44"/>
        <v>0</v>
      </c>
      <c r="AE87" s="97">
        <v>0</v>
      </c>
    </row>
    <row r="88" spans="3:31" s="102" customFormat="1" ht="15.95" customHeight="1" x14ac:dyDescent="0.2">
      <c r="C88" s="98" t="s">
        <v>93</v>
      </c>
      <c r="D88" s="99">
        <v>0</v>
      </c>
      <c r="E88" s="99">
        <v>0</v>
      </c>
      <c r="F88" s="99">
        <v>0</v>
      </c>
      <c r="G88" s="99">
        <v>0</v>
      </c>
      <c r="H88" s="99">
        <v>0</v>
      </c>
      <c r="I88" s="99">
        <v>0</v>
      </c>
      <c r="J88" s="99">
        <v>53.1</v>
      </c>
      <c r="K88" s="99">
        <v>20.9</v>
      </c>
      <c r="L88" s="99">
        <v>201.1</v>
      </c>
      <c r="M88" s="99">
        <v>523.9</v>
      </c>
      <c r="N88" s="99">
        <v>561.9</v>
      </c>
      <c r="O88" s="99">
        <v>390.5</v>
      </c>
      <c r="P88" s="41">
        <f t="shared" si="53"/>
        <v>1751.4</v>
      </c>
      <c r="Q88" s="41">
        <v>0</v>
      </c>
      <c r="R88" s="41">
        <v>0</v>
      </c>
      <c r="S88" s="41">
        <v>231.9</v>
      </c>
      <c r="T88" s="41">
        <v>403.1</v>
      </c>
      <c r="U88" s="41">
        <v>643.20000000000005</v>
      </c>
      <c r="V88" s="41">
        <v>1023.6</v>
      </c>
      <c r="W88" s="41">
        <v>577.9</v>
      </c>
      <c r="X88" s="41">
        <v>1013.9</v>
      </c>
      <c r="Y88" s="41">
        <v>1039.7</v>
      </c>
      <c r="Z88" s="41">
        <v>589.4</v>
      </c>
      <c r="AA88" s="41">
        <v>412.9</v>
      </c>
      <c r="AB88" s="41">
        <v>667.9</v>
      </c>
      <c r="AC88" s="100">
        <f t="shared" si="54"/>
        <v>6603.4999999999991</v>
      </c>
      <c r="AD88" s="101">
        <f t="shared" si="44"/>
        <v>4852.0999999999985</v>
      </c>
      <c r="AE88" s="23">
        <f>+AD88/P88*100</f>
        <v>277.04122416352624</v>
      </c>
    </row>
    <row r="89" spans="3:31" ht="15.95" customHeight="1" x14ac:dyDescent="0.2">
      <c r="C89" s="80" t="s">
        <v>94</v>
      </c>
      <c r="D89" s="16">
        <v>112.2</v>
      </c>
      <c r="E89" s="16">
        <v>85.8</v>
      </c>
      <c r="F89" s="16">
        <v>92.6</v>
      </c>
      <c r="G89" s="16">
        <v>91.1</v>
      </c>
      <c r="H89" s="16">
        <v>107.1</v>
      </c>
      <c r="I89" s="16">
        <v>104.5</v>
      </c>
      <c r="J89" s="16">
        <v>183.7</v>
      </c>
      <c r="K89" s="16">
        <v>146.19999999999999</v>
      </c>
      <c r="L89" s="16">
        <v>104.1</v>
      </c>
      <c r="M89" s="16">
        <v>119</v>
      </c>
      <c r="N89" s="16">
        <v>101.3</v>
      </c>
      <c r="O89" s="16">
        <v>146</v>
      </c>
      <c r="P89" s="15">
        <f t="shared" si="53"/>
        <v>1393.6</v>
      </c>
      <c r="Q89" s="16">
        <v>100.5</v>
      </c>
      <c r="R89" s="15">
        <v>154</v>
      </c>
      <c r="S89" s="15">
        <v>114.9</v>
      </c>
      <c r="T89" s="15">
        <v>102.4</v>
      </c>
      <c r="U89" s="15">
        <v>102.8</v>
      </c>
      <c r="V89" s="15">
        <v>98.6</v>
      </c>
      <c r="W89" s="15">
        <v>97.1</v>
      </c>
      <c r="X89" s="15">
        <v>102.6</v>
      </c>
      <c r="Y89" s="15">
        <v>88.4</v>
      </c>
      <c r="Z89" s="15">
        <v>245.3</v>
      </c>
      <c r="AA89" s="15">
        <v>94.6</v>
      </c>
      <c r="AB89" s="15">
        <v>106.5</v>
      </c>
      <c r="AC89" s="17">
        <f t="shared" si="54"/>
        <v>1407.6999999999998</v>
      </c>
      <c r="AD89" s="18">
        <f t="shared" si="44"/>
        <v>14.099999999999909</v>
      </c>
      <c r="AE89" s="15">
        <f>+AD89/P89*100</f>
        <v>1.0117680826635986</v>
      </c>
    </row>
    <row r="90" spans="3:31" ht="15.95" customHeight="1" x14ac:dyDescent="0.2">
      <c r="C90" s="103" t="s">
        <v>95</v>
      </c>
      <c r="D90" s="59">
        <v>76.900000000000006</v>
      </c>
      <c r="E90" s="59">
        <v>56.8</v>
      </c>
      <c r="F90" s="59">
        <v>71.900000000000006</v>
      </c>
      <c r="G90" s="59">
        <v>70.8</v>
      </c>
      <c r="H90" s="59">
        <v>86.1</v>
      </c>
      <c r="I90" s="59">
        <v>86.8</v>
      </c>
      <c r="J90" s="59">
        <v>93.3</v>
      </c>
      <c r="K90" s="59">
        <v>81.400000000000006</v>
      </c>
      <c r="L90" s="59">
        <v>83.6</v>
      </c>
      <c r="M90" s="59">
        <v>86.8</v>
      </c>
      <c r="N90" s="59">
        <v>83.7</v>
      </c>
      <c r="O90" s="59">
        <v>84.1</v>
      </c>
      <c r="P90" s="60">
        <f t="shared" si="53"/>
        <v>962.2</v>
      </c>
      <c r="Q90" s="59">
        <v>85.6</v>
      </c>
      <c r="R90" s="60">
        <v>83.2</v>
      </c>
      <c r="S90" s="60">
        <v>89.9</v>
      </c>
      <c r="T90" s="60">
        <v>76.3</v>
      </c>
      <c r="U90" s="60">
        <v>82.2</v>
      </c>
      <c r="V90" s="60">
        <v>72.900000000000006</v>
      </c>
      <c r="W90" s="60">
        <v>83.3</v>
      </c>
      <c r="X90" s="60">
        <v>84.4</v>
      </c>
      <c r="Y90" s="60">
        <v>74.900000000000006</v>
      </c>
      <c r="Z90" s="60">
        <v>99.3</v>
      </c>
      <c r="AA90" s="60">
        <v>83.7</v>
      </c>
      <c r="AB90" s="60">
        <v>90.1</v>
      </c>
      <c r="AC90" s="61">
        <f t="shared" si="54"/>
        <v>1005.8</v>
      </c>
      <c r="AD90" s="62">
        <f t="shared" si="44"/>
        <v>43.599999999999909</v>
      </c>
      <c r="AE90" s="62">
        <f>+AD90/P90*100</f>
        <v>4.5312824776553633</v>
      </c>
    </row>
    <row r="91" spans="3:31" ht="15.75" customHeight="1" x14ac:dyDescent="0.2">
      <c r="C91" s="80" t="s">
        <v>96</v>
      </c>
      <c r="D91" s="16">
        <f>SUM(D92:D95)</f>
        <v>701.5</v>
      </c>
      <c r="E91" s="16">
        <f t="shared" ref="E91:O91" si="55">SUM(E92:E95)</f>
        <v>725.80000000000007</v>
      </c>
      <c r="F91" s="16">
        <f t="shared" si="55"/>
        <v>820.8</v>
      </c>
      <c r="G91" s="16">
        <f t="shared" si="55"/>
        <v>870.4</v>
      </c>
      <c r="H91" s="16">
        <f t="shared" si="55"/>
        <v>781</v>
      </c>
      <c r="I91" s="16">
        <f t="shared" si="55"/>
        <v>730.8</v>
      </c>
      <c r="J91" s="16">
        <f t="shared" si="55"/>
        <v>924.2</v>
      </c>
      <c r="K91" s="16">
        <f t="shared" si="55"/>
        <v>764.6</v>
      </c>
      <c r="L91" s="16">
        <f t="shared" si="55"/>
        <v>918.5</v>
      </c>
      <c r="M91" s="16">
        <f t="shared" si="55"/>
        <v>706.8</v>
      </c>
      <c r="N91" s="16">
        <f t="shared" si="55"/>
        <v>789</v>
      </c>
      <c r="O91" s="16">
        <f t="shared" si="55"/>
        <v>994</v>
      </c>
      <c r="P91" s="16">
        <f>SUM(D91:O91)</f>
        <v>9727.4000000000015</v>
      </c>
      <c r="Q91" s="16">
        <f t="shared" ref="Q91:AB91" si="56">SUM(Q92:Q95)</f>
        <v>1497.4</v>
      </c>
      <c r="R91" s="16">
        <f t="shared" si="56"/>
        <v>797.9</v>
      </c>
      <c r="S91" s="16">
        <f t="shared" si="56"/>
        <v>913.2</v>
      </c>
      <c r="T91" s="16">
        <f t="shared" si="56"/>
        <v>713.2</v>
      </c>
      <c r="U91" s="16">
        <f t="shared" si="56"/>
        <v>709.19999999999993</v>
      </c>
      <c r="V91" s="16">
        <f t="shared" si="56"/>
        <v>916.6</v>
      </c>
      <c r="W91" s="16">
        <f t="shared" si="56"/>
        <v>701.8</v>
      </c>
      <c r="X91" s="16">
        <f t="shared" si="56"/>
        <v>724.7</v>
      </c>
      <c r="Y91" s="16">
        <f t="shared" si="56"/>
        <v>836.69999999999993</v>
      </c>
      <c r="Z91" s="16">
        <f t="shared" si="56"/>
        <v>833.80000000000007</v>
      </c>
      <c r="AA91" s="16">
        <f t="shared" si="56"/>
        <v>552.9</v>
      </c>
      <c r="AB91" s="16">
        <f t="shared" si="56"/>
        <v>1532.3</v>
      </c>
      <c r="AC91" s="17">
        <f t="shared" si="54"/>
        <v>10729.699999999999</v>
      </c>
      <c r="AD91" s="18">
        <f t="shared" si="44"/>
        <v>1002.2999999999975</v>
      </c>
      <c r="AE91" s="15">
        <f>+AD91/P91*100</f>
        <v>10.303883874416568</v>
      </c>
    </row>
    <row r="92" spans="3:31" s="46" customFormat="1" ht="15.95" customHeight="1" x14ac:dyDescent="0.2">
      <c r="C92" s="104" t="s">
        <v>97</v>
      </c>
      <c r="D92" s="105">
        <v>694.6</v>
      </c>
      <c r="E92" s="105">
        <v>721.7</v>
      </c>
      <c r="F92" s="105">
        <v>794.3</v>
      </c>
      <c r="G92" s="105">
        <v>861.9</v>
      </c>
      <c r="H92" s="105">
        <v>776.3</v>
      </c>
      <c r="I92" s="105">
        <v>726.4</v>
      </c>
      <c r="J92" s="105">
        <v>918.4</v>
      </c>
      <c r="K92" s="105">
        <v>761</v>
      </c>
      <c r="L92" s="105">
        <v>913</v>
      </c>
      <c r="M92" s="105">
        <v>701.3</v>
      </c>
      <c r="N92" s="105">
        <v>779</v>
      </c>
      <c r="O92" s="105">
        <v>989.9</v>
      </c>
      <c r="P92" s="48">
        <f>SUM(D92:O92)</f>
        <v>9637.7999999999993</v>
      </c>
      <c r="Q92" s="105">
        <v>693.1</v>
      </c>
      <c r="R92" s="41">
        <v>785.9</v>
      </c>
      <c r="S92" s="41">
        <v>908.1</v>
      </c>
      <c r="T92" s="41">
        <v>705.1</v>
      </c>
      <c r="U92" s="41">
        <v>701.8</v>
      </c>
      <c r="V92" s="41">
        <v>912.2</v>
      </c>
      <c r="W92" s="41">
        <v>695.3</v>
      </c>
      <c r="X92" s="41">
        <v>712.9</v>
      </c>
      <c r="Y92" s="41">
        <v>832.9</v>
      </c>
      <c r="Z92" s="41">
        <v>828.2</v>
      </c>
      <c r="AA92" s="41">
        <v>548.79999999999995</v>
      </c>
      <c r="AB92" s="41">
        <v>914.9</v>
      </c>
      <c r="AC92" s="44">
        <f t="shared" si="54"/>
        <v>9239.1999999999989</v>
      </c>
      <c r="AD92" s="45">
        <f t="shared" si="44"/>
        <v>-398.60000000000036</v>
      </c>
      <c r="AE92" s="41">
        <f>+AD92/P92*100</f>
        <v>-4.135798626242507</v>
      </c>
    </row>
    <row r="93" spans="3:31" s="46" customFormat="1" ht="15.95" customHeight="1" x14ac:dyDescent="0.2">
      <c r="C93" s="98" t="s">
        <v>98</v>
      </c>
      <c r="D93" s="105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105">
        <v>0</v>
      </c>
      <c r="O93" s="105">
        <v>0</v>
      </c>
      <c r="P93" s="41">
        <f>SUM(D93:O93)</f>
        <v>0</v>
      </c>
      <c r="Q93" s="105">
        <v>801.3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4">
        <f>SUM(Q93:AB93)</f>
        <v>801.3</v>
      </c>
      <c r="AD93" s="45">
        <f t="shared" si="44"/>
        <v>801.3</v>
      </c>
      <c r="AE93" s="106">
        <v>0</v>
      </c>
    </row>
    <row r="94" spans="3:31" s="46" customFormat="1" ht="15.95" customHeight="1" x14ac:dyDescent="0.2">
      <c r="C94" s="94" t="s">
        <v>99</v>
      </c>
      <c r="D94" s="59">
        <v>0</v>
      </c>
      <c r="E94" s="59">
        <v>0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59">
        <f>SUM(D94:O94)</f>
        <v>0</v>
      </c>
      <c r="Q94" s="59">
        <v>0</v>
      </c>
      <c r="R94" s="59">
        <v>0</v>
      </c>
      <c r="S94" s="59">
        <v>0</v>
      </c>
      <c r="T94" s="59">
        <v>0</v>
      </c>
      <c r="U94" s="59">
        <v>0</v>
      </c>
      <c r="V94" s="59">
        <v>0.1</v>
      </c>
      <c r="W94" s="59">
        <v>0</v>
      </c>
      <c r="X94" s="59">
        <v>0</v>
      </c>
      <c r="Y94" s="59">
        <v>0</v>
      </c>
      <c r="Z94" s="59">
        <v>0</v>
      </c>
      <c r="AA94" s="59">
        <v>0</v>
      </c>
      <c r="AB94" s="59">
        <v>0</v>
      </c>
      <c r="AC94" s="61">
        <f>SUM(Q94:AB94)</f>
        <v>0.1</v>
      </c>
      <c r="AD94" s="107">
        <f t="shared" si="44"/>
        <v>0.1</v>
      </c>
      <c r="AE94" s="87">
        <v>0</v>
      </c>
    </row>
    <row r="95" spans="3:31" s="46" customFormat="1" ht="15.95" customHeight="1" x14ac:dyDescent="0.2">
      <c r="C95" s="93" t="s">
        <v>34</v>
      </c>
      <c r="D95" s="48">
        <v>6.8999999999999773</v>
      </c>
      <c r="E95" s="48">
        <v>4.0999999999999996</v>
      </c>
      <c r="F95" s="48">
        <v>26.5</v>
      </c>
      <c r="G95" s="48">
        <v>8.5</v>
      </c>
      <c r="H95" s="48">
        <v>4.7000000000000455</v>
      </c>
      <c r="I95" s="48">
        <v>4.3999999999999773</v>
      </c>
      <c r="J95" s="48">
        <v>5.8000000000000682</v>
      </c>
      <c r="K95" s="48">
        <v>3.6000000000000227</v>
      </c>
      <c r="L95" s="48">
        <v>5.5</v>
      </c>
      <c r="M95" s="48">
        <v>5.5</v>
      </c>
      <c r="N95" s="48">
        <v>10</v>
      </c>
      <c r="O95" s="48">
        <v>4.1000000000000227</v>
      </c>
      <c r="P95" s="48">
        <f>SUM(D95:O95)</f>
        <v>89.600000000000108</v>
      </c>
      <c r="Q95" s="48">
        <v>3</v>
      </c>
      <c r="R95" s="48">
        <v>12</v>
      </c>
      <c r="S95" s="48">
        <v>5.1000000000000227</v>
      </c>
      <c r="T95" s="48">
        <v>8.1000000000000227</v>
      </c>
      <c r="U95" s="48">
        <v>7.4</v>
      </c>
      <c r="V95" s="41">
        <v>4.3</v>
      </c>
      <c r="W95" s="48">
        <v>6.5</v>
      </c>
      <c r="X95" s="48">
        <v>11.800000000000068</v>
      </c>
      <c r="Y95" s="48">
        <v>3.8</v>
      </c>
      <c r="Z95" s="48">
        <v>5.6</v>
      </c>
      <c r="AA95" s="48">
        <v>4.0999999999999996</v>
      </c>
      <c r="AB95" s="48">
        <v>617.4</v>
      </c>
      <c r="AC95" s="108">
        <f t="shared" si="54"/>
        <v>689.10000000000014</v>
      </c>
      <c r="AD95" s="109">
        <f t="shared" si="44"/>
        <v>599.5</v>
      </c>
      <c r="AE95" s="41">
        <f>+AD95/P95*100</f>
        <v>669.08482142857065</v>
      </c>
    </row>
    <row r="96" spans="3:31" ht="15.95" customHeight="1" x14ac:dyDescent="0.2">
      <c r="C96" s="79" t="s">
        <v>100</v>
      </c>
      <c r="D96" s="15">
        <f>+D100+D97</f>
        <v>0</v>
      </c>
      <c r="E96" s="15">
        <f>+E100+E97</f>
        <v>1743.4</v>
      </c>
      <c r="F96" s="15">
        <f>+F100+F97</f>
        <v>884.1</v>
      </c>
      <c r="G96" s="15">
        <f>+G100+G97</f>
        <v>858.4</v>
      </c>
      <c r="H96" s="15">
        <f t="shared" ref="H96:O96" si="57">+H100+H97</f>
        <v>855.8</v>
      </c>
      <c r="I96" s="15">
        <f t="shared" si="57"/>
        <v>857.1</v>
      </c>
      <c r="J96" s="15">
        <f t="shared" si="57"/>
        <v>887.7</v>
      </c>
      <c r="K96" s="15">
        <f t="shared" si="57"/>
        <v>861.69999999999993</v>
      </c>
      <c r="L96" s="15">
        <f>+L100+L97</f>
        <v>855.7</v>
      </c>
      <c r="M96" s="15">
        <f>+M100+M97</f>
        <v>869.40000000000009</v>
      </c>
      <c r="N96" s="15">
        <f>+N100+N97</f>
        <v>0.8</v>
      </c>
      <c r="O96" s="15">
        <f t="shared" si="57"/>
        <v>1136.8</v>
      </c>
      <c r="P96" s="15">
        <f>+P100+P97</f>
        <v>9810.9000000000015</v>
      </c>
      <c r="Q96" s="16">
        <f>+Q100+Q97</f>
        <v>0</v>
      </c>
      <c r="R96" s="15">
        <f t="shared" ref="R96:AA96" si="58">+R100+R97</f>
        <v>0</v>
      </c>
      <c r="S96" s="15">
        <f t="shared" si="58"/>
        <v>826.2</v>
      </c>
      <c r="T96" s="15">
        <f t="shared" si="58"/>
        <v>0</v>
      </c>
      <c r="U96" s="15">
        <f t="shared" si="58"/>
        <v>18.600000000000001</v>
      </c>
      <c r="V96" s="15">
        <f t="shared" si="58"/>
        <v>2.6</v>
      </c>
      <c r="W96" s="15">
        <f t="shared" si="58"/>
        <v>0</v>
      </c>
      <c r="X96" s="15">
        <f t="shared" si="58"/>
        <v>0</v>
      </c>
      <c r="Y96" s="15">
        <f t="shared" si="58"/>
        <v>2390.6</v>
      </c>
      <c r="Z96" s="15">
        <f t="shared" si="58"/>
        <v>2415.5</v>
      </c>
      <c r="AA96" s="15">
        <f t="shared" si="58"/>
        <v>2448.6</v>
      </c>
      <c r="AB96" s="15">
        <f>+AB100+AB97</f>
        <v>3065.8</v>
      </c>
      <c r="AC96" s="17">
        <f>+AC100+AC97</f>
        <v>11167.9</v>
      </c>
      <c r="AD96" s="18">
        <f t="shared" si="44"/>
        <v>1356.9999999999982</v>
      </c>
      <c r="AE96" s="15">
        <f>+AD96/P96*100</f>
        <v>13.83155469936497</v>
      </c>
    </row>
    <row r="97" spans="3:31" ht="15.95" customHeight="1" x14ac:dyDescent="0.2">
      <c r="C97" s="110" t="s">
        <v>101</v>
      </c>
      <c r="D97" s="67">
        <f>+D98+D99</f>
        <v>0</v>
      </c>
      <c r="E97" s="67">
        <f t="shared" ref="E97:O97" si="59">+E98+E99</f>
        <v>0</v>
      </c>
      <c r="F97" s="67">
        <f t="shared" si="59"/>
        <v>23.7</v>
      </c>
      <c r="G97" s="67">
        <f t="shared" si="59"/>
        <v>1.4</v>
      </c>
      <c r="H97" s="67">
        <f t="shared" si="59"/>
        <v>0</v>
      </c>
      <c r="I97" s="67">
        <f t="shared" si="59"/>
        <v>0</v>
      </c>
      <c r="J97" s="67">
        <f t="shared" si="59"/>
        <v>29.7</v>
      </c>
      <c r="K97" s="67">
        <f t="shared" si="59"/>
        <v>3.3</v>
      </c>
      <c r="L97" s="67">
        <f t="shared" si="59"/>
        <v>1.6</v>
      </c>
      <c r="M97" s="67">
        <f t="shared" si="59"/>
        <v>22.2</v>
      </c>
      <c r="N97" s="67">
        <f t="shared" si="59"/>
        <v>0.8</v>
      </c>
      <c r="O97" s="67">
        <f t="shared" si="59"/>
        <v>1136.8</v>
      </c>
      <c r="P97" s="67">
        <f>+P98+P99</f>
        <v>1219.5</v>
      </c>
      <c r="Q97" s="67">
        <f>+Q98+Q99</f>
        <v>0</v>
      </c>
      <c r="R97" s="67">
        <f t="shared" ref="R97:AA97" si="60">+R98+R99</f>
        <v>0</v>
      </c>
      <c r="S97" s="67">
        <f t="shared" si="60"/>
        <v>0</v>
      </c>
      <c r="T97" s="67">
        <f t="shared" si="60"/>
        <v>0</v>
      </c>
      <c r="U97" s="67">
        <f t="shared" si="60"/>
        <v>18.600000000000001</v>
      </c>
      <c r="V97" s="67">
        <f t="shared" si="60"/>
        <v>2.6</v>
      </c>
      <c r="W97" s="67">
        <f t="shared" si="60"/>
        <v>0</v>
      </c>
      <c r="X97" s="67">
        <f t="shared" si="60"/>
        <v>0</v>
      </c>
      <c r="Y97" s="67">
        <f t="shared" si="60"/>
        <v>0</v>
      </c>
      <c r="Z97" s="67">
        <f t="shared" si="60"/>
        <v>0</v>
      </c>
      <c r="AA97" s="67">
        <f t="shared" si="60"/>
        <v>13.6</v>
      </c>
      <c r="AB97" s="67">
        <f>+AB98+AB99</f>
        <v>1117.1000000000001</v>
      </c>
      <c r="AC97" s="67">
        <f>+AC98+AC99</f>
        <v>1151.9000000000001</v>
      </c>
      <c r="AD97" s="68">
        <f t="shared" si="44"/>
        <v>-67.599999999999909</v>
      </c>
      <c r="AE97" s="67">
        <f>+AD97/P97*100</f>
        <v>-5.543255432554318</v>
      </c>
    </row>
    <row r="98" spans="3:31" ht="15.95" customHeight="1" x14ac:dyDescent="0.2">
      <c r="C98" s="93" t="s">
        <v>102</v>
      </c>
      <c r="D98" s="23">
        <v>0</v>
      </c>
      <c r="E98" s="23">
        <v>0</v>
      </c>
      <c r="F98" s="23">
        <v>23.7</v>
      </c>
      <c r="G98" s="23">
        <v>1.4</v>
      </c>
      <c r="H98" s="23">
        <v>0</v>
      </c>
      <c r="I98" s="23">
        <v>0</v>
      </c>
      <c r="J98" s="23">
        <v>29.7</v>
      </c>
      <c r="K98" s="23">
        <v>3.3</v>
      </c>
      <c r="L98" s="23">
        <v>1.6</v>
      </c>
      <c r="M98" s="23">
        <v>22.2</v>
      </c>
      <c r="N98" s="48">
        <v>0.8</v>
      </c>
      <c r="O98" s="48">
        <v>0</v>
      </c>
      <c r="P98" s="23">
        <f>SUM(D98:O98)</f>
        <v>82.699999999999989</v>
      </c>
      <c r="Q98" s="23">
        <v>0</v>
      </c>
      <c r="R98" s="23">
        <v>0</v>
      </c>
      <c r="S98" s="23">
        <v>0</v>
      </c>
      <c r="T98" s="23">
        <v>0</v>
      </c>
      <c r="U98" s="23">
        <v>18.600000000000001</v>
      </c>
      <c r="V98" s="23">
        <v>2.6</v>
      </c>
      <c r="W98" s="23">
        <v>0</v>
      </c>
      <c r="X98" s="23">
        <v>0</v>
      </c>
      <c r="Y98" s="23">
        <v>0</v>
      </c>
      <c r="Z98" s="23">
        <v>0</v>
      </c>
      <c r="AA98" s="23">
        <v>13.6</v>
      </c>
      <c r="AB98" s="23">
        <v>0.2</v>
      </c>
      <c r="AC98" s="49">
        <f>SUM(Q98:AB98)</f>
        <v>35.000000000000007</v>
      </c>
      <c r="AD98" s="50">
        <f t="shared" si="44"/>
        <v>-47.699999999999982</v>
      </c>
      <c r="AE98" s="23">
        <f>+AD98/P98*100</f>
        <v>-57.678355501813769</v>
      </c>
    </row>
    <row r="99" spans="3:31" ht="15.95" customHeight="1" x14ac:dyDescent="0.2">
      <c r="C99" s="93" t="s">
        <v>103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48">
        <v>0</v>
      </c>
      <c r="O99" s="48">
        <v>1136.8</v>
      </c>
      <c r="P99" s="23">
        <f>SUM(D99:O99)</f>
        <v>1136.8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0</v>
      </c>
      <c r="AB99" s="23">
        <v>1116.9000000000001</v>
      </c>
      <c r="AC99" s="49">
        <f>SUM(Q99:AB99)</f>
        <v>1116.9000000000001</v>
      </c>
      <c r="AD99" s="50">
        <f t="shared" si="44"/>
        <v>-19.899999999999864</v>
      </c>
      <c r="AE99" s="23">
        <f>+AD99/P99*100</f>
        <v>-1.7505277973258151</v>
      </c>
    </row>
    <row r="100" spans="3:31" ht="15.95" customHeight="1" x14ac:dyDescent="0.2">
      <c r="C100" s="111" t="s">
        <v>104</v>
      </c>
      <c r="D100" s="48">
        <v>0</v>
      </c>
      <c r="E100" s="48">
        <v>1743.4</v>
      </c>
      <c r="F100" s="48">
        <v>860.4</v>
      </c>
      <c r="G100" s="48">
        <v>857</v>
      </c>
      <c r="H100" s="48">
        <v>855.8</v>
      </c>
      <c r="I100" s="48">
        <v>857.1</v>
      </c>
      <c r="J100" s="48">
        <v>858</v>
      </c>
      <c r="K100" s="48">
        <v>858.4</v>
      </c>
      <c r="L100" s="48">
        <v>854.1</v>
      </c>
      <c r="M100" s="48">
        <v>847.2</v>
      </c>
      <c r="N100" s="48">
        <v>0</v>
      </c>
      <c r="O100" s="48">
        <v>0</v>
      </c>
      <c r="P100" s="23">
        <f>SUM(D100:O100)</f>
        <v>8591.4000000000015</v>
      </c>
      <c r="Q100" s="48">
        <v>0</v>
      </c>
      <c r="R100" s="23">
        <v>0</v>
      </c>
      <c r="S100" s="23">
        <v>826.2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2390.6</v>
      </c>
      <c r="Z100" s="23">
        <v>2415.5</v>
      </c>
      <c r="AA100" s="23">
        <v>2435</v>
      </c>
      <c r="AB100" s="23">
        <v>1948.7</v>
      </c>
      <c r="AC100" s="49">
        <f>SUM(Q100:AB100)</f>
        <v>10016</v>
      </c>
      <c r="AD100" s="50">
        <f t="shared" si="44"/>
        <v>1424.5999999999985</v>
      </c>
      <c r="AE100" s="23">
        <f t="shared" ref="AE100:AE105" si="61">+AD100/P100*100</f>
        <v>16.581697977046794</v>
      </c>
    </row>
    <row r="101" spans="3:31" ht="20.25" customHeight="1" thickBot="1" x14ac:dyDescent="0.25">
      <c r="C101" s="112" t="s">
        <v>105</v>
      </c>
      <c r="D101" s="113">
        <f t="shared" ref="D101:AC101" si="62">+D96+D8</f>
        <v>63760.800000000003</v>
      </c>
      <c r="E101" s="113">
        <f t="shared" si="62"/>
        <v>58516.800000000003</v>
      </c>
      <c r="F101" s="113">
        <f t="shared" si="62"/>
        <v>58452.299999999988</v>
      </c>
      <c r="G101" s="113">
        <f t="shared" si="62"/>
        <v>84922</v>
      </c>
      <c r="H101" s="113">
        <f t="shared" si="62"/>
        <v>67074.3</v>
      </c>
      <c r="I101" s="113">
        <f t="shared" si="62"/>
        <v>69239.199999999997</v>
      </c>
      <c r="J101" s="113">
        <f t="shared" si="62"/>
        <v>78335</v>
      </c>
      <c r="K101" s="113">
        <f t="shared" si="62"/>
        <v>68559.099999999991</v>
      </c>
      <c r="L101" s="113">
        <f t="shared" si="62"/>
        <v>66637</v>
      </c>
      <c r="M101" s="113">
        <f t="shared" si="62"/>
        <v>75270.099999999991</v>
      </c>
      <c r="N101" s="113">
        <f t="shared" si="62"/>
        <v>76743.800000000017</v>
      </c>
      <c r="O101" s="113">
        <f t="shared" si="62"/>
        <v>72833.3</v>
      </c>
      <c r="P101" s="114">
        <f t="shared" si="62"/>
        <v>840343.69999999984</v>
      </c>
      <c r="Q101" s="115">
        <f t="shared" si="62"/>
        <v>80867.699999999983</v>
      </c>
      <c r="R101" s="115">
        <f t="shared" si="62"/>
        <v>66273.5</v>
      </c>
      <c r="S101" s="115">
        <f t="shared" si="62"/>
        <v>72648.999999999985</v>
      </c>
      <c r="T101" s="115">
        <f t="shared" si="62"/>
        <v>87402.500000000029</v>
      </c>
      <c r="U101" s="115">
        <f t="shared" si="62"/>
        <v>85039.200000000012</v>
      </c>
      <c r="V101" s="115">
        <f t="shared" si="62"/>
        <v>78774.899999999994</v>
      </c>
      <c r="W101" s="115">
        <f t="shared" si="62"/>
        <v>76871.3</v>
      </c>
      <c r="X101" s="115">
        <f t="shared" si="62"/>
        <v>78405.399999999994</v>
      </c>
      <c r="Y101" s="115">
        <f t="shared" si="62"/>
        <v>81344.899999999994</v>
      </c>
      <c r="Z101" s="115">
        <f t="shared" si="62"/>
        <v>81545.100000000006</v>
      </c>
      <c r="AA101" s="115">
        <f t="shared" si="62"/>
        <v>75664.800000000017</v>
      </c>
      <c r="AB101" s="115">
        <f t="shared" si="62"/>
        <v>90342.7</v>
      </c>
      <c r="AC101" s="115">
        <f t="shared" si="62"/>
        <v>955181</v>
      </c>
      <c r="AD101" s="116">
        <f t="shared" si="44"/>
        <v>114837.30000000016</v>
      </c>
      <c r="AE101" s="116">
        <f t="shared" si="61"/>
        <v>13.665515669362453</v>
      </c>
    </row>
    <row r="102" spans="3:31" ht="15.95" customHeight="1" thickTop="1" x14ac:dyDescent="0.2">
      <c r="C102" s="20" t="s">
        <v>106</v>
      </c>
      <c r="D102" s="15">
        <v>108.6</v>
      </c>
      <c r="E102" s="15">
        <v>6</v>
      </c>
      <c r="F102" s="15">
        <v>12.2</v>
      </c>
      <c r="G102" s="15">
        <v>47.7</v>
      </c>
      <c r="H102" s="15">
        <v>1.4</v>
      </c>
      <c r="I102" s="15">
        <v>14.3</v>
      </c>
      <c r="J102" s="15">
        <v>149.9</v>
      </c>
      <c r="K102" s="15">
        <v>78.8</v>
      </c>
      <c r="L102" s="15">
        <v>0.1</v>
      </c>
      <c r="M102" s="15">
        <v>17.7</v>
      </c>
      <c r="N102" s="16">
        <v>87</v>
      </c>
      <c r="O102" s="16">
        <v>372.2</v>
      </c>
      <c r="P102" s="15">
        <f>SUM(D102:O102)</f>
        <v>895.90000000000009</v>
      </c>
      <c r="Q102" s="15">
        <v>335.8</v>
      </c>
      <c r="R102" s="15">
        <v>3.9</v>
      </c>
      <c r="S102" s="15">
        <v>45.4</v>
      </c>
      <c r="T102" s="15">
        <v>12.1</v>
      </c>
      <c r="U102" s="15">
        <v>151.6</v>
      </c>
      <c r="V102" s="15">
        <v>18.899999999999999</v>
      </c>
      <c r="W102" s="15">
        <v>23.3</v>
      </c>
      <c r="X102" s="15">
        <v>7.9</v>
      </c>
      <c r="Y102" s="117">
        <v>1.3</v>
      </c>
      <c r="Z102" s="117">
        <v>111.2</v>
      </c>
      <c r="AA102" s="117">
        <v>273</v>
      </c>
      <c r="AB102" s="117">
        <v>161.4</v>
      </c>
      <c r="AC102" s="15">
        <f>SUM(Q102:AB102)</f>
        <v>1145.8</v>
      </c>
      <c r="AD102" s="18">
        <f t="shared" si="44"/>
        <v>249.89999999999986</v>
      </c>
      <c r="AE102" s="118">
        <f t="shared" si="61"/>
        <v>27.89373814041744</v>
      </c>
    </row>
    <row r="103" spans="3:31" ht="15.95" customHeight="1" x14ac:dyDescent="0.2">
      <c r="C103" s="119" t="s">
        <v>107</v>
      </c>
      <c r="D103" s="120">
        <f t="shared" ref="D103:AC103" si="63">+D104+D107+D118</f>
        <v>148892.4</v>
      </c>
      <c r="E103" s="120">
        <f t="shared" si="63"/>
        <v>9276</v>
      </c>
      <c r="F103" s="120">
        <f t="shared" si="63"/>
        <v>2035.5</v>
      </c>
      <c r="G103" s="120">
        <f t="shared" si="63"/>
        <v>6166.7</v>
      </c>
      <c r="H103" s="120">
        <f t="shared" si="63"/>
        <v>266.3</v>
      </c>
      <c r="I103" s="120">
        <f t="shared" si="63"/>
        <v>24674.200000000004</v>
      </c>
      <c r="J103" s="120">
        <f>+J104+J107+J118</f>
        <v>13591.3</v>
      </c>
      <c r="K103" s="120">
        <f>+K104+K107+K118</f>
        <v>521.40000000000009</v>
      </c>
      <c r="L103" s="120">
        <f>+L104+L107+L118</f>
        <v>1582.9</v>
      </c>
      <c r="M103" s="120">
        <f>+M104+M107+M118</f>
        <v>2107.5</v>
      </c>
      <c r="N103" s="120">
        <f>+N104+N107+N118</f>
        <v>826.5</v>
      </c>
      <c r="O103" s="120">
        <f t="shared" si="63"/>
        <v>19695.5</v>
      </c>
      <c r="P103" s="120">
        <f t="shared" si="63"/>
        <v>229636.2</v>
      </c>
      <c r="Q103" s="120">
        <f t="shared" si="63"/>
        <v>17912.2</v>
      </c>
      <c r="R103" s="120">
        <f t="shared" si="63"/>
        <v>135220.4</v>
      </c>
      <c r="S103" s="120">
        <f t="shared" si="63"/>
        <v>825.9</v>
      </c>
      <c r="T103" s="120">
        <f t="shared" si="63"/>
        <v>228.9</v>
      </c>
      <c r="U103" s="120">
        <f t="shared" si="63"/>
        <v>183.6</v>
      </c>
      <c r="V103" s="120">
        <f t="shared" si="63"/>
        <v>82719.599999999991</v>
      </c>
      <c r="W103" s="120">
        <f>+W104+W107+W118</f>
        <v>4319.3999999999996</v>
      </c>
      <c r="X103" s="120">
        <f>+X104+X107+X118</f>
        <v>212.5</v>
      </c>
      <c r="Y103" s="120">
        <f>+Y104+Y107+Y118</f>
        <v>32301</v>
      </c>
      <c r="Z103" s="120">
        <f>+Z104+Z107+Z118</f>
        <v>1109</v>
      </c>
      <c r="AA103" s="120">
        <f>+AA104+AA107+AA118</f>
        <v>1540.3</v>
      </c>
      <c r="AB103" s="120">
        <f t="shared" si="63"/>
        <v>3401.1</v>
      </c>
      <c r="AC103" s="120">
        <f t="shared" si="63"/>
        <v>279973.90000000002</v>
      </c>
      <c r="AD103" s="121">
        <f>+AC103-P103</f>
        <v>50337.700000000012</v>
      </c>
      <c r="AE103" s="120">
        <f t="shared" si="61"/>
        <v>21.920629238769848</v>
      </c>
    </row>
    <row r="104" spans="3:31" ht="15.95" customHeight="1" x14ac:dyDescent="0.2">
      <c r="C104" s="122" t="s">
        <v>108</v>
      </c>
      <c r="D104" s="123">
        <f>+D105+D106</f>
        <v>0</v>
      </c>
      <c r="E104" s="123">
        <f t="shared" ref="E104:N104" si="64">+E105+E106</f>
        <v>36.1</v>
      </c>
      <c r="F104" s="123">
        <f t="shared" si="64"/>
        <v>43.4</v>
      </c>
      <c r="G104" s="123">
        <f t="shared" si="64"/>
        <v>0</v>
      </c>
      <c r="H104" s="123">
        <f t="shared" si="64"/>
        <v>116.9</v>
      </c>
      <c r="I104" s="123">
        <f t="shared" si="64"/>
        <v>8.4</v>
      </c>
      <c r="J104" s="123">
        <f t="shared" si="64"/>
        <v>0</v>
      </c>
      <c r="K104" s="123">
        <f t="shared" si="64"/>
        <v>200.8</v>
      </c>
      <c r="L104" s="123">
        <f t="shared" si="64"/>
        <v>29.5</v>
      </c>
      <c r="M104" s="123">
        <f t="shared" si="64"/>
        <v>126</v>
      </c>
      <c r="N104" s="123">
        <f t="shared" si="64"/>
        <v>0</v>
      </c>
      <c r="O104" s="123">
        <f>+O105+O106</f>
        <v>0</v>
      </c>
      <c r="P104" s="123">
        <f>+P105+P106</f>
        <v>561.1</v>
      </c>
      <c r="Q104" s="123">
        <f>+Q105+Q106</f>
        <v>149.5</v>
      </c>
      <c r="R104" s="123">
        <f t="shared" ref="R104:AA104" si="65">+R105+R106</f>
        <v>224.3</v>
      </c>
      <c r="S104" s="123">
        <f t="shared" si="65"/>
        <v>11.4</v>
      </c>
      <c r="T104" s="123">
        <f t="shared" si="65"/>
        <v>121.7</v>
      </c>
      <c r="U104" s="123">
        <f t="shared" si="65"/>
        <v>8.6999999999999993</v>
      </c>
      <c r="V104" s="123">
        <f t="shared" si="65"/>
        <v>0</v>
      </c>
      <c r="W104" s="123">
        <f t="shared" si="65"/>
        <v>27.5</v>
      </c>
      <c r="X104" s="123">
        <f t="shared" si="65"/>
        <v>27.9</v>
      </c>
      <c r="Y104" s="123">
        <f t="shared" si="65"/>
        <v>53.7</v>
      </c>
      <c r="Z104" s="123">
        <f t="shared" si="65"/>
        <v>117.4</v>
      </c>
      <c r="AA104" s="123">
        <f t="shared" si="65"/>
        <v>0</v>
      </c>
      <c r="AB104" s="123">
        <f>+AB105+AB106</f>
        <v>0</v>
      </c>
      <c r="AC104" s="123">
        <f>+AC105+AC106</f>
        <v>742.1</v>
      </c>
      <c r="AD104" s="123">
        <f>+AC104-P104</f>
        <v>181</v>
      </c>
      <c r="AE104" s="124">
        <f t="shared" si="61"/>
        <v>32.258064516129032</v>
      </c>
    </row>
    <row r="105" spans="3:31" ht="19.5" customHeight="1" x14ac:dyDescent="0.2">
      <c r="C105" s="125" t="s">
        <v>109</v>
      </c>
      <c r="D105" s="126">
        <v>0</v>
      </c>
      <c r="E105" s="127">
        <v>36.1</v>
      </c>
      <c r="F105" s="127">
        <v>43.4</v>
      </c>
      <c r="G105" s="127">
        <v>0</v>
      </c>
      <c r="H105" s="127">
        <v>116.9</v>
      </c>
      <c r="I105" s="127">
        <v>8.4</v>
      </c>
      <c r="J105" s="127">
        <v>0</v>
      </c>
      <c r="K105" s="127">
        <v>66</v>
      </c>
      <c r="L105" s="127">
        <v>29.5</v>
      </c>
      <c r="M105" s="127">
        <v>126</v>
      </c>
      <c r="N105" s="127">
        <v>0</v>
      </c>
      <c r="O105" s="127">
        <v>0</v>
      </c>
      <c r="P105" s="126">
        <f>SUM(D105:O105)</f>
        <v>426.3</v>
      </c>
      <c r="Q105" s="126">
        <v>0</v>
      </c>
      <c r="R105" s="127">
        <v>32.200000000000003</v>
      </c>
      <c r="S105" s="127">
        <v>0</v>
      </c>
      <c r="T105" s="127">
        <v>121.7</v>
      </c>
      <c r="U105" s="127">
        <v>8.6999999999999993</v>
      </c>
      <c r="V105" s="127">
        <v>0</v>
      </c>
      <c r="W105" s="127">
        <v>27.5</v>
      </c>
      <c r="X105" s="127">
        <v>27.9</v>
      </c>
      <c r="Y105" s="127">
        <v>53.7</v>
      </c>
      <c r="Z105" s="127">
        <v>117.4</v>
      </c>
      <c r="AA105" s="127">
        <v>0</v>
      </c>
      <c r="AB105" s="127">
        <v>0</v>
      </c>
      <c r="AC105" s="126">
        <f>SUM(Q105:AB105)</f>
        <v>389.1</v>
      </c>
      <c r="AD105" s="127">
        <f>+AC105-P105</f>
        <v>-37.199999999999989</v>
      </c>
      <c r="AE105" s="126">
        <f t="shared" si="61"/>
        <v>-8.726249120337787</v>
      </c>
    </row>
    <row r="106" spans="3:31" s="102" customFormat="1" ht="21" customHeight="1" x14ac:dyDescent="0.2">
      <c r="C106" s="128" t="s">
        <v>110</v>
      </c>
      <c r="D106" s="129">
        <v>0</v>
      </c>
      <c r="E106" s="130">
        <v>0</v>
      </c>
      <c r="F106" s="130">
        <v>0</v>
      </c>
      <c r="G106" s="130">
        <v>0</v>
      </c>
      <c r="H106" s="130">
        <v>0</v>
      </c>
      <c r="I106" s="130">
        <v>0</v>
      </c>
      <c r="J106" s="130">
        <v>0</v>
      </c>
      <c r="K106" s="130">
        <v>134.80000000000001</v>
      </c>
      <c r="L106" s="130">
        <v>0</v>
      </c>
      <c r="M106" s="130">
        <v>0</v>
      </c>
      <c r="N106" s="130">
        <v>0</v>
      </c>
      <c r="O106" s="130">
        <v>0</v>
      </c>
      <c r="P106" s="129">
        <f>SUM(D106:O106)</f>
        <v>134.80000000000001</v>
      </c>
      <c r="Q106" s="129">
        <v>149.5</v>
      </c>
      <c r="R106" s="129">
        <v>192.1</v>
      </c>
      <c r="S106" s="129">
        <v>11.4</v>
      </c>
      <c r="T106" s="129">
        <v>0</v>
      </c>
      <c r="U106" s="129">
        <v>0</v>
      </c>
      <c r="V106" s="129">
        <v>0</v>
      </c>
      <c r="W106" s="129">
        <v>0</v>
      </c>
      <c r="X106" s="129">
        <v>0</v>
      </c>
      <c r="Y106" s="129">
        <v>0</v>
      </c>
      <c r="Z106" s="129">
        <v>0</v>
      </c>
      <c r="AA106" s="129">
        <v>0</v>
      </c>
      <c r="AB106" s="129">
        <v>0</v>
      </c>
      <c r="AC106" s="129">
        <f>SUM(Q106:AB106)</f>
        <v>353</v>
      </c>
      <c r="AD106" s="131">
        <f>+AC106-P106</f>
        <v>218.2</v>
      </c>
      <c r="AE106" s="126">
        <f>+AD106/P106*100</f>
        <v>161.86943620178042</v>
      </c>
    </row>
    <row r="107" spans="3:31" ht="15.95" customHeight="1" x14ac:dyDescent="0.2">
      <c r="C107" s="122" t="s">
        <v>111</v>
      </c>
      <c r="D107" s="123">
        <f>+D108+D110</f>
        <v>144914.1</v>
      </c>
      <c r="E107" s="123">
        <f t="shared" ref="E107:N107" si="66">+E108+E110</f>
        <v>7149.4000000000005</v>
      </c>
      <c r="F107" s="123">
        <f t="shared" si="66"/>
        <v>1992.1</v>
      </c>
      <c r="G107" s="123">
        <f t="shared" si="66"/>
        <v>5016.2</v>
      </c>
      <c r="H107" s="123">
        <f t="shared" si="66"/>
        <v>149.4</v>
      </c>
      <c r="I107" s="123">
        <f t="shared" si="66"/>
        <v>24527.9</v>
      </c>
      <c r="J107" s="123">
        <f t="shared" si="66"/>
        <v>13591.3</v>
      </c>
      <c r="K107" s="123">
        <f t="shared" si="66"/>
        <v>320.60000000000002</v>
      </c>
      <c r="L107" s="123">
        <f t="shared" si="66"/>
        <v>1553.4</v>
      </c>
      <c r="M107" s="123">
        <f t="shared" si="66"/>
        <v>1981.5</v>
      </c>
      <c r="N107" s="123">
        <f t="shared" si="66"/>
        <v>826.5</v>
      </c>
      <c r="O107" s="123">
        <f>+O108+O110</f>
        <v>19695.5</v>
      </c>
      <c r="P107" s="123">
        <f>+P108+P110</f>
        <v>221717.9</v>
      </c>
      <c r="Q107" s="123">
        <f>+Q108+Q110</f>
        <v>17762.7</v>
      </c>
      <c r="R107" s="123">
        <f t="shared" ref="R107:AA107" si="67">+R108+R110</f>
        <v>134996.1</v>
      </c>
      <c r="S107" s="123">
        <f t="shared" si="67"/>
        <v>814.5</v>
      </c>
      <c r="T107" s="123">
        <f t="shared" si="67"/>
        <v>107.2</v>
      </c>
      <c r="U107" s="123">
        <f t="shared" si="67"/>
        <v>174.9</v>
      </c>
      <c r="V107" s="123">
        <f t="shared" si="67"/>
        <v>82159.399999999994</v>
      </c>
      <c r="W107" s="123">
        <f t="shared" si="67"/>
        <v>4291.8999999999996</v>
      </c>
      <c r="X107" s="123">
        <f t="shared" si="67"/>
        <v>184.6</v>
      </c>
      <c r="Y107" s="123">
        <f t="shared" si="67"/>
        <v>31675.1</v>
      </c>
      <c r="Z107" s="123">
        <f t="shared" si="67"/>
        <v>991.6</v>
      </c>
      <c r="AA107" s="123">
        <f t="shared" si="67"/>
        <v>1540.3</v>
      </c>
      <c r="AB107" s="123">
        <f>+AB108+AB110</f>
        <v>3401.1</v>
      </c>
      <c r="AC107" s="123">
        <f>+AC108+AC110</f>
        <v>278099.40000000002</v>
      </c>
      <c r="AD107" s="123">
        <f>+AC107-P107</f>
        <v>56381.500000000029</v>
      </c>
      <c r="AE107" s="124">
        <f>+AD107/P107*100</f>
        <v>25.429385719420956</v>
      </c>
    </row>
    <row r="108" spans="3:31" ht="15.95" customHeight="1" x14ac:dyDescent="0.2">
      <c r="C108" s="132" t="s">
        <v>112</v>
      </c>
      <c r="D108" s="133">
        <f t="shared" ref="D108:AB108" si="68">+D109</f>
        <v>0</v>
      </c>
      <c r="E108" s="133">
        <f t="shared" si="68"/>
        <v>0</v>
      </c>
      <c r="F108" s="133">
        <f t="shared" si="68"/>
        <v>0</v>
      </c>
      <c r="G108" s="133">
        <f t="shared" si="68"/>
        <v>0</v>
      </c>
      <c r="H108" s="133">
        <f t="shared" si="68"/>
        <v>0</v>
      </c>
      <c r="I108" s="133">
        <f t="shared" si="68"/>
        <v>0</v>
      </c>
      <c r="J108" s="133">
        <f t="shared" si="68"/>
        <v>0</v>
      </c>
      <c r="K108" s="133">
        <f t="shared" si="68"/>
        <v>0</v>
      </c>
      <c r="L108" s="133">
        <f t="shared" si="68"/>
        <v>0</v>
      </c>
      <c r="M108" s="133">
        <f t="shared" si="68"/>
        <v>0</v>
      </c>
      <c r="N108" s="133">
        <f t="shared" si="68"/>
        <v>0</v>
      </c>
      <c r="O108" s="133">
        <f t="shared" si="68"/>
        <v>0</v>
      </c>
      <c r="P108" s="133">
        <f t="shared" si="68"/>
        <v>0</v>
      </c>
      <c r="Q108" s="133">
        <f t="shared" si="68"/>
        <v>0</v>
      </c>
      <c r="R108" s="133">
        <f t="shared" si="68"/>
        <v>0</v>
      </c>
      <c r="S108" s="133">
        <f t="shared" si="68"/>
        <v>0</v>
      </c>
      <c r="T108" s="133">
        <f t="shared" si="68"/>
        <v>0</v>
      </c>
      <c r="U108" s="133">
        <f t="shared" si="68"/>
        <v>0</v>
      </c>
      <c r="V108" s="133">
        <f t="shared" si="68"/>
        <v>0</v>
      </c>
      <c r="W108" s="133">
        <f t="shared" si="68"/>
        <v>0</v>
      </c>
      <c r="X108" s="133">
        <f t="shared" si="68"/>
        <v>0</v>
      </c>
      <c r="Y108" s="133">
        <f t="shared" si="68"/>
        <v>0</v>
      </c>
      <c r="Z108" s="133">
        <f t="shared" si="68"/>
        <v>0</v>
      </c>
      <c r="AA108" s="133">
        <f t="shared" si="68"/>
        <v>0</v>
      </c>
      <c r="AB108" s="133">
        <f t="shared" si="68"/>
        <v>0</v>
      </c>
      <c r="AC108" s="133">
        <f>+AC109</f>
        <v>0</v>
      </c>
      <c r="AD108" s="70">
        <f>+AD109</f>
        <v>0</v>
      </c>
      <c r="AE108" s="134">
        <v>0</v>
      </c>
    </row>
    <row r="109" spans="3:31" ht="15.95" customHeight="1" x14ac:dyDescent="0.2">
      <c r="C109" s="35" t="s">
        <v>113</v>
      </c>
      <c r="D109" s="126">
        <v>0</v>
      </c>
      <c r="E109" s="127">
        <v>0</v>
      </c>
      <c r="F109" s="127">
        <v>0</v>
      </c>
      <c r="G109" s="127">
        <v>0</v>
      </c>
      <c r="H109" s="127">
        <v>0</v>
      </c>
      <c r="I109" s="127">
        <v>0</v>
      </c>
      <c r="J109" s="127">
        <v>0</v>
      </c>
      <c r="K109" s="127">
        <v>0</v>
      </c>
      <c r="L109" s="127">
        <v>0</v>
      </c>
      <c r="M109" s="127">
        <v>0</v>
      </c>
      <c r="N109" s="127">
        <v>0</v>
      </c>
      <c r="O109" s="127">
        <v>0</v>
      </c>
      <c r="P109" s="126">
        <f>SUM(D109:O109)</f>
        <v>0</v>
      </c>
      <c r="Q109" s="126">
        <v>0</v>
      </c>
      <c r="R109" s="127">
        <v>0</v>
      </c>
      <c r="S109" s="127">
        <v>0</v>
      </c>
      <c r="T109" s="127">
        <v>0</v>
      </c>
      <c r="U109" s="127">
        <v>0</v>
      </c>
      <c r="V109" s="127">
        <v>0</v>
      </c>
      <c r="W109" s="127">
        <v>0</v>
      </c>
      <c r="X109" s="127">
        <v>0</v>
      </c>
      <c r="Y109" s="127">
        <v>0</v>
      </c>
      <c r="Z109" s="127">
        <v>0</v>
      </c>
      <c r="AA109" s="127">
        <v>0</v>
      </c>
      <c r="AB109" s="127">
        <v>0</v>
      </c>
      <c r="AC109" s="126">
        <f>SUM(Q109:AB109)</f>
        <v>0</v>
      </c>
      <c r="AD109" s="70">
        <f t="shared" ref="AD109:AD135" si="69">+AC109-P109</f>
        <v>0</v>
      </c>
      <c r="AE109" s="134">
        <v>0</v>
      </c>
    </row>
    <row r="110" spans="3:31" ht="15.95" customHeight="1" x14ac:dyDescent="0.2">
      <c r="C110" s="132" t="s">
        <v>114</v>
      </c>
      <c r="D110" s="135">
        <f>+D112+D115+D111</f>
        <v>144914.1</v>
      </c>
      <c r="E110" s="135">
        <f t="shared" ref="E110:N110" si="70">+E112+E115+E111</f>
        <v>7149.4000000000005</v>
      </c>
      <c r="F110" s="135">
        <f t="shared" si="70"/>
        <v>1992.1</v>
      </c>
      <c r="G110" s="135">
        <f t="shared" si="70"/>
        <v>5016.2</v>
      </c>
      <c r="H110" s="135">
        <f t="shared" si="70"/>
        <v>149.4</v>
      </c>
      <c r="I110" s="135">
        <f t="shared" si="70"/>
        <v>24527.9</v>
      </c>
      <c r="J110" s="135">
        <f t="shared" si="70"/>
        <v>13591.3</v>
      </c>
      <c r="K110" s="135">
        <f t="shared" si="70"/>
        <v>320.60000000000002</v>
      </c>
      <c r="L110" s="135">
        <f t="shared" si="70"/>
        <v>1553.4</v>
      </c>
      <c r="M110" s="135">
        <f t="shared" si="70"/>
        <v>1981.5</v>
      </c>
      <c r="N110" s="135">
        <f t="shared" si="70"/>
        <v>826.5</v>
      </c>
      <c r="O110" s="135">
        <f>+O112+O115+O111</f>
        <v>19695.5</v>
      </c>
      <c r="P110" s="135">
        <f>+P112+P115+P111</f>
        <v>221717.9</v>
      </c>
      <c r="Q110" s="135">
        <f>+Q112+Q115+Q111</f>
        <v>17762.7</v>
      </c>
      <c r="R110" s="135">
        <f t="shared" ref="R110:AA110" si="71">+R112+R115+R111</f>
        <v>134996.1</v>
      </c>
      <c r="S110" s="135">
        <f t="shared" si="71"/>
        <v>814.5</v>
      </c>
      <c r="T110" s="135">
        <f t="shared" si="71"/>
        <v>107.2</v>
      </c>
      <c r="U110" s="135">
        <f t="shared" si="71"/>
        <v>174.9</v>
      </c>
      <c r="V110" s="135">
        <f t="shared" si="71"/>
        <v>82159.399999999994</v>
      </c>
      <c r="W110" s="135">
        <f t="shared" si="71"/>
        <v>4291.8999999999996</v>
      </c>
      <c r="X110" s="135">
        <f t="shared" si="71"/>
        <v>184.6</v>
      </c>
      <c r="Y110" s="135">
        <f t="shared" si="71"/>
        <v>31675.1</v>
      </c>
      <c r="Z110" s="135">
        <f t="shared" si="71"/>
        <v>991.6</v>
      </c>
      <c r="AA110" s="135">
        <f t="shared" si="71"/>
        <v>1540.3</v>
      </c>
      <c r="AB110" s="135">
        <f>+AB112+AB115+AB111</f>
        <v>3401.1</v>
      </c>
      <c r="AC110" s="135">
        <f>+AC112+AC115+AC111</f>
        <v>278099.40000000002</v>
      </c>
      <c r="AD110" s="136">
        <f t="shared" si="69"/>
        <v>56381.500000000029</v>
      </c>
      <c r="AE110" s="137">
        <f>+AD110/P110*100</f>
        <v>25.429385719420956</v>
      </c>
    </row>
    <row r="111" spans="3:31" ht="15.95" customHeight="1" x14ac:dyDescent="0.2">
      <c r="C111" s="138" t="s">
        <v>115</v>
      </c>
      <c r="D111" s="120">
        <v>0</v>
      </c>
      <c r="E111" s="121">
        <v>0</v>
      </c>
      <c r="F111" s="121">
        <v>0</v>
      </c>
      <c r="G111" s="121">
        <v>0</v>
      </c>
      <c r="H111" s="121">
        <v>0</v>
      </c>
      <c r="I111" s="121">
        <v>0</v>
      </c>
      <c r="J111" s="121">
        <v>0</v>
      </c>
      <c r="K111" s="121">
        <v>0</v>
      </c>
      <c r="L111" s="121">
        <v>0</v>
      </c>
      <c r="M111" s="121">
        <v>0</v>
      </c>
      <c r="N111" s="121">
        <v>0</v>
      </c>
      <c r="O111" s="121">
        <v>0</v>
      </c>
      <c r="P111" s="120">
        <f>SUM(D111:O111)</f>
        <v>0</v>
      </c>
      <c r="Q111" s="120">
        <v>0</v>
      </c>
      <c r="R111" s="121">
        <v>0</v>
      </c>
      <c r="S111" s="121">
        <v>0</v>
      </c>
      <c r="T111" s="121">
        <v>0</v>
      </c>
      <c r="U111" s="121">
        <v>0</v>
      </c>
      <c r="V111" s="121">
        <v>0</v>
      </c>
      <c r="W111" s="121">
        <v>0</v>
      </c>
      <c r="X111" s="121">
        <v>0</v>
      </c>
      <c r="Y111" s="121">
        <v>0</v>
      </c>
      <c r="Z111" s="121">
        <v>0</v>
      </c>
      <c r="AA111" s="121">
        <v>0</v>
      </c>
      <c r="AB111" s="121">
        <v>0</v>
      </c>
      <c r="AC111" s="120">
        <f>SUM(Q111:AB111)</f>
        <v>0</v>
      </c>
      <c r="AD111" s="139">
        <f t="shared" si="69"/>
        <v>0</v>
      </c>
      <c r="AE111" s="140" t="s">
        <v>116</v>
      </c>
    </row>
    <row r="112" spans="3:31" ht="15.95" customHeight="1" x14ac:dyDescent="0.2">
      <c r="C112" s="138" t="s">
        <v>117</v>
      </c>
      <c r="D112" s="121">
        <f>+D113+D114</f>
        <v>144893.4</v>
      </c>
      <c r="E112" s="121">
        <f t="shared" ref="E112:N112" si="72">+E113+E114</f>
        <v>7119.6</v>
      </c>
      <c r="F112" s="121">
        <f t="shared" si="72"/>
        <v>0</v>
      </c>
      <c r="G112" s="121">
        <f t="shared" si="72"/>
        <v>5000</v>
      </c>
      <c r="H112" s="121">
        <f t="shared" si="72"/>
        <v>0</v>
      </c>
      <c r="I112" s="121">
        <f t="shared" si="72"/>
        <v>24329.200000000001</v>
      </c>
      <c r="J112" s="121">
        <f t="shared" si="72"/>
        <v>0</v>
      </c>
      <c r="K112" s="121">
        <f t="shared" si="72"/>
        <v>0</v>
      </c>
      <c r="L112" s="121">
        <f t="shared" si="72"/>
        <v>0</v>
      </c>
      <c r="M112" s="121">
        <f t="shared" si="72"/>
        <v>0</v>
      </c>
      <c r="N112" s="121">
        <f t="shared" si="72"/>
        <v>0</v>
      </c>
      <c r="O112" s="121">
        <f>+O113+O114</f>
        <v>16313.8</v>
      </c>
      <c r="P112" s="121">
        <f>+P113+P114</f>
        <v>197656</v>
      </c>
      <c r="Q112" s="121">
        <f>+Q113+Q114</f>
        <v>229</v>
      </c>
      <c r="R112" s="121">
        <f t="shared" ref="R112:AA112" si="73">+R113+R114</f>
        <v>133989.5</v>
      </c>
      <c r="S112" s="121">
        <f t="shared" si="73"/>
        <v>164.2</v>
      </c>
      <c r="T112" s="121">
        <f t="shared" si="73"/>
        <v>0</v>
      </c>
      <c r="U112" s="121">
        <f t="shared" si="73"/>
        <v>0</v>
      </c>
      <c r="V112" s="121">
        <f t="shared" si="73"/>
        <v>70000</v>
      </c>
      <c r="W112" s="121">
        <f t="shared" si="73"/>
        <v>0</v>
      </c>
      <c r="X112" s="121">
        <f t="shared" si="73"/>
        <v>0</v>
      </c>
      <c r="Y112" s="121">
        <f t="shared" si="73"/>
        <v>30000</v>
      </c>
      <c r="Z112" s="121">
        <f t="shared" si="73"/>
        <v>0</v>
      </c>
      <c r="AA112" s="121">
        <f t="shared" si="73"/>
        <v>0</v>
      </c>
      <c r="AB112" s="121">
        <f>+AB113+AB114</f>
        <v>0</v>
      </c>
      <c r="AC112" s="121">
        <f>+AC113+AC114</f>
        <v>234382.7</v>
      </c>
      <c r="AD112" s="29">
        <f t="shared" si="69"/>
        <v>36726.700000000012</v>
      </c>
      <c r="AE112" s="120">
        <f>+AD112/P112*100</f>
        <v>18.581120735014377</v>
      </c>
    </row>
    <row r="113" spans="3:31" ht="15.95" customHeight="1" x14ac:dyDescent="0.2">
      <c r="C113" s="141" t="s">
        <v>118</v>
      </c>
      <c r="D113" s="126">
        <v>0</v>
      </c>
      <c r="E113" s="127">
        <v>7000</v>
      </c>
      <c r="F113" s="127">
        <v>0</v>
      </c>
      <c r="G113" s="127">
        <v>5000</v>
      </c>
      <c r="H113" s="127">
        <v>0</v>
      </c>
      <c r="I113" s="142">
        <v>24329.200000000001</v>
      </c>
      <c r="J113" s="142">
        <v>0</v>
      </c>
      <c r="K113" s="142">
        <v>0</v>
      </c>
      <c r="L113" s="142">
        <v>0</v>
      </c>
      <c r="M113" s="142">
        <v>0</v>
      </c>
      <c r="N113" s="142">
        <v>0</v>
      </c>
      <c r="O113" s="142">
        <v>0</v>
      </c>
      <c r="P113" s="126">
        <f>SUM(D113:O113)</f>
        <v>36329.199999999997</v>
      </c>
      <c r="Q113" s="126">
        <v>229</v>
      </c>
      <c r="R113" s="127">
        <v>0</v>
      </c>
      <c r="S113" s="127">
        <v>0</v>
      </c>
      <c r="T113" s="127">
        <v>0</v>
      </c>
      <c r="U113" s="127">
        <v>0</v>
      </c>
      <c r="V113" s="127">
        <v>70000</v>
      </c>
      <c r="W113" s="127">
        <v>0</v>
      </c>
      <c r="X113" s="127">
        <v>0</v>
      </c>
      <c r="Y113" s="127">
        <v>30000</v>
      </c>
      <c r="Z113" s="127">
        <v>0</v>
      </c>
      <c r="AA113" s="127">
        <v>0</v>
      </c>
      <c r="AB113" s="127">
        <v>0</v>
      </c>
      <c r="AC113" s="126">
        <f>SUM(Q113:AB113)</f>
        <v>100229</v>
      </c>
      <c r="AD113" s="143">
        <f t="shared" si="69"/>
        <v>63899.8</v>
      </c>
      <c r="AE113" s="126">
        <f>+AD113/P113*100</f>
        <v>175.8910187947987</v>
      </c>
    </row>
    <row r="114" spans="3:31" ht="15.95" customHeight="1" x14ac:dyDescent="0.2">
      <c r="C114" s="141" t="s">
        <v>119</v>
      </c>
      <c r="D114" s="126">
        <v>144893.4</v>
      </c>
      <c r="E114" s="127">
        <v>119.6</v>
      </c>
      <c r="F114" s="127">
        <v>0</v>
      </c>
      <c r="G114" s="127">
        <v>0</v>
      </c>
      <c r="H114" s="127">
        <v>0</v>
      </c>
      <c r="I114" s="127">
        <v>0</v>
      </c>
      <c r="J114" s="127">
        <v>0</v>
      </c>
      <c r="K114" s="127">
        <v>0</v>
      </c>
      <c r="L114" s="127">
        <v>0</v>
      </c>
      <c r="M114" s="127">
        <v>0</v>
      </c>
      <c r="N114" s="127">
        <v>0</v>
      </c>
      <c r="O114" s="142">
        <v>16313.8</v>
      </c>
      <c r="P114" s="126">
        <f>SUM(D114:O114)</f>
        <v>161326.79999999999</v>
      </c>
      <c r="Q114" s="126">
        <v>0</v>
      </c>
      <c r="R114" s="127">
        <v>133989.5</v>
      </c>
      <c r="S114" s="127">
        <v>164.2</v>
      </c>
      <c r="T114" s="127">
        <v>0</v>
      </c>
      <c r="U114" s="127">
        <v>0</v>
      </c>
      <c r="V114" s="127">
        <v>0</v>
      </c>
      <c r="W114" s="127">
        <v>0</v>
      </c>
      <c r="X114" s="127">
        <v>0</v>
      </c>
      <c r="Y114" s="127">
        <v>0</v>
      </c>
      <c r="Z114" s="127">
        <v>0</v>
      </c>
      <c r="AA114" s="127">
        <v>0</v>
      </c>
      <c r="AB114" s="127">
        <v>0</v>
      </c>
      <c r="AC114" s="126">
        <f>SUM(Q114:AB114)</f>
        <v>134153.70000000001</v>
      </c>
      <c r="AD114" s="143">
        <f t="shared" si="69"/>
        <v>-27173.099999999977</v>
      </c>
      <c r="AE114" s="126">
        <f>+AD114/P114*100</f>
        <v>-16.843512671174274</v>
      </c>
    </row>
    <row r="115" spans="3:31" ht="15.95" customHeight="1" x14ac:dyDescent="0.2">
      <c r="C115" s="138" t="s">
        <v>120</v>
      </c>
      <c r="D115" s="121">
        <f>+D116+D117</f>
        <v>20.7</v>
      </c>
      <c r="E115" s="121">
        <f t="shared" ref="E115:N115" si="74">+E116+E117</f>
        <v>29.8</v>
      </c>
      <c r="F115" s="121">
        <f t="shared" si="74"/>
        <v>1992.1</v>
      </c>
      <c r="G115" s="121">
        <f t="shared" si="74"/>
        <v>16.2</v>
      </c>
      <c r="H115" s="121">
        <f t="shared" si="74"/>
        <v>149.4</v>
      </c>
      <c r="I115" s="121">
        <f t="shared" si="74"/>
        <v>198.7</v>
      </c>
      <c r="J115" s="121">
        <f t="shared" si="74"/>
        <v>13591.3</v>
      </c>
      <c r="K115" s="121">
        <f t="shared" si="74"/>
        <v>320.60000000000002</v>
      </c>
      <c r="L115" s="121">
        <f t="shared" si="74"/>
        <v>1553.4</v>
      </c>
      <c r="M115" s="121">
        <f t="shared" si="74"/>
        <v>1981.5</v>
      </c>
      <c r="N115" s="121">
        <f t="shared" si="74"/>
        <v>826.5</v>
      </c>
      <c r="O115" s="121">
        <f>+O116+O117</f>
        <v>3381.7</v>
      </c>
      <c r="P115" s="121">
        <f>+P116+P117</f>
        <v>24061.9</v>
      </c>
      <c r="Q115" s="121">
        <f>+Q116+Q117</f>
        <v>17533.7</v>
      </c>
      <c r="R115" s="121">
        <f t="shared" ref="R115:AA115" si="75">+R116+R117</f>
        <v>1006.6</v>
      </c>
      <c r="S115" s="121">
        <f t="shared" si="75"/>
        <v>650.29999999999995</v>
      </c>
      <c r="T115" s="121">
        <f t="shared" si="75"/>
        <v>107.2</v>
      </c>
      <c r="U115" s="121">
        <f t="shared" si="75"/>
        <v>174.9</v>
      </c>
      <c r="V115" s="121">
        <f t="shared" si="75"/>
        <v>12159.4</v>
      </c>
      <c r="W115" s="121">
        <f t="shared" si="75"/>
        <v>4291.8999999999996</v>
      </c>
      <c r="X115" s="121">
        <f t="shared" si="75"/>
        <v>184.6</v>
      </c>
      <c r="Y115" s="121">
        <f t="shared" si="75"/>
        <v>1675.1</v>
      </c>
      <c r="Z115" s="121">
        <f t="shared" si="75"/>
        <v>991.6</v>
      </c>
      <c r="AA115" s="121">
        <f t="shared" si="75"/>
        <v>1540.3</v>
      </c>
      <c r="AB115" s="121">
        <f>+AB116+AB117</f>
        <v>3401.1</v>
      </c>
      <c r="AC115" s="121">
        <f>+AC116+AC117</f>
        <v>43716.7</v>
      </c>
      <c r="AD115" s="29">
        <f t="shared" si="69"/>
        <v>19654.799999999996</v>
      </c>
      <c r="AE115" s="27">
        <f>+AD115/P115*100</f>
        <v>81.684322518171854</v>
      </c>
    </row>
    <row r="116" spans="3:31" ht="15.95" customHeight="1" x14ac:dyDescent="0.2">
      <c r="C116" s="141" t="s">
        <v>121</v>
      </c>
      <c r="D116" s="126">
        <v>0</v>
      </c>
      <c r="E116" s="127">
        <v>0</v>
      </c>
      <c r="F116" s="127">
        <v>0</v>
      </c>
      <c r="G116" s="127">
        <v>0</v>
      </c>
      <c r="H116" s="127">
        <v>0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6">
        <f>SUM(D116:O116)</f>
        <v>0</v>
      </c>
      <c r="Q116" s="126">
        <v>0</v>
      </c>
      <c r="R116" s="127">
        <v>0</v>
      </c>
      <c r="S116" s="127">
        <v>0</v>
      </c>
      <c r="T116" s="127">
        <v>0</v>
      </c>
      <c r="U116" s="127">
        <v>0</v>
      </c>
      <c r="V116" s="127">
        <v>0</v>
      </c>
      <c r="W116" s="127">
        <v>0</v>
      </c>
      <c r="X116" s="127">
        <v>0</v>
      </c>
      <c r="Y116" s="127">
        <v>0</v>
      </c>
      <c r="Z116" s="127">
        <v>0</v>
      </c>
      <c r="AA116" s="127">
        <v>0</v>
      </c>
      <c r="AB116" s="127">
        <v>0</v>
      </c>
      <c r="AC116" s="126">
        <f>SUM(Q116:AB116)</f>
        <v>0</v>
      </c>
      <c r="AD116" s="143">
        <f t="shared" si="69"/>
        <v>0</v>
      </c>
      <c r="AE116" s="134">
        <v>0</v>
      </c>
    </row>
    <row r="117" spans="3:31" ht="15.95" customHeight="1" x14ac:dyDescent="0.2">
      <c r="C117" s="141" t="s">
        <v>122</v>
      </c>
      <c r="D117" s="127">
        <v>20.7</v>
      </c>
      <c r="E117" s="127">
        <v>29.8</v>
      </c>
      <c r="F117" s="127">
        <v>1992.1</v>
      </c>
      <c r="G117" s="127">
        <v>16.2</v>
      </c>
      <c r="H117" s="127">
        <v>149.4</v>
      </c>
      <c r="I117" s="127">
        <v>198.7</v>
      </c>
      <c r="J117" s="127">
        <v>13591.3</v>
      </c>
      <c r="K117" s="127">
        <v>320.60000000000002</v>
      </c>
      <c r="L117" s="127">
        <v>1553.4</v>
      </c>
      <c r="M117" s="127">
        <v>1981.5</v>
      </c>
      <c r="N117" s="127">
        <v>826.5</v>
      </c>
      <c r="O117" s="127">
        <v>3381.7</v>
      </c>
      <c r="P117" s="126">
        <f>SUM(D117:O117)</f>
        <v>24061.9</v>
      </c>
      <c r="Q117" s="127">
        <v>17533.7</v>
      </c>
      <c r="R117" s="127">
        <v>1006.6</v>
      </c>
      <c r="S117" s="127">
        <v>650.29999999999995</v>
      </c>
      <c r="T117" s="127">
        <v>107.2</v>
      </c>
      <c r="U117" s="127">
        <v>174.9</v>
      </c>
      <c r="V117" s="127">
        <v>12159.4</v>
      </c>
      <c r="W117" s="127">
        <v>4291.8999999999996</v>
      </c>
      <c r="X117" s="127">
        <v>184.6</v>
      </c>
      <c r="Y117" s="127">
        <v>1675.1</v>
      </c>
      <c r="Z117" s="127">
        <v>991.6</v>
      </c>
      <c r="AA117" s="127">
        <v>1540.3</v>
      </c>
      <c r="AB117" s="127">
        <v>3401.1</v>
      </c>
      <c r="AC117" s="126">
        <f>SUM(Q117:AB117)</f>
        <v>43716.7</v>
      </c>
      <c r="AD117" s="143">
        <f t="shared" si="69"/>
        <v>19654.799999999996</v>
      </c>
      <c r="AE117" s="83">
        <f t="shared" ref="AE117:AE128" si="76">+AD117/P117*100</f>
        <v>81.684322518171854</v>
      </c>
    </row>
    <row r="118" spans="3:31" ht="15.95" customHeight="1" x14ac:dyDescent="0.2">
      <c r="C118" s="122" t="s">
        <v>123</v>
      </c>
      <c r="D118" s="120">
        <f>+D119+D122</f>
        <v>3978.3</v>
      </c>
      <c r="E118" s="120">
        <f t="shared" ref="E118:N118" si="77">+E119+E122</f>
        <v>2090.5</v>
      </c>
      <c r="F118" s="120">
        <f t="shared" si="77"/>
        <v>0</v>
      </c>
      <c r="G118" s="120">
        <f t="shared" si="77"/>
        <v>1150.5</v>
      </c>
      <c r="H118" s="120">
        <f t="shared" si="77"/>
        <v>0</v>
      </c>
      <c r="I118" s="120">
        <f t="shared" si="77"/>
        <v>137.9</v>
      </c>
      <c r="J118" s="120">
        <f t="shared" si="77"/>
        <v>0</v>
      </c>
      <c r="K118" s="120">
        <f t="shared" si="77"/>
        <v>0</v>
      </c>
      <c r="L118" s="120">
        <f t="shared" si="77"/>
        <v>0</v>
      </c>
      <c r="M118" s="120">
        <f t="shared" si="77"/>
        <v>0</v>
      </c>
      <c r="N118" s="120">
        <f t="shared" si="77"/>
        <v>0</v>
      </c>
      <c r="O118" s="120">
        <f>+O119+O122</f>
        <v>0</v>
      </c>
      <c r="P118" s="120">
        <f>+P119+P122</f>
        <v>7357.2</v>
      </c>
      <c r="Q118" s="120">
        <f>+Q119+Q122</f>
        <v>0</v>
      </c>
      <c r="R118" s="120">
        <f t="shared" ref="R118:AA118" si="78">+R119+R122</f>
        <v>0</v>
      </c>
      <c r="S118" s="120">
        <f t="shared" si="78"/>
        <v>0</v>
      </c>
      <c r="T118" s="120">
        <f t="shared" si="78"/>
        <v>0</v>
      </c>
      <c r="U118" s="120">
        <f t="shared" si="78"/>
        <v>0</v>
      </c>
      <c r="V118" s="120">
        <f t="shared" si="78"/>
        <v>560.20000000000005</v>
      </c>
      <c r="W118" s="120">
        <f t="shared" si="78"/>
        <v>0</v>
      </c>
      <c r="X118" s="120">
        <f t="shared" si="78"/>
        <v>0</v>
      </c>
      <c r="Y118" s="120">
        <f t="shared" si="78"/>
        <v>572.20000000000005</v>
      </c>
      <c r="Z118" s="120">
        <f t="shared" si="78"/>
        <v>0</v>
      </c>
      <c r="AA118" s="120">
        <f t="shared" si="78"/>
        <v>0</v>
      </c>
      <c r="AB118" s="120">
        <f>+AB119+AB122</f>
        <v>0</v>
      </c>
      <c r="AC118" s="120">
        <f>+AC119+AC122</f>
        <v>1132.4000000000001</v>
      </c>
      <c r="AD118" s="29">
        <f t="shared" si="69"/>
        <v>-6224.7999999999993</v>
      </c>
      <c r="AE118" s="27">
        <f t="shared" si="76"/>
        <v>-84.608274887185331</v>
      </c>
    </row>
    <row r="119" spans="3:31" ht="15.95" customHeight="1" x14ac:dyDescent="0.2">
      <c r="C119" s="144" t="s">
        <v>124</v>
      </c>
      <c r="D119" s="120">
        <f>+D120+D121</f>
        <v>2738.4</v>
      </c>
      <c r="E119" s="120">
        <f t="shared" ref="E119:N119" si="79">+E120+E121</f>
        <v>2025.1</v>
      </c>
      <c r="F119" s="120">
        <f t="shared" si="79"/>
        <v>0</v>
      </c>
      <c r="G119" s="120">
        <f t="shared" si="79"/>
        <v>1010.5</v>
      </c>
      <c r="H119" s="120">
        <f t="shared" si="79"/>
        <v>0</v>
      </c>
      <c r="I119" s="120">
        <f t="shared" si="79"/>
        <v>137.9</v>
      </c>
      <c r="J119" s="120">
        <f t="shared" si="79"/>
        <v>0</v>
      </c>
      <c r="K119" s="120">
        <f t="shared" si="79"/>
        <v>0</v>
      </c>
      <c r="L119" s="120">
        <f t="shared" si="79"/>
        <v>0</v>
      </c>
      <c r="M119" s="120">
        <f t="shared" si="79"/>
        <v>0</v>
      </c>
      <c r="N119" s="120">
        <f t="shared" si="79"/>
        <v>0</v>
      </c>
      <c r="O119" s="120">
        <f>+O120+O121</f>
        <v>0</v>
      </c>
      <c r="P119" s="120">
        <f>+P120+P121</f>
        <v>5911.9</v>
      </c>
      <c r="Q119" s="120">
        <f>+Q120+Q121</f>
        <v>0</v>
      </c>
      <c r="R119" s="120">
        <f t="shared" ref="R119:AA119" si="80">+R120+R121</f>
        <v>0</v>
      </c>
      <c r="S119" s="120">
        <f t="shared" si="80"/>
        <v>0</v>
      </c>
      <c r="T119" s="120">
        <f t="shared" si="80"/>
        <v>0</v>
      </c>
      <c r="U119" s="120">
        <f t="shared" si="80"/>
        <v>0</v>
      </c>
      <c r="V119" s="120">
        <f t="shared" si="80"/>
        <v>560.20000000000005</v>
      </c>
      <c r="W119" s="120">
        <f t="shared" si="80"/>
        <v>0</v>
      </c>
      <c r="X119" s="120">
        <f t="shared" si="80"/>
        <v>0</v>
      </c>
      <c r="Y119" s="120">
        <f t="shared" si="80"/>
        <v>572.20000000000005</v>
      </c>
      <c r="Z119" s="120">
        <f t="shared" si="80"/>
        <v>0</v>
      </c>
      <c r="AA119" s="120">
        <f t="shared" si="80"/>
        <v>0</v>
      </c>
      <c r="AB119" s="120">
        <f>+AB120+AB121</f>
        <v>0</v>
      </c>
      <c r="AC119" s="120">
        <f>+AC120+AC121</f>
        <v>1132.4000000000001</v>
      </c>
      <c r="AD119" s="29">
        <f t="shared" si="69"/>
        <v>-4779.5</v>
      </c>
      <c r="AE119" s="27">
        <f t="shared" si="76"/>
        <v>-80.84541348804953</v>
      </c>
    </row>
    <row r="120" spans="3:31" ht="15.95" customHeight="1" x14ac:dyDescent="0.2">
      <c r="C120" s="145" t="s">
        <v>125</v>
      </c>
      <c r="D120" s="126">
        <v>0</v>
      </c>
      <c r="E120" s="126">
        <v>2025.1</v>
      </c>
      <c r="F120" s="126">
        <v>0</v>
      </c>
      <c r="G120" s="126">
        <v>1010.5</v>
      </c>
      <c r="H120" s="126">
        <v>0</v>
      </c>
      <c r="I120" s="126">
        <v>137.9</v>
      </c>
      <c r="J120" s="126">
        <v>0</v>
      </c>
      <c r="K120" s="126">
        <v>0</v>
      </c>
      <c r="L120" s="126">
        <v>0</v>
      </c>
      <c r="M120" s="126">
        <v>0</v>
      </c>
      <c r="N120" s="126">
        <v>0</v>
      </c>
      <c r="O120" s="126">
        <v>0</v>
      </c>
      <c r="P120" s="126">
        <f>SUM(D120:O120)</f>
        <v>3173.5</v>
      </c>
      <c r="Q120" s="126">
        <v>0</v>
      </c>
      <c r="R120" s="126">
        <v>0</v>
      </c>
      <c r="S120" s="126">
        <v>0</v>
      </c>
      <c r="T120" s="126">
        <v>0</v>
      </c>
      <c r="U120" s="126">
        <v>0</v>
      </c>
      <c r="V120" s="146">
        <v>560.20000000000005</v>
      </c>
      <c r="W120" s="146">
        <v>0</v>
      </c>
      <c r="X120" s="146">
        <v>0</v>
      </c>
      <c r="Y120" s="146">
        <v>572.20000000000005</v>
      </c>
      <c r="Z120" s="146">
        <v>0</v>
      </c>
      <c r="AA120" s="146">
        <v>0</v>
      </c>
      <c r="AB120" s="146">
        <v>0</v>
      </c>
      <c r="AC120" s="126">
        <f>SUM(Q120:AB120)</f>
        <v>1132.4000000000001</v>
      </c>
      <c r="AD120" s="143">
        <f t="shared" si="69"/>
        <v>-2041.1</v>
      </c>
      <c r="AE120" s="83">
        <f t="shared" si="76"/>
        <v>-64.317000157554745</v>
      </c>
    </row>
    <row r="121" spans="3:31" ht="15.95" customHeight="1" x14ac:dyDescent="0.2">
      <c r="C121" s="145" t="s">
        <v>126</v>
      </c>
      <c r="D121" s="146">
        <v>2738.4</v>
      </c>
      <c r="E121" s="146">
        <v>0</v>
      </c>
      <c r="F121" s="146">
        <v>0</v>
      </c>
      <c r="G121" s="146">
        <v>0</v>
      </c>
      <c r="H121" s="146">
        <v>0</v>
      </c>
      <c r="I121" s="146">
        <v>0</v>
      </c>
      <c r="J121" s="146">
        <v>0</v>
      </c>
      <c r="K121" s="146">
        <v>0</v>
      </c>
      <c r="L121" s="146">
        <v>0</v>
      </c>
      <c r="M121" s="146">
        <v>0</v>
      </c>
      <c r="N121" s="146">
        <v>0</v>
      </c>
      <c r="O121" s="146">
        <v>0</v>
      </c>
      <c r="P121" s="126">
        <f>SUM(D121:O121)</f>
        <v>2738.4</v>
      </c>
      <c r="Q121" s="146">
        <v>0</v>
      </c>
      <c r="R121" s="146">
        <v>0</v>
      </c>
      <c r="S121" s="146">
        <v>0</v>
      </c>
      <c r="T121" s="146">
        <v>0</v>
      </c>
      <c r="U121" s="146">
        <v>0</v>
      </c>
      <c r="V121" s="146">
        <v>0</v>
      </c>
      <c r="W121" s="146">
        <v>0</v>
      </c>
      <c r="X121" s="146">
        <v>0</v>
      </c>
      <c r="Y121" s="146">
        <v>0</v>
      </c>
      <c r="Z121" s="146">
        <v>0</v>
      </c>
      <c r="AA121" s="146">
        <v>0</v>
      </c>
      <c r="AB121" s="146">
        <v>0</v>
      </c>
      <c r="AC121" s="126">
        <f>SUM(Q121:AB121)</f>
        <v>0</v>
      </c>
      <c r="AD121" s="76">
        <f t="shared" si="69"/>
        <v>-2738.4</v>
      </c>
      <c r="AE121" s="83">
        <f t="shared" si="76"/>
        <v>-100</v>
      </c>
    </row>
    <row r="122" spans="3:31" ht="15.95" customHeight="1" x14ac:dyDescent="0.2">
      <c r="C122" s="144" t="s">
        <v>127</v>
      </c>
      <c r="D122" s="120">
        <f>+D123+D124</f>
        <v>1239.9000000000001</v>
      </c>
      <c r="E122" s="120">
        <f t="shared" ref="E122:N122" si="81">+E123+E124</f>
        <v>65.400000000000006</v>
      </c>
      <c r="F122" s="120">
        <f t="shared" si="81"/>
        <v>0</v>
      </c>
      <c r="G122" s="120">
        <f t="shared" si="81"/>
        <v>140</v>
      </c>
      <c r="H122" s="120">
        <f t="shared" si="81"/>
        <v>0</v>
      </c>
      <c r="I122" s="120">
        <f t="shared" si="81"/>
        <v>0</v>
      </c>
      <c r="J122" s="120">
        <f t="shared" si="81"/>
        <v>0</v>
      </c>
      <c r="K122" s="120">
        <f t="shared" si="81"/>
        <v>0</v>
      </c>
      <c r="L122" s="120">
        <f t="shared" si="81"/>
        <v>0</v>
      </c>
      <c r="M122" s="120">
        <f t="shared" si="81"/>
        <v>0</v>
      </c>
      <c r="N122" s="120">
        <f t="shared" si="81"/>
        <v>0</v>
      </c>
      <c r="O122" s="120">
        <f>+O123+O124</f>
        <v>0</v>
      </c>
      <c r="P122" s="120">
        <f>+P123+P124</f>
        <v>1445.3000000000002</v>
      </c>
      <c r="Q122" s="120">
        <f>+Q123+Q124</f>
        <v>0</v>
      </c>
      <c r="R122" s="120">
        <f t="shared" ref="R122:AA122" si="82">+R123+R124</f>
        <v>0</v>
      </c>
      <c r="S122" s="120">
        <f t="shared" si="82"/>
        <v>0</v>
      </c>
      <c r="T122" s="120">
        <f t="shared" si="82"/>
        <v>0</v>
      </c>
      <c r="U122" s="120">
        <f t="shared" si="82"/>
        <v>0</v>
      </c>
      <c r="V122" s="120">
        <f t="shared" si="82"/>
        <v>0</v>
      </c>
      <c r="W122" s="120">
        <f t="shared" si="82"/>
        <v>0</v>
      </c>
      <c r="X122" s="120">
        <f t="shared" si="82"/>
        <v>0</v>
      </c>
      <c r="Y122" s="120">
        <f t="shared" si="82"/>
        <v>0</v>
      </c>
      <c r="Z122" s="120">
        <f t="shared" si="82"/>
        <v>0</v>
      </c>
      <c r="AA122" s="120">
        <f t="shared" si="82"/>
        <v>0</v>
      </c>
      <c r="AB122" s="120">
        <f>+AB123+AB124</f>
        <v>0</v>
      </c>
      <c r="AC122" s="120">
        <f>+AC123+AC124</f>
        <v>0</v>
      </c>
      <c r="AD122" s="29">
        <f t="shared" si="69"/>
        <v>-1445.3000000000002</v>
      </c>
      <c r="AE122" s="27">
        <f t="shared" si="76"/>
        <v>-100</v>
      </c>
    </row>
    <row r="123" spans="3:31" ht="15.95" customHeight="1" x14ac:dyDescent="0.2">
      <c r="C123" s="145" t="s">
        <v>128</v>
      </c>
      <c r="D123" s="126">
        <v>0</v>
      </c>
      <c r="E123" s="126">
        <v>65.400000000000006</v>
      </c>
      <c r="F123" s="126">
        <v>0</v>
      </c>
      <c r="G123" s="126">
        <v>140</v>
      </c>
      <c r="H123" s="126">
        <v>0</v>
      </c>
      <c r="I123" s="126">
        <v>0</v>
      </c>
      <c r="J123" s="126">
        <v>0</v>
      </c>
      <c r="K123" s="126">
        <v>0</v>
      </c>
      <c r="L123" s="126">
        <v>0</v>
      </c>
      <c r="M123" s="126">
        <v>0</v>
      </c>
      <c r="N123" s="126">
        <v>0</v>
      </c>
      <c r="O123" s="126">
        <v>0</v>
      </c>
      <c r="P123" s="126">
        <f>SUM(D123:O123)</f>
        <v>205.4</v>
      </c>
      <c r="Q123" s="126">
        <v>0</v>
      </c>
      <c r="R123" s="126">
        <v>0</v>
      </c>
      <c r="S123" s="126">
        <v>0</v>
      </c>
      <c r="T123" s="126">
        <v>0</v>
      </c>
      <c r="U123" s="126">
        <v>0</v>
      </c>
      <c r="V123" s="126">
        <v>0</v>
      </c>
      <c r="W123" s="126">
        <v>0</v>
      </c>
      <c r="X123" s="126">
        <v>0</v>
      </c>
      <c r="Y123" s="126">
        <v>0</v>
      </c>
      <c r="Z123" s="126">
        <v>0</v>
      </c>
      <c r="AA123" s="126">
        <v>0</v>
      </c>
      <c r="AB123" s="126">
        <v>0</v>
      </c>
      <c r="AC123" s="126">
        <f>SUM(Q123:AB123)</f>
        <v>0</v>
      </c>
      <c r="AD123" s="143">
        <f t="shared" si="69"/>
        <v>-205.4</v>
      </c>
      <c r="AE123" s="83">
        <f t="shared" si="76"/>
        <v>-100</v>
      </c>
    </row>
    <row r="124" spans="3:31" ht="15.95" customHeight="1" x14ac:dyDescent="0.2">
      <c r="C124" s="145" t="s">
        <v>129</v>
      </c>
      <c r="D124" s="126">
        <v>1239.9000000000001</v>
      </c>
      <c r="E124" s="126">
        <v>0</v>
      </c>
      <c r="F124" s="126">
        <v>0</v>
      </c>
      <c r="G124" s="126">
        <v>0</v>
      </c>
      <c r="H124" s="126">
        <v>0</v>
      </c>
      <c r="I124" s="126">
        <v>0</v>
      </c>
      <c r="J124" s="126">
        <v>0</v>
      </c>
      <c r="K124" s="126">
        <v>0</v>
      </c>
      <c r="L124" s="126">
        <v>0</v>
      </c>
      <c r="M124" s="126">
        <v>0</v>
      </c>
      <c r="N124" s="126">
        <v>0</v>
      </c>
      <c r="O124" s="126">
        <v>0</v>
      </c>
      <c r="P124" s="126">
        <f>SUM(D124:O124)</f>
        <v>1239.9000000000001</v>
      </c>
      <c r="Q124" s="126">
        <v>0</v>
      </c>
      <c r="R124" s="126">
        <v>0</v>
      </c>
      <c r="S124" s="126">
        <v>0</v>
      </c>
      <c r="T124" s="126">
        <v>0</v>
      </c>
      <c r="U124" s="126">
        <v>0</v>
      </c>
      <c r="V124" s="126">
        <v>0</v>
      </c>
      <c r="W124" s="126">
        <v>0</v>
      </c>
      <c r="X124" s="126">
        <v>0</v>
      </c>
      <c r="Y124" s="126">
        <v>0</v>
      </c>
      <c r="Z124" s="126">
        <v>0</v>
      </c>
      <c r="AA124" s="126">
        <v>0</v>
      </c>
      <c r="AB124" s="126">
        <v>0</v>
      </c>
      <c r="AC124" s="126">
        <f>SUM(Q124:AB124)</f>
        <v>0</v>
      </c>
      <c r="AD124" s="143">
        <f t="shared" si="69"/>
        <v>-1239.9000000000001</v>
      </c>
      <c r="AE124" s="83">
        <f t="shared" si="76"/>
        <v>-100</v>
      </c>
    </row>
    <row r="125" spans="3:31" ht="30" customHeight="1" x14ac:dyDescent="0.2">
      <c r="C125" s="147" t="s">
        <v>130</v>
      </c>
      <c r="D125" s="148">
        <v>141.5</v>
      </c>
      <c r="E125" s="148">
        <v>228.3</v>
      </c>
      <c r="F125" s="148">
        <v>54.3</v>
      </c>
      <c r="G125" s="148">
        <v>9.9</v>
      </c>
      <c r="H125" s="148">
        <v>51.8</v>
      </c>
      <c r="I125" s="148">
        <v>139.5</v>
      </c>
      <c r="J125" s="148">
        <v>9.9</v>
      </c>
      <c r="K125" s="148">
        <v>12.4</v>
      </c>
      <c r="L125" s="148">
        <v>4.7</v>
      </c>
      <c r="M125" s="148">
        <v>40.700000000000003</v>
      </c>
      <c r="N125" s="148">
        <v>23.6</v>
      </c>
      <c r="O125" s="148">
        <v>67.8</v>
      </c>
      <c r="P125" s="148">
        <f>SUM(D125:O125)</f>
        <v>784.4</v>
      </c>
      <c r="Q125" s="148">
        <v>64.599999999999994</v>
      </c>
      <c r="R125" s="148">
        <v>78.3</v>
      </c>
      <c r="S125" s="148">
        <v>44.4</v>
      </c>
      <c r="T125" s="148">
        <v>75</v>
      </c>
      <c r="U125" s="148">
        <v>40.700000000000003</v>
      </c>
      <c r="V125" s="148">
        <v>116.4</v>
      </c>
      <c r="W125" s="148">
        <v>14.3</v>
      </c>
      <c r="X125" s="148">
        <v>34.6</v>
      </c>
      <c r="Y125" s="148">
        <v>25.7</v>
      </c>
      <c r="Z125" s="148">
        <v>12.9</v>
      </c>
      <c r="AA125" s="148">
        <v>252.2</v>
      </c>
      <c r="AB125" s="148">
        <v>167.7</v>
      </c>
      <c r="AC125" s="148">
        <f>SUM(Q125:AB125)</f>
        <v>926.8</v>
      </c>
      <c r="AD125" s="149">
        <f t="shared" si="69"/>
        <v>142.39999999999998</v>
      </c>
      <c r="AE125" s="150">
        <f t="shared" si="76"/>
        <v>18.154003059663435</v>
      </c>
    </row>
    <row r="126" spans="3:31" ht="18.75" customHeight="1" thickBot="1" x14ac:dyDescent="0.25">
      <c r="C126" s="151" t="s">
        <v>105</v>
      </c>
      <c r="D126" s="152">
        <f t="shared" ref="D126:AC126" si="83">+D125+D103+D102+D101</f>
        <v>212903.3</v>
      </c>
      <c r="E126" s="152">
        <f t="shared" si="83"/>
        <v>68027.100000000006</v>
      </c>
      <c r="F126" s="152">
        <f t="shared" si="83"/>
        <v>60554.299999999988</v>
      </c>
      <c r="G126" s="152">
        <f t="shared" si="83"/>
        <v>91146.3</v>
      </c>
      <c r="H126" s="152">
        <f t="shared" si="83"/>
        <v>67393.8</v>
      </c>
      <c r="I126" s="152">
        <f t="shared" si="83"/>
        <v>94067.199999999997</v>
      </c>
      <c r="J126" s="152">
        <f t="shared" si="83"/>
        <v>92086.1</v>
      </c>
      <c r="K126" s="152">
        <f t="shared" si="83"/>
        <v>69171.7</v>
      </c>
      <c r="L126" s="152">
        <f t="shared" si="83"/>
        <v>68224.7</v>
      </c>
      <c r="M126" s="152">
        <f t="shared" si="83"/>
        <v>77435.999999999985</v>
      </c>
      <c r="N126" s="152">
        <f t="shared" si="83"/>
        <v>77680.900000000023</v>
      </c>
      <c r="O126" s="152">
        <f t="shared" si="83"/>
        <v>92968.8</v>
      </c>
      <c r="P126" s="152">
        <f t="shared" si="83"/>
        <v>1071660.1999999997</v>
      </c>
      <c r="Q126" s="152">
        <f t="shared" si="83"/>
        <v>99180.299999999988</v>
      </c>
      <c r="R126" s="152">
        <f t="shared" si="83"/>
        <v>201576.09999999998</v>
      </c>
      <c r="S126" s="152">
        <f t="shared" si="83"/>
        <v>73564.699999999983</v>
      </c>
      <c r="T126" s="152">
        <f t="shared" si="83"/>
        <v>87718.500000000029</v>
      </c>
      <c r="U126" s="152">
        <f t="shared" si="83"/>
        <v>85415.1</v>
      </c>
      <c r="V126" s="152">
        <f t="shared" si="83"/>
        <v>161629.79999999999</v>
      </c>
      <c r="W126" s="152">
        <f t="shared" si="83"/>
        <v>81228.3</v>
      </c>
      <c r="X126" s="152">
        <f t="shared" si="83"/>
        <v>78660.399999999994</v>
      </c>
      <c r="Y126" s="152">
        <f t="shared" si="83"/>
        <v>113672.9</v>
      </c>
      <c r="Z126" s="152">
        <f t="shared" si="83"/>
        <v>82778.200000000012</v>
      </c>
      <c r="AA126" s="152">
        <f t="shared" si="83"/>
        <v>77730.300000000017</v>
      </c>
      <c r="AB126" s="152">
        <f t="shared" si="83"/>
        <v>94072.9</v>
      </c>
      <c r="AC126" s="152">
        <f t="shared" si="83"/>
        <v>1237227.5</v>
      </c>
      <c r="AD126" s="153">
        <f t="shared" si="69"/>
        <v>165567.30000000028</v>
      </c>
      <c r="AE126" s="152">
        <f t="shared" si="76"/>
        <v>15.449608000745044</v>
      </c>
    </row>
    <row r="127" spans="3:31" ht="15.95" customHeight="1" thickTop="1" x14ac:dyDescent="0.2">
      <c r="C127" s="154" t="s">
        <v>131</v>
      </c>
      <c r="D127" s="155">
        <f t="shared" ref="D127:I127" si="84">SUM(D128:D133)</f>
        <v>616.1</v>
      </c>
      <c r="E127" s="155">
        <f t="shared" si="84"/>
        <v>694.1</v>
      </c>
      <c r="F127" s="155">
        <f t="shared" si="84"/>
        <v>756</v>
      </c>
      <c r="G127" s="155">
        <f t="shared" si="84"/>
        <v>686.3</v>
      </c>
      <c r="H127" s="155">
        <f t="shared" si="84"/>
        <v>728.2</v>
      </c>
      <c r="I127" s="155">
        <f t="shared" si="84"/>
        <v>712.4</v>
      </c>
      <c r="J127" s="155">
        <f t="shared" ref="J127:AB127" si="85">SUM(J128:J133)</f>
        <v>885.2</v>
      </c>
      <c r="K127" s="155">
        <f t="shared" si="85"/>
        <v>783.80000000000007</v>
      </c>
      <c r="L127" s="155">
        <f t="shared" si="85"/>
        <v>845.69999999999993</v>
      </c>
      <c r="M127" s="155">
        <f t="shared" si="85"/>
        <v>879.1</v>
      </c>
      <c r="N127" s="155">
        <f>SUM(N128:N133)</f>
        <v>832.6</v>
      </c>
      <c r="O127" s="155">
        <f t="shared" si="85"/>
        <v>929.4</v>
      </c>
      <c r="P127" s="155">
        <f t="shared" si="85"/>
        <v>9348.9</v>
      </c>
      <c r="Q127" s="155">
        <f t="shared" si="85"/>
        <v>836.50000000000011</v>
      </c>
      <c r="R127" s="155">
        <f t="shared" si="85"/>
        <v>786.3</v>
      </c>
      <c r="S127" s="155">
        <f t="shared" si="85"/>
        <v>991.2</v>
      </c>
      <c r="T127" s="155">
        <f t="shared" si="85"/>
        <v>1447.7</v>
      </c>
      <c r="U127" s="155">
        <f t="shared" si="85"/>
        <v>1872.3999999999999</v>
      </c>
      <c r="V127" s="155">
        <f t="shared" si="85"/>
        <v>1026.2</v>
      </c>
      <c r="W127" s="155">
        <f t="shared" si="85"/>
        <v>1024.2</v>
      </c>
      <c r="X127" s="155">
        <f t="shared" si="85"/>
        <v>940.9</v>
      </c>
      <c r="Y127" s="155">
        <f t="shared" si="85"/>
        <v>935.3</v>
      </c>
      <c r="Z127" s="155">
        <f t="shared" si="85"/>
        <v>1001.8000000000001</v>
      </c>
      <c r="AA127" s="155">
        <f t="shared" si="85"/>
        <v>868.19999999999993</v>
      </c>
      <c r="AB127" s="155">
        <f t="shared" si="85"/>
        <v>1230.5</v>
      </c>
      <c r="AC127" s="149">
        <f t="shared" ref="AC127:AC133" si="86">SUM(Q127:AB127)</f>
        <v>12961.199999999999</v>
      </c>
      <c r="AD127" s="149">
        <f t="shared" si="69"/>
        <v>3612.2999999999993</v>
      </c>
      <c r="AE127" s="148">
        <f t="shared" si="76"/>
        <v>38.638770336617135</v>
      </c>
    </row>
    <row r="128" spans="3:31" ht="17.25" customHeight="1" x14ac:dyDescent="0.2">
      <c r="C128" s="156" t="s">
        <v>132</v>
      </c>
      <c r="D128" s="157">
        <v>313.3</v>
      </c>
      <c r="E128" s="157">
        <v>339.7</v>
      </c>
      <c r="F128" s="157">
        <v>343</v>
      </c>
      <c r="G128" s="157">
        <v>321.5</v>
      </c>
      <c r="H128" s="157">
        <v>348</v>
      </c>
      <c r="I128" s="157">
        <v>335.7</v>
      </c>
      <c r="J128" s="157">
        <v>363.8</v>
      </c>
      <c r="K128" s="157">
        <v>361.5</v>
      </c>
      <c r="L128" s="157">
        <v>367.9</v>
      </c>
      <c r="M128" s="157">
        <v>394.8</v>
      </c>
      <c r="N128" s="157">
        <v>386.7</v>
      </c>
      <c r="O128" s="157">
        <v>416.9</v>
      </c>
      <c r="P128" s="157">
        <f t="shared" ref="P128:P133" si="87">SUM(D128:O128)</f>
        <v>4292.8</v>
      </c>
      <c r="Q128" s="157">
        <v>416.8</v>
      </c>
      <c r="R128" s="157">
        <v>381.8</v>
      </c>
      <c r="S128" s="157">
        <v>425.3</v>
      </c>
      <c r="T128" s="157">
        <v>399.8</v>
      </c>
      <c r="U128" s="157">
        <v>471.3</v>
      </c>
      <c r="V128" s="157">
        <v>439</v>
      </c>
      <c r="W128" s="157">
        <v>457.5</v>
      </c>
      <c r="X128" s="157">
        <v>461.6</v>
      </c>
      <c r="Y128" s="157">
        <v>439.2</v>
      </c>
      <c r="Z128" s="157">
        <v>459.2</v>
      </c>
      <c r="AA128" s="157">
        <v>479.1</v>
      </c>
      <c r="AB128" s="157">
        <v>521.4</v>
      </c>
      <c r="AC128" s="158">
        <f t="shared" si="86"/>
        <v>5352</v>
      </c>
      <c r="AD128" s="158">
        <f t="shared" si="69"/>
        <v>1059.1999999999998</v>
      </c>
      <c r="AE128" s="157">
        <f t="shared" si="76"/>
        <v>24.673872530749154</v>
      </c>
    </row>
    <row r="129" spans="3:31" ht="17.25" customHeight="1" x14ac:dyDescent="0.2">
      <c r="C129" s="156" t="s">
        <v>133</v>
      </c>
      <c r="D129" s="157">
        <v>0</v>
      </c>
      <c r="E129" s="157">
        <v>0</v>
      </c>
      <c r="F129" s="157">
        <v>0</v>
      </c>
      <c r="G129" s="157">
        <v>0</v>
      </c>
      <c r="H129" s="157">
        <v>0</v>
      </c>
      <c r="I129" s="157">
        <v>0</v>
      </c>
      <c r="J129" s="157">
        <v>0</v>
      </c>
      <c r="K129" s="157">
        <v>0</v>
      </c>
      <c r="L129" s="157">
        <v>0</v>
      </c>
      <c r="M129" s="157">
        <v>0</v>
      </c>
      <c r="N129" s="157">
        <v>0</v>
      </c>
      <c r="O129" s="157">
        <v>0</v>
      </c>
      <c r="P129" s="157">
        <f t="shared" si="87"/>
        <v>0</v>
      </c>
      <c r="Q129" s="157">
        <v>0</v>
      </c>
      <c r="R129" s="157">
        <v>0</v>
      </c>
      <c r="S129" s="157">
        <v>0</v>
      </c>
      <c r="T129" s="157">
        <v>0</v>
      </c>
      <c r="U129" s="157">
        <v>0</v>
      </c>
      <c r="V129" s="157">
        <v>0</v>
      </c>
      <c r="W129" s="157">
        <v>0</v>
      </c>
      <c r="X129" s="157">
        <v>0</v>
      </c>
      <c r="Y129" s="157">
        <v>0</v>
      </c>
      <c r="Z129" s="157">
        <v>0</v>
      </c>
      <c r="AA129" s="157">
        <v>0</v>
      </c>
      <c r="AB129" s="157">
        <v>0</v>
      </c>
      <c r="AC129" s="159">
        <f t="shared" si="86"/>
        <v>0</v>
      </c>
      <c r="AD129" s="159">
        <f t="shared" si="69"/>
        <v>0</v>
      </c>
      <c r="AE129" s="134">
        <v>0</v>
      </c>
    </row>
    <row r="130" spans="3:31" ht="17.25" customHeight="1" x14ac:dyDescent="0.2">
      <c r="C130" s="156" t="s">
        <v>134</v>
      </c>
      <c r="D130" s="157">
        <v>0</v>
      </c>
      <c r="E130" s="157">
        <v>0</v>
      </c>
      <c r="F130" s="157">
        <v>0</v>
      </c>
      <c r="G130" s="157">
        <v>0</v>
      </c>
      <c r="H130" s="157">
        <v>0</v>
      </c>
      <c r="I130" s="157">
        <v>0</v>
      </c>
      <c r="J130" s="157">
        <v>63</v>
      </c>
      <c r="K130" s="157">
        <v>12.6</v>
      </c>
      <c r="L130" s="157">
        <v>8.6</v>
      </c>
      <c r="M130" s="157">
        <v>69.400000000000006</v>
      </c>
      <c r="N130" s="157">
        <v>9.6999999999999993</v>
      </c>
      <c r="O130" s="157">
        <v>6.5</v>
      </c>
      <c r="P130" s="157">
        <f t="shared" si="87"/>
        <v>169.79999999999998</v>
      </c>
      <c r="Q130" s="157">
        <v>49</v>
      </c>
      <c r="R130" s="157">
        <v>14.6</v>
      </c>
      <c r="S130" s="157">
        <v>41.9</v>
      </c>
      <c r="T130" s="157">
        <v>627.6</v>
      </c>
      <c r="U130" s="157">
        <v>964</v>
      </c>
      <c r="V130" s="157">
        <v>88.4</v>
      </c>
      <c r="W130" s="157">
        <v>129.1</v>
      </c>
      <c r="X130" s="157">
        <v>32.6</v>
      </c>
      <c r="Y130" s="157">
        <v>19.899999999999999</v>
      </c>
      <c r="Z130" s="157">
        <v>89</v>
      </c>
      <c r="AA130" s="157">
        <v>16.399999999999999</v>
      </c>
      <c r="AB130" s="157">
        <v>12.5</v>
      </c>
      <c r="AC130" s="158">
        <f t="shared" si="86"/>
        <v>2085</v>
      </c>
      <c r="AD130" s="158">
        <f t="shared" si="69"/>
        <v>1915.2</v>
      </c>
      <c r="AE130" s="157">
        <f t="shared" ref="AE130:AE135" si="88">+AD130/P130*100</f>
        <v>1127.91519434629</v>
      </c>
    </row>
    <row r="131" spans="3:31" ht="17.25" customHeight="1" x14ac:dyDescent="0.2">
      <c r="C131" s="156" t="s">
        <v>135</v>
      </c>
      <c r="D131" s="160">
        <v>236.9</v>
      </c>
      <c r="E131" s="160">
        <v>242.7</v>
      </c>
      <c r="F131" s="160">
        <v>316.89999999999998</v>
      </c>
      <c r="G131" s="160">
        <v>259.8</v>
      </c>
      <c r="H131" s="160">
        <v>272.60000000000002</v>
      </c>
      <c r="I131" s="160">
        <v>270.39999999999998</v>
      </c>
      <c r="J131" s="160">
        <v>335.8</v>
      </c>
      <c r="K131" s="160">
        <v>282.5</v>
      </c>
      <c r="L131" s="160">
        <v>364.4</v>
      </c>
      <c r="M131" s="160">
        <v>293</v>
      </c>
      <c r="N131" s="160">
        <v>310.10000000000002</v>
      </c>
      <c r="O131" s="160">
        <v>384.9</v>
      </c>
      <c r="P131" s="160">
        <f t="shared" si="87"/>
        <v>3570.0000000000005</v>
      </c>
      <c r="Q131" s="160">
        <v>288.60000000000002</v>
      </c>
      <c r="R131" s="160">
        <v>302.39999999999998</v>
      </c>
      <c r="S131" s="160">
        <v>393.2</v>
      </c>
      <c r="T131" s="160">
        <v>304.2</v>
      </c>
      <c r="U131" s="160">
        <v>335.9</v>
      </c>
      <c r="V131" s="160">
        <v>386.8</v>
      </c>
      <c r="W131" s="160">
        <v>327.5</v>
      </c>
      <c r="X131" s="160">
        <v>324.39999999999998</v>
      </c>
      <c r="Y131" s="160">
        <v>399.5</v>
      </c>
      <c r="Z131" s="160">
        <v>368.7</v>
      </c>
      <c r="AA131" s="160">
        <v>300.3</v>
      </c>
      <c r="AB131" s="160">
        <v>404.2</v>
      </c>
      <c r="AC131" s="158">
        <f t="shared" si="86"/>
        <v>4135.7000000000007</v>
      </c>
      <c r="AD131" s="158">
        <f t="shared" si="69"/>
        <v>565.70000000000027</v>
      </c>
      <c r="AE131" s="83">
        <f t="shared" si="88"/>
        <v>15.845938375350146</v>
      </c>
    </row>
    <row r="132" spans="3:31" ht="16.5" customHeight="1" x14ac:dyDescent="0.2">
      <c r="C132" s="156" t="s">
        <v>136</v>
      </c>
      <c r="D132" s="161">
        <v>0</v>
      </c>
      <c r="E132" s="157">
        <v>0.1</v>
      </c>
      <c r="F132" s="157">
        <v>0.2</v>
      </c>
      <c r="G132" s="157">
        <v>0</v>
      </c>
      <c r="H132" s="157">
        <v>0.5</v>
      </c>
      <c r="I132" s="157">
        <v>-0.8</v>
      </c>
      <c r="J132" s="157">
        <v>0</v>
      </c>
      <c r="K132" s="157">
        <v>0</v>
      </c>
      <c r="L132" s="157">
        <v>0</v>
      </c>
      <c r="M132" s="157">
        <v>0.6</v>
      </c>
      <c r="N132" s="157">
        <v>0.2</v>
      </c>
      <c r="O132" s="157">
        <v>0.1</v>
      </c>
      <c r="P132" s="157">
        <f t="shared" si="87"/>
        <v>0.9</v>
      </c>
      <c r="Q132" s="161">
        <v>0</v>
      </c>
      <c r="R132" s="157">
        <v>0.4</v>
      </c>
      <c r="S132" s="161">
        <v>0</v>
      </c>
      <c r="T132" s="157">
        <v>0</v>
      </c>
      <c r="U132" s="157">
        <v>0</v>
      </c>
      <c r="V132" s="157">
        <v>0</v>
      </c>
      <c r="W132" s="157">
        <v>0.1</v>
      </c>
      <c r="X132" s="161">
        <v>0</v>
      </c>
      <c r="Y132" s="157">
        <v>0</v>
      </c>
      <c r="Z132" s="157">
        <v>0</v>
      </c>
      <c r="AA132" s="157">
        <v>0.1</v>
      </c>
      <c r="AB132" s="157">
        <v>-0.1</v>
      </c>
      <c r="AC132" s="158">
        <f>SUM(Q132:AB132)</f>
        <v>0.5</v>
      </c>
      <c r="AD132" s="158">
        <f t="shared" si="69"/>
        <v>-0.4</v>
      </c>
      <c r="AE132" s="83">
        <f t="shared" si="88"/>
        <v>-44.44444444444445</v>
      </c>
    </row>
    <row r="133" spans="3:31" ht="16.5" customHeight="1" thickBot="1" x14ac:dyDescent="0.25">
      <c r="C133" s="162" t="s">
        <v>137</v>
      </c>
      <c r="D133" s="163">
        <v>65.900000000000006</v>
      </c>
      <c r="E133" s="163">
        <v>111.6</v>
      </c>
      <c r="F133" s="163">
        <v>95.9</v>
      </c>
      <c r="G133" s="163">
        <v>105</v>
      </c>
      <c r="H133" s="163">
        <v>107.1</v>
      </c>
      <c r="I133" s="163">
        <v>107.1</v>
      </c>
      <c r="J133" s="163">
        <v>122.6</v>
      </c>
      <c r="K133" s="163">
        <v>127.2</v>
      </c>
      <c r="L133" s="163">
        <v>104.8</v>
      </c>
      <c r="M133" s="163">
        <v>121.3</v>
      </c>
      <c r="N133" s="163">
        <v>125.9</v>
      </c>
      <c r="O133" s="163">
        <v>121</v>
      </c>
      <c r="P133" s="163">
        <f t="shared" si="87"/>
        <v>1315.4</v>
      </c>
      <c r="Q133" s="163">
        <v>82.1</v>
      </c>
      <c r="R133" s="163">
        <v>87.1</v>
      </c>
      <c r="S133" s="164">
        <v>130.80000000000001</v>
      </c>
      <c r="T133" s="163">
        <v>116.1</v>
      </c>
      <c r="U133" s="163">
        <v>101.2</v>
      </c>
      <c r="V133" s="163">
        <v>112</v>
      </c>
      <c r="W133" s="163">
        <v>110</v>
      </c>
      <c r="X133" s="163">
        <v>122.3</v>
      </c>
      <c r="Y133" s="163">
        <v>76.7</v>
      </c>
      <c r="Z133" s="163">
        <v>84.9</v>
      </c>
      <c r="AA133" s="163">
        <v>72.3</v>
      </c>
      <c r="AB133" s="163">
        <v>292.5</v>
      </c>
      <c r="AC133" s="158">
        <f t="shared" si="86"/>
        <v>1388</v>
      </c>
      <c r="AD133" s="165">
        <f t="shared" si="69"/>
        <v>72.599999999999909</v>
      </c>
      <c r="AE133" s="166">
        <f t="shared" si="88"/>
        <v>5.519233693173172</v>
      </c>
    </row>
    <row r="134" spans="3:31" ht="19.5" customHeight="1" thickTop="1" x14ac:dyDescent="0.2">
      <c r="C134" s="167" t="s">
        <v>138</v>
      </c>
      <c r="D134" s="168">
        <f t="shared" ref="D134:AC134" si="89">+D127+D126</f>
        <v>213519.4</v>
      </c>
      <c r="E134" s="168">
        <f t="shared" si="89"/>
        <v>68721.200000000012</v>
      </c>
      <c r="F134" s="168">
        <f t="shared" si="89"/>
        <v>61310.299999999988</v>
      </c>
      <c r="G134" s="168">
        <f t="shared" si="89"/>
        <v>91832.6</v>
      </c>
      <c r="H134" s="168">
        <f t="shared" si="89"/>
        <v>68122</v>
      </c>
      <c r="I134" s="168">
        <f t="shared" si="89"/>
        <v>94779.599999999991</v>
      </c>
      <c r="J134" s="168">
        <f t="shared" si="89"/>
        <v>92971.3</v>
      </c>
      <c r="K134" s="168">
        <f t="shared" si="89"/>
        <v>69955.5</v>
      </c>
      <c r="L134" s="168">
        <f t="shared" si="89"/>
        <v>69070.399999999994</v>
      </c>
      <c r="M134" s="168">
        <f t="shared" si="89"/>
        <v>78315.099999999991</v>
      </c>
      <c r="N134" s="168">
        <f>+N127+N126</f>
        <v>78513.500000000029</v>
      </c>
      <c r="O134" s="168">
        <f t="shared" si="89"/>
        <v>93898.2</v>
      </c>
      <c r="P134" s="168">
        <f t="shared" si="89"/>
        <v>1081009.0999999996</v>
      </c>
      <c r="Q134" s="168">
        <f t="shared" si="89"/>
        <v>100016.79999999999</v>
      </c>
      <c r="R134" s="168">
        <f t="shared" si="89"/>
        <v>202362.39999999997</v>
      </c>
      <c r="S134" s="168">
        <f t="shared" si="89"/>
        <v>74555.89999999998</v>
      </c>
      <c r="T134" s="168">
        <f t="shared" si="89"/>
        <v>89166.200000000026</v>
      </c>
      <c r="U134" s="168">
        <f t="shared" si="89"/>
        <v>87287.5</v>
      </c>
      <c r="V134" s="168">
        <f t="shared" si="89"/>
        <v>162656</v>
      </c>
      <c r="W134" s="169">
        <f>+W127+W126</f>
        <v>82252.5</v>
      </c>
      <c r="X134" s="168">
        <f>+X127+X126</f>
        <v>79601.299999999988</v>
      </c>
      <c r="Y134" s="169">
        <f>+Y127+Y126</f>
        <v>114608.2</v>
      </c>
      <c r="Z134" s="168">
        <f>+Z127+Z126</f>
        <v>83780.000000000015</v>
      </c>
      <c r="AA134" s="168">
        <f>+AA127+AA126</f>
        <v>78598.500000000015</v>
      </c>
      <c r="AB134" s="168">
        <f t="shared" si="89"/>
        <v>95303.4</v>
      </c>
      <c r="AC134" s="168">
        <f t="shared" si="89"/>
        <v>1250188.7</v>
      </c>
      <c r="AD134" s="170">
        <f t="shared" si="69"/>
        <v>169179.60000000033</v>
      </c>
      <c r="AE134" s="168">
        <f t="shared" si="88"/>
        <v>15.650155026447084</v>
      </c>
    </row>
    <row r="135" spans="3:31" ht="19.5" customHeight="1" thickBot="1" x14ac:dyDescent="0.25">
      <c r="C135" s="171" t="s">
        <v>139</v>
      </c>
      <c r="D135" s="172">
        <f t="shared" ref="D135:O135" si="90">+D79+D72+D68+D41+D90</f>
        <v>1125.2000000000003</v>
      </c>
      <c r="E135" s="172">
        <f t="shared" si="90"/>
        <v>899.19999999999993</v>
      </c>
      <c r="F135" s="172">
        <f t="shared" si="90"/>
        <v>975.4</v>
      </c>
      <c r="G135" s="172">
        <f t="shared" si="90"/>
        <v>984.4</v>
      </c>
      <c r="H135" s="172">
        <f t="shared" si="90"/>
        <v>1148.4000000000001</v>
      </c>
      <c r="I135" s="172">
        <f t="shared" si="90"/>
        <v>1195.5999999999999</v>
      </c>
      <c r="J135" s="172">
        <f t="shared" si="90"/>
        <v>1395.6</v>
      </c>
      <c r="K135" s="172">
        <f t="shared" si="90"/>
        <v>1427.2</v>
      </c>
      <c r="L135" s="172">
        <f t="shared" si="90"/>
        <v>1529.3</v>
      </c>
      <c r="M135" s="172">
        <f t="shared" si="90"/>
        <v>1324.6</v>
      </c>
      <c r="N135" s="172">
        <f t="shared" si="90"/>
        <v>1215.4000000000001</v>
      </c>
      <c r="O135" s="172">
        <f t="shared" si="90"/>
        <v>1163.9999999999998</v>
      </c>
      <c r="P135" s="172">
        <f>SUM(D135:O135)</f>
        <v>14384.300000000001</v>
      </c>
      <c r="Q135" s="172">
        <f t="shared" ref="Q135:AC135" si="91">+Q79+Q72+Q68+Q41+Q90+Q80+Q67+Q94</f>
        <v>1634.2999999999997</v>
      </c>
      <c r="R135" s="172">
        <f t="shared" si="91"/>
        <v>1914.6</v>
      </c>
      <c r="S135" s="172">
        <f t="shared" si="91"/>
        <v>1551.3000000000002</v>
      </c>
      <c r="T135" s="172">
        <f t="shared" si="91"/>
        <v>1339.8999999999996</v>
      </c>
      <c r="U135" s="172">
        <f t="shared" si="91"/>
        <v>1856.8000000000002</v>
      </c>
      <c r="V135" s="172">
        <f t="shared" si="91"/>
        <v>1694.3</v>
      </c>
      <c r="W135" s="172">
        <f t="shared" si="91"/>
        <v>1722.8</v>
      </c>
      <c r="X135" s="172">
        <f t="shared" si="91"/>
        <v>1835.3</v>
      </c>
      <c r="Y135" s="172">
        <f t="shared" si="91"/>
        <v>1387.4</v>
      </c>
      <c r="Z135" s="172">
        <f t="shared" si="91"/>
        <v>1527.5999999999997</v>
      </c>
      <c r="AA135" s="172">
        <f t="shared" si="91"/>
        <v>1349.6</v>
      </c>
      <c r="AB135" s="172">
        <f t="shared" si="91"/>
        <v>2440.1999999999994</v>
      </c>
      <c r="AC135" s="172">
        <f t="shared" si="91"/>
        <v>20254.100000000002</v>
      </c>
      <c r="AD135" s="173">
        <f t="shared" si="69"/>
        <v>5869.8000000000011</v>
      </c>
      <c r="AE135" s="173">
        <f t="shared" si="88"/>
        <v>40.806990955416673</v>
      </c>
    </row>
    <row r="136" spans="3:31" ht="16.5" customHeight="1" thickTop="1" x14ac:dyDescent="0.2">
      <c r="C136" s="174" t="s">
        <v>140</v>
      </c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6"/>
      <c r="R136" s="176"/>
      <c r="S136" s="176"/>
      <c r="T136" s="176"/>
      <c r="U136" s="176"/>
      <c r="V136" s="176"/>
      <c r="W136" s="176"/>
      <c r="X136" s="176"/>
      <c r="Y136" s="177"/>
      <c r="Z136" s="176"/>
      <c r="AA136" s="176"/>
      <c r="AB136" s="176"/>
      <c r="AC136" s="176"/>
      <c r="AD136" s="178"/>
      <c r="AE136" s="179"/>
    </row>
    <row r="137" spans="3:31" ht="15" customHeight="1" x14ac:dyDescent="0.2">
      <c r="C137" s="180" t="s">
        <v>141</v>
      </c>
      <c r="O137" s="181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  <c r="AA137" s="182"/>
      <c r="AB137" s="182"/>
      <c r="AC137" s="182"/>
      <c r="AD137" s="183"/>
      <c r="AE137" s="184"/>
    </row>
    <row r="138" spans="3:31" s="186" customFormat="1" ht="12.75" customHeight="1" x14ac:dyDescent="0.2">
      <c r="C138" s="185" t="s">
        <v>142</v>
      </c>
      <c r="AD138" s="183"/>
      <c r="AE138" s="184"/>
    </row>
    <row r="139" spans="3:31" s="186" customFormat="1" ht="14.25" customHeight="1" x14ac:dyDescent="0.2">
      <c r="C139" s="185" t="s">
        <v>143</v>
      </c>
      <c r="O139" s="187"/>
      <c r="AD139" s="183"/>
      <c r="AE139" s="184"/>
    </row>
    <row r="140" spans="3:31" ht="13.5" customHeight="1" x14ac:dyDescent="0.2">
      <c r="C140" s="185" t="s">
        <v>144</v>
      </c>
      <c r="AD140" s="188"/>
      <c r="AE140" s="184"/>
    </row>
    <row r="141" spans="3:31" ht="12.75" customHeight="1" x14ac:dyDescent="0.2">
      <c r="C141" s="189" t="s">
        <v>145</v>
      </c>
      <c r="AD141" s="190"/>
      <c r="AE141" s="191"/>
    </row>
    <row r="142" spans="3:31" x14ac:dyDescent="0.2">
      <c r="C142" s="192"/>
      <c r="AD142" s="190"/>
      <c r="AE142" s="191"/>
    </row>
    <row r="143" spans="3:31" x14ac:dyDescent="0.2">
      <c r="C143" s="192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  <c r="AC143" s="183"/>
      <c r="AD143" s="175"/>
      <c r="AE143" s="193"/>
    </row>
    <row r="144" spans="3:31" x14ac:dyDescent="0.2">
      <c r="C144" s="192"/>
      <c r="D144" s="183"/>
      <c r="E144" s="183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  <c r="AD144" s="175"/>
      <c r="AE144" s="193"/>
    </row>
    <row r="145" spans="3:31" x14ac:dyDescent="0.2">
      <c r="C145" s="192"/>
      <c r="D145" s="183"/>
      <c r="E145" s="183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75"/>
      <c r="AE145" s="193"/>
    </row>
    <row r="146" spans="3:31" ht="14.25" x14ac:dyDescent="0.2">
      <c r="C146" s="194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76"/>
      <c r="AE146" s="195"/>
    </row>
    <row r="147" spans="3:31" x14ac:dyDescent="0.2">
      <c r="C147" s="184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4"/>
      <c r="AE147" s="184"/>
    </row>
    <row r="148" spans="3:31" x14ac:dyDescent="0.2">
      <c r="C148" s="184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76"/>
      <c r="AE148" s="196"/>
    </row>
    <row r="149" spans="3:31" x14ac:dyDescent="0.2">
      <c r="C149" s="184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3"/>
      <c r="R149" s="183"/>
      <c r="S149" s="183"/>
      <c r="T149" s="183"/>
      <c r="U149" s="183"/>
      <c r="V149" s="183"/>
      <c r="W149" s="183"/>
      <c r="X149" s="183"/>
      <c r="Y149" s="183"/>
      <c r="Z149" s="183"/>
      <c r="AA149" s="183"/>
      <c r="AB149" s="183"/>
      <c r="AC149" s="183"/>
      <c r="AD149" s="197"/>
      <c r="AE149" s="196"/>
    </row>
    <row r="150" spans="3:31" x14ac:dyDescent="0.2">
      <c r="C150" s="184"/>
      <c r="D150" s="183"/>
      <c r="E150" s="183"/>
      <c r="F150" s="183"/>
      <c r="G150" s="183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  <c r="Z150" s="183"/>
      <c r="AA150" s="183"/>
      <c r="AB150" s="183"/>
      <c r="AC150" s="183"/>
      <c r="AD150" s="196"/>
      <c r="AE150" s="196"/>
    </row>
    <row r="151" spans="3:31" x14ac:dyDescent="0.2">
      <c r="C151" s="184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96"/>
      <c r="AE151" s="196"/>
    </row>
    <row r="152" spans="3:31" x14ac:dyDescent="0.2">
      <c r="C152" s="184"/>
      <c r="D152" s="198"/>
      <c r="E152" s="198"/>
      <c r="F152" s="198"/>
      <c r="G152" s="198"/>
      <c r="H152" s="198"/>
      <c r="I152" s="198"/>
      <c r="J152" s="198"/>
      <c r="K152" s="198"/>
      <c r="L152" s="175"/>
      <c r="M152" s="175"/>
      <c r="N152" s="175"/>
      <c r="O152" s="175"/>
      <c r="P152" s="198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96"/>
      <c r="AE152" s="196"/>
    </row>
    <row r="153" spans="3:31" x14ac:dyDescent="0.2">
      <c r="C153" s="184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99"/>
      <c r="AE153" s="196"/>
    </row>
    <row r="154" spans="3:31" x14ac:dyDescent="0.2">
      <c r="C154" s="184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A154" s="176"/>
      <c r="AB154" s="176"/>
      <c r="AC154" s="176"/>
      <c r="AD154" s="200"/>
      <c r="AE154" s="184"/>
    </row>
    <row r="155" spans="3:31" x14ac:dyDescent="0.2">
      <c r="C155" s="184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2"/>
      <c r="AB155" s="202"/>
      <c r="AC155" s="202"/>
      <c r="AD155" s="200"/>
      <c r="AE155" s="184"/>
    </row>
    <row r="156" spans="3:31" x14ac:dyDescent="0.2">
      <c r="C156" s="184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5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  <c r="AA156" s="202"/>
      <c r="AB156" s="202"/>
      <c r="AC156" s="202"/>
      <c r="AD156" s="200"/>
      <c r="AE156" s="184"/>
    </row>
    <row r="157" spans="3:31" x14ac:dyDescent="0.2">
      <c r="C157" s="184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2"/>
      <c r="AB157" s="202"/>
      <c r="AC157" s="202"/>
      <c r="AD157" s="200"/>
      <c r="AE157" s="184"/>
    </row>
    <row r="158" spans="3:31" x14ac:dyDescent="0.2">
      <c r="C158" s="184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201"/>
      <c r="AD158" s="200"/>
      <c r="AE158" s="184"/>
    </row>
    <row r="159" spans="3:31" x14ac:dyDescent="0.2">
      <c r="C159" s="184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0"/>
      <c r="AE159" s="184"/>
    </row>
    <row r="160" spans="3:31" x14ac:dyDescent="0.2">
      <c r="C160" s="184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0"/>
      <c r="AE160" s="184"/>
    </row>
    <row r="161" spans="3:31" x14ac:dyDescent="0.2">
      <c r="C161" s="184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188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0"/>
      <c r="AE161" s="184"/>
    </row>
    <row r="162" spans="3:31" x14ac:dyDescent="0.2">
      <c r="C162" s="184"/>
      <c r="D162" s="204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188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184"/>
    </row>
    <row r="163" spans="3:31" x14ac:dyDescent="0.2"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184"/>
      <c r="Q163" s="205"/>
      <c r="R163" s="205"/>
      <c r="S163" s="205"/>
      <c r="T163" s="205"/>
      <c r="U163" s="205"/>
      <c r="V163" s="205"/>
      <c r="W163" s="200"/>
      <c r="X163" s="200"/>
      <c r="Y163" s="200"/>
      <c r="Z163" s="200"/>
      <c r="AA163" s="200"/>
      <c r="AB163" s="200"/>
      <c r="AC163" s="206"/>
      <c r="AD163" s="200"/>
      <c r="AE163" s="184"/>
    </row>
    <row r="164" spans="3:31" x14ac:dyDescent="0.2">
      <c r="C164" s="184"/>
      <c r="D164" s="184"/>
      <c r="E164" s="184"/>
      <c r="F164" s="184"/>
      <c r="G164" s="184"/>
      <c r="H164" s="184"/>
      <c r="I164" s="184"/>
      <c r="J164" s="184"/>
      <c r="K164" s="184"/>
      <c r="L164" s="184"/>
      <c r="M164" s="184"/>
      <c r="N164" s="184"/>
      <c r="O164" s="184"/>
      <c r="P164" s="18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7"/>
      <c r="AD164" s="200"/>
      <c r="AE164" s="184"/>
    </row>
    <row r="165" spans="3:31" x14ac:dyDescent="0.2"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184"/>
      <c r="N165" s="184"/>
      <c r="O165" s="184"/>
      <c r="P165" s="184"/>
      <c r="Q165" s="205"/>
      <c r="R165" s="205"/>
      <c r="S165" s="205"/>
      <c r="T165" s="205"/>
      <c r="U165" s="205"/>
      <c r="V165" s="205"/>
      <c r="W165" s="205"/>
      <c r="X165" s="205"/>
      <c r="Y165" s="205"/>
      <c r="Z165" s="205"/>
      <c r="AA165" s="205"/>
      <c r="AB165" s="205"/>
      <c r="AC165" s="205"/>
      <c r="AD165" s="200"/>
      <c r="AE165" s="184"/>
    </row>
    <row r="166" spans="3:31" x14ac:dyDescent="0.2"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184"/>
      <c r="AE166" s="184"/>
    </row>
    <row r="167" spans="3:31" x14ac:dyDescent="0.2">
      <c r="C167" s="184"/>
      <c r="D167" s="184"/>
      <c r="E167" s="184"/>
      <c r="F167" s="184"/>
      <c r="G167" s="184"/>
      <c r="H167" s="184"/>
      <c r="I167" s="184"/>
      <c r="J167" s="184"/>
      <c r="K167" s="184"/>
      <c r="L167" s="184"/>
      <c r="M167" s="184"/>
      <c r="N167" s="184"/>
      <c r="O167" s="184"/>
      <c r="P167" s="184"/>
      <c r="Q167" s="209"/>
      <c r="R167" s="209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210"/>
      <c r="AD167" s="184"/>
      <c r="AE167" s="184"/>
    </row>
    <row r="168" spans="3:31" x14ac:dyDescent="0.2">
      <c r="C168" s="184"/>
      <c r="D168" s="184"/>
      <c r="E168" s="184"/>
      <c r="F168" s="184"/>
      <c r="G168" s="184"/>
      <c r="H168" s="184"/>
      <c r="I168" s="184"/>
      <c r="J168" s="184"/>
      <c r="K168" s="184"/>
      <c r="L168" s="184"/>
      <c r="M168" s="184"/>
      <c r="N168" s="184"/>
      <c r="O168" s="184"/>
      <c r="P168" s="184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184"/>
      <c r="AE168" s="184"/>
    </row>
    <row r="169" spans="3:31" x14ac:dyDescent="0.2">
      <c r="C169" s="184"/>
      <c r="D169" s="184"/>
      <c r="E169" s="184"/>
      <c r="F169" s="184"/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  <c r="AA169" s="211"/>
      <c r="AB169" s="211"/>
      <c r="AC169" s="211"/>
      <c r="AD169" s="184"/>
      <c r="AE169" s="184"/>
    </row>
    <row r="170" spans="3:31" x14ac:dyDescent="0.2">
      <c r="C170" s="184"/>
      <c r="D170" s="184"/>
      <c r="E170" s="184"/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  <c r="Y170" s="184"/>
      <c r="Z170" s="184"/>
      <c r="AA170" s="184"/>
      <c r="AB170" s="184"/>
      <c r="AC170" s="212"/>
      <c r="AD170" s="184"/>
      <c r="AE170" s="184"/>
    </row>
    <row r="171" spans="3:31" x14ac:dyDescent="0.2">
      <c r="C171" s="184"/>
      <c r="D171" s="184"/>
      <c r="E171" s="184"/>
      <c r="F171" s="184"/>
      <c r="G171" s="184"/>
      <c r="H171" s="184"/>
      <c r="I171" s="184"/>
      <c r="J171" s="184"/>
      <c r="K171" s="184"/>
      <c r="L171" s="184"/>
      <c r="M171" s="184"/>
      <c r="N171" s="184"/>
      <c r="O171" s="184"/>
      <c r="P171" s="184"/>
      <c r="Q171" s="213"/>
      <c r="R171" s="213"/>
      <c r="S171" s="213"/>
      <c r="T171" s="213"/>
      <c r="U171" s="213"/>
      <c r="V171" s="213"/>
      <c r="W171" s="213"/>
      <c r="X171" s="184"/>
      <c r="Y171" s="213"/>
      <c r="Z171" s="213"/>
      <c r="AA171" s="213"/>
      <c r="AB171" s="213"/>
      <c r="AC171" s="212"/>
      <c r="AD171" s="184"/>
      <c r="AE171" s="184"/>
    </row>
    <row r="172" spans="3:31" x14ac:dyDescent="0.2">
      <c r="C172" s="184"/>
      <c r="D172" s="184"/>
      <c r="E172" s="184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  <c r="AA172" s="213"/>
      <c r="AB172" s="213"/>
      <c r="AC172" s="213"/>
      <c r="AD172" s="184"/>
      <c r="AE172" s="184"/>
    </row>
    <row r="173" spans="3:31" x14ac:dyDescent="0.2">
      <c r="C173" s="184"/>
      <c r="D173" s="184"/>
      <c r="E173" s="184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  <c r="T173" s="184"/>
      <c r="U173" s="184"/>
      <c r="V173" s="184"/>
      <c r="W173" s="184"/>
      <c r="X173" s="184"/>
      <c r="Y173" s="184"/>
      <c r="Z173" s="184"/>
      <c r="AA173" s="184"/>
      <c r="AB173" s="184"/>
      <c r="AC173" s="212"/>
      <c r="AD173" s="184"/>
      <c r="AE173" s="184"/>
    </row>
    <row r="174" spans="3:31" x14ac:dyDescent="0.2">
      <c r="C174" s="184"/>
      <c r="D174" s="184"/>
      <c r="E174" s="184"/>
      <c r="F174" s="184"/>
      <c r="G174" s="184"/>
      <c r="H174" s="184"/>
      <c r="I174" s="184"/>
      <c r="J174" s="184"/>
      <c r="K174" s="184"/>
      <c r="L174" s="184"/>
      <c r="M174" s="184"/>
      <c r="N174" s="184"/>
      <c r="O174" s="184"/>
      <c r="P174" s="184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  <c r="AA174" s="213"/>
      <c r="AB174" s="213"/>
      <c r="AC174" s="213"/>
      <c r="AD174" s="213"/>
      <c r="AE174" s="213"/>
    </row>
    <row r="175" spans="3:31" x14ac:dyDescent="0.2">
      <c r="C175" s="184"/>
      <c r="D175" s="184"/>
      <c r="E175" s="184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  <c r="AA175" s="213"/>
      <c r="AB175" s="213"/>
      <c r="AC175" s="213"/>
      <c r="AD175" s="213"/>
      <c r="AE175" s="213"/>
    </row>
    <row r="176" spans="3:31" x14ac:dyDescent="0.2">
      <c r="C176" s="184"/>
      <c r="D176" s="184"/>
      <c r="E176" s="184"/>
      <c r="F176" s="184"/>
      <c r="G176" s="184"/>
      <c r="H176" s="184"/>
      <c r="I176" s="184"/>
      <c r="J176" s="184"/>
      <c r="K176" s="184"/>
      <c r="L176" s="184"/>
      <c r="M176" s="184"/>
      <c r="N176" s="184"/>
      <c r="O176" s="184"/>
      <c r="P176" s="184"/>
      <c r="Q176" s="213"/>
      <c r="R176" s="213"/>
      <c r="S176" s="213"/>
      <c r="T176" s="213"/>
      <c r="U176" s="213"/>
      <c r="V176" s="213"/>
      <c r="W176" s="213"/>
      <c r="X176" s="213"/>
      <c r="Y176" s="213"/>
      <c r="Z176" s="213"/>
      <c r="AA176" s="213"/>
      <c r="AB176" s="213"/>
      <c r="AC176" s="213"/>
      <c r="AD176" s="213"/>
      <c r="AE176" s="213"/>
    </row>
    <row r="177" spans="3:31" x14ac:dyDescent="0.2">
      <c r="C177" s="184"/>
      <c r="D177" s="184"/>
      <c r="E177" s="184"/>
      <c r="F177" s="184"/>
      <c r="G177" s="184"/>
      <c r="H177" s="184"/>
      <c r="I177" s="184"/>
      <c r="J177" s="184"/>
      <c r="K177" s="184"/>
      <c r="L177" s="184"/>
      <c r="M177" s="184"/>
      <c r="N177" s="184"/>
      <c r="O177" s="184"/>
      <c r="P177" s="184"/>
      <c r="Q177" s="213"/>
      <c r="R177" s="213"/>
      <c r="S177" s="213"/>
      <c r="T177" s="213"/>
      <c r="U177" s="213"/>
      <c r="V177" s="213"/>
      <c r="W177" s="213"/>
      <c r="X177" s="213"/>
      <c r="Y177" s="213"/>
      <c r="Z177" s="213"/>
      <c r="AA177" s="213"/>
      <c r="AB177" s="213"/>
      <c r="AC177" s="213"/>
      <c r="AD177" s="213"/>
      <c r="AE177" s="213"/>
    </row>
    <row r="178" spans="3:31" x14ac:dyDescent="0.2">
      <c r="C178" s="184"/>
      <c r="D178" s="184"/>
      <c r="E178" s="184"/>
      <c r="F178" s="184"/>
      <c r="G178" s="184"/>
      <c r="H178" s="184"/>
      <c r="I178" s="184"/>
      <c r="J178" s="184"/>
      <c r="K178" s="184"/>
      <c r="L178" s="184"/>
      <c r="M178" s="184"/>
      <c r="N178" s="184"/>
      <c r="O178" s="184"/>
      <c r="P178" s="184"/>
      <c r="Q178" s="213"/>
      <c r="R178" s="213"/>
      <c r="S178" s="213"/>
      <c r="T178" s="213"/>
      <c r="U178" s="213"/>
      <c r="V178" s="213"/>
      <c r="W178" s="213"/>
      <c r="X178" s="213"/>
      <c r="Y178" s="213"/>
      <c r="Z178" s="213"/>
      <c r="AA178" s="213"/>
      <c r="AB178" s="213"/>
      <c r="AC178" s="213"/>
      <c r="AD178" s="213"/>
      <c r="AE178" s="213"/>
    </row>
    <row r="179" spans="3:31" x14ac:dyDescent="0.2">
      <c r="C179" s="184"/>
      <c r="D179" s="184"/>
      <c r="E179" s="184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  <c r="AA179" s="213"/>
      <c r="AB179" s="213"/>
      <c r="AC179" s="213"/>
      <c r="AD179" s="213"/>
      <c r="AE179" s="213"/>
    </row>
    <row r="180" spans="3:31" x14ac:dyDescent="0.2">
      <c r="C180" s="184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213"/>
      <c r="R180" s="213"/>
      <c r="S180" s="213"/>
      <c r="T180" s="213"/>
      <c r="U180" s="213"/>
      <c r="V180" s="213"/>
      <c r="W180" s="213"/>
      <c r="X180" s="213"/>
      <c r="Y180" s="213"/>
      <c r="Z180" s="213"/>
      <c r="AA180" s="213"/>
      <c r="AB180" s="213"/>
      <c r="AC180" s="213"/>
      <c r="AD180" s="213"/>
      <c r="AE180" s="213"/>
    </row>
    <row r="181" spans="3:31" x14ac:dyDescent="0.2">
      <c r="C181" s="184"/>
      <c r="D181" s="184"/>
      <c r="E181" s="184"/>
      <c r="F181" s="184"/>
      <c r="G181" s="184"/>
      <c r="H181" s="184"/>
      <c r="I181" s="184"/>
      <c r="J181" s="184"/>
      <c r="K181" s="184"/>
      <c r="L181" s="184"/>
      <c r="M181" s="184"/>
      <c r="N181" s="184"/>
      <c r="O181" s="184"/>
      <c r="P181" s="184"/>
      <c r="Q181" s="213"/>
      <c r="R181" s="213"/>
      <c r="S181" s="213"/>
      <c r="T181" s="213"/>
      <c r="U181" s="213"/>
      <c r="V181" s="213"/>
      <c r="W181" s="213"/>
      <c r="X181" s="213"/>
      <c r="Y181" s="213"/>
      <c r="Z181" s="213"/>
      <c r="AA181" s="213"/>
      <c r="AB181" s="213"/>
      <c r="AC181" s="213"/>
      <c r="AD181" s="213"/>
      <c r="AE181" s="213"/>
    </row>
    <row r="182" spans="3:31" x14ac:dyDescent="0.2">
      <c r="C182" s="184"/>
      <c r="D182" s="184"/>
      <c r="E182" s="184"/>
      <c r="F182" s="184"/>
      <c r="G182" s="184"/>
      <c r="H182" s="184"/>
      <c r="I182" s="184"/>
      <c r="J182" s="184"/>
      <c r="K182" s="184"/>
      <c r="L182" s="184"/>
      <c r="M182" s="184"/>
      <c r="N182" s="184"/>
      <c r="O182" s="184"/>
      <c r="P182" s="184"/>
      <c r="Q182" s="213"/>
      <c r="R182" s="213"/>
      <c r="S182" s="213"/>
      <c r="T182" s="213"/>
      <c r="U182" s="213"/>
      <c r="V182" s="213"/>
      <c r="W182" s="213"/>
      <c r="X182" s="213"/>
      <c r="Y182" s="213"/>
      <c r="Z182" s="213"/>
      <c r="AA182" s="213"/>
      <c r="AB182" s="213"/>
      <c r="AC182" s="213"/>
      <c r="AD182" s="213"/>
      <c r="AE182" s="213"/>
    </row>
    <row r="183" spans="3:31" x14ac:dyDescent="0.2">
      <c r="C183" s="184"/>
      <c r="D183" s="184"/>
      <c r="E183" s="184"/>
      <c r="F183" s="184"/>
      <c r="G183" s="184"/>
      <c r="H183" s="184"/>
      <c r="I183" s="184"/>
      <c r="J183" s="184"/>
      <c r="K183" s="184"/>
      <c r="L183" s="184"/>
      <c r="M183" s="184"/>
      <c r="N183" s="184"/>
      <c r="O183" s="184"/>
      <c r="P183" s="184"/>
      <c r="Q183" s="213"/>
      <c r="R183" s="213"/>
      <c r="S183" s="213"/>
      <c r="T183" s="213"/>
      <c r="U183" s="213"/>
      <c r="V183" s="213"/>
      <c r="W183" s="213"/>
      <c r="X183" s="213"/>
      <c r="Y183" s="213"/>
      <c r="Z183" s="213"/>
      <c r="AA183" s="213"/>
      <c r="AB183" s="213"/>
      <c r="AC183" s="213"/>
      <c r="AD183" s="213"/>
      <c r="AE183" s="213"/>
    </row>
    <row r="184" spans="3:31" x14ac:dyDescent="0.2">
      <c r="C184" s="184"/>
      <c r="D184" s="184"/>
      <c r="E184" s="184"/>
      <c r="F184" s="184"/>
      <c r="G184" s="184"/>
      <c r="H184" s="184"/>
      <c r="I184" s="184"/>
      <c r="J184" s="184"/>
      <c r="K184" s="184"/>
      <c r="L184" s="184"/>
      <c r="M184" s="184"/>
      <c r="N184" s="184"/>
      <c r="O184" s="184"/>
      <c r="P184" s="184"/>
      <c r="Q184" s="213"/>
      <c r="R184" s="213"/>
      <c r="S184" s="213"/>
      <c r="T184" s="213"/>
      <c r="U184" s="213"/>
      <c r="V184" s="213"/>
      <c r="W184" s="213"/>
      <c r="X184" s="213"/>
      <c r="Y184" s="213"/>
      <c r="Z184" s="213"/>
      <c r="AA184" s="213"/>
      <c r="AB184" s="213"/>
      <c r="AC184" s="213"/>
      <c r="AD184" s="213"/>
      <c r="AE184" s="213"/>
    </row>
    <row r="185" spans="3:31" x14ac:dyDescent="0.2">
      <c r="C185" s="184"/>
      <c r="D185" s="184"/>
      <c r="E185" s="184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4"/>
      <c r="Q185" s="213"/>
      <c r="R185" s="213"/>
      <c r="S185" s="213"/>
      <c r="T185" s="213"/>
      <c r="U185" s="213"/>
      <c r="V185" s="213"/>
      <c r="W185" s="213"/>
      <c r="X185" s="213"/>
      <c r="Y185" s="213"/>
      <c r="Z185" s="213"/>
      <c r="AA185" s="213"/>
      <c r="AB185" s="213"/>
      <c r="AC185" s="213"/>
      <c r="AD185" s="213"/>
      <c r="AE185" s="213"/>
    </row>
    <row r="186" spans="3:31" x14ac:dyDescent="0.2">
      <c r="C186" s="184"/>
      <c r="D186" s="184"/>
      <c r="E186" s="184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213"/>
      <c r="R186" s="213"/>
      <c r="S186" s="213"/>
      <c r="T186" s="213"/>
      <c r="U186" s="213"/>
      <c r="V186" s="213"/>
      <c r="W186" s="213"/>
      <c r="X186" s="213"/>
      <c r="Y186" s="213"/>
      <c r="Z186" s="213"/>
      <c r="AA186" s="213"/>
      <c r="AB186" s="213"/>
      <c r="AC186" s="213"/>
      <c r="AD186" s="213"/>
      <c r="AE186" s="213"/>
    </row>
    <row r="187" spans="3:31" x14ac:dyDescent="0.2">
      <c r="C187" s="184"/>
      <c r="D187" s="184"/>
      <c r="E187" s="184"/>
      <c r="F187" s="184"/>
      <c r="G187" s="184"/>
      <c r="H187" s="184"/>
      <c r="I187" s="184"/>
      <c r="J187" s="184"/>
      <c r="K187" s="184"/>
      <c r="L187" s="184"/>
      <c r="M187" s="184"/>
      <c r="N187" s="184"/>
      <c r="O187" s="184"/>
      <c r="P187" s="184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  <c r="AA187" s="213"/>
      <c r="AB187" s="213"/>
      <c r="AC187" s="213"/>
      <c r="AD187" s="213"/>
      <c r="AE187" s="213"/>
    </row>
    <row r="188" spans="3:31" x14ac:dyDescent="0.2">
      <c r="C188" s="184"/>
      <c r="D188" s="184"/>
      <c r="E188" s="184"/>
      <c r="F188" s="184"/>
      <c r="G188" s="184"/>
      <c r="H188" s="184"/>
      <c r="I188" s="184"/>
      <c r="J188" s="184"/>
      <c r="K188" s="184"/>
      <c r="L188" s="184"/>
      <c r="M188" s="184"/>
      <c r="N188" s="184"/>
      <c r="O188" s="184"/>
      <c r="P188" s="184"/>
      <c r="Q188" s="213"/>
      <c r="R188" s="213"/>
      <c r="S188" s="213"/>
      <c r="T188" s="213"/>
      <c r="U188" s="213"/>
      <c r="V188" s="213"/>
      <c r="W188" s="213"/>
      <c r="X188" s="213"/>
      <c r="Y188" s="213"/>
      <c r="Z188" s="213"/>
      <c r="AA188" s="213"/>
      <c r="AB188" s="213"/>
      <c r="AC188" s="213"/>
      <c r="AD188" s="213"/>
      <c r="AE188" s="213"/>
    </row>
    <row r="189" spans="3:31" x14ac:dyDescent="0.2">
      <c r="C189" s="184"/>
      <c r="D189" s="184"/>
      <c r="E189" s="184"/>
      <c r="F189" s="184"/>
      <c r="G189" s="184"/>
      <c r="H189" s="184"/>
      <c r="I189" s="184"/>
      <c r="J189" s="184"/>
      <c r="K189" s="184"/>
      <c r="L189" s="184"/>
      <c r="M189" s="184"/>
      <c r="N189" s="184"/>
      <c r="O189" s="184"/>
      <c r="P189" s="184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  <c r="AA189" s="213"/>
      <c r="AB189" s="213"/>
      <c r="AC189" s="213"/>
      <c r="AD189" s="213"/>
      <c r="AE189" s="213"/>
    </row>
    <row r="190" spans="3:31" x14ac:dyDescent="0.2">
      <c r="C190" s="184"/>
      <c r="D190" s="184"/>
      <c r="E190" s="184"/>
      <c r="F190" s="184"/>
      <c r="G190" s="184"/>
      <c r="H190" s="184"/>
      <c r="I190" s="184"/>
      <c r="J190" s="184"/>
      <c r="K190" s="184"/>
      <c r="L190" s="184"/>
      <c r="M190" s="184"/>
      <c r="N190" s="184"/>
      <c r="O190" s="184"/>
      <c r="P190" s="184"/>
      <c r="Q190" s="213"/>
      <c r="R190" s="213"/>
      <c r="S190" s="213"/>
      <c r="T190" s="213"/>
      <c r="U190" s="213"/>
      <c r="V190" s="213"/>
      <c r="W190" s="213"/>
      <c r="X190" s="213"/>
      <c r="Y190" s="213"/>
      <c r="Z190" s="213"/>
      <c r="AA190" s="213"/>
      <c r="AB190" s="213"/>
      <c r="AC190" s="213"/>
      <c r="AD190" s="213"/>
      <c r="AE190" s="213"/>
    </row>
    <row r="191" spans="3:31" x14ac:dyDescent="0.2">
      <c r="C191" s="184"/>
      <c r="D191" s="184"/>
      <c r="E191" s="184"/>
      <c r="F191" s="184"/>
      <c r="G191" s="184"/>
      <c r="H191" s="184"/>
      <c r="I191" s="184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  <c r="U191" s="184"/>
      <c r="V191" s="184"/>
      <c r="W191" s="184"/>
      <c r="X191" s="184"/>
      <c r="Y191" s="184"/>
      <c r="Z191" s="184"/>
      <c r="AA191" s="184"/>
      <c r="AB191" s="184"/>
      <c r="AC191" s="184"/>
      <c r="AD191" s="184"/>
      <c r="AE191" s="184"/>
    </row>
    <row r="192" spans="3:31" x14ac:dyDescent="0.2">
      <c r="C192" s="184"/>
      <c r="D192" s="184"/>
      <c r="E192" s="184"/>
      <c r="F192" s="184"/>
      <c r="G192" s="184"/>
      <c r="H192" s="184"/>
      <c r="I192" s="184"/>
      <c r="J192" s="184"/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  <c r="U192" s="184"/>
      <c r="V192" s="184"/>
      <c r="W192" s="184"/>
      <c r="X192" s="184"/>
      <c r="Y192" s="184"/>
      <c r="Z192" s="184"/>
      <c r="AA192" s="184"/>
      <c r="AB192" s="184"/>
      <c r="AC192" s="184"/>
      <c r="AD192" s="184"/>
      <c r="AE192" s="184"/>
    </row>
    <row r="193" spans="3:31" x14ac:dyDescent="0.2">
      <c r="C193" s="184"/>
      <c r="D193" s="184"/>
      <c r="E193" s="184"/>
      <c r="F193" s="184"/>
      <c r="G193" s="184"/>
      <c r="H193" s="184"/>
      <c r="I193" s="184"/>
      <c r="J193" s="184"/>
      <c r="K193" s="184"/>
      <c r="L193" s="184"/>
      <c r="M193" s="184"/>
      <c r="N193" s="184"/>
      <c r="O193" s="184"/>
      <c r="P193" s="184"/>
      <c r="Q193" s="184"/>
      <c r="R193" s="184"/>
      <c r="S193" s="184"/>
      <c r="T193" s="184"/>
      <c r="U193" s="184"/>
      <c r="V193" s="184"/>
      <c r="W193" s="184"/>
      <c r="X193" s="184"/>
      <c r="Y193" s="184"/>
      <c r="Z193" s="184"/>
      <c r="AA193" s="184"/>
      <c r="AB193" s="184"/>
      <c r="AC193" s="184"/>
      <c r="AD193" s="184"/>
      <c r="AE193" s="184"/>
    </row>
    <row r="194" spans="3:31" x14ac:dyDescent="0.2">
      <c r="C194" s="184"/>
      <c r="D194" s="184"/>
      <c r="E194" s="184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  <c r="Y194" s="184"/>
      <c r="Z194" s="184"/>
      <c r="AA194" s="184"/>
      <c r="AB194" s="184"/>
      <c r="AC194" s="184"/>
      <c r="AD194" s="184"/>
      <c r="AE194" s="184"/>
    </row>
    <row r="195" spans="3:31" x14ac:dyDescent="0.2">
      <c r="C195" s="184"/>
      <c r="D195" s="184"/>
      <c r="E195" s="184"/>
      <c r="F195" s="184"/>
      <c r="G195" s="184"/>
      <c r="H195" s="184"/>
      <c r="I195" s="184"/>
      <c r="J195" s="184"/>
      <c r="K195" s="184"/>
      <c r="L195" s="184"/>
      <c r="M195" s="184"/>
      <c r="N195" s="184"/>
      <c r="O195" s="184"/>
      <c r="P195" s="184"/>
      <c r="Q195" s="184"/>
      <c r="R195" s="184"/>
      <c r="S195" s="184"/>
      <c r="T195" s="184"/>
      <c r="U195" s="184"/>
      <c r="V195" s="184"/>
      <c r="W195" s="184"/>
      <c r="X195" s="184"/>
      <c r="Y195" s="184"/>
      <c r="Z195" s="184"/>
      <c r="AA195" s="184"/>
      <c r="AB195" s="184"/>
      <c r="AC195" s="184"/>
      <c r="AD195" s="184"/>
      <c r="AE195" s="184"/>
    </row>
    <row r="196" spans="3:31" x14ac:dyDescent="0.2">
      <c r="C196" s="184"/>
      <c r="D196" s="184"/>
      <c r="E196" s="184"/>
      <c r="F196" s="184"/>
      <c r="G196" s="184"/>
      <c r="H196" s="184"/>
      <c r="I196" s="184"/>
      <c r="J196" s="184"/>
      <c r="K196" s="184"/>
      <c r="L196" s="184"/>
      <c r="M196" s="184"/>
      <c r="N196" s="184"/>
      <c r="O196" s="184"/>
      <c r="P196" s="184"/>
      <c r="Q196" s="184"/>
      <c r="R196" s="184"/>
      <c r="S196" s="184"/>
      <c r="T196" s="184"/>
      <c r="U196" s="184"/>
      <c r="V196" s="184"/>
      <c r="W196" s="184"/>
      <c r="X196" s="184"/>
      <c r="Y196" s="184"/>
      <c r="Z196" s="184"/>
      <c r="AA196" s="184"/>
      <c r="AB196" s="184"/>
      <c r="AC196" s="184"/>
      <c r="AD196" s="184"/>
      <c r="AE196" s="184"/>
    </row>
    <row r="197" spans="3:31" x14ac:dyDescent="0.2">
      <c r="C197" s="184"/>
      <c r="D197" s="184"/>
      <c r="E197" s="184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  <c r="W197" s="184"/>
      <c r="X197" s="184"/>
      <c r="Y197" s="184"/>
      <c r="Z197" s="184"/>
      <c r="AA197" s="184"/>
      <c r="AB197" s="184"/>
      <c r="AC197" s="184"/>
      <c r="AD197" s="184"/>
      <c r="AE197" s="184"/>
    </row>
    <row r="198" spans="3:31" x14ac:dyDescent="0.2">
      <c r="C198" s="184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  <c r="W198" s="184"/>
      <c r="X198" s="184"/>
      <c r="Y198" s="184"/>
      <c r="Z198" s="184"/>
      <c r="AA198" s="184"/>
      <c r="AB198" s="184"/>
      <c r="AC198" s="184"/>
      <c r="AD198" s="184"/>
      <c r="AE198" s="184"/>
    </row>
    <row r="199" spans="3:31" x14ac:dyDescent="0.2">
      <c r="C199" s="184"/>
      <c r="D199" s="184"/>
      <c r="E199" s="184"/>
      <c r="F199" s="184"/>
      <c r="G199" s="184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  <c r="Z199" s="184"/>
      <c r="AA199" s="184"/>
      <c r="AB199" s="184"/>
      <c r="AC199" s="184"/>
      <c r="AD199" s="184"/>
      <c r="AE199" s="184"/>
    </row>
    <row r="200" spans="3:31" x14ac:dyDescent="0.2">
      <c r="C200" s="184"/>
      <c r="D200" s="184"/>
      <c r="E200" s="184"/>
      <c r="F200" s="184"/>
      <c r="G200" s="184"/>
      <c r="H200" s="184"/>
      <c r="I200" s="184"/>
      <c r="J200" s="184"/>
      <c r="K200" s="184"/>
      <c r="L200" s="184"/>
      <c r="M200" s="184"/>
      <c r="N200" s="184"/>
      <c r="O200" s="184"/>
      <c r="P200" s="184"/>
      <c r="Q200" s="184"/>
      <c r="R200" s="184"/>
      <c r="S200" s="184"/>
      <c r="T200" s="184"/>
      <c r="U200" s="184"/>
      <c r="V200" s="184"/>
      <c r="W200" s="184"/>
      <c r="X200" s="184"/>
      <c r="Y200" s="184"/>
      <c r="Z200" s="184"/>
      <c r="AA200" s="184"/>
      <c r="AB200" s="184"/>
      <c r="AC200" s="184"/>
      <c r="AD200" s="184"/>
      <c r="AE200" s="184"/>
    </row>
    <row r="201" spans="3:31" x14ac:dyDescent="0.2">
      <c r="C201" s="184"/>
      <c r="D201" s="184"/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4"/>
      <c r="Z201" s="184"/>
      <c r="AA201" s="184"/>
      <c r="AB201" s="184"/>
      <c r="AC201" s="184"/>
      <c r="AD201" s="184"/>
      <c r="AE201" s="184"/>
    </row>
    <row r="202" spans="3:31" x14ac:dyDescent="0.2">
      <c r="C202" s="184"/>
      <c r="D202" s="184"/>
      <c r="E202" s="184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4"/>
      <c r="Z202" s="184"/>
      <c r="AA202" s="184"/>
      <c r="AB202" s="184"/>
      <c r="AC202" s="184"/>
      <c r="AD202" s="184"/>
      <c r="AE202" s="184"/>
    </row>
    <row r="203" spans="3:31" x14ac:dyDescent="0.2">
      <c r="C203" s="184"/>
      <c r="D203" s="184"/>
      <c r="E203" s="184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  <c r="X203" s="184"/>
      <c r="Y203" s="184"/>
      <c r="Z203" s="184"/>
      <c r="AA203" s="184"/>
      <c r="AB203" s="184"/>
      <c r="AC203" s="184"/>
      <c r="AD203" s="184"/>
      <c r="AE203" s="184"/>
    </row>
    <row r="204" spans="3:31" x14ac:dyDescent="0.2">
      <c r="C204" s="184"/>
      <c r="D204" s="184"/>
      <c r="E204" s="184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4"/>
      <c r="Z204" s="184"/>
      <c r="AA204" s="184"/>
      <c r="AB204" s="184"/>
      <c r="AC204" s="184"/>
      <c r="AD204" s="184"/>
      <c r="AE204" s="184"/>
    </row>
    <row r="205" spans="3:31" x14ac:dyDescent="0.2">
      <c r="C205" s="184"/>
      <c r="D205" s="184"/>
      <c r="E205" s="184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4"/>
      <c r="Z205" s="184"/>
      <c r="AA205" s="184"/>
      <c r="AB205" s="184"/>
      <c r="AC205" s="184"/>
      <c r="AD205" s="184"/>
      <c r="AE205" s="184"/>
    </row>
    <row r="206" spans="3:31" x14ac:dyDescent="0.2">
      <c r="C206" s="184"/>
      <c r="D206" s="184"/>
      <c r="E206" s="184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184"/>
      <c r="AB206" s="184"/>
      <c r="AC206" s="184"/>
      <c r="AD206" s="184"/>
      <c r="AE206" s="184"/>
    </row>
    <row r="207" spans="3:31" x14ac:dyDescent="0.2">
      <c r="C207" s="184"/>
      <c r="D207" s="184"/>
      <c r="E207" s="184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  <c r="Z207" s="184"/>
      <c r="AA207" s="184"/>
      <c r="AB207" s="184"/>
      <c r="AC207" s="184"/>
      <c r="AD207" s="184"/>
      <c r="AE207" s="184"/>
    </row>
    <row r="208" spans="3:31" x14ac:dyDescent="0.2">
      <c r="C208" s="184"/>
      <c r="D208" s="184"/>
      <c r="E208" s="184"/>
      <c r="F208" s="184"/>
      <c r="G208" s="184"/>
      <c r="H208" s="184"/>
      <c r="I208" s="184"/>
      <c r="J208" s="184"/>
      <c r="K208" s="184"/>
      <c r="L208" s="184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184"/>
      <c r="AB208" s="184"/>
      <c r="AC208" s="184"/>
      <c r="AD208" s="184"/>
      <c r="AE208" s="184"/>
    </row>
    <row r="209" spans="3:31" x14ac:dyDescent="0.2">
      <c r="C209" s="184"/>
      <c r="D209" s="184"/>
      <c r="E209" s="184"/>
      <c r="F209" s="184"/>
      <c r="G209" s="184"/>
      <c r="H209" s="184"/>
      <c r="I209" s="184"/>
      <c r="J209" s="184"/>
      <c r="K209" s="184"/>
      <c r="L209" s="184"/>
      <c r="M209" s="184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  <c r="Z209" s="184"/>
      <c r="AA209" s="184"/>
      <c r="AB209" s="184"/>
      <c r="AC209" s="184"/>
      <c r="AD209" s="184"/>
      <c r="AE209" s="184"/>
    </row>
    <row r="210" spans="3:31" x14ac:dyDescent="0.2">
      <c r="C210" s="184"/>
      <c r="D210" s="184"/>
      <c r="E210" s="184"/>
      <c r="F210" s="184"/>
      <c r="G210" s="184"/>
      <c r="H210" s="184"/>
      <c r="I210" s="184"/>
      <c r="J210" s="184"/>
      <c r="K210" s="184"/>
      <c r="L210" s="184"/>
      <c r="M210" s="184"/>
      <c r="N210" s="184"/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  <c r="Y210" s="184"/>
      <c r="Z210" s="184"/>
      <c r="AA210" s="184"/>
      <c r="AB210" s="184"/>
      <c r="AC210" s="184"/>
      <c r="AD210" s="184"/>
      <c r="AE210" s="184"/>
    </row>
    <row r="211" spans="3:31" x14ac:dyDescent="0.2">
      <c r="C211" s="184"/>
      <c r="D211" s="184"/>
      <c r="E211" s="184"/>
      <c r="F211" s="184"/>
      <c r="G211" s="184"/>
      <c r="H211" s="184"/>
      <c r="I211" s="184"/>
      <c r="J211" s="184"/>
      <c r="K211" s="184"/>
      <c r="L211" s="184"/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  <c r="Z211" s="184"/>
      <c r="AA211" s="184"/>
      <c r="AB211" s="184"/>
      <c r="AC211" s="184"/>
      <c r="AD211" s="184"/>
      <c r="AE211" s="184"/>
    </row>
    <row r="212" spans="3:31" x14ac:dyDescent="0.2"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  <c r="Z212" s="184"/>
      <c r="AA212" s="184"/>
      <c r="AB212" s="184"/>
      <c r="AC212" s="184"/>
      <c r="AD212" s="184"/>
      <c r="AE212" s="184"/>
    </row>
    <row r="213" spans="3:31" x14ac:dyDescent="0.2">
      <c r="C213" s="184"/>
      <c r="D213" s="184"/>
      <c r="E213" s="184"/>
      <c r="F213" s="184"/>
      <c r="G213" s="184"/>
      <c r="H213" s="184"/>
      <c r="I213" s="184"/>
      <c r="J213" s="184"/>
      <c r="K213" s="184"/>
      <c r="L213" s="184"/>
      <c r="M213" s="184"/>
      <c r="N213" s="184"/>
      <c r="O213" s="184"/>
      <c r="P213" s="184"/>
      <c r="Q213" s="184"/>
      <c r="R213" s="184"/>
      <c r="S213" s="184"/>
      <c r="T213" s="184"/>
      <c r="U213" s="184"/>
      <c r="V213" s="184"/>
      <c r="W213" s="184"/>
      <c r="X213" s="184"/>
      <c r="Y213" s="184"/>
      <c r="Z213" s="184"/>
      <c r="AA213" s="184"/>
      <c r="AB213" s="184"/>
      <c r="AC213" s="184"/>
      <c r="AD213" s="184"/>
      <c r="AE213" s="184"/>
    </row>
    <row r="214" spans="3:31" x14ac:dyDescent="0.2">
      <c r="C214" s="184"/>
      <c r="D214" s="184"/>
      <c r="E214" s="184"/>
      <c r="F214" s="184"/>
      <c r="G214" s="184"/>
      <c r="H214" s="184"/>
      <c r="I214" s="184"/>
      <c r="J214" s="184"/>
      <c r="K214" s="184"/>
      <c r="L214" s="184"/>
      <c r="M214" s="184"/>
      <c r="N214" s="184"/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  <c r="Y214" s="184"/>
      <c r="Z214" s="184"/>
      <c r="AA214" s="184"/>
      <c r="AB214" s="184"/>
      <c r="AC214" s="184"/>
      <c r="AD214" s="184"/>
      <c r="AE214" s="184"/>
    </row>
    <row r="215" spans="3:31" x14ac:dyDescent="0.2">
      <c r="C215" s="184"/>
      <c r="D215" s="184"/>
      <c r="E215" s="184"/>
      <c r="F215" s="184"/>
      <c r="G215" s="184"/>
      <c r="H215" s="184"/>
      <c r="I215" s="184"/>
      <c r="J215" s="184"/>
      <c r="K215" s="184"/>
      <c r="L215" s="184"/>
      <c r="M215" s="184"/>
      <c r="N215" s="184"/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  <c r="Z215" s="184"/>
      <c r="AA215" s="184"/>
      <c r="AB215" s="184"/>
      <c r="AC215" s="184"/>
      <c r="AD215" s="184"/>
      <c r="AE215" s="184"/>
    </row>
    <row r="216" spans="3:31" x14ac:dyDescent="0.2"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  <c r="Y216" s="184"/>
      <c r="Z216" s="184"/>
      <c r="AA216" s="184"/>
      <c r="AB216" s="184"/>
      <c r="AC216" s="184"/>
      <c r="AD216" s="184"/>
      <c r="AE216" s="184"/>
    </row>
    <row r="217" spans="3:31" x14ac:dyDescent="0.2">
      <c r="C217" s="184"/>
      <c r="D217" s="184"/>
      <c r="E217" s="184"/>
      <c r="F217" s="184"/>
      <c r="G217" s="184"/>
      <c r="H217" s="184"/>
      <c r="I217" s="184"/>
      <c r="J217" s="184"/>
      <c r="K217" s="184"/>
      <c r="L217" s="184"/>
      <c r="M217" s="184"/>
      <c r="N217" s="184"/>
      <c r="O217" s="184"/>
      <c r="P217" s="184"/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4"/>
    </row>
    <row r="218" spans="3:31" x14ac:dyDescent="0.2">
      <c r="C218" s="184"/>
      <c r="D218" s="184"/>
      <c r="E218" s="184"/>
      <c r="F218" s="184"/>
      <c r="G218" s="184"/>
      <c r="H218" s="184"/>
      <c r="I218" s="184"/>
      <c r="J218" s="184"/>
      <c r="K218" s="184"/>
      <c r="L218" s="184"/>
      <c r="M218" s="184"/>
      <c r="N218" s="184"/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4"/>
    </row>
    <row r="219" spans="3:31" x14ac:dyDescent="0.2">
      <c r="C219" s="184"/>
      <c r="D219" s="184"/>
      <c r="E219" s="184"/>
      <c r="F219" s="184"/>
      <c r="G219" s="184"/>
      <c r="H219" s="184"/>
      <c r="I219" s="184"/>
      <c r="J219" s="184"/>
      <c r="K219" s="184"/>
      <c r="L219" s="184"/>
      <c r="M219" s="184"/>
      <c r="N219" s="184"/>
      <c r="O219" s="184"/>
      <c r="P219" s="184"/>
      <c r="Q219" s="184"/>
      <c r="R219" s="184"/>
      <c r="S219" s="184"/>
      <c r="T219" s="184"/>
      <c r="U219" s="184"/>
      <c r="V219" s="184"/>
      <c r="W219" s="184"/>
      <c r="X219" s="184"/>
      <c r="Y219" s="184"/>
      <c r="Z219" s="184"/>
      <c r="AA219" s="184"/>
      <c r="AB219" s="184"/>
      <c r="AC219" s="184"/>
      <c r="AD219" s="184"/>
      <c r="AE219" s="184"/>
    </row>
    <row r="220" spans="3:31" x14ac:dyDescent="0.2">
      <c r="C220" s="184"/>
      <c r="D220" s="184"/>
      <c r="E220" s="184"/>
      <c r="F220" s="184"/>
      <c r="G220" s="184"/>
      <c r="H220" s="184"/>
      <c r="I220" s="184"/>
      <c r="J220" s="184"/>
      <c r="K220" s="184"/>
      <c r="L220" s="184"/>
      <c r="M220" s="184"/>
      <c r="N220" s="184"/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</row>
    <row r="221" spans="3:31" x14ac:dyDescent="0.2">
      <c r="C221" s="184"/>
      <c r="D221" s="184"/>
      <c r="E221" s="184"/>
      <c r="F221" s="184"/>
      <c r="G221" s="184"/>
      <c r="H221" s="184"/>
      <c r="I221" s="184"/>
      <c r="J221" s="184"/>
      <c r="K221" s="184"/>
      <c r="L221" s="184"/>
      <c r="M221" s="184"/>
      <c r="N221" s="184"/>
      <c r="O221" s="184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  <c r="Z221" s="184"/>
      <c r="AA221" s="184"/>
      <c r="AB221" s="184"/>
      <c r="AC221" s="184"/>
      <c r="AD221" s="184"/>
      <c r="AE221" s="184"/>
    </row>
    <row r="222" spans="3:31" x14ac:dyDescent="0.2">
      <c r="C222" s="184"/>
      <c r="D222" s="184"/>
      <c r="E222" s="184"/>
      <c r="F222" s="184"/>
      <c r="G222" s="184"/>
      <c r="H222" s="184"/>
      <c r="I222" s="184"/>
      <c r="J222" s="184"/>
      <c r="K222" s="184"/>
      <c r="L222" s="184"/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  <c r="Z222" s="184"/>
      <c r="AA222" s="184"/>
      <c r="AB222" s="184"/>
      <c r="AC222" s="184"/>
      <c r="AD222" s="184"/>
      <c r="AE222" s="184"/>
    </row>
    <row r="223" spans="3:31" x14ac:dyDescent="0.2">
      <c r="C223" s="184"/>
      <c r="D223" s="184"/>
      <c r="E223" s="184"/>
      <c r="F223" s="184"/>
      <c r="G223" s="184"/>
      <c r="H223" s="184"/>
      <c r="I223" s="184"/>
      <c r="J223" s="184"/>
      <c r="K223" s="184"/>
      <c r="L223" s="184"/>
      <c r="M223" s="184"/>
      <c r="N223" s="184"/>
      <c r="O223" s="184"/>
      <c r="P223" s="184"/>
      <c r="Q223" s="184"/>
      <c r="R223" s="184"/>
      <c r="S223" s="184"/>
      <c r="T223" s="184"/>
      <c r="U223" s="184"/>
      <c r="V223" s="184"/>
      <c r="W223" s="184"/>
      <c r="X223" s="184"/>
      <c r="Y223" s="184"/>
      <c r="Z223" s="184"/>
      <c r="AA223" s="184"/>
      <c r="AB223" s="184"/>
      <c r="AC223" s="184"/>
      <c r="AD223" s="184"/>
      <c r="AE223" s="184"/>
    </row>
    <row r="224" spans="3:31" x14ac:dyDescent="0.2">
      <c r="C224" s="184"/>
      <c r="D224" s="184"/>
      <c r="E224" s="184"/>
      <c r="F224" s="184"/>
      <c r="G224" s="184"/>
      <c r="H224" s="184"/>
      <c r="I224" s="184"/>
      <c r="J224" s="184"/>
      <c r="K224" s="184"/>
      <c r="L224" s="184"/>
      <c r="M224" s="184"/>
      <c r="N224" s="184"/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  <c r="Y224" s="184"/>
      <c r="Z224" s="184"/>
      <c r="AA224" s="184"/>
      <c r="AB224" s="184"/>
      <c r="AC224" s="184"/>
      <c r="AD224" s="184"/>
      <c r="AE224" s="184"/>
    </row>
    <row r="225" spans="3:31" x14ac:dyDescent="0.2">
      <c r="C225" s="184"/>
      <c r="D225" s="184"/>
      <c r="E225" s="184"/>
      <c r="F225" s="184"/>
      <c r="G225" s="184"/>
      <c r="H225" s="184"/>
      <c r="I225" s="184"/>
      <c r="J225" s="184"/>
      <c r="K225" s="184"/>
      <c r="L225" s="184"/>
      <c r="M225" s="184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  <c r="Y225" s="184"/>
      <c r="Z225" s="184"/>
      <c r="AA225" s="184"/>
      <c r="AB225" s="184"/>
      <c r="AC225" s="184"/>
      <c r="AD225" s="184"/>
      <c r="AE225" s="184"/>
    </row>
    <row r="226" spans="3:31" x14ac:dyDescent="0.2">
      <c r="C226" s="184"/>
      <c r="D226" s="184"/>
      <c r="E226" s="184"/>
      <c r="F226" s="184"/>
      <c r="G226" s="184"/>
      <c r="H226" s="184"/>
      <c r="I226" s="184"/>
      <c r="J226" s="184"/>
      <c r="K226" s="184"/>
      <c r="L226" s="184"/>
      <c r="M226" s="184"/>
      <c r="N226" s="184"/>
      <c r="O226" s="184"/>
      <c r="P226" s="184"/>
      <c r="Q226" s="184"/>
      <c r="R226" s="184"/>
      <c r="S226" s="184"/>
      <c r="T226" s="184"/>
      <c r="U226" s="184"/>
      <c r="V226" s="184"/>
      <c r="W226" s="184"/>
      <c r="X226" s="184"/>
      <c r="Y226" s="184"/>
      <c r="Z226" s="184"/>
      <c r="AA226" s="184"/>
      <c r="AB226" s="184"/>
      <c r="AC226" s="184"/>
      <c r="AD226" s="184"/>
      <c r="AE226" s="184"/>
    </row>
    <row r="227" spans="3:31" x14ac:dyDescent="0.2">
      <c r="C227" s="184"/>
      <c r="D227" s="184"/>
      <c r="E227" s="184"/>
      <c r="F227" s="184"/>
      <c r="G227" s="184"/>
      <c r="H227" s="184"/>
      <c r="I227" s="184"/>
      <c r="J227" s="184"/>
      <c r="K227" s="184"/>
      <c r="L227" s="184"/>
      <c r="M227" s="184"/>
      <c r="N227" s="184"/>
      <c r="O227" s="184"/>
      <c r="P227" s="184"/>
      <c r="Q227" s="184"/>
      <c r="R227" s="184"/>
      <c r="S227" s="184"/>
      <c r="T227" s="184"/>
      <c r="U227" s="184"/>
      <c r="V227" s="184"/>
      <c r="W227" s="184"/>
      <c r="X227" s="184"/>
      <c r="Y227" s="184"/>
      <c r="Z227" s="184"/>
      <c r="AA227" s="184"/>
      <c r="AB227" s="184"/>
      <c r="AC227" s="184"/>
      <c r="AD227" s="184"/>
      <c r="AE227" s="184"/>
    </row>
    <row r="228" spans="3:31" x14ac:dyDescent="0.2">
      <c r="C228" s="184"/>
      <c r="D228" s="184"/>
      <c r="E228" s="184"/>
      <c r="F228" s="184"/>
      <c r="G228" s="184"/>
      <c r="H228" s="184"/>
      <c r="I228" s="184"/>
      <c r="J228" s="184"/>
      <c r="K228" s="184"/>
      <c r="L228" s="184"/>
      <c r="M228" s="184"/>
      <c r="N228" s="184"/>
      <c r="O228" s="184"/>
      <c r="P228" s="184"/>
      <c r="Q228" s="184"/>
      <c r="R228" s="184"/>
      <c r="S228" s="184"/>
      <c r="T228" s="184"/>
      <c r="U228" s="184"/>
      <c r="V228" s="184"/>
      <c r="W228" s="184"/>
      <c r="X228" s="184"/>
      <c r="Y228" s="184"/>
      <c r="Z228" s="184"/>
      <c r="AA228" s="184"/>
      <c r="AB228" s="184"/>
      <c r="AC228" s="184"/>
      <c r="AD228" s="184"/>
      <c r="AE228" s="184"/>
    </row>
    <row r="229" spans="3:31" x14ac:dyDescent="0.2">
      <c r="C229" s="184"/>
      <c r="D229" s="184"/>
      <c r="E229" s="184"/>
      <c r="F229" s="184"/>
      <c r="G229" s="184"/>
      <c r="H229" s="184"/>
      <c r="I229" s="184"/>
      <c r="J229" s="184"/>
      <c r="K229" s="184"/>
      <c r="L229" s="184"/>
      <c r="M229" s="184"/>
      <c r="N229" s="184"/>
      <c r="O229" s="184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  <c r="Z229" s="184"/>
      <c r="AA229" s="184"/>
      <c r="AB229" s="184"/>
      <c r="AC229" s="184"/>
      <c r="AD229" s="184"/>
      <c r="AE229" s="184"/>
    </row>
    <row r="230" spans="3:31" x14ac:dyDescent="0.2">
      <c r="C230" s="184"/>
      <c r="D230" s="184"/>
      <c r="E230" s="184"/>
      <c r="F230" s="184"/>
      <c r="G230" s="184"/>
      <c r="H230" s="184"/>
      <c r="I230" s="184"/>
      <c r="J230" s="184"/>
      <c r="K230" s="184"/>
      <c r="L230" s="184"/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4"/>
      <c r="Y230" s="184"/>
      <c r="Z230" s="184"/>
      <c r="AA230" s="184"/>
      <c r="AB230" s="184"/>
      <c r="AC230" s="184"/>
      <c r="AD230" s="184"/>
      <c r="AE230" s="184"/>
    </row>
    <row r="231" spans="3:31" x14ac:dyDescent="0.2">
      <c r="C231" s="184"/>
      <c r="D231" s="184"/>
      <c r="E231" s="184"/>
      <c r="F231" s="184"/>
      <c r="G231" s="184"/>
      <c r="H231" s="184"/>
      <c r="I231" s="184"/>
      <c r="J231" s="184"/>
      <c r="K231" s="184"/>
      <c r="L231" s="184"/>
      <c r="M231" s="184"/>
      <c r="N231" s="184"/>
      <c r="O231" s="184"/>
      <c r="P231" s="184"/>
      <c r="Q231" s="184"/>
      <c r="R231" s="184"/>
      <c r="S231" s="184"/>
      <c r="T231" s="184"/>
      <c r="U231" s="184"/>
      <c r="V231" s="184"/>
      <c r="W231" s="184"/>
      <c r="X231" s="184"/>
      <c r="Y231" s="184"/>
      <c r="Z231" s="184"/>
      <c r="AA231" s="184"/>
      <c r="AB231" s="184"/>
      <c r="AC231" s="184"/>
      <c r="AD231" s="184"/>
      <c r="AE231" s="184"/>
    </row>
    <row r="232" spans="3:31" x14ac:dyDescent="0.2">
      <c r="C232" s="184"/>
      <c r="D232" s="184"/>
      <c r="E232" s="184"/>
      <c r="F232" s="184"/>
      <c r="G232" s="184"/>
      <c r="H232" s="184"/>
      <c r="I232" s="184"/>
      <c r="J232" s="184"/>
      <c r="K232" s="184"/>
      <c r="L232" s="184"/>
      <c r="M232" s="184"/>
      <c r="N232" s="184"/>
      <c r="O232" s="184"/>
      <c r="P232" s="184"/>
      <c r="Q232" s="184"/>
      <c r="R232" s="184"/>
      <c r="S232" s="184"/>
      <c r="T232" s="184"/>
      <c r="U232" s="184"/>
      <c r="V232" s="184"/>
      <c r="W232" s="184"/>
      <c r="X232" s="184"/>
      <c r="Y232" s="184"/>
      <c r="Z232" s="184"/>
      <c r="AA232" s="184"/>
      <c r="AB232" s="184"/>
      <c r="AC232" s="184"/>
      <c r="AD232" s="184"/>
      <c r="AE232" s="184"/>
    </row>
    <row r="233" spans="3:31" x14ac:dyDescent="0.2">
      <c r="C233" s="184"/>
      <c r="D233" s="184"/>
      <c r="E233" s="184"/>
      <c r="F233" s="184"/>
      <c r="G233" s="184"/>
      <c r="H233" s="184"/>
      <c r="I233" s="184"/>
      <c r="J233" s="184"/>
      <c r="K233" s="184"/>
      <c r="L233" s="184"/>
      <c r="M233" s="184"/>
      <c r="N233" s="184"/>
      <c r="O233" s="184"/>
      <c r="P233" s="184"/>
      <c r="Q233" s="184"/>
      <c r="R233" s="184"/>
      <c r="S233" s="184"/>
      <c r="T233" s="184"/>
      <c r="U233" s="184"/>
      <c r="V233" s="184"/>
      <c r="W233" s="184"/>
      <c r="X233" s="184"/>
      <c r="Y233" s="184"/>
      <c r="Z233" s="184"/>
      <c r="AA233" s="184"/>
      <c r="AB233" s="184"/>
      <c r="AC233" s="184"/>
      <c r="AD233" s="184"/>
      <c r="AE233" s="184"/>
    </row>
    <row r="234" spans="3:31" x14ac:dyDescent="0.2">
      <c r="C234" s="184"/>
      <c r="D234" s="184"/>
      <c r="E234" s="184"/>
      <c r="F234" s="184"/>
      <c r="G234" s="184"/>
      <c r="H234" s="184"/>
      <c r="I234" s="184"/>
      <c r="J234" s="184"/>
      <c r="K234" s="184"/>
      <c r="L234" s="184"/>
      <c r="M234" s="184"/>
      <c r="N234" s="184"/>
      <c r="O234" s="184"/>
      <c r="P234" s="184"/>
      <c r="Q234" s="184"/>
      <c r="R234" s="184"/>
      <c r="S234" s="184"/>
      <c r="T234" s="184"/>
      <c r="U234" s="184"/>
      <c r="V234" s="184"/>
      <c r="W234" s="184"/>
      <c r="X234" s="184"/>
      <c r="Y234" s="184"/>
      <c r="Z234" s="184"/>
      <c r="AA234" s="184"/>
      <c r="AB234" s="184"/>
      <c r="AC234" s="184"/>
      <c r="AD234" s="184"/>
      <c r="AE234" s="184"/>
    </row>
    <row r="235" spans="3:31" x14ac:dyDescent="0.2">
      <c r="C235" s="184"/>
      <c r="D235" s="184"/>
      <c r="E235" s="184"/>
      <c r="F235" s="184"/>
      <c r="G235" s="184"/>
      <c r="H235" s="184"/>
      <c r="I235" s="184"/>
      <c r="J235" s="184"/>
      <c r="K235" s="184"/>
      <c r="L235" s="184"/>
      <c r="M235" s="184"/>
      <c r="N235" s="184"/>
      <c r="O235" s="184"/>
      <c r="P235" s="184"/>
      <c r="Q235" s="184"/>
      <c r="R235" s="184"/>
      <c r="S235" s="184"/>
      <c r="T235" s="184"/>
      <c r="U235" s="184"/>
      <c r="V235" s="184"/>
      <c r="W235" s="184"/>
      <c r="X235" s="184"/>
      <c r="Y235" s="184"/>
      <c r="Z235" s="184"/>
      <c r="AA235" s="184"/>
      <c r="AB235" s="184"/>
      <c r="AC235" s="184"/>
      <c r="AD235" s="184"/>
      <c r="AE235" s="184"/>
    </row>
    <row r="236" spans="3:31" x14ac:dyDescent="0.2">
      <c r="C236" s="184"/>
      <c r="D236" s="184"/>
      <c r="E236" s="184"/>
      <c r="F236" s="184"/>
      <c r="G236" s="184"/>
      <c r="H236" s="184"/>
      <c r="I236" s="184"/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4"/>
      <c r="U236" s="184"/>
      <c r="V236" s="184"/>
      <c r="W236" s="184"/>
      <c r="X236" s="184"/>
      <c r="Y236" s="184"/>
      <c r="Z236" s="184"/>
      <c r="AA236" s="184"/>
      <c r="AB236" s="184"/>
      <c r="AC236" s="184"/>
      <c r="AD236" s="184"/>
      <c r="AE236" s="184"/>
    </row>
    <row r="237" spans="3:31" x14ac:dyDescent="0.2">
      <c r="C237" s="184"/>
      <c r="D237" s="184"/>
      <c r="E237" s="184"/>
      <c r="F237" s="184"/>
      <c r="G237" s="184"/>
      <c r="H237" s="184"/>
      <c r="I237" s="184"/>
      <c r="J237" s="184"/>
      <c r="K237" s="184"/>
      <c r="L237" s="184"/>
      <c r="M237" s="184"/>
      <c r="N237" s="184"/>
      <c r="O237" s="184"/>
      <c r="P237" s="184"/>
      <c r="Q237" s="184"/>
      <c r="R237" s="184"/>
      <c r="S237" s="184"/>
      <c r="T237" s="184"/>
      <c r="U237" s="184"/>
      <c r="V237" s="184"/>
      <c r="W237" s="184"/>
      <c r="X237" s="184"/>
      <c r="Y237" s="184"/>
      <c r="Z237" s="184"/>
      <c r="AA237" s="184"/>
      <c r="AB237" s="184"/>
      <c r="AC237" s="184"/>
      <c r="AD237" s="184"/>
      <c r="AE237" s="184"/>
    </row>
    <row r="238" spans="3:31" x14ac:dyDescent="0.2">
      <c r="C238" s="184"/>
      <c r="D238" s="184"/>
      <c r="E238" s="184"/>
      <c r="F238" s="184"/>
      <c r="G238" s="184"/>
      <c r="H238" s="184"/>
      <c r="I238" s="184"/>
      <c r="J238" s="184"/>
      <c r="K238" s="184"/>
      <c r="L238" s="184"/>
      <c r="M238" s="184"/>
      <c r="N238" s="184"/>
      <c r="O238" s="184"/>
      <c r="P238" s="184"/>
      <c r="Q238" s="184"/>
      <c r="R238" s="184"/>
      <c r="S238" s="184"/>
      <c r="T238" s="184"/>
      <c r="U238" s="184"/>
      <c r="V238" s="184"/>
      <c r="W238" s="184"/>
      <c r="X238" s="184"/>
      <c r="Y238" s="184"/>
      <c r="Z238" s="184"/>
      <c r="AA238" s="184"/>
      <c r="AB238" s="184"/>
      <c r="AC238" s="184"/>
      <c r="AD238" s="184"/>
      <c r="AE238" s="184"/>
    </row>
    <row r="239" spans="3:31" x14ac:dyDescent="0.2">
      <c r="C239" s="184"/>
      <c r="D239" s="184"/>
      <c r="E239" s="184"/>
      <c r="F239" s="184"/>
      <c r="G239" s="184"/>
      <c r="H239" s="184"/>
      <c r="I239" s="184"/>
      <c r="J239" s="184"/>
      <c r="K239" s="184"/>
      <c r="L239" s="184"/>
      <c r="M239" s="184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4"/>
      <c r="Y239" s="184"/>
      <c r="Z239" s="184"/>
      <c r="AA239" s="184"/>
      <c r="AB239" s="184"/>
      <c r="AC239" s="184"/>
      <c r="AD239" s="184"/>
      <c r="AE239" s="184"/>
    </row>
    <row r="240" spans="3:31" x14ac:dyDescent="0.2">
      <c r="C240" s="184"/>
      <c r="D240" s="184"/>
      <c r="E240" s="184"/>
      <c r="F240" s="184"/>
      <c r="G240" s="184"/>
      <c r="H240" s="184"/>
      <c r="I240" s="184"/>
      <c r="J240" s="184"/>
      <c r="K240" s="184"/>
      <c r="L240" s="184"/>
      <c r="M240" s="184"/>
      <c r="N240" s="184"/>
      <c r="O240" s="184"/>
      <c r="P240" s="184"/>
      <c r="Q240" s="184"/>
      <c r="R240" s="184"/>
      <c r="S240" s="184"/>
      <c r="T240" s="184"/>
      <c r="U240" s="184"/>
      <c r="V240" s="184"/>
      <c r="W240" s="184"/>
      <c r="X240" s="184"/>
      <c r="Y240" s="184"/>
      <c r="Z240" s="184"/>
      <c r="AA240" s="184"/>
      <c r="AB240" s="184"/>
      <c r="AC240" s="184"/>
      <c r="AD240" s="184"/>
      <c r="AE240" s="184"/>
    </row>
    <row r="241" spans="3:31" x14ac:dyDescent="0.2">
      <c r="C241" s="184"/>
      <c r="D241" s="184"/>
      <c r="E241" s="184"/>
      <c r="F241" s="184"/>
      <c r="G241" s="184"/>
      <c r="H241" s="184"/>
      <c r="I241" s="184"/>
      <c r="J241" s="184"/>
      <c r="K241" s="184"/>
      <c r="L241" s="184"/>
      <c r="M241" s="184"/>
      <c r="N241" s="184"/>
      <c r="O241" s="184"/>
      <c r="P241" s="184"/>
      <c r="Q241" s="184"/>
      <c r="R241" s="184"/>
      <c r="S241" s="184"/>
      <c r="T241" s="184"/>
      <c r="U241" s="184"/>
      <c r="V241" s="184"/>
      <c r="W241" s="184"/>
      <c r="X241" s="184"/>
      <c r="Y241" s="184"/>
      <c r="Z241" s="184"/>
      <c r="AA241" s="184"/>
      <c r="AB241" s="184"/>
      <c r="AC241" s="184"/>
      <c r="AD241" s="184"/>
      <c r="AE241" s="184"/>
    </row>
    <row r="242" spans="3:31" x14ac:dyDescent="0.2">
      <c r="C242" s="184"/>
      <c r="D242" s="184"/>
      <c r="E242" s="184"/>
      <c r="F242" s="184"/>
      <c r="G242" s="184"/>
      <c r="H242" s="184"/>
      <c r="I242" s="184"/>
      <c r="J242" s="184"/>
      <c r="K242" s="184"/>
      <c r="L242" s="184"/>
      <c r="M242" s="184"/>
      <c r="N242" s="184"/>
      <c r="O242" s="184"/>
      <c r="P242" s="184"/>
      <c r="Q242" s="184"/>
      <c r="R242" s="184"/>
      <c r="S242" s="184"/>
      <c r="T242" s="184"/>
      <c r="U242" s="184"/>
      <c r="V242" s="184"/>
      <c r="W242" s="184"/>
      <c r="X242" s="184"/>
      <c r="Y242" s="184"/>
      <c r="Z242" s="184"/>
      <c r="AA242" s="184"/>
      <c r="AB242" s="184"/>
      <c r="AC242" s="184"/>
      <c r="AD242" s="184"/>
      <c r="AE242" s="184"/>
    </row>
    <row r="243" spans="3:31" x14ac:dyDescent="0.2">
      <c r="C243" s="184"/>
      <c r="D243" s="184"/>
      <c r="E243" s="184"/>
      <c r="F243" s="184"/>
      <c r="G243" s="184"/>
      <c r="H243" s="184"/>
      <c r="I243" s="184"/>
      <c r="J243" s="184"/>
      <c r="K243" s="184"/>
      <c r="L243" s="184"/>
      <c r="M243" s="184"/>
      <c r="N243" s="184"/>
      <c r="O243" s="184"/>
      <c r="P243" s="184"/>
      <c r="Q243" s="184"/>
      <c r="R243" s="184"/>
      <c r="S243" s="184"/>
      <c r="T243" s="184"/>
      <c r="U243" s="184"/>
      <c r="V243" s="184"/>
      <c r="W243" s="184"/>
      <c r="X243" s="184"/>
      <c r="Y243" s="184"/>
      <c r="Z243" s="184"/>
      <c r="AA243" s="184"/>
      <c r="AB243" s="184"/>
      <c r="AC243" s="184"/>
      <c r="AD243" s="184"/>
      <c r="AE243" s="184"/>
    </row>
    <row r="244" spans="3:31" x14ac:dyDescent="0.2">
      <c r="C244" s="184"/>
      <c r="D244" s="184"/>
      <c r="E244" s="184"/>
      <c r="F244" s="184"/>
      <c r="G244" s="184"/>
      <c r="H244" s="184"/>
      <c r="I244" s="184"/>
      <c r="J244" s="184"/>
      <c r="K244" s="184"/>
      <c r="L244" s="184"/>
      <c r="M244" s="184"/>
      <c r="N244" s="184"/>
      <c r="O244" s="184"/>
      <c r="P244" s="184"/>
      <c r="Q244" s="184"/>
      <c r="R244" s="184"/>
      <c r="S244" s="184"/>
      <c r="T244" s="184"/>
      <c r="U244" s="184"/>
      <c r="V244" s="184"/>
      <c r="W244" s="184"/>
      <c r="X244" s="184"/>
      <c r="Y244" s="184"/>
      <c r="Z244" s="184"/>
      <c r="AA244" s="184"/>
      <c r="AB244" s="184"/>
      <c r="AC244" s="184"/>
      <c r="AD244" s="184"/>
      <c r="AE244" s="184"/>
    </row>
    <row r="245" spans="3:31" x14ac:dyDescent="0.2">
      <c r="C245" s="184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  <c r="Z245" s="184"/>
      <c r="AA245" s="184"/>
      <c r="AB245" s="184"/>
      <c r="AC245" s="184"/>
      <c r="AD245" s="184"/>
      <c r="AE245" s="184"/>
    </row>
    <row r="246" spans="3:31" x14ac:dyDescent="0.2">
      <c r="C246" s="184"/>
      <c r="D246" s="184"/>
      <c r="E246" s="184"/>
      <c r="F246" s="184"/>
      <c r="G246" s="184"/>
      <c r="H246" s="184"/>
      <c r="I246" s="184"/>
      <c r="J246" s="184"/>
      <c r="K246" s="184"/>
      <c r="L246" s="184"/>
      <c r="M246" s="184"/>
      <c r="N246" s="184"/>
      <c r="O246" s="184"/>
      <c r="P246" s="184"/>
      <c r="Q246" s="184"/>
      <c r="R246" s="184"/>
      <c r="S246" s="184"/>
      <c r="T246" s="184"/>
      <c r="U246" s="184"/>
      <c r="V246" s="184"/>
      <c r="W246" s="184"/>
      <c r="X246" s="184"/>
      <c r="Y246" s="184"/>
      <c r="Z246" s="184"/>
      <c r="AA246" s="184"/>
      <c r="AB246" s="184"/>
      <c r="AC246" s="184"/>
      <c r="AD246" s="184"/>
      <c r="AE246" s="184"/>
    </row>
    <row r="247" spans="3:31" x14ac:dyDescent="0.2"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  <c r="R247" s="214"/>
      <c r="S247" s="214"/>
      <c r="T247" s="214"/>
      <c r="U247" s="214"/>
      <c r="V247" s="214"/>
      <c r="W247" s="214"/>
      <c r="X247" s="214"/>
      <c r="Y247" s="214"/>
      <c r="Z247" s="214"/>
      <c r="AA247" s="214"/>
      <c r="AB247" s="214"/>
      <c r="AC247" s="214"/>
      <c r="AD247" s="214"/>
      <c r="AE247" s="214"/>
    </row>
    <row r="248" spans="3:31" x14ac:dyDescent="0.2">
      <c r="C248" s="214"/>
      <c r="D248" s="214"/>
      <c r="E248" s="214"/>
      <c r="F248" s="214"/>
      <c r="G248" s="214"/>
      <c r="H248" s="214"/>
      <c r="I248" s="214"/>
      <c r="J248" s="214"/>
      <c r="K248" s="214"/>
      <c r="L248" s="214"/>
      <c r="M248" s="214"/>
      <c r="N248" s="214"/>
      <c r="O248" s="214"/>
      <c r="P248" s="214"/>
      <c r="Q248" s="214"/>
      <c r="R248" s="214"/>
      <c r="S248" s="214"/>
      <c r="T248" s="214"/>
      <c r="U248" s="214"/>
      <c r="V248" s="214"/>
      <c r="W248" s="214"/>
      <c r="X248" s="214"/>
      <c r="Y248" s="214"/>
      <c r="Z248" s="214"/>
      <c r="AA248" s="214"/>
      <c r="AB248" s="214"/>
      <c r="AC248" s="214"/>
      <c r="AD248" s="214"/>
      <c r="AE248" s="214"/>
    </row>
    <row r="249" spans="3:31" x14ac:dyDescent="0.2">
      <c r="C249" s="214"/>
      <c r="D249" s="214"/>
      <c r="E249" s="214"/>
      <c r="F249" s="214"/>
      <c r="G249" s="214"/>
      <c r="H249" s="214"/>
      <c r="I249" s="214"/>
      <c r="J249" s="214"/>
      <c r="K249" s="214"/>
      <c r="L249" s="214"/>
      <c r="M249" s="214"/>
      <c r="N249" s="214"/>
      <c r="O249" s="214"/>
      <c r="P249" s="214"/>
      <c r="Q249" s="214"/>
      <c r="R249" s="214"/>
      <c r="S249" s="214"/>
      <c r="T249" s="214"/>
      <c r="U249" s="214"/>
      <c r="V249" s="214"/>
      <c r="W249" s="214"/>
      <c r="X249" s="214"/>
      <c r="Y249" s="214"/>
      <c r="Z249" s="214"/>
      <c r="AA249" s="214"/>
      <c r="AB249" s="214"/>
      <c r="AC249" s="214"/>
      <c r="AD249" s="214"/>
      <c r="AE249" s="214"/>
    </row>
    <row r="250" spans="3:31" x14ac:dyDescent="0.2">
      <c r="C250" s="214"/>
      <c r="D250" s="214"/>
      <c r="E250" s="214"/>
      <c r="F250" s="214"/>
      <c r="G250" s="214"/>
      <c r="H250" s="214"/>
      <c r="I250" s="214"/>
      <c r="J250" s="214"/>
      <c r="K250" s="214"/>
      <c r="L250" s="214"/>
      <c r="M250" s="214"/>
      <c r="N250" s="214"/>
      <c r="O250" s="214"/>
      <c r="P250" s="214"/>
      <c r="Q250" s="214"/>
      <c r="R250" s="214"/>
      <c r="S250" s="214"/>
      <c r="T250" s="214"/>
      <c r="U250" s="214"/>
      <c r="V250" s="214"/>
      <c r="W250" s="214"/>
      <c r="X250" s="214"/>
      <c r="Y250" s="214"/>
      <c r="Z250" s="214"/>
      <c r="AA250" s="214"/>
      <c r="AB250" s="214"/>
      <c r="AC250" s="214"/>
      <c r="AD250" s="214"/>
      <c r="AE250" s="214"/>
    </row>
    <row r="251" spans="3:31" x14ac:dyDescent="0.2">
      <c r="C251" s="214"/>
      <c r="D251" s="214"/>
      <c r="E251" s="214"/>
      <c r="F251" s="214"/>
      <c r="G251" s="214"/>
      <c r="H251" s="214"/>
      <c r="I251" s="214"/>
      <c r="J251" s="214"/>
      <c r="K251" s="214"/>
      <c r="L251" s="214"/>
      <c r="M251" s="214"/>
      <c r="N251" s="214"/>
      <c r="O251" s="214"/>
      <c r="P251" s="214"/>
      <c r="Q251" s="214"/>
      <c r="R251" s="214"/>
      <c r="S251" s="214"/>
      <c r="T251" s="214"/>
      <c r="U251" s="214"/>
      <c r="V251" s="214"/>
      <c r="W251" s="214"/>
      <c r="X251" s="214"/>
      <c r="Y251" s="214"/>
      <c r="Z251" s="214"/>
      <c r="AA251" s="214"/>
      <c r="AB251" s="214"/>
      <c r="AC251" s="214"/>
      <c r="AD251" s="214"/>
      <c r="AE251" s="214"/>
    </row>
  </sheetData>
  <mergeCells count="10">
    <mergeCell ref="C1:AE1"/>
    <mergeCell ref="C3:AE3"/>
    <mergeCell ref="C4:AE4"/>
    <mergeCell ref="C5:AE5"/>
    <mergeCell ref="C6:C7"/>
    <mergeCell ref="D6:O6"/>
    <mergeCell ref="P6:P7"/>
    <mergeCell ref="Q6:AB6"/>
    <mergeCell ref="AC6:AC7"/>
    <mergeCell ref="AD6:AE6"/>
  </mergeCells>
  <printOptions horizontalCentered="1"/>
  <pageMargins left="0" right="0" top="0" bottom="0" header="0" footer="0"/>
  <pageSetup scale="6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</vt:lpstr>
      <vt:lpstr>PP!Área_de_impresión</vt:lpstr>
      <vt:lpstr>PP!Títulos_a_imprimir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2023-03-30T18:59:51Z</dcterms:created>
  <dcterms:modified xsi:type="dcterms:W3CDTF">2023-03-30T19:01:19Z</dcterms:modified>
</cp:coreProperties>
</file>