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erez\Desktop\2024\INGRESOS FISCALES PARA INTERNET 2024\"/>
    </mc:Choice>
  </mc:AlternateContent>
  <xr:revisionPtr revIDLastSave="0" documentId="13_ncr:1_{B29A7EC4-3C09-4467-B298-00B194F3C392}" xr6:coauthVersionLast="47" xr6:coauthVersionMax="47" xr10:uidLastSave="{00000000-0000-0000-0000-000000000000}"/>
  <bookViews>
    <workbookView xWindow="-120" yWindow="-120" windowWidth="29040" windowHeight="15720" activeTab="1" xr2:uid="{295578B3-63F4-4BEA-8F4E-891208890997}"/>
  </bookViews>
  <sheets>
    <sheet name="DGA" sheetId="1" r:id="rId1"/>
    <sheet name="DGA (EST)" sheetId="2" r:id="rId2"/>
  </sheets>
  <externalReferences>
    <externalReference r:id="rId3"/>
    <externalReference r:id="rId4"/>
  </externalReferences>
  <definedNames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DGA!$B$3:$AD$32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9" i="2" l="1"/>
  <c r="O29" i="2"/>
  <c r="AD29" i="2" s="1"/>
  <c r="N29" i="2"/>
  <c r="M29" i="2"/>
  <c r="L29" i="2"/>
  <c r="K29" i="2"/>
  <c r="J29" i="2"/>
  <c r="I29" i="2"/>
  <c r="H29" i="2"/>
  <c r="G29" i="2"/>
  <c r="F29" i="2"/>
  <c r="E29" i="2"/>
  <c r="D29" i="2"/>
  <c r="C29" i="2"/>
  <c r="AB28" i="2"/>
  <c r="AB27" i="2" s="1"/>
  <c r="AB26" i="2" s="1"/>
  <c r="N28" i="2"/>
  <c r="N27" i="2" s="1"/>
  <c r="N26" i="2" s="1"/>
  <c r="M28" i="2"/>
  <c r="M27" i="2" s="1"/>
  <c r="M26" i="2" s="1"/>
  <c r="L28" i="2"/>
  <c r="K28" i="2"/>
  <c r="J28" i="2"/>
  <c r="J27" i="2" s="1"/>
  <c r="J26" i="2" s="1"/>
  <c r="I28" i="2"/>
  <c r="I27" i="2" s="1"/>
  <c r="I26" i="2" s="1"/>
  <c r="H28" i="2"/>
  <c r="H27" i="2" s="1"/>
  <c r="H26" i="2" s="1"/>
  <c r="G28" i="2"/>
  <c r="G27" i="2" s="1"/>
  <c r="G26" i="2" s="1"/>
  <c r="F28" i="2"/>
  <c r="E28" i="2"/>
  <c r="D28" i="2"/>
  <c r="D27" i="2" s="1"/>
  <c r="D26" i="2" s="1"/>
  <c r="C28" i="2"/>
  <c r="C27" i="2" s="1"/>
  <c r="C26" i="2" s="1"/>
  <c r="AA27" i="2"/>
  <c r="Z27" i="2"/>
  <c r="Z26" i="2" s="1"/>
  <c r="Y27" i="2"/>
  <c r="Y26" i="2" s="1"/>
  <c r="X27" i="2"/>
  <c r="X26" i="2" s="1"/>
  <c r="X30" i="2" s="1"/>
  <c r="W27" i="2"/>
  <c r="W26" i="2" s="1"/>
  <c r="V27" i="2"/>
  <c r="U27" i="2"/>
  <c r="T27" i="2"/>
  <c r="T26" i="2" s="1"/>
  <c r="S27" i="2"/>
  <c r="S26" i="2" s="1"/>
  <c r="R27" i="2"/>
  <c r="R26" i="2" s="1"/>
  <c r="R30" i="2" s="1"/>
  <c r="Q27" i="2"/>
  <c r="Q26" i="2" s="1"/>
  <c r="P27" i="2"/>
  <c r="L27" i="2"/>
  <c r="L26" i="2" s="1"/>
  <c r="K27" i="2"/>
  <c r="K26" i="2" s="1"/>
  <c r="F27" i="2"/>
  <c r="F26" i="2" s="1"/>
  <c r="E27" i="2"/>
  <c r="E26" i="2" s="1"/>
  <c r="AA26" i="2"/>
  <c r="V26" i="2"/>
  <c r="U26" i="2"/>
  <c r="P26" i="2"/>
  <c r="AB25" i="2"/>
  <c r="N25" i="2"/>
  <c r="M25" i="2"/>
  <c r="L25" i="2"/>
  <c r="K25" i="2"/>
  <c r="J25" i="2"/>
  <c r="I25" i="2"/>
  <c r="H25" i="2"/>
  <c r="G25" i="2"/>
  <c r="F25" i="2"/>
  <c r="E25" i="2"/>
  <c r="D25" i="2"/>
  <c r="C25" i="2"/>
  <c r="O25" i="2" s="1"/>
  <c r="AB24" i="2"/>
  <c r="N24" i="2"/>
  <c r="M24" i="2"/>
  <c r="L24" i="2"/>
  <c r="L22" i="2" s="1"/>
  <c r="K24" i="2"/>
  <c r="K22" i="2" s="1"/>
  <c r="J24" i="2"/>
  <c r="I24" i="2"/>
  <c r="H24" i="2"/>
  <c r="G24" i="2"/>
  <c r="F24" i="2"/>
  <c r="F22" i="2" s="1"/>
  <c r="E24" i="2"/>
  <c r="E22" i="2" s="1"/>
  <c r="D24" i="2"/>
  <c r="C24" i="2"/>
  <c r="O24" i="2" s="1"/>
  <c r="AB23" i="2"/>
  <c r="AB22" i="2" s="1"/>
  <c r="O23" i="2"/>
  <c r="AD23" i="2" s="1"/>
  <c r="N23" i="2"/>
  <c r="M23" i="2"/>
  <c r="L23" i="2"/>
  <c r="K23" i="2"/>
  <c r="J23" i="2"/>
  <c r="J22" i="2" s="1"/>
  <c r="I23" i="2"/>
  <c r="I22" i="2" s="1"/>
  <c r="H23" i="2"/>
  <c r="G23" i="2"/>
  <c r="F23" i="2"/>
  <c r="E23" i="2"/>
  <c r="D23" i="2"/>
  <c r="D22" i="2" s="1"/>
  <c r="C23" i="2"/>
  <c r="C22" i="2" s="1"/>
  <c r="AA22" i="2"/>
  <c r="Z22" i="2"/>
  <c r="Y22" i="2"/>
  <c r="X22" i="2"/>
  <c r="W22" i="2"/>
  <c r="V22" i="2"/>
  <c r="U22" i="2"/>
  <c r="T22" i="2"/>
  <c r="S22" i="2"/>
  <c r="R22" i="2"/>
  <c r="Q22" i="2"/>
  <c r="P22" i="2"/>
  <c r="N22" i="2"/>
  <c r="M22" i="2"/>
  <c r="H22" i="2"/>
  <c r="G22" i="2"/>
  <c r="AB21" i="2"/>
  <c r="N21" i="2"/>
  <c r="M21" i="2"/>
  <c r="L21" i="2"/>
  <c r="L20" i="2" s="1"/>
  <c r="L19" i="2" s="1"/>
  <c r="K21" i="2"/>
  <c r="K20" i="2" s="1"/>
  <c r="K19" i="2" s="1"/>
  <c r="J21" i="2"/>
  <c r="I21" i="2"/>
  <c r="H21" i="2"/>
  <c r="G21" i="2"/>
  <c r="F21" i="2"/>
  <c r="F20" i="2" s="1"/>
  <c r="F19" i="2" s="1"/>
  <c r="E21" i="2"/>
  <c r="E20" i="2" s="1"/>
  <c r="E19" i="2" s="1"/>
  <c r="D21" i="2"/>
  <c r="C21" i="2"/>
  <c r="O21" i="2" s="1"/>
  <c r="AB20" i="2"/>
  <c r="AB19" i="2" s="1"/>
  <c r="AA20" i="2"/>
  <c r="AA19" i="2" s="1"/>
  <c r="AA8" i="2" s="1"/>
  <c r="AA30" i="2" s="1"/>
  <c r="Z20" i="2"/>
  <c r="Y20" i="2"/>
  <c r="X20" i="2"/>
  <c r="W20" i="2"/>
  <c r="V20" i="2"/>
  <c r="V19" i="2" s="1"/>
  <c r="U20" i="2"/>
  <c r="U19" i="2" s="1"/>
  <c r="U8" i="2" s="1"/>
  <c r="U30" i="2" s="1"/>
  <c r="T20" i="2"/>
  <c r="S20" i="2"/>
  <c r="R20" i="2"/>
  <c r="Q20" i="2"/>
  <c r="P20" i="2"/>
  <c r="P19" i="2" s="1"/>
  <c r="N20" i="2"/>
  <c r="M20" i="2"/>
  <c r="J20" i="2"/>
  <c r="J19" i="2" s="1"/>
  <c r="I20" i="2"/>
  <c r="H20" i="2"/>
  <c r="G20" i="2"/>
  <c r="D20" i="2"/>
  <c r="D19" i="2" s="1"/>
  <c r="C20" i="2"/>
  <c r="C19" i="2" s="1"/>
  <c r="Z19" i="2"/>
  <c r="Y19" i="2"/>
  <c r="Y8" i="2" s="1"/>
  <c r="X19" i="2"/>
  <c r="W19" i="2"/>
  <c r="T19" i="2"/>
  <c r="S19" i="2"/>
  <c r="S8" i="2" s="1"/>
  <c r="S30" i="2" s="1"/>
  <c r="R19" i="2"/>
  <c r="Q19" i="2"/>
  <c r="N19" i="2"/>
  <c r="M19" i="2"/>
  <c r="H19" i="2"/>
  <c r="G19" i="2"/>
  <c r="AB18" i="2"/>
  <c r="N18" i="2"/>
  <c r="M18" i="2"/>
  <c r="L18" i="2"/>
  <c r="K18" i="2"/>
  <c r="K9" i="2" s="1"/>
  <c r="J18" i="2"/>
  <c r="I18" i="2"/>
  <c r="H18" i="2"/>
  <c r="G18" i="2"/>
  <c r="F18" i="2"/>
  <c r="E18" i="2"/>
  <c r="E9" i="2" s="1"/>
  <c r="D18" i="2"/>
  <c r="C18" i="2"/>
  <c r="O18" i="2" s="1"/>
  <c r="AB17" i="2"/>
  <c r="N17" i="2"/>
  <c r="M17" i="2"/>
  <c r="L17" i="2"/>
  <c r="K17" i="2"/>
  <c r="J17" i="2"/>
  <c r="I17" i="2"/>
  <c r="H17" i="2"/>
  <c r="G17" i="2"/>
  <c r="F17" i="2"/>
  <c r="E17" i="2"/>
  <c r="D17" i="2"/>
  <c r="C17" i="2"/>
  <c r="O17" i="2" s="1"/>
  <c r="AC17" i="2" s="1"/>
  <c r="AB16" i="2"/>
  <c r="N16" i="2"/>
  <c r="M16" i="2"/>
  <c r="L16" i="2"/>
  <c r="K16" i="2"/>
  <c r="J16" i="2"/>
  <c r="I16" i="2"/>
  <c r="H16" i="2"/>
  <c r="G16" i="2"/>
  <c r="F16" i="2"/>
  <c r="E16" i="2"/>
  <c r="D16" i="2"/>
  <c r="C16" i="2"/>
  <c r="O16" i="2" s="1"/>
  <c r="AB15" i="2"/>
  <c r="N15" i="2"/>
  <c r="M15" i="2"/>
  <c r="L15" i="2"/>
  <c r="K15" i="2"/>
  <c r="J15" i="2"/>
  <c r="I15" i="2"/>
  <c r="H15" i="2"/>
  <c r="G15" i="2"/>
  <c r="F15" i="2"/>
  <c r="E15" i="2"/>
  <c r="D15" i="2"/>
  <c r="C15" i="2"/>
  <c r="O15" i="2" s="1"/>
  <c r="AB14" i="2"/>
  <c r="N14" i="2"/>
  <c r="N12" i="2" s="1"/>
  <c r="M14" i="2"/>
  <c r="L14" i="2"/>
  <c r="K14" i="2"/>
  <c r="J14" i="2"/>
  <c r="I14" i="2"/>
  <c r="I12" i="2" s="1"/>
  <c r="H14" i="2"/>
  <c r="H12" i="2" s="1"/>
  <c r="G14" i="2"/>
  <c r="F14" i="2"/>
  <c r="E14" i="2"/>
  <c r="D14" i="2"/>
  <c r="C14" i="2"/>
  <c r="O14" i="2" s="1"/>
  <c r="AB13" i="2"/>
  <c r="N13" i="2"/>
  <c r="M13" i="2"/>
  <c r="M12" i="2" s="1"/>
  <c r="M9" i="2" s="1"/>
  <c r="M8" i="2" s="1"/>
  <c r="L13" i="2"/>
  <c r="L12" i="2" s="1"/>
  <c r="L9" i="2" s="1"/>
  <c r="K13" i="2"/>
  <c r="J13" i="2"/>
  <c r="I13" i="2"/>
  <c r="H13" i="2"/>
  <c r="G13" i="2"/>
  <c r="G12" i="2" s="1"/>
  <c r="G9" i="2" s="1"/>
  <c r="G8" i="2" s="1"/>
  <c r="F13" i="2"/>
  <c r="F12" i="2" s="1"/>
  <c r="F9" i="2" s="1"/>
  <c r="E13" i="2"/>
  <c r="D13" i="2"/>
  <c r="C13" i="2"/>
  <c r="O13" i="2" s="1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K12" i="2"/>
  <c r="J12" i="2"/>
  <c r="E12" i="2"/>
  <c r="D12" i="2"/>
  <c r="AB11" i="2"/>
  <c r="N11" i="2"/>
  <c r="N9" i="2" s="1"/>
  <c r="N8" i="2" s="1"/>
  <c r="N30" i="2" s="1"/>
  <c r="M11" i="2"/>
  <c r="L11" i="2"/>
  <c r="K11" i="2"/>
  <c r="J11" i="2"/>
  <c r="I11" i="2"/>
  <c r="I10" i="2" s="1"/>
  <c r="H11" i="2"/>
  <c r="H9" i="2" s="1"/>
  <c r="H8" i="2" s="1"/>
  <c r="H30" i="2" s="1"/>
  <c r="G11" i="2"/>
  <c r="F11" i="2"/>
  <c r="E11" i="2"/>
  <c r="D11" i="2"/>
  <c r="C11" i="2"/>
  <c r="C10" i="2" s="1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M10" i="2"/>
  <c r="L10" i="2"/>
  <c r="K10" i="2"/>
  <c r="J10" i="2"/>
  <c r="G10" i="2"/>
  <c r="F10" i="2"/>
  <c r="E10" i="2"/>
  <c r="D10" i="2"/>
  <c r="AB9" i="2"/>
  <c r="AB8" i="2" s="1"/>
  <c r="AB30" i="2" s="1"/>
  <c r="AA9" i="2"/>
  <c r="Z9" i="2"/>
  <c r="Y9" i="2"/>
  <c r="X9" i="2"/>
  <c r="W9" i="2"/>
  <c r="W8" i="2" s="1"/>
  <c r="W30" i="2" s="1"/>
  <c r="V9" i="2"/>
  <c r="V8" i="2" s="1"/>
  <c r="V30" i="2" s="1"/>
  <c r="U9" i="2"/>
  <c r="T9" i="2"/>
  <c r="S9" i="2"/>
  <c r="R9" i="2"/>
  <c r="Q9" i="2"/>
  <c r="Q8" i="2" s="1"/>
  <c r="Q30" i="2" s="1"/>
  <c r="P9" i="2"/>
  <c r="P8" i="2" s="1"/>
  <c r="P30" i="2" s="1"/>
  <c r="J9" i="2"/>
  <c r="D9" i="2"/>
  <c r="D8" i="2" s="1"/>
  <c r="D30" i="2" s="1"/>
  <c r="Z8" i="2"/>
  <c r="Z30" i="2" s="1"/>
  <c r="X8" i="2"/>
  <c r="T8" i="2"/>
  <c r="R8" i="2"/>
  <c r="AB31" i="1"/>
  <c r="AC31" i="1" s="1"/>
  <c r="AB29" i="1"/>
  <c r="O29" i="1"/>
  <c r="AC29" i="1" s="1"/>
  <c r="AD29" i="1" s="1"/>
  <c r="AB28" i="1"/>
  <c r="AC28" i="1" s="1"/>
  <c r="AD28" i="1" s="1"/>
  <c r="O28" i="1"/>
  <c r="O27" i="1" s="1"/>
  <c r="O26" i="1" s="1"/>
  <c r="AB27" i="1"/>
  <c r="AA27" i="1"/>
  <c r="Z27" i="1"/>
  <c r="Y27" i="1"/>
  <c r="Y26" i="1" s="1"/>
  <c r="X27" i="1"/>
  <c r="W27" i="1"/>
  <c r="W26" i="1" s="1"/>
  <c r="V27" i="1"/>
  <c r="V26" i="1" s="1"/>
  <c r="U27" i="1"/>
  <c r="T27" i="1"/>
  <c r="S27" i="1"/>
  <c r="S26" i="1" s="1"/>
  <c r="R27" i="1"/>
  <c r="Q27" i="1"/>
  <c r="Q26" i="1" s="1"/>
  <c r="P27" i="1"/>
  <c r="P26" i="1" s="1"/>
  <c r="N27" i="1"/>
  <c r="M27" i="1"/>
  <c r="M26" i="1" s="1"/>
  <c r="L27" i="1"/>
  <c r="K27" i="1"/>
  <c r="K26" i="1" s="1"/>
  <c r="J27" i="1"/>
  <c r="J26" i="1" s="1"/>
  <c r="I27" i="1"/>
  <c r="H27" i="1"/>
  <c r="G27" i="1"/>
  <c r="G26" i="1" s="1"/>
  <c r="F27" i="1"/>
  <c r="E27" i="1"/>
  <c r="E26" i="1" s="1"/>
  <c r="D27" i="1"/>
  <c r="D26" i="1" s="1"/>
  <c r="C27" i="1"/>
  <c r="AA26" i="1"/>
  <c r="Z26" i="1"/>
  <c r="X26" i="1"/>
  <c r="U26" i="1"/>
  <c r="T26" i="1"/>
  <c r="R26" i="1"/>
  <c r="N26" i="1"/>
  <c r="L26" i="1"/>
  <c r="I26" i="1"/>
  <c r="H26" i="1"/>
  <c r="F26" i="1"/>
  <c r="C26" i="1"/>
  <c r="AB25" i="1"/>
  <c r="AC25" i="1" s="1"/>
  <c r="AD25" i="1" s="1"/>
  <c r="O25" i="1"/>
  <c r="AB24" i="1"/>
  <c r="AC24" i="1" s="1"/>
  <c r="AD24" i="1" s="1"/>
  <c r="O24" i="1"/>
  <c r="AB23" i="1"/>
  <c r="O23" i="1"/>
  <c r="AC23" i="1" s="1"/>
  <c r="AD23" i="1" s="1"/>
  <c r="AA22" i="1"/>
  <c r="Z22" i="1"/>
  <c r="Y22" i="1"/>
  <c r="X22" i="1"/>
  <c r="W22" i="1"/>
  <c r="V22" i="1"/>
  <c r="U22" i="1"/>
  <c r="T22" i="1"/>
  <c r="S22" i="1"/>
  <c r="R22" i="1"/>
  <c r="Q22" i="1"/>
  <c r="P22" i="1"/>
  <c r="N22" i="1"/>
  <c r="M22" i="1"/>
  <c r="L22" i="1"/>
  <c r="K22" i="1"/>
  <c r="J22" i="1"/>
  <c r="I22" i="1"/>
  <c r="H22" i="1"/>
  <c r="G22" i="1"/>
  <c r="F22" i="1"/>
  <c r="E22" i="1"/>
  <c r="D22" i="1"/>
  <c r="C22" i="1"/>
  <c r="AA21" i="1"/>
  <c r="Z21" i="1"/>
  <c r="Y21" i="1"/>
  <c r="X21" i="1"/>
  <c r="W21" i="1"/>
  <c r="W20" i="1" s="1"/>
  <c r="W19" i="1" s="1"/>
  <c r="V21" i="1"/>
  <c r="V20" i="1" s="1"/>
  <c r="V19" i="1" s="1"/>
  <c r="U21" i="1"/>
  <c r="T21" i="1"/>
  <c r="S21" i="1"/>
  <c r="R21" i="1"/>
  <c r="Q21" i="1"/>
  <c r="Q20" i="1" s="1"/>
  <c r="Q19" i="1" s="1"/>
  <c r="P21" i="1"/>
  <c r="AB21" i="1" s="1"/>
  <c r="N21" i="1"/>
  <c r="M21" i="1"/>
  <c r="L21" i="1"/>
  <c r="K21" i="1"/>
  <c r="K20" i="1" s="1"/>
  <c r="K19" i="1" s="1"/>
  <c r="J21" i="1"/>
  <c r="J20" i="1" s="1"/>
  <c r="J19" i="1" s="1"/>
  <c r="I21" i="1"/>
  <c r="H21" i="1"/>
  <c r="G21" i="1"/>
  <c r="F21" i="1"/>
  <c r="E21" i="1"/>
  <c r="E20" i="1" s="1"/>
  <c r="E19" i="1" s="1"/>
  <c r="D21" i="1"/>
  <c r="D20" i="1" s="1"/>
  <c r="D19" i="1" s="1"/>
  <c r="C21" i="1"/>
  <c r="O21" i="1" s="1"/>
  <c r="O20" i="1" s="1"/>
  <c r="AA20" i="1"/>
  <c r="AA19" i="1" s="1"/>
  <c r="Z20" i="1"/>
  <c r="Z19" i="1" s="1"/>
  <c r="Y20" i="1"/>
  <c r="X20" i="1"/>
  <c r="U20" i="1"/>
  <c r="U19" i="1" s="1"/>
  <c r="T20" i="1"/>
  <c r="T19" i="1" s="1"/>
  <c r="S20" i="1"/>
  <c r="R20" i="1"/>
  <c r="N20" i="1"/>
  <c r="N19" i="1" s="1"/>
  <c r="M20" i="1"/>
  <c r="L20" i="1"/>
  <c r="I20" i="1"/>
  <c r="I19" i="1" s="1"/>
  <c r="H20" i="1"/>
  <c r="H19" i="1" s="1"/>
  <c r="G20" i="1"/>
  <c r="F20" i="1"/>
  <c r="C20" i="1"/>
  <c r="C19" i="1" s="1"/>
  <c r="Y19" i="1"/>
  <c r="Y8" i="1" s="1"/>
  <c r="Y30" i="1" s="1"/>
  <c r="Y32" i="1" s="1"/>
  <c r="X19" i="1"/>
  <c r="X8" i="1" s="1"/>
  <c r="X30" i="1" s="1"/>
  <c r="X32" i="1" s="1"/>
  <c r="S19" i="1"/>
  <c r="S8" i="1" s="1"/>
  <c r="R19" i="1"/>
  <c r="R8" i="1" s="1"/>
  <c r="R30" i="1" s="1"/>
  <c r="R32" i="1" s="1"/>
  <c r="M19" i="1"/>
  <c r="M8" i="1" s="1"/>
  <c r="M30" i="1" s="1"/>
  <c r="L19" i="1"/>
  <c r="L8" i="1" s="1"/>
  <c r="L30" i="1" s="1"/>
  <c r="G19" i="1"/>
  <c r="G8" i="1" s="1"/>
  <c r="G30" i="1" s="1"/>
  <c r="F19" i="1"/>
  <c r="F8" i="1" s="1"/>
  <c r="F30" i="1" s="1"/>
  <c r="AB18" i="1"/>
  <c r="AC18" i="1" s="1"/>
  <c r="AD18" i="1" s="1"/>
  <c r="O18" i="1"/>
  <c r="AB17" i="1"/>
  <c r="AC17" i="1" s="1"/>
  <c r="AD17" i="1" s="1"/>
  <c r="O17" i="1"/>
  <c r="AD16" i="1"/>
  <c r="AC16" i="1"/>
  <c r="AB16" i="1"/>
  <c r="O16" i="1"/>
  <c r="AB15" i="1"/>
  <c r="AC15" i="1" s="1"/>
  <c r="AD15" i="1" s="1"/>
  <c r="O15" i="1"/>
  <c r="AB14" i="1"/>
  <c r="AC14" i="1" s="1"/>
  <c r="AD14" i="1" s="1"/>
  <c r="O14" i="1"/>
  <c r="O12" i="1" s="1"/>
  <c r="AD13" i="1"/>
  <c r="AC13" i="1"/>
  <c r="AB13" i="1"/>
  <c r="O13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N12" i="1"/>
  <c r="M12" i="1"/>
  <c r="L12" i="1"/>
  <c r="K12" i="1"/>
  <c r="J12" i="1"/>
  <c r="I12" i="1"/>
  <c r="H12" i="1"/>
  <c r="G12" i="1"/>
  <c r="F12" i="1"/>
  <c r="E12" i="1"/>
  <c r="D12" i="1"/>
  <c r="C12" i="1"/>
  <c r="AA11" i="1"/>
  <c r="AA9" i="1" s="1"/>
  <c r="AA8" i="1" s="1"/>
  <c r="AA30" i="1" s="1"/>
  <c r="AA32" i="1" s="1"/>
  <c r="Z11" i="1"/>
  <c r="Z9" i="1" s="1"/>
  <c r="Y11" i="1"/>
  <c r="X11" i="1"/>
  <c r="W11" i="1"/>
  <c r="V11" i="1"/>
  <c r="U11" i="1"/>
  <c r="U9" i="1" s="1"/>
  <c r="U8" i="1" s="1"/>
  <c r="U30" i="1" s="1"/>
  <c r="U32" i="1" s="1"/>
  <c r="T11" i="1"/>
  <c r="T9" i="1" s="1"/>
  <c r="S11" i="1"/>
  <c r="R11" i="1"/>
  <c r="Q11" i="1"/>
  <c r="P11" i="1"/>
  <c r="AB11" i="1" s="1"/>
  <c r="N11" i="1"/>
  <c r="N9" i="1" s="1"/>
  <c r="N8" i="1" s="1"/>
  <c r="N30" i="1" s="1"/>
  <c r="M11" i="1"/>
  <c r="L11" i="1"/>
  <c r="K11" i="1"/>
  <c r="J11" i="1"/>
  <c r="I11" i="1"/>
  <c r="I9" i="1" s="1"/>
  <c r="I8" i="1" s="1"/>
  <c r="I30" i="1" s="1"/>
  <c r="H11" i="1"/>
  <c r="H9" i="1" s="1"/>
  <c r="H8" i="1" s="1"/>
  <c r="H30" i="1" s="1"/>
  <c r="G11" i="1"/>
  <c r="F11" i="1"/>
  <c r="E11" i="1"/>
  <c r="D11" i="1"/>
  <c r="C11" i="1"/>
  <c r="C9" i="1" s="1"/>
  <c r="C8" i="1" s="1"/>
  <c r="C30" i="1" s="1"/>
  <c r="Y10" i="1"/>
  <c r="X10" i="1"/>
  <c r="W10" i="1"/>
  <c r="V10" i="1"/>
  <c r="S10" i="1"/>
  <c r="R10" i="1"/>
  <c r="Q10" i="1"/>
  <c r="P10" i="1"/>
  <c r="M10" i="1"/>
  <c r="L10" i="1"/>
  <c r="K10" i="1"/>
  <c r="J10" i="1"/>
  <c r="G10" i="1"/>
  <c r="F10" i="1"/>
  <c r="E10" i="1"/>
  <c r="D10" i="1"/>
  <c r="Y9" i="1"/>
  <c r="X9" i="1"/>
  <c r="W9" i="1"/>
  <c r="W8" i="1" s="1"/>
  <c r="W30" i="1" s="1"/>
  <c r="W32" i="1" s="1"/>
  <c r="V9" i="1"/>
  <c r="S9" i="1"/>
  <c r="R9" i="1"/>
  <c r="Q9" i="1"/>
  <c r="P9" i="1"/>
  <c r="M9" i="1"/>
  <c r="L9" i="1"/>
  <c r="K9" i="1"/>
  <c r="J9" i="1"/>
  <c r="G9" i="1"/>
  <c r="F9" i="1"/>
  <c r="E9" i="1"/>
  <c r="E8" i="1" s="1"/>
  <c r="E30" i="1" s="1"/>
  <c r="D9" i="1"/>
  <c r="E8" i="2" l="1"/>
  <c r="E30" i="2" s="1"/>
  <c r="AC15" i="2"/>
  <c r="AD15" i="2"/>
  <c r="AD14" i="2"/>
  <c r="AC14" i="2"/>
  <c r="K8" i="2"/>
  <c r="K30" i="2" s="1"/>
  <c r="T30" i="2"/>
  <c r="F8" i="2"/>
  <c r="F30" i="2" s="1"/>
  <c r="L8" i="2"/>
  <c r="L30" i="2" s="1"/>
  <c r="AD16" i="2"/>
  <c r="AC16" i="2"/>
  <c r="AC21" i="2"/>
  <c r="AD21" i="2"/>
  <c r="O20" i="2"/>
  <c r="AD13" i="2"/>
  <c r="AC13" i="2"/>
  <c r="O12" i="2"/>
  <c r="J8" i="2"/>
  <c r="J30" i="2" s="1"/>
  <c r="G30" i="2"/>
  <c r="M30" i="2"/>
  <c r="Y30" i="2"/>
  <c r="I19" i="2"/>
  <c r="AC24" i="2"/>
  <c r="AD24" i="2"/>
  <c r="AD18" i="2"/>
  <c r="AC18" i="2"/>
  <c r="AC25" i="2"/>
  <c r="AD25" i="2"/>
  <c r="I9" i="2"/>
  <c r="I8" i="2" s="1"/>
  <c r="I30" i="2" s="1"/>
  <c r="C12" i="2"/>
  <c r="C9" i="2" s="1"/>
  <c r="C8" i="2" s="1"/>
  <c r="C30" i="2" s="1"/>
  <c r="O11" i="2"/>
  <c r="H10" i="2"/>
  <c r="N10" i="2"/>
  <c r="O22" i="2"/>
  <c r="AC23" i="2"/>
  <c r="O28" i="2"/>
  <c r="AC29" i="2"/>
  <c r="E32" i="1"/>
  <c r="H32" i="1"/>
  <c r="N32" i="1"/>
  <c r="F32" i="1"/>
  <c r="AC21" i="1"/>
  <c r="AB20" i="1"/>
  <c r="AC27" i="1"/>
  <c r="AD27" i="1" s="1"/>
  <c r="L32" i="1"/>
  <c r="I32" i="1"/>
  <c r="J8" i="1"/>
  <c r="J30" i="1" s="1"/>
  <c r="M32" i="1"/>
  <c r="C32" i="1"/>
  <c r="G32" i="1"/>
  <c r="K8" i="1"/>
  <c r="K30" i="1" s="1"/>
  <c r="AB10" i="1"/>
  <c r="AC12" i="1"/>
  <c r="AD12" i="1" s="1"/>
  <c r="Q8" i="1"/>
  <c r="Q30" i="1" s="1"/>
  <c r="Q32" i="1" s="1"/>
  <c r="D8" i="1"/>
  <c r="D30" i="1" s="1"/>
  <c r="V8" i="1"/>
  <c r="V30" i="1" s="1"/>
  <c r="V32" i="1" s="1"/>
  <c r="T8" i="1"/>
  <c r="T30" i="1" s="1"/>
  <c r="T32" i="1" s="1"/>
  <c r="Z8" i="1"/>
  <c r="Z30" i="1" s="1"/>
  <c r="Z32" i="1" s="1"/>
  <c r="S30" i="1"/>
  <c r="S32" i="1" s="1"/>
  <c r="H10" i="1"/>
  <c r="N10" i="1"/>
  <c r="T10" i="1"/>
  <c r="Z10" i="1"/>
  <c r="P20" i="1"/>
  <c r="P19" i="1" s="1"/>
  <c r="P8" i="1" s="1"/>
  <c r="P30" i="1" s="1"/>
  <c r="P32" i="1" s="1"/>
  <c r="AB26" i="1"/>
  <c r="AC26" i="1" s="1"/>
  <c r="AD26" i="1" s="1"/>
  <c r="C10" i="1"/>
  <c r="I10" i="1"/>
  <c r="U10" i="1"/>
  <c r="AA10" i="1"/>
  <c r="O22" i="1"/>
  <c r="O19" i="1" s="1"/>
  <c r="O11" i="1"/>
  <c r="AB22" i="1"/>
  <c r="AC22" i="1" s="1"/>
  <c r="AD22" i="1" s="1"/>
  <c r="AC12" i="2" l="1"/>
  <c r="AD12" i="2"/>
  <c r="AC28" i="2"/>
  <c r="O27" i="2"/>
  <c r="AD28" i="2"/>
  <c r="AD20" i="2"/>
  <c r="AC20" i="2"/>
  <c r="O19" i="2"/>
  <c r="AC22" i="2"/>
  <c r="AD22" i="2"/>
  <c r="AD11" i="2"/>
  <c r="AC11" i="2"/>
  <c r="O10" i="2"/>
  <c r="D32" i="1"/>
  <c r="J32" i="1"/>
  <c r="AB19" i="1"/>
  <c r="AC19" i="1" s="1"/>
  <c r="AD19" i="1" s="1"/>
  <c r="O9" i="1"/>
  <c r="O8" i="1" s="1"/>
  <c r="O30" i="1" s="1"/>
  <c r="O10" i="1"/>
  <c r="AC20" i="1"/>
  <c r="AD20" i="1" s="1"/>
  <c r="AD21" i="1"/>
  <c r="AC11" i="1"/>
  <c r="AD11" i="1" s="1"/>
  <c r="AC10" i="1"/>
  <c r="AD10" i="1" s="1"/>
  <c r="AB9" i="1"/>
  <c r="K32" i="1"/>
  <c r="AC19" i="2" l="1"/>
  <c r="AD19" i="2"/>
  <c r="AC27" i="2"/>
  <c r="O26" i="2"/>
  <c r="AD27" i="2"/>
  <c r="AD10" i="2"/>
  <c r="AC10" i="2"/>
  <c r="O9" i="2"/>
  <c r="AC9" i="1"/>
  <c r="AD9" i="1" s="1"/>
  <c r="AB8" i="1"/>
  <c r="O32" i="1"/>
  <c r="AC9" i="2" l="1"/>
  <c r="AD9" i="2"/>
  <c r="O8" i="2"/>
  <c r="AD26" i="2"/>
  <c r="AC26" i="2"/>
  <c r="AC8" i="1"/>
  <c r="AD8" i="1" s="1"/>
  <c r="AB30" i="1"/>
  <c r="O30" i="2" l="1"/>
  <c r="AD8" i="2"/>
  <c r="AC8" i="2"/>
  <c r="AC30" i="1"/>
  <c r="AD30" i="1" s="1"/>
  <c r="AB32" i="1"/>
  <c r="AC32" i="1" s="1"/>
  <c r="AD32" i="1" s="1"/>
  <c r="AC30" i="2" l="1"/>
  <c r="AD30" i="2"/>
</calcChain>
</file>

<file path=xl/sharedStrings.xml><?xml version="1.0" encoding="utf-8"?>
<sst xmlns="http://schemas.openxmlformats.org/spreadsheetml/2006/main" count="123" uniqueCount="57">
  <si>
    <t xml:space="preserve"> CUADRO No.3</t>
  </si>
  <si>
    <t>INGRESOS FISCALES COMPARADOS POR PARTIDAS, DIRECCION GENERAL DE ADUANAS</t>
  </si>
  <si>
    <t>ENERO-DICIEMBRE 2023/2022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</si>
  <si>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</si>
  <si>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</si>
  <si>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</si>
  <si>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</si>
  <si>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</si>
  <si>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</si>
  <si>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</si>
  <si>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</si>
  <si>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</si>
  <si>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</si>
  <si>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</si>
  <si>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</si>
  <si>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</si>
  <si>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</si>
  <si>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</si>
  <si>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</si>
  <si>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</si>
  <si>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I) IMPUESTOS</t>
  </si>
  <si>
    <t>1)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</si>
  <si>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</si>
  <si>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</si>
  <si>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</si>
  <si>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</si>
  <si>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al Tabaco y los Cigarrillos</t>
  </si>
  <si>
    <t>- Impuesto Selectivo a las demás Mercancías</t>
  </si>
  <si>
    <t>- Impuesto adicional de RD$2.0 al consumo de gasoil y gasolina premium-regular</t>
  </si>
  <si>
    <t>- Otros</t>
  </si>
  <si>
    <t>- Accesorios sobre Impuestos Internos a  Mercancías y  Servicios</t>
  </si>
  <si>
    <t>2) IMPUESTOS SOBRE EL COMERCIO Y LAS TRANSACCIONES 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</si>
  <si>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</si>
  <si>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</si>
  <si>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</si>
  <si>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</si>
  <si>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</si>
  <si>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</si>
  <si>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- Ventas de Bienes y Servicios</t>
  </si>
  <si>
    <t>- Ventas Servicios del Estado</t>
  </si>
  <si>
    <t>IV) OTROS INGRESOS</t>
  </si>
  <si>
    <t>TOTAL</t>
  </si>
  <si>
    <t xml:space="preserve">Fondo para Registro y Devolución de los Depósitos en excesos en la Cuenta Única del Tesoro </t>
  </si>
  <si>
    <t>TOTAL DE INGRESOS REPORTADOS EN EL SIGEF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</si>
  <si>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</si>
  <si>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</si>
  <si>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</si>
  <si>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en exceso de la DGA.</t>
  </si>
  <si>
    <t>Las informaciones presentadas difieren de las presentadas en  Portal de Transparencia Fiscal,  ya que solo incluyen los ingresos presupuestarios.</t>
  </si>
  <si>
    <t>ENERO-DICIEMBRE  2023/PRESUPUESTO REFORMULADO  2023</t>
  </si>
  <si>
    <t>RECAUDADO 2023</t>
  </si>
  <si>
    <t>PRESUPUESTO REFORMULADO  2023</t>
  </si>
  <si>
    <t>DIFERENCIA</t>
  </si>
  <si>
    <t xml:space="preserve">% ALCANZADO </t>
  </si>
  <si>
    <t>2) IMPUESTOS SOBRE EL COMERCIO Y LAS TRANSACCIONES/COMERCIO EXTERIOR</t>
  </si>
  <si>
    <t xml:space="preserve">(1) Cifras sujetas a rectificación.   Incluye los dólares convertidos a la tasa oficial. </t>
  </si>
  <si>
    <t xml:space="preserve">     Excluye depósitos en exceso de la DGA.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</si>
</sst>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000_);\(#,##0.0000\)"/>
  </numFmts>
  <fonts count="21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b/>
      <sz val="10"/>
      <color theme="0"/>
      <name val="Gotham"/>
    </font>
    <font>
      <sz val="12"/>
      <name val="Courier"/>
      <family val="3"/>
    </font>
    <font>
      <b/>
      <sz val="10"/>
      <color indexed="8"/>
      <name val="Gotham"/>
    </font>
    <font>
      <sz val="10"/>
      <name val="Gotham"/>
    </font>
    <font>
      <b/>
      <sz val="10"/>
      <name val="Gotham"/>
    </font>
    <font>
      <sz val="10"/>
      <color indexed="8"/>
      <name val="Gotham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name val="Gotham"/>
    </font>
    <font>
      <b/>
      <sz val="9"/>
      <color indexed="8"/>
      <name val="Gotham"/>
    </font>
    <font>
      <sz val="8"/>
      <color indexed="8"/>
      <name val="Gotham"/>
    </font>
    <font>
      <sz val="8"/>
      <name val="Gotham"/>
    </font>
    <font>
      <sz val="10"/>
      <name val="Segoe UI"/>
      <family val="2"/>
    </font>
    <font>
      <i/>
      <sz val="12"/>
      <color indexed="8"/>
      <name val="Gotham"/>
    </font>
    <font>
      <sz val="12"/>
      <name val="Gotham"/>
    </font>
    <font>
      <sz val="10"/>
      <color theme="0"/>
      <name val="Gotham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39" fontId="6" fillId="0" borderId="0"/>
    <xf numFmtId="0" fontId="1" fillId="0" borderId="0"/>
  </cellStyleXfs>
  <cellXfs count="9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9" fontId="7" fillId="0" borderId="8" xfId="3" applyFont="1" applyBorder="1"/>
    <xf numFmtId="164" fontId="7" fillId="0" borderId="9" xfId="2" applyNumberFormat="1" applyFont="1" applyBorder="1"/>
    <xf numFmtId="164" fontId="7" fillId="0" borderId="10" xfId="2" applyNumberFormat="1" applyFont="1" applyBorder="1"/>
    <xf numFmtId="164" fontId="1" fillId="0" borderId="0" xfId="0" applyNumberFormat="1" applyFont="1"/>
    <xf numFmtId="49" fontId="7" fillId="0" borderId="8" xfId="3" applyNumberFormat="1" applyFont="1" applyBorder="1"/>
    <xf numFmtId="164" fontId="7" fillId="0" borderId="8" xfId="2" applyNumberFormat="1" applyFont="1" applyBorder="1"/>
    <xf numFmtId="49" fontId="7" fillId="0" borderId="8" xfId="3" applyNumberFormat="1" applyFont="1" applyBorder="1" applyAlignment="1">
      <alignment horizontal="left" indent="1"/>
    </xf>
    <xf numFmtId="0" fontId="8" fillId="0" borderId="8" xfId="2" applyFont="1" applyBorder="1" applyAlignment="1">
      <alignment horizontal="left" indent="2"/>
    </xf>
    <xf numFmtId="164" fontId="8" fillId="0" borderId="8" xfId="2" applyNumberFormat="1" applyFont="1" applyBorder="1" applyAlignment="1">
      <alignment horizontal="right"/>
    </xf>
    <xf numFmtId="164" fontId="8" fillId="0" borderId="10" xfId="2" applyNumberFormat="1" applyFont="1" applyBorder="1" applyAlignment="1">
      <alignment horizontal="right"/>
    </xf>
    <xf numFmtId="49" fontId="7" fillId="0" borderId="8" xfId="2" applyNumberFormat="1" applyFont="1" applyBorder="1" applyAlignment="1">
      <alignment horizontal="left" indent="1"/>
    </xf>
    <xf numFmtId="164" fontId="9" fillId="0" borderId="8" xfId="2" applyNumberFormat="1" applyFont="1" applyBorder="1" applyAlignment="1">
      <alignment horizontal="right"/>
    </xf>
    <xf numFmtId="164" fontId="9" fillId="0" borderId="10" xfId="2" applyNumberFormat="1" applyFont="1" applyBorder="1" applyAlignment="1">
      <alignment horizontal="right"/>
    </xf>
    <xf numFmtId="49" fontId="10" fillId="0" borderId="8" xfId="3" applyNumberFormat="1" applyFont="1" applyBorder="1" applyAlignment="1">
      <alignment horizontal="left" indent="2"/>
    </xf>
    <xf numFmtId="164" fontId="8" fillId="3" borderId="8" xfId="2" applyNumberFormat="1" applyFont="1" applyFill="1" applyBorder="1" applyAlignment="1">
      <alignment horizontal="right"/>
    </xf>
    <xf numFmtId="49" fontId="8" fillId="0" borderId="8" xfId="3" applyNumberFormat="1" applyFont="1" applyBorder="1" applyAlignment="1">
      <alignment horizontal="left" indent="2"/>
    </xf>
    <xf numFmtId="0" fontId="11" fillId="0" borderId="0" xfId="0" applyFont="1"/>
    <xf numFmtId="165" fontId="8" fillId="0" borderId="8" xfId="1" applyNumberFormat="1" applyFont="1" applyFill="1" applyBorder="1" applyAlignment="1" applyProtection="1">
      <alignment horizontal="right"/>
    </xf>
    <xf numFmtId="164" fontId="7" fillId="0" borderId="8" xfId="3" applyNumberFormat="1" applyFont="1" applyBorder="1" applyAlignment="1">
      <alignment horizontal="left" indent="1"/>
    </xf>
    <xf numFmtId="0" fontId="9" fillId="0" borderId="8" xfId="0" applyFont="1" applyBorder="1"/>
    <xf numFmtId="49" fontId="10" fillId="0" borderId="8" xfId="2" applyNumberFormat="1" applyFont="1" applyBorder="1" applyAlignment="1">
      <alignment horizontal="left" indent="2"/>
    </xf>
    <xf numFmtId="164" fontId="10" fillId="0" borderId="8" xfId="2" applyNumberFormat="1" applyFont="1" applyBorder="1"/>
    <xf numFmtId="49" fontId="8" fillId="0" borderId="8" xfId="2" applyNumberFormat="1" applyFont="1" applyBorder="1" applyAlignment="1">
      <alignment horizontal="left" indent="2"/>
    </xf>
    <xf numFmtId="49" fontId="9" fillId="0" borderId="8" xfId="2" applyNumberFormat="1" applyFont="1" applyBorder="1" applyAlignment="1">
      <alignment horizontal="left"/>
    </xf>
    <xf numFmtId="39" fontId="7" fillId="0" borderId="8" xfId="3" applyFont="1" applyBorder="1" applyAlignment="1">
      <alignment horizontal="left" indent="1"/>
    </xf>
    <xf numFmtId="39" fontId="10" fillId="0" borderId="8" xfId="3" applyFont="1" applyBorder="1" applyAlignment="1">
      <alignment horizontal="left" indent="2"/>
    </xf>
    <xf numFmtId="164" fontId="10" fillId="3" borderId="8" xfId="2" applyNumberFormat="1" applyFont="1" applyFill="1" applyBorder="1"/>
    <xf numFmtId="0" fontId="12" fillId="0" borderId="0" xfId="0" applyFont="1"/>
    <xf numFmtId="0" fontId="5" fillId="2" borderId="6" xfId="2" applyFont="1" applyFill="1" applyBorder="1" applyAlignment="1">
      <alignment horizontal="left" vertical="center"/>
    </xf>
    <xf numFmtId="164" fontId="5" fillId="2" borderId="6" xfId="2" applyNumberFormat="1" applyFont="1" applyFill="1" applyBorder="1" applyAlignment="1">
      <alignment vertical="center"/>
    </xf>
    <xf numFmtId="164" fontId="5" fillId="2" borderId="7" xfId="2" applyNumberFormat="1" applyFont="1" applyFill="1" applyBorder="1" applyAlignment="1">
      <alignment vertical="center"/>
    </xf>
    <xf numFmtId="0" fontId="10" fillId="0" borderId="11" xfId="2" applyFont="1" applyBorder="1" applyAlignment="1">
      <alignment horizontal="left" vertical="center"/>
    </xf>
    <xf numFmtId="164" fontId="10" fillId="0" borderId="12" xfId="2" applyNumberFormat="1" applyFont="1" applyBorder="1" applyAlignment="1">
      <alignment vertical="center"/>
    </xf>
    <xf numFmtId="43" fontId="8" fillId="0" borderId="10" xfId="1" applyFont="1" applyFill="1" applyBorder="1" applyAlignment="1" applyProtection="1">
      <alignment horizontal="right" vertical="center"/>
    </xf>
    <xf numFmtId="49" fontId="5" fillId="2" borderId="13" xfId="0" applyNumberFormat="1" applyFont="1" applyFill="1" applyBorder="1" applyAlignment="1">
      <alignment horizontal="left" vertical="center"/>
    </xf>
    <xf numFmtId="165" fontId="5" fillId="2" borderId="12" xfId="0" applyNumberFormat="1" applyFont="1" applyFill="1" applyBorder="1" applyAlignment="1">
      <alignment vertical="center"/>
    </xf>
    <xf numFmtId="164" fontId="5" fillId="2" borderId="12" xfId="0" applyNumberFormat="1" applyFont="1" applyFill="1" applyBorder="1" applyAlignment="1">
      <alignment vertical="center"/>
    </xf>
    <xf numFmtId="164" fontId="13" fillId="0" borderId="0" xfId="0" applyNumberFormat="1" applyFont="1"/>
    <xf numFmtId="164" fontId="10" fillId="0" borderId="0" xfId="2" applyNumberFormat="1" applyFont="1" applyAlignment="1">
      <alignment vertical="center"/>
    </xf>
    <xf numFmtId="0" fontId="8" fillId="0" borderId="0" xfId="0" applyFont="1"/>
    <xf numFmtId="164" fontId="8" fillId="0" borderId="0" xfId="0" applyNumberFormat="1" applyFont="1"/>
    <xf numFmtId="164" fontId="8" fillId="0" borderId="0" xfId="2" applyNumberFormat="1" applyFont="1" applyAlignment="1">
      <alignment horizontal="center" vertical="center"/>
    </xf>
    <xf numFmtId="49" fontId="14" fillId="0" borderId="0" xfId="0" applyNumberFormat="1" applyFont="1"/>
    <xf numFmtId="0" fontId="15" fillId="0" borderId="0" xfId="0" applyFont="1"/>
    <xf numFmtId="0" fontId="15" fillId="0" borderId="0" xfId="0" applyFont="1" applyAlignment="1">
      <alignment horizontal="left" indent="1"/>
    </xf>
    <xf numFmtId="164" fontId="9" fillId="0" borderId="0" xfId="0" applyNumberFormat="1" applyFont="1"/>
    <xf numFmtId="165" fontId="8" fillId="0" borderId="0" xfId="0" applyNumberFormat="1" applyFont="1" applyAlignment="1">
      <alignment horizontal="center"/>
    </xf>
    <xf numFmtId="0" fontId="10" fillId="0" borderId="0" xfId="0" applyFont="1"/>
    <xf numFmtId="164" fontId="1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5" fontId="16" fillId="0" borderId="0" xfId="1" applyNumberFormat="1" applyFont="1" applyFill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0" fontId="9" fillId="0" borderId="0" xfId="0" applyFont="1"/>
    <xf numFmtId="43" fontId="16" fillId="0" borderId="0" xfId="1" applyFont="1" applyFill="1" applyBorder="1" applyAlignment="1">
      <alignment horizontal="center"/>
    </xf>
    <xf numFmtId="165" fontId="16" fillId="3" borderId="0" xfId="1" applyNumberFormat="1" applyFont="1" applyFill="1" applyBorder="1" applyAlignment="1">
      <alignment horizontal="center"/>
    </xf>
    <xf numFmtId="165" fontId="8" fillId="0" borderId="0" xfId="0" applyNumberFormat="1" applyFont="1"/>
    <xf numFmtId="0" fontId="17" fillId="0" borderId="0" xfId="0" applyFont="1"/>
    <xf numFmtId="0" fontId="18" fillId="0" borderId="0" xfId="0" applyFont="1"/>
    <xf numFmtId="0" fontId="3" fillId="0" borderId="0" xfId="0" applyFont="1" applyAlignment="1">
      <alignment horizontal="center"/>
    </xf>
    <xf numFmtId="0" fontId="19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5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 applyProtection="1">
      <alignment horizontal="center" vertical="center" wrapText="1"/>
    </xf>
    <xf numFmtId="164" fontId="7" fillId="0" borderId="9" xfId="2" applyNumberFormat="1" applyFont="1" applyBorder="1" applyAlignment="1">
      <alignment horizontal="right" indent="1"/>
    </xf>
    <xf numFmtId="164" fontId="7" fillId="0" borderId="10" xfId="2" applyNumberFormat="1" applyFont="1" applyBorder="1" applyAlignment="1">
      <alignment horizontal="right" indent="1"/>
    </xf>
    <xf numFmtId="164" fontId="10" fillId="0" borderId="0" xfId="0" applyNumberFormat="1" applyFont="1"/>
    <xf numFmtId="164" fontId="7" fillId="0" borderId="8" xfId="2" applyNumberFormat="1" applyFont="1" applyBorder="1" applyAlignment="1">
      <alignment horizontal="right" indent="1"/>
    </xf>
    <xf numFmtId="164" fontId="8" fillId="0" borderId="10" xfId="2" applyNumberFormat="1" applyFont="1" applyBorder="1" applyAlignment="1">
      <alignment horizontal="right" indent="1"/>
    </xf>
    <xf numFmtId="164" fontId="9" fillId="0" borderId="8" xfId="2" applyNumberFormat="1" applyFont="1" applyBorder="1" applyAlignment="1">
      <alignment horizontal="right" indent="1"/>
    </xf>
    <xf numFmtId="164" fontId="9" fillId="0" borderId="10" xfId="2" applyNumberFormat="1" applyFont="1" applyBorder="1" applyAlignment="1">
      <alignment horizontal="right" indent="1"/>
    </xf>
    <xf numFmtId="43" fontId="8" fillId="0" borderId="10" xfId="1" applyFont="1" applyFill="1" applyBorder="1" applyAlignment="1" applyProtection="1">
      <alignment horizontal="right" indent="1"/>
    </xf>
    <xf numFmtId="164" fontId="7" fillId="0" borderId="0" xfId="0" applyNumberFormat="1" applyFont="1"/>
    <xf numFmtId="164" fontId="5" fillId="2" borderId="6" xfId="2" applyNumberFormat="1" applyFont="1" applyFill="1" applyBorder="1" applyAlignment="1">
      <alignment horizontal="right" vertical="center" indent="1"/>
    </xf>
    <xf numFmtId="164" fontId="5" fillId="2" borderId="7" xfId="2" applyNumberFormat="1" applyFont="1" applyFill="1" applyBorder="1" applyAlignment="1">
      <alignment horizontal="right" vertical="center" indent="1"/>
    </xf>
    <xf numFmtId="0" fontId="20" fillId="0" borderId="0" xfId="0" applyFont="1"/>
    <xf numFmtId="164" fontId="7" fillId="0" borderId="0" xfId="2" applyNumberFormat="1" applyFont="1" applyAlignment="1">
      <alignment vertical="center"/>
    </xf>
    <xf numFmtId="164" fontId="17" fillId="0" borderId="0" xfId="4" applyNumberFormat="1" applyFont="1"/>
    <xf numFmtId="164" fontId="16" fillId="0" borderId="0" xfId="0" applyNumberFormat="1" applyFont="1"/>
    <xf numFmtId="166" fontId="8" fillId="0" borderId="0" xfId="0" applyNumberFormat="1" applyFont="1"/>
    <xf numFmtId="165" fontId="8" fillId="0" borderId="0" xfId="1" applyNumberFormat="1" applyFont="1" applyFill="1" applyBorder="1"/>
    <xf numFmtId="43" fontId="8" fillId="0" borderId="0" xfId="1" applyFont="1" applyFill="1" applyBorder="1"/>
  </cellXfs>
  <cellStyles count="5">
    <cellStyle name="Millares" xfId="1" builtinId="3"/>
    <cellStyle name="Normal" xfId="0" builtinId="0"/>
    <cellStyle name="Normal 10 2" xfId="4" xr:uid="{CFEAE609-000B-4412-ADB5-8F1D997CC0C6}"/>
    <cellStyle name="Normal_COMPARACION 2002-2001 2" xfId="2" xr:uid="{D86A98C4-0547-4BC6-B416-9ED71C197AE5}"/>
    <cellStyle name="Normal_Hoja6" xfId="3" xr:uid="{6EBA8719-2E04-410E-9249-68BF24D17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3/INGRESOS%20ENERO-DICIEMBRE%202023%20cierre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2-2023"/>
      <sheetName val="FINANCIERO (2023 Est. 2023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3 (REC)"/>
      <sheetName val="2023 (RESUMEN)"/>
      <sheetName val="2023 REC- EST "/>
      <sheetName val="2023 REC-EST RES"/>
    </sheetNames>
    <sheetDataSet>
      <sheetData sheetId="0"/>
      <sheetData sheetId="1"/>
      <sheetData sheetId="2"/>
      <sheetData sheetId="3">
        <row r="27">
          <cell r="C27">
            <v>11744.6</v>
          </cell>
          <cell r="D27">
            <v>11918.2</v>
          </cell>
          <cell r="E27">
            <v>12451.5</v>
          </cell>
          <cell r="F27">
            <v>11048.7</v>
          </cell>
          <cell r="G27">
            <v>12753.5</v>
          </cell>
          <cell r="H27">
            <v>13919.7</v>
          </cell>
          <cell r="I27">
            <v>12816.7</v>
          </cell>
          <cell r="J27">
            <v>14542.9</v>
          </cell>
          <cell r="K27">
            <v>13751</v>
          </cell>
          <cell r="L27">
            <v>12759.9</v>
          </cell>
          <cell r="M27">
            <v>12176.2</v>
          </cell>
          <cell r="N27">
            <v>11696.8</v>
          </cell>
          <cell r="P27">
            <v>11788</v>
          </cell>
          <cell r="Q27">
            <v>10998.1</v>
          </cell>
          <cell r="R27">
            <v>12652.4</v>
          </cell>
          <cell r="S27">
            <v>11007.4</v>
          </cell>
          <cell r="T27">
            <v>12549</v>
          </cell>
          <cell r="U27">
            <v>11983.8</v>
          </cell>
          <cell r="V27">
            <v>12639.7</v>
          </cell>
          <cell r="W27">
            <v>12558.3</v>
          </cell>
          <cell r="X27">
            <v>12810.7</v>
          </cell>
          <cell r="Y27">
            <v>13720.7</v>
          </cell>
          <cell r="Z27">
            <v>13782.2</v>
          </cell>
          <cell r="AA27">
            <v>11615.7</v>
          </cell>
        </row>
        <row r="47">
          <cell r="C47">
            <v>4000.2</v>
          </cell>
          <cell r="D47">
            <v>4024.5</v>
          </cell>
          <cell r="E47">
            <v>4272.2</v>
          </cell>
          <cell r="F47">
            <v>3651.2</v>
          </cell>
          <cell r="G47">
            <v>4256</v>
          </cell>
          <cell r="H47">
            <v>4688.2</v>
          </cell>
          <cell r="I47">
            <v>3995.8</v>
          </cell>
          <cell r="J47">
            <v>4583.8</v>
          </cell>
          <cell r="K47">
            <v>4503.6000000000004</v>
          </cell>
          <cell r="L47">
            <v>4214.8999999999996</v>
          </cell>
          <cell r="M47">
            <v>4395</v>
          </cell>
          <cell r="N47">
            <v>4049.3</v>
          </cell>
          <cell r="P47">
            <v>3654.2</v>
          </cell>
          <cell r="Q47">
            <v>3516.3</v>
          </cell>
          <cell r="R47">
            <v>3973.2</v>
          </cell>
          <cell r="S47">
            <v>3658.7</v>
          </cell>
          <cell r="T47">
            <v>4217.5</v>
          </cell>
          <cell r="U47">
            <v>4011.4</v>
          </cell>
          <cell r="V47">
            <v>4393.7</v>
          </cell>
          <cell r="W47">
            <v>4278.6000000000004</v>
          </cell>
          <cell r="X47">
            <v>4688.3</v>
          </cell>
          <cell r="Y47">
            <v>5068.2</v>
          </cell>
          <cell r="Z47">
            <v>5054.3</v>
          </cell>
          <cell r="AA47">
            <v>4280.6000000000004</v>
          </cell>
        </row>
      </sheetData>
      <sheetData sheetId="4"/>
      <sheetData sheetId="5"/>
      <sheetData sheetId="6"/>
      <sheetData sheetId="7">
        <row r="11">
          <cell r="P11">
            <v>11788</v>
          </cell>
          <cell r="Q11">
            <v>10998.1</v>
          </cell>
          <cell r="R11">
            <v>12652.4</v>
          </cell>
          <cell r="S11">
            <v>11007.4</v>
          </cell>
          <cell r="T11">
            <v>12549</v>
          </cell>
          <cell r="U11">
            <v>11983.8</v>
          </cell>
          <cell r="V11">
            <v>12639.7</v>
          </cell>
          <cell r="W11">
            <v>12558.3</v>
          </cell>
          <cell r="X11">
            <v>12810.7</v>
          </cell>
          <cell r="Y11">
            <v>13720.7</v>
          </cell>
          <cell r="Z11">
            <v>13782.2</v>
          </cell>
          <cell r="AA11">
            <v>11615.7</v>
          </cell>
        </row>
        <row r="13">
          <cell r="P13">
            <v>1153.3</v>
          </cell>
          <cell r="Q13">
            <v>1182.5999999999999</v>
          </cell>
          <cell r="R13">
            <v>1416</v>
          </cell>
          <cell r="S13">
            <v>1154.7</v>
          </cell>
          <cell r="T13">
            <v>1189.7</v>
          </cell>
          <cell r="U13">
            <v>1096.8</v>
          </cell>
          <cell r="V13">
            <v>1109.0999999999999</v>
          </cell>
          <cell r="W13">
            <v>1075.2</v>
          </cell>
          <cell r="X13">
            <v>1357.7</v>
          </cell>
          <cell r="Y13">
            <v>1416.7</v>
          </cell>
          <cell r="Z13">
            <v>1578.9</v>
          </cell>
          <cell r="AA13">
            <v>1327.4</v>
          </cell>
        </row>
        <row r="14">
          <cell r="P14">
            <v>126.4</v>
          </cell>
          <cell r="Q14">
            <v>135.9</v>
          </cell>
          <cell r="R14">
            <v>177.6</v>
          </cell>
          <cell r="S14">
            <v>168.9</v>
          </cell>
          <cell r="T14">
            <v>290.3</v>
          </cell>
          <cell r="U14">
            <v>200.3</v>
          </cell>
          <cell r="V14">
            <v>186.7</v>
          </cell>
          <cell r="W14">
            <v>265.39999999999998</v>
          </cell>
          <cell r="X14">
            <v>285.3</v>
          </cell>
          <cell r="Y14">
            <v>266.39999999999998</v>
          </cell>
          <cell r="Z14">
            <v>432.8</v>
          </cell>
          <cell r="AA14">
            <v>58.8</v>
          </cell>
        </row>
        <row r="15">
          <cell r="P15">
            <v>167.8</v>
          </cell>
          <cell r="Q15">
            <v>155.1</v>
          </cell>
          <cell r="R15">
            <v>203.6</v>
          </cell>
          <cell r="S15">
            <v>173.8</v>
          </cell>
          <cell r="T15">
            <v>238.3</v>
          </cell>
          <cell r="U15">
            <v>199.2</v>
          </cell>
          <cell r="V15">
            <v>260.39999999999998</v>
          </cell>
          <cell r="W15">
            <v>356</v>
          </cell>
          <cell r="X15">
            <v>299</v>
          </cell>
          <cell r="Y15">
            <v>362.7</v>
          </cell>
          <cell r="Z15">
            <v>344.9</v>
          </cell>
          <cell r="AA15">
            <v>191.4</v>
          </cell>
        </row>
        <row r="16">
          <cell r="P16">
            <v>125.1</v>
          </cell>
          <cell r="Q16">
            <v>115.3</v>
          </cell>
          <cell r="R16">
            <v>201.3</v>
          </cell>
          <cell r="S16">
            <v>108.6</v>
          </cell>
          <cell r="T16">
            <v>179.1</v>
          </cell>
          <cell r="U16">
            <v>166.6</v>
          </cell>
          <cell r="V16">
            <v>215.7</v>
          </cell>
          <cell r="W16">
            <v>132.19999999999999</v>
          </cell>
          <cell r="X16">
            <v>168.4</v>
          </cell>
          <cell r="Y16">
            <v>162.30000000000001</v>
          </cell>
          <cell r="Z16">
            <v>172.5</v>
          </cell>
          <cell r="AA16">
            <v>151.9</v>
          </cell>
        </row>
        <row r="17"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</row>
        <row r="18">
          <cell r="P18">
            <v>31.6</v>
          </cell>
          <cell r="Q18">
            <v>29.2</v>
          </cell>
          <cell r="R18">
            <v>27.5</v>
          </cell>
          <cell r="S18">
            <v>22.7</v>
          </cell>
          <cell r="T18">
            <v>37.1</v>
          </cell>
          <cell r="U18">
            <v>56.3</v>
          </cell>
          <cell r="V18">
            <v>45.2</v>
          </cell>
          <cell r="W18">
            <v>37.6</v>
          </cell>
          <cell r="X18">
            <v>39.700000000000003</v>
          </cell>
          <cell r="Y18">
            <v>43.1</v>
          </cell>
          <cell r="Z18">
            <v>35.6</v>
          </cell>
          <cell r="AA18">
            <v>34.200000000000003</v>
          </cell>
        </row>
        <row r="21">
          <cell r="P21">
            <v>3654.2</v>
          </cell>
          <cell r="Q21">
            <v>3516.3</v>
          </cell>
          <cell r="R21">
            <v>3973.2</v>
          </cell>
          <cell r="S21">
            <v>3658.7</v>
          </cell>
          <cell r="T21">
            <v>4217.5</v>
          </cell>
          <cell r="U21">
            <v>4011.4</v>
          </cell>
          <cell r="V21">
            <v>4393.7</v>
          </cell>
          <cell r="W21">
            <v>4278.6000000000004</v>
          </cell>
          <cell r="X21">
            <v>4688.3</v>
          </cell>
          <cell r="Y21">
            <v>5068.2</v>
          </cell>
          <cell r="Z21">
            <v>5054.3</v>
          </cell>
          <cell r="AA21">
            <v>4280.6000000000004</v>
          </cell>
        </row>
        <row r="23">
          <cell r="P23">
            <v>29.8</v>
          </cell>
          <cell r="Q23">
            <v>21.2</v>
          </cell>
          <cell r="R23">
            <v>22.9</v>
          </cell>
          <cell r="S23">
            <v>21.8</v>
          </cell>
          <cell r="T23">
            <v>25.5</v>
          </cell>
          <cell r="U23">
            <v>18</v>
          </cell>
          <cell r="V23">
            <v>20.399999999999999</v>
          </cell>
          <cell r="W23">
            <v>20.399999999999999</v>
          </cell>
          <cell r="X23">
            <v>10.199999999999999</v>
          </cell>
          <cell r="Y23">
            <v>0</v>
          </cell>
          <cell r="Z23">
            <v>0</v>
          </cell>
          <cell r="AA23">
            <v>0.7</v>
          </cell>
        </row>
        <row r="24">
          <cell r="P24">
            <v>1.4</v>
          </cell>
          <cell r="Q24">
            <v>1.5</v>
          </cell>
          <cell r="R24">
            <v>1.2</v>
          </cell>
          <cell r="S24">
            <v>1.2</v>
          </cell>
          <cell r="T24">
            <v>2.1</v>
          </cell>
          <cell r="U24">
            <v>1.7</v>
          </cell>
          <cell r="V24">
            <v>0.6</v>
          </cell>
          <cell r="W24">
            <v>1.5</v>
          </cell>
          <cell r="X24">
            <v>0.9</v>
          </cell>
          <cell r="Y24">
            <v>1.5</v>
          </cell>
          <cell r="Z24">
            <v>1.6</v>
          </cell>
          <cell r="AA24">
            <v>1.6</v>
          </cell>
        </row>
        <row r="25"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0.1</v>
          </cell>
          <cell r="V25">
            <v>0.2</v>
          </cell>
          <cell r="W25">
            <v>0</v>
          </cell>
          <cell r="X25">
            <v>0.1</v>
          </cell>
          <cell r="Y25">
            <v>0.1</v>
          </cell>
          <cell r="Z25">
            <v>0</v>
          </cell>
          <cell r="AA25">
            <v>0.2</v>
          </cell>
        </row>
        <row r="28">
          <cell r="P28">
            <v>121.3</v>
          </cell>
          <cell r="Q28">
            <v>214.6</v>
          </cell>
          <cell r="R28">
            <v>311</v>
          </cell>
          <cell r="S28">
            <v>275.39999999999998</v>
          </cell>
          <cell r="T28">
            <v>93.3</v>
          </cell>
          <cell r="U28">
            <v>239.5</v>
          </cell>
          <cell r="V28">
            <v>88.5</v>
          </cell>
          <cell r="W28">
            <v>77.599999999999994</v>
          </cell>
          <cell r="X28">
            <v>144.5</v>
          </cell>
          <cell r="Y28">
            <v>124.2</v>
          </cell>
          <cell r="Z28">
            <v>114.6</v>
          </cell>
          <cell r="AA28">
            <v>100.6</v>
          </cell>
        </row>
        <row r="29">
          <cell r="P29">
            <v>41</v>
          </cell>
          <cell r="Q29">
            <v>732.1</v>
          </cell>
          <cell r="R29">
            <v>0</v>
          </cell>
          <cell r="S29">
            <v>68.7</v>
          </cell>
          <cell r="T29">
            <v>0</v>
          </cell>
          <cell r="U29">
            <v>0</v>
          </cell>
          <cell r="V29">
            <v>59.7</v>
          </cell>
          <cell r="W29">
            <v>0</v>
          </cell>
          <cell r="X29">
            <v>0</v>
          </cell>
          <cell r="Y29">
            <v>77.2</v>
          </cell>
          <cell r="Z29">
            <v>0.7</v>
          </cell>
          <cell r="AA29">
            <v>0</v>
          </cell>
          <cell r="AB29">
            <v>979.4000000000002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333FE-28C9-4859-B863-6007C742DB5E}">
  <sheetPr>
    <pageSetUpPr fitToPage="1"/>
  </sheetPr>
  <dimension ref="A1:BJ215"/>
  <sheetViews>
    <sheetView showGridLines="0" topLeftCell="A17" zoomScaleNormal="100" workbookViewId="0">
      <selection activeCell="T33" sqref="C33:T45"/>
    </sheetView>
  </sheetViews>
  <sheetFormatPr baseColWidth="10" defaultColWidth="11.42578125" defaultRowHeight="12.75" x14ac:dyDescent="0.2"/>
  <cols>
    <col min="1" max="1" width="1.28515625" customWidth="1"/>
    <col min="2" max="2" width="73.140625" customWidth="1"/>
    <col min="3" max="7" width="10.7109375" customWidth="1"/>
    <col min="8" max="8" width="11.28515625" bestFit="1" customWidth="1"/>
    <col min="9" max="10" width="11.28515625" customWidth="1"/>
    <col min="11" max="11" width="13.42578125" bestFit="1" customWidth="1"/>
    <col min="12" max="13" width="11.28515625" customWidth="1"/>
    <col min="14" max="14" width="13" bestFit="1" customWidth="1"/>
    <col min="15" max="15" width="12.42578125" customWidth="1"/>
    <col min="16" max="16" width="11.7109375" customWidth="1"/>
    <col min="17" max="21" width="10.85546875" customWidth="1"/>
    <col min="22" max="22" width="11.5703125" customWidth="1"/>
    <col min="23" max="23" width="11.7109375" customWidth="1"/>
    <col min="24" max="26" width="12.28515625" customWidth="1"/>
    <col min="27" max="27" width="13.5703125" customWidth="1"/>
    <col min="28" max="28" width="12.7109375" customWidth="1"/>
    <col min="29" max="29" width="11.140625" customWidth="1"/>
    <col min="30" max="30" width="9" customWidth="1"/>
  </cols>
  <sheetData>
    <row r="1" spans="2:62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</row>
    <row r="2" spans="2:62" ht="15.75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3" spans="2:62" ht="16.5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</row>
    <row r="4" spans="2:62" ht="16.5" customHeight="1" x14ac:dyDescent="0.2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</row>
    <row r="5" spans="2:62" ht="14.25" x14ac:dyDescent="0.2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</row>
    <row r="6" spans="2:62" ht="20.25" customHeight="1" x14ac:dyDescent="0.2">
      <c r="B6" s="6" t="s">
        <v>4</v>
      </c>
      <c r="C6" s="7">
        <v>2022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6">
        <v>2022</v>
      </c>
      <c r="P6" s="7">
        <v>2023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6">
        <v>2023</v>
      </c>
      <c r="AC6" s="8" t="s">
        <v>5</v>
      </c>
      <c r="AD6" s="9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</row>
    <row r="7" spans="2:62" ht="22.5" customHeight="1" thickBot="1" x14ac:dyDescent="0.25">
      <c r="B7" s="10"/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10"/>
      <c r="P7" s="11" t="s">
        <v>6</v>
      </c>
      <c r="Q7" s="11" t="s">
        <v>7</v>
      </c>
      <c r="R7" s="11" t="s">
        <v>8</v>
      </c>
      <c r="S7" s="11" t="s">
        <v>9</v>
      </c>
      <c r="T7" s="11" t="s">
        <v>10</v>
      </c>
      <c r="U7" s="11" t="s">
        <v>11</v>
      </c>
      <c r="V7" s="11" t="s">
        <v>12</v>
      </c>
      <c r="W7" s="11" t="s">
        <v>13</v>
      </c>
      <c r="X7" s="11" t="s">
        <v>14</v>
      </c>
      <c r="Y7" s="11" t="s">
        <v>15</v>
      </c>
      <c r="Z7" s="11" t="s">
        <v>16</v>
      </c>
      <c r="AA7" s="11" t="s">
        <v>17</v>
      </c>
      <c r="AB7" s="10"/>
      <c r="AC7" s="12" t="s">
        <v>18</v>
      </c>
      <c r="AD7" s="13" t="s">
        <v>19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</row>
    <row r="8" spans="2:62" ht="18" customHeight="1" thickTop="1" x14ac:dyDescent="0.2">
      <c r="B8" s="14" t="s">
        <v>20</v>
      </c>
      <c r="C8" s="15">
        <f>+C9+C19</f>
        <v>17526.2</v>
      </c>
      <c r="D8" s="15">
        <f t="shared" ref="D8:AB8" si="0">+D9+D19</f>
        <v>17562.400000000001</v>
      </c>
      <c r="E8" s="15">
        <f t="shared" si="0"/>
        <v>18796.400000000001</v>
      </c>
      <c r="F8" s="15">
        <f t="shared" si="0"/>
        <v>16488.5</v>
      </c>
      <c r="G8" s="15">
        <f t="shared" si="0"/>
        <v>19148.400000000001</v>
      </c>
      <c r="H8" s="15">
        <f t="shared" si="0"/>
        <v>20446.8</v>
      </c>
      <c r="I8" s="15">
        <f t="shared" si="0"/>
        <v>18938.300000000003</v>
      </c>
      <c r="J8" s="15">
        <f t="shared" si="0"/>
        <v>21126.199999999997</v>
      </c>
      <c r="K8" s="15">
        <f t="shared" si="0"/>
        <v>20357.400000000001</v>
      </c>
      <c r="L8" s="15">
        <f t="shared" si="0"/>
        <v>19102.599999999999</v>
      </c>
      <c r="M8" s="15">
        <f t="shared" si="0"/>
        <v>18819</v>
      </c>
      <c r="N8" s="15">
        <f t="shared" si="0"/>
        <v>17656.099999999999</v>
      </c>
      <c r="O8" s="16">
        <f t="shared" si="0"/>
        <v>225968.3</v>
      </c>
      <c r="P8" s="15">
        <f t="shared" si="0"/>
        <v>17077.599999999999</v>
      </c>
      <c r="Q8" s="15">
        <f t="shared" si="0"/>
        <v>16155.2</v>
      </c>
      <c r="R8" s="15">
        <f t="shared" si="0"/>
        <v>18675.7</v>
      </c>
      <c r="S8" s="15">
        <f t="shared" si="0"/>
        <v>16317.8</v>
      </c>
      <c r="T8" s="15">
        <f t="shared" si="0"/>
        <v>18728.599999999999</v>
      </c>
      <c r="U8" s="15">
        <f t="shared" si="0"/>
        <v>17734.099999999999</v>
      </c>
      <c r="V8" s="15">
        <f t="shared" si="0"/>
        <v>18871.5</v>
      </c>
      <c r="W8" s="15">
        <f t="shared" si="0"/>
        <v>18725.199999999997</v>
      </c>
      <c r="X8" s="15">
        <f t="shared" si="0"/>
        <v>19660.2</v>
      </c>
      <c r="Y8" s="15">
        <f t="shared" si="0"/>
        <v>21041.600000000002</v>
      </c>
      <c r="Z8" s="15">
        <f t="shared" si="0"/>
        <v>21402.800000000003</v>
      </c>
      <c r="AA8" s="15">
        <f t="shared" si="0"/>
        <v>17662.300000000003</v>
      </c>
      <c r="AB8" s="16">
        <f t="shared" si="0"/>
        <v>222052.6</v>
      </c>
      <c r="AC8" s="15">
        <f t="shared" ref="AC8:AC19" si="1">+AB8-O8</f>
        <v>-3915.6999999999825</v>
      </c>
      <c r="AD8" s="16">
        <f t="shared" ref="AD8:AD30" si="2">+AC8/O8*100</f>
        <v>-1.7328536790337328</v>
      </c>
      <c r="AE8" s="17"/>
      <c r="AF8" s="17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</row>
    <row r="9" spans="2:62" ht="18" customHeight="1" x14ac:dyDescent="0.2">
      <c r="B9" s="18" t="s">
        <v>21</v>
      </c>
      <c r="C9" s="19">
        <f t="shared" ref="C9:AA9" si="3">+C11+C12+C18</f>
        <v>13499.9</v>
      </c>
      <c r="D9" s="19">
        <f t="shared" si="3"/>
        <v>13514.300000000001</v>
      </c>
      <c r="E9" s="19">
        <f>+E11+E12+E18</f>
        <v>14497.5</v>
      </c>
      <c r="F9" s="19">
        <f>+F11+F12+F18</f>
        <v>12812.5</v>
      </c>
      <c r="G9" s="19">
        <f>+G11+G12+G18</f>
        <v>14869.9</v>
      </c>
      <c r="H9" s="19">
        <f>+H11+H12+H18</f>
        <v>15737.2</v>
      </c>
      <c r="I9" s="19">
        <f>+I11+I12+I18</f>
        <v>14918.7</v>
      </c>
      <c r="J9" s="19">
        <f t="shared" ref="J9:M9" si="4">+J11+J12+J18</f>
        <v>16516.599999999999</v>
      </c>
      <c r="K9" s="19">
        <f t="shared" si="4"/>
        <v>15837.400000000001</v>
      </c>
      <c r="L9" s="19">
        <f t="shared" si="4"/>
        <v>14870.1</v>
      </c>
      <c r="M9" s="19">
        <f t="shared" si="4"/>
        <v>14404.8</v>
      </c>
      <c r="N9" s="19">
        <f t="shared" si="3"/>
        <v>13582.6</v>
      </c>
      <c r="O9" s="19">
        <f t="shared" si="3"/>
        <v>175061.49999999997</v>
      </c>
      <c r="P9" s="19">
        <f t="shared" si="3"/>
        <v>13392.2</v>
      </c>
      <c r="Q9" s="19">
        <f t="shared" si="3"/>
        <v>12616.2</v>
      </c>
      <c r="R9" s="19">
        <f t="shared" si="3"/>
        <v>14678.4</v>
      </c>
      <c r="S9" s="19">
        <f t="shared" si="3"/>
        <v>12636.1</v>
      </c>
      <c r="T9" s="19">
        <f t="shared" si="3"/>
        <v>14483.5</v>
      </c>
      <c r="U9" s="19">
        <f t="shared" si="3"/>
        <v>13702.999999999998</v>
      </c>
      <c r="V9" s="19">
        <f t="shared" si="3"/>
        <v>14456.800000000001</v>
      </c>
      <c r="W9" s="19">
        <f t="shared" si="3"/>
        <v>14424.699999999999</v>
      </c>
      <c r="X9" s="19">
        <f t="shared" si="3"/>
        <v>14960.800000000001</v>
      </c>
      <c r="Y9" s="19">
        <f t="shared" si="3"/>
        <v>15971.900000000001</v>
      </c>
      <c r="Z9" s="19">
        <f t="shared" si="3"/>
        <v>16346.900000000001</v>
      </c>
      <c r="AA9" s="19">
        <f t="shared" si="3"/>
        <v>13379.400000000001</v>
      </c>
      <c r="AB9" s="19">
        <f>+AB10+AB12+AB18</f>
        <v>171049.9</v>
      </c>
      <c r="AC9" s="19">
        <f t="shared" si="1"/>
        <v>-4011.5999999999767</v>
      </c>
      <c r="AD9" s="16">
        <f t="shared" si="2"/>
        <v>-2.2915375453768974</v>
      </c>
      <c r="AE9" s="17"/>
      <c r="AF9" s="17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</row>
    <row r="10" spans="2:62" ht="18" customHeight="1" x14ac:dyDescent="0.2">
      <c r="B10" s="20" t="s">
        <v>22</v>
      </c>
      <c r="C10" s="19">
        <f t="shared" ref="C10:AB10" si="5">+C11</f>
        <v>11744.6</v>
      </c>
      <c r="D10" s="19">
        <f t="shared" si="5"/>
        <v>11918.2</v>
      </c>
      <c r="E10" s="19">
        <f t="shared" si="5"/>
        <v>12451.5</v>
      </c>
      <c r="F10" s="19">
        <f t="shared" si="5"/>
        <v>11048.7</v>
      </c>
      <c r="G10" s="19">
        <f t="shared" si="5"/>
        <v>12753.5</v>
      </c>
      <c r="H10" s="19">
        <f t="shared" si="5"/>
        <v>13919.7</v>
      </c>
      <c r="I10" s="19">
        <f t="shared" si="5"/>
        <v>12816.7</v>
      </c>
      <c r="J10" s="19">
        <f t="shared" si="5"/>
        <v>14542.9</v>
      </c>
      <c r="K10" s="19">
        <f t="shared" si="5"/>
        <v>13751</v>
      </c>
      <c r="L10" s="19">
        <f t="shared" si="5"/>
        <v>12759.9</v>
      </c>
      <c r="M10" s="19">
        <f t="shared" si="5"/>
        <v>12176.2</v>
      </c>
      <c r="N10" s="19">
        <f t="shared" si="5"/>
        <v>11696.8</v>
      </c>
      <c r="O10" s="16">
        <f t="shared" si="5"/>
        <v>151579.69999999998</v>
      </c>
      <c r="P10" s="19">
        <f t="shared" si="5"/>
        <v>11788</v>
      </c>
      <c r="Q10" s="19">
        <f t="shared" si="5"/>
        <v>10998.1</v>
      </c>
      <c r="R10" s="19">
        <f t="shared" si="5"/>
        <v>12652.4</v>
      </c>
      <c r="S10" s="19">
        <f t="shared" si="5"/>
        <v>11007.4</v>
      </c>
      <c r="T10" s="19">
        <f t="shared" si="5"/>
        <v>12549</v>
      </c>
      <c r="U10" s="19">
        <f t="shared" si="5"/>
        <v>11983.8</v>
      </c>
      <c r="V10" s="19">
        <f t="shared" si="5"/>
        <v>12639.7</v>
      </c>
      <c r="W10" s="19">
        <f t="shared" si="5"/>
        <v>12558.3</v>
      </c>
      <c r="X10" s="19">
        <f t="shared" si="5"/>
        <v>12810.7</v>
      </c>
      <c r="Y10" s="19">
        <f t="shared" si="5"/>
        <v>13720.7</v>
      </c>
      <c r="Z10" s="19">
        <f t="shared" si="5"/>
        <v>13782.2</v>
      </c>
      <c r="AA10" s="19">
        <f t="shared" si="5"/>
        <v>11615.7</v>
      </c>
      <c r="AB10" s="16">
        <f t="shared" si="5"/>
        <v>148106</v>
      </c>
      <c r="AC10" s="19">
        <f t="shared" si="1"/>
        <v>-3473.6999999999825</v>
      </c>
      <c r="AD10" s="16">
        <f t="shared" si="2"/>
        <v>-2.2916657045765247</v>
      </c>
      <c r="AE10" s="17"/>
      <c r="AF10" s="17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</row>
    <row r="11" spans="2:62" ht="18" customHeight="1" x14ac:dyDescent="0.2">
      <c r="B11" s="21" t="s">
        <v>23</v>
      </c>
      <c r="C11" s="22">
        <f>+[1]PP!C27</f>
        <v>11744.6</v>
      </c>
      <c r="D11" s="22">
        <f>+[1]PP!D27</f>
        <v>11918.2</v>
      </c>
      <c r="E11" s="22">
        <f>+[1]PP!E27</f>
        <v>12451.5</v>
      </c>
      <c r="F11" s="22">
        <f>+[1]PP!F27</f>
        <v>11048.7</v>
      </c>
      <c r="G11" s="22">
        <f>+[1]PP!G27</f>
        <v>12753.5</v>
      </c>
      <c r="H11" s="22">
        <f>+[1]PP!H27</f>
        <v>13919.7</v>
      </c>
      <c r="I11" s="22">
        <f>+[1]PP!I27</f>
        <v>12816.7</v>
      </c>
      <c r="J11" s="22">
        <f>+[1]PP!J27</f>
        <v>14542.9</v>
      </c>
      <c r="K11" s="22">
        <f>+[1]PP!K27</f>
        <v>13751</v>
      </c>
      <c r="L11" s="22">
        <f>+[1]PP!L27</f>
        <v>12759.9</v>
      </c>
      <c r="M11" s="22">
        <f>+[1]PP!M27</f>
        <v>12176.2</v>
      </c>
      <c r="N11" s="22">
        <f>+[1]PP!N27</f>
        <v>11696.8</v>
      </c>
      <c r="O11" s="23">
        <f>SUM(C11:N11)</f>
        <v>151579.69999999998</v>
      </c>
      <c r="P11" s="22">
        <f>+[1]PP!P27</f>
        <v>11788</v>
      </c>
      <c r="Q11" s="22">
        <f>+[1]PP!Q27</f>
        <v>10998.1</v>
      </c>
      <c r="R11" s="22">
        <f>+[1]PP!R27</f>
        <v>12652.4</v>
      </c>
      <c r="S11" s="22">
        <f>+[1]PP!S27</f>
        <v>11007.4</v>
      </c>
      <c r="T11" s="22">
        <f>+[1]PP!T27</f>
        <v>12549</v>
      </c>
      <c r="U11" s="22">
        <f>+[1]PP!U27</f>
        <v>11983.8</v>
      </c>
      <c r="V11" s="22">
        <f>+[1]PP!V27</f>
        <v>12639.7</v>
      </c>
      <c r="W11" s="22">
        <f>+[1]PP!W27</f>
        <v>12558.3</v>
      </c>
      <c r="X11" s="22">
        <f>+[1]PP!X27</f>
        <v>12810.7</v>
      </c>
      <c r="Y11" s="22">
        <f>+[1]PP!Y27</f>
        <v>13720.7</v>
      </c>
      <c r="Z11" s="22">
        <f>+[1]PP!Z27</f>
        <v>13782.2</v>
      </c>
      <c r="AA11" s="22">
        <f>+[1]PP!AA27</f>
        <v>11615.7</v>
      </c>
      <c r="AB11" s="23">
        <f>SUM(P11:AA11)</f>
        <v>148106</v>
      </c>
      <c r="AC11" s="22">
        <f t="shared" si="1"/>
        <v>-3473.6999999999825</v>
      </c>
      <c r="AD11" s="23">
        <f t="shared" si="2"/>
        <v>-2.2916657045765247</v>
      </c>
      <c r="AE11" s="17"/>
      <c r="AF11" s="17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</row>
    <row r="12" spans="2:62" ht="18" customHeight="1" x14ac:dyDescent="0.2">
      <c r="B12" s="24" t="s">
        <v>24</v>
      </c>
      <c r="C12" s="25">
        <f>SUM(C13:C17)</f>
        <v>1710.9</v>
      </c>
      <c r="D12" s="25">
        <f t="shared" ref="D12:AB12" si="6">SUM(D13:D17)</f>
        <v>1562.4</v>
      </c>
      <c r="E12" s="25">
        <f t="shared" si="6"/>
        <v>1990.5</v>
      </c>
      <c r="F12" s="25">
        <f t="shared" si="6"/>
        <v>1724.5</v>
      </c>
      <c r="G12" s="25">
        <f t="shared" si="6"/>
        <v>2090.9</v>
      </c>
      <c r="H12" s="25">
        <f t="shared" si="6"/>
        <v>1781.4</v>
      </c>
      <c r="I12" s="25">
        <f t="shared" si="6"/>
        <v>2063.5</v>
      </c>
      <c r="J12" s="25">
        <f t="shared" si="6"/>
        <v>1933.4999999999998</v>
      </c>
      <c r="K12" s="25">
        <f t="shared" si="6"/>
        <v>2025.1999999999998</v>
      </c>
      <c r="L12" s="25">
        <f t="shared" si="6"/>
        <v>2067.6</v>
      </c>
      <c r="M12" s="25">
        <f t="shared" si="6"/>
        <v>2189.8000000000002</v>
      </c>
      <c r="N12" s="25">
        <f t="shared" si="6"/>
        <v>1846.7</v>
      </c>
      <c r="O12" s="25">
        <f t="shared" si="6"/>
        <v>22986.899999999998</v>
      </c>
      <c r="P12" s="25">
        <f t="shared" si="6"/>
        <v>1572.6</v>
      </c>
      <c r="Q12" s="25">
        <f t="shared" si="6"/>
        <v>1588.8999999999999</v>
      </c>
      <c r="R12" s="25">
        <f t="shared" si="6"/>
        <v>1998.4999999999998</v>
      </c>
      <c r="S12" s="25">
        <f t="shared" si="6"/>
        <v>1606</v>
      </c>
      <c r="T12" s="25">
        <f t="shared" si="6"/>
        <v>1897.3999999999999</v>
      </c>
      <c r="U12" s="25">
        <f t="shared" si="6"/>
        <v>1662.8999999999999</v>
      </c>
      <c r="V12" s="25">
        <f t="shared" si="6"/>
        <v>1771.8999999999999</v>
      </c>
      <c r="W12" s="25">
        <f t="shared" si="6"/>
        <v>1828.8</v>
      </c>
      <c r="X12" s="25">
        <f t="shared" si="6"/>
        <v>2110.4</v>
      </c>
      <c r="Y12" s="25">
        <f t="shared" si="6"/>
        <v>2208.1</v>
      </c>
      <c r="Z12" s="25">
        <f t="shared" si="6"/>
        <v>2529.1</v>
      </c>
      <c r="AA12" s="25">
        <f t="shared" si="6"/>
        <v>1729.5000000000002</v>
      </c>
      <c r="AB12" s="25">
        <f t="shared" si="6"/>
        <v>22504.100000000002</v>
      </c>
      <c r="AC12" s="25">
        <f t="shared" si="1"/>
        <v>-482.79999999999563</v>
      </c>
      <c r="AD12" s="26">
        <f t="shared" si="2"/>
        <v>-2.1003267078205226</v>
      </c>
      <c r="AE12" s="17"/>
      <c r="AF12" s="17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</row>
    <row r="13" spans="2:62" ht="18" customHeight="1" x14ac:dyDescent="0.2">
      <c r="B13" s="27" t="s">
        <v>25</v>
      </c>
      <c r="C13" s="22">
        <v>1350.4</v>
      </c>
      <c r="D13" s="22">
        <v>1159.2</v>
      </c>
      <c r="E13" s="22">
        <v>1386</v>
      </c>
      <c r="F13" s="22">
        <v>1223.4000000000001</v>
      </c>
      <c r="G13" s="22">
        <v>1375.6</v>
      </c>
      <c r="H13" s="22">
        <v>995.2</v>
      </c>
      <c r="I13" s="22">
        <v>1434.1</v>
      </c>
      <c r="J13" s="22">
        <v>1330.6</v>
      </c>
      <c r="K13" s="22">
        <v>1250</v>
      </c>
      <c r="L13" s="22">
        <v>1313</v>
      </c>
      <c r="M13" s="22">
        <v>1435.8</v>
      </c>
      <c r="N13" s="22">
        <v>1217.4000000000001</v>
      </c>
      <c r="O13" s="23">
        <f t="shared" ref="O13:O18" si="7">SUM(C13:N13)</f>
        <v>15470.699999999999</v>
      </c>
      <c r="P13" s="22">
        <v>1153.3</v>
      </c>
      <c r="Q13" s="22">
        <v>1182.5999999999999</v>
      </c>
      <c r="R13" s="22">
        <v>1416</v>
      </c>
      <c r="S13" s="22">
        <v>1154.7</v>
      </c>
      <c r="T13" s="22">
        <v>1189.7</v>
      </c>
      <c r="U13" s="22">
        <v>1096.8</v>
      </c>
      <c r="V13" s="22">
        <v>1109.0999999999999</v>
      </c>
      <c r="W13" s="22">
        <v>1075.2</v>
      </c>
      <c r="X13" s="22">
        <v>1357.7</v>
      </c>
      <c r="Y13" s="22">
        <v>1416.7</v>
      </c>
      <c r="Z13" s="22">
        <v>1578.9</v>
      </c>
      <c r="AA13" s="22">
        <v>1327.4</v>
      </c>
      <c r="AB13" s="23">
        <f t="shared" ref="AB13:AB18" si="8">SUM(P13:AA13)</f>
        <v>15058.1</v>
      </c>
      <c r="AC13" s="22">
        <f t="shared" si="1"/>
        <v>-412.59999999999854</v>
      </c>
      <c r="AD13" s="23">
        <f t="shared" si="2"/>
        <v>-2.6669769305849029</v>
      </c>
      <c r="AE13" s="17"/>
      <c r="AF13" s="17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</row>
    <row r="14" spans="2:62" ht="18" customHeight="1" x14ac:dyDescent="0.2">
      <c r="B14" s="27" t="s">
        <v>26</v>
      </c>
      <c r="C14" s="22">
        <v>83.4</v>
      </c>
      <c r="D14" s="22">
        <v>86.2</v>
      </c>
      <c r="E14" s="22">
        <v>201</v>
      </c>
      <c r="F14" s="22">
        <v>162.9</v>
      </c>
      <c r="G14" s="22">
        <v>323.89999999999998</v>
      </c>
      <c r="H14" s="22">
        <v>298.2</v>
      </c>
      <c r="I14" s="22">
        <v>237</v>
      </c>
      <c r="J14" s="22">
        <v>159.30000000000001</v>
      </c>
      <c r="K14" s="22">
        <v>323.8</v>
      </c>
      <c r="L14" s="22">
        <v>359.6</v>
      </c>
      <c r="M14" s="22">
        <v>281.2</v>
      </c>
      <c r="N14" s="22">
        <v>264.10000000000002</v>
      </c>
      <c r="O14" s="23">
        <f t="shared" si="7"/>
        <v>2780.5999999999995</v>
      </c>
      <c r="P14" s="22">
        <v>126.4</v>
      </c>
      <c r="Q14" s="22">
        <v>135.9</v>
      </c>
      <c r="R14" s="22">
        <v>177.6</v>
      </c>
      <c r="S14" s="22">
        <v>168.9</v>
      </c>
      <c r="T14" s="22">
        <v>290.3</v>
      </c>
      <c r="U14" s="22">
        <v>200.3</v>
      </c>
      <c r="V14" s="22">
        <v>186.7</v>
      </c>
      <c r="W14" s="22">
        <v>265.39999999999998</v>
      </c>
      <c r="X14" s="22">
        <v>285.3</v>
      </c>
      <c r="Y14" s="22">
        <v>266.39999999999998</v>
      </c>
      <c r="Z14" s="22">
        <v>432.8</v>
      </c>
      <c r="AA14" s="22">
        <v>58.8</v>
      </c>
      <c r="AB14" s="23">
        <f t="shared" si="8"/>
        <v>2594.8000000000002</v>
      </c>
      <c r="AC14" s="22">
        <f t="shared" si="1"/>
        <v>-185.79999999999927</v>
      </c>
      <c r="AD14" s="23">
        <f t="shared" si="2"/>
        <v>-6.6820110767460017</v>
      </c>
      <c r="AE14" s="17"/>
      <c r="AF14" s="17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2:62" ht="18" customHeight="1" x14ac:dyDescent="0.2">
      <c r="B15" s="27" t="s">
        <v>27</v>
      </c>
      <c r="C15" s="22">
        <v>170</v>
      </c>
      <c r="D15" s="28">
        <v>181.7</v>
      </c>
      <c r="E15" s="28">
        <v>208.3</v>
      </c>
      <c r="F15" s="28">
        <v>205.6</v>
      </c>
      <c r="G15" s="28">
        <v>253.4</v>
      </c>
      <c r="H15" s="28">
        <v>313.5</v>
      </c>
      <c r="I15" s="28">
        <v>231.9</v>
      </c>
      <c r="J15" s="28">
        <v>296.7</v>
      </c>
      <c r="K15" s="28">
        <v>267.89999999999998</v>
      </c>
      <c r="L15" s="28">
        <v>237.1</v>
      </c>
      <c r="M15" s="28">
        <v>291.3</v>
      </c>
      <c r="N15" s="28">
        <v>194.4</v>
      </c>
      <c r="O15" s="23">
        <f t="shared" si="7"/>
        <v>2851.8</v>
      </c>
      <c r="P15" s="22">
        <v>167.8</v>
      </c>
      <c r="Q15" s="28">
        <v>155.1</v>
      </c>
      <c r="R15" s="28">
        <v>203.6</v>
      </c>
      <c r="S15" s="28">
        <v>173.8</v>
      </c>
      <c r="T15" s="22">
        <v>238.3</v>
      </c>
      <c r="U15" s="28">
        <v>199.2</v>
      </c>
      <c r="V15" s="28">
        <v>260.39999999999998</v>
      </c>
      <c r="W15" s="28">
        <v>356</v>
      </c>
      <c r="X15" s="28">
        <v>299</v>
      </c>
      <c r="Y15" s="28">
        <v>362.7</v>
      </c>
      <c r="Z15" s="28">
        <v>344.9</v>
      </c>
      <c r="AA15" s="28">
        <v>191.4</v>
      </c>
      <c r="AB15" s="23">
        <f t="shared" si="8"/>
        <v>2952.2</v>
      </c>
      <c r="AC15" s="22">
        <f t="shared" si="1"/>
        <v>100.39999999999964</v>
      </c>
      <c r="AD15" s="23">
        <f t="shared" si="2"/>
        <v>3.5205834911283969</v>
      </c>
      <c r="AE15" s="17"/>
      <c r="AF15" s="17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2:62" s="30" customFormat="1" ht="18" customHeight="1" x14ac:dyDescent="0.2">
      <c r="B16" s="29" t="s">
        <v>28</v>
      </c>
      <c r="C16" s="22">
        <v>107.1</v>
      </c>
      <c r="D16" s="22">
        <v>134.19999999999999</v>
      </c>
      <c r="E16" s="22">
        <v>193.7</v>
      </c>
      <c r="F16" s="22">
        <v>130.30000000000001</v>
      </c>
      <c r="G16" s="22">
        <v>137.5</v>
      </c>
      <c r="H16" s="22">
        <v>170.7</v>
      </c>
      <c r="I16" s="22">
        <v>159.5</v>
      </c>
      <c r="J16" s="22">
        <v>146.6</v>
      </c>
      <c r="K16" s="22">
        <v>183.4</v>
      </c>
      <c r="L16" s="22">
        <v>157.9</v>
      </c>
      <c r="M16" s="22">
        <v>181.5</v>
      </c>
      <c r="N16" s="22">
        <v>170.8</v>
      </c>
      <c r="O16" s="23">
        <f t="shared" si="7"/>
        <v>1873.2</v>
      </c>
      <c r="P16" s="28">
        <v>125.1</v>
      </c>
      <c r="Q16" s="22">
        <v>115.3</v>
      </c>
      <c r="R16" s="28">
        <v>201.3</v>
      </c>
      <c r="S16" s="28">
        <v>108.6</v>
      </c>
      <c r="T16" s="28">
        <v>179.1</v>
      </c>
      <c r="U16" s="28">
        <v>166.6</v>
      </c>
      <c r="V16" s="28">
        <v>215.7</v>
      </c>
      <c r="W16" s="28">
        <v>132.19999999999999</v>
      </c>
      <c r="X16" s="28">
        <v>168.4</v>
      </c>
      <c r="Y16" s="28">
        <v>162.30000000000001</v>
      </c>
      <c r="Z16" s="28">
        <v>172.5</v>
      </c>
      <c r="AA16" s="28">
        <v>151.9</v>
      </c>
      <c r="AB16" s="23">
        <f t="shared" si="8"/>
        <v>1899.0000000000002</v>
      </c>
      <c r="AC16" s="22">
        <f t="shared" si="1"/>
        <v>25.800000000000182</v>
      </c>
      <c r="AD16" s="23">
        <f t="shared" si="2"/>
        <v>1.3773222293401763</v>
      </c>
      <c r="AE16" s="17"/>
      <c r="AF16" s="17"/>
    </row>
    <row r="17" spans="1:62" ht="18" customHeight="1" x14ac:dyDescent="0.2">
      <c r="B17" s="27" t="s">
        <v>29</v>
      </c>
      <c r="C17" s="22">
        <v>0</v>
      </c>
      <c r="D17" s="22">
        <v>1.1000000000000001</v>
      </c>
      <c r="E17" s="22">
        <v>1.5</v>
      </c>
      <c r="F17" s="22">
        <v>2.2999999999999998</v>
      </c>
      <c r="G17" s="22">
        <v>0.5</v>
      </c>
      <c r="H17" s="22">
        <v>3.8</v>
      </c>
      <c r="I17" s="22">
        <v>1</v>
      </c>
      <c r="J17" s="22">
        <v>0.3</v>
      </c>
      <c r="K17" s="22">
        <v>0.1</v>
      </c>
      <c r="L17" s="22">
        <v>0</v>
      </c>
      <c r="M17" s="22">
        <v>0</v>
      </c>
      <c r="N17" s="22">
        <v>0</v>
      </c>
      <c r="O17" s="23">
        <f t="shared" si="7"/>
        <v>10.6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3">
        <f t="shared" si="8"/>
        <v>0</v>
      </c>
      <c r="AC17" s="31">
        <f t="shared" si="1"/>
        <v>-10.6</v>
      </c>
      <c r="AD17" s="23">
        <f t="shared" si="2"/>
        <v>-100</v>
      </c>
      <c r="AE17" s="17"/>
      <c r="AF17" s="17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</row>
    <row r="18" spans="1:62" ht="18" customHeight="1" x14ac:dyDescent="0.2">
      <c r="B18" s="32" t="s">
        <v>30</v>
      </c>
      <c r="C18" s="25">
        <v>44.4</v>
      </c>
      <c r="D18" s="25">
        <v>33.700000000000003</v>
      </c>
      <c r="E18" s="25">
        <v>55.5</v>
      </c>
      <c r="F18" s="25">
        <v>39.299999999999997</v>
      </c>
      <c r="G18" s="25">
        <v>25.5</v>
      </c>
      <c r="H18" s="25">
        <v>36.1</v>
      </c>
      <c r="I18" s="25">
        <v>38.5</v>
      </c>
      <c r="J18" s="25">
        <v>40.200000000000003</v>
      </c>
      <c r="K18" s="25">
        <v>61.2</v>
      </c>
      <c r="L18" s="25">
        <v>42.6</v>
      </c>
      <c r="M18" s="25">
        <v>38.799999999999997</v>
      </c>
      <c r="N18" s="25">
        <v>39.1</v>
      </c>
      <c r="O18" s="26">
        <f t="shared" si="7"/>
        <v>494.90000000000003</v>
      </c>
      <c r="P18" s="25">
        <v>31.6</v>
      </c>
      <c r="Q18" s="25">
        <v>29.2</v>
      </c>
      <c r="R18" s="25">
        <v>27.5</v>
      </c>
      <c r="S18" s="25">
        <v>22.7</v>
      </c>
      <c r="T18" s="25">
        <v>37.1</v>
      </c>
      <c r="U18" s="25">
        <v>56.3</v>
      </c>
      <c r="V18" s="25">
        <v>45.2</v>
      </c>
      <c r="W18" s="25">
        <v>37.6</v>
      </c>
      <c r="X18" s="25">
        <v>39.700000000000003</v>
      </c>
      <c r="Y18" s="25">
        <v>43.1</v>
      </c>
      <c r="Z18" s="25">
        <v>35.6</v>
      </c>
      <c r="AA18" s="25">
        <v>34.200000000000003</v>
      </c>
      <c r="AB18" s="26">
        <f t="shared" si="8"/>
        <v>439.8</v>
      </c>
      <c r="AC18" s="25">
        <f t="shared" si="1"/>
        <v>-55.100000000000023</v>
      </c>
      <c r="AD18" s="26">
        <f t="shared" si="2"/>
        <v>-11.133562335825422</v>
      </c>
      <c r="AE18" s="17"/>
      <c r="AF18" s="17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t="18" customHeight="1" x14ac:dyDescent="0.2">
      <c r="B19" s="33" t="s">
        <v>31</v>
      </c>
      <c r="C19" s="25">
        <f>+C20+C22</f>
        <v>4026.2999999999997</v>
      </c>
      <c r="D19" s="25">
        <f t="shared" ref="D19:AB19" si="9">+D20+D22</f>
        <v>4048.1</v>
      </c>
      <c r="E19" s="25">
        <f t="shared" si="9"/>
        <v>4298.8999999999996</v>
      </c>
      <c r="F19" s="25">
        <f t="shared" si="9"/>
        <v>3676</v>
      </c>
      <c r="G19" s="25">
        <f t="shared" si="9"/>
        <v>4278.5</v>
      </c>
      <c r="H19" s="25">
        <f t="shared" si="9"/>
        <v>4709.5999999999995</v>
      </c>
      <c r="I19" s="25">
        <f t="shared" si="9"/>
        <v>4019.6000000000004</v>
      </c>
      <c r="J19" s="25">
        <f t="shared" si="9"/>
        <v>4609.6000000000004</v>
      </c>
      <c r="K19" s="25">
        <f t="shared" si="9"/>
        <v>4520</v>
      </c>
      <c r="L19" s="25">
        <f t="shared" si="9"/>
        <v>4232.5</v>
      </c>
      <c r="M19" s="25">
        <f t="shared" si="9"/>
        <v>4414.2</v>
      </c>
      <c r="N19" s="25">
        <f t="shared" si="9"/>
        <v>4073.5</v>
      </c>
      <c r="O19" s="25">
        <f t="shared" si="9"/>
        <v>50906.8</v>
      </c>
      <c r="P19" s="25">
        <f t="shared" si="9"/>
        <v>3685.3999999999996</v>
      </c>
      <c r="Q19" s="25">
        <f t="shared" si="9"/>
        <v>3539</v>
      </c>
      <c r="R19" s="25">
        <f t="shared" si="9"/>
        <v>3997.2999999999997</v>
      </c>
      <c r="S19" s="25">
        <f t="shared" si="9"/>
        <v>3681.7</v>
      </c>
      <c r="T19" s="25">
        <f t="shared" si="9"/>
        <v>4245.1000000000004</v>
      </c>
      <c r="U19" s="25">
        <f t="shared" si="9"/>
        <v>4031.1</v>
      </c>
      <c r="V19" s="25">
        <f t="shared" si="9"/>
        <v>4414.7</v>
      </c>
      <c r="W19" s="25">
        <f t="shared" si="9"/>
        <v>4300.5</v>
      </c>
      <c r="X19" s="25">
        <f t="shared" si="9"/>
        <v>4699.4000000000005</v>
      </c>
      <c r="Y19" s="25">
        <f t="shared" si="9"/>
        <v>5069.7</v>
      </c>
      <c r="Z19" s="25">
        <f t="shared" si="9"/>
        <v>5055.9000000000005</v>
      </c>
      <c r="AA19" s="25">
        <f t="shared" si="9"/>
        <v>4282.9000000000005</v>
      </c>
      <c r="AB19" s="25">
        <f t="shared" si="9"/>
        <v>51002.700000000004</v>
      </c>
      <c r="AC19" s="25">
        <f t="shared" si="1"/>
        <v>95.900000000001455</v>
      </c>
      <c r="AD19" s="26">
        <f t="shared" si="2"/>
        <v>0.18838347725647939</v>
      </c>
      <c r="AE19" s="17"/>
      <c r="AF19" s="17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</row>
    <row r="20" spans="1:62" ht="18" customHeight="1" x14ac:dyDescent="0.2">
      <c r="B20" s="20" t="s">
        <v>32</v>
      </c>
      <c r="C20" s="25">
        <f>+C21</f>
        <v>4000.2</v>
      </c>
      <c r="D20" s="25">
        <f t="shared" ref="D20:N20" si="10">+D21</f>
        <v>4024.5</v>
      </c>
      <c r="E20" s="25">
        <f t="shared" si="10"/>
        <v>4272.2</v>
      </c>
      <c r="F20" s="25">
        <f t="shared" si="10"/>
        <v>3651.2</v>
      </c>
      <c r="G20" s="25">
        <f t="shared" si="10"/>
        <v>4256</v>
      </c>
      <c r="H20" s="25">
        <f t="shared" si="10"/>
        <v>4688.2</v>
      </c>
      <c r="I20" s="25">
        <f t="shared" si="10"/>
        <v>3995.8</v>
      </c>
      <c r="J20" s="25">
        <f t="shared" si="10"/>
        <v>4583.8</v>
      </c>
      <c r="K20" s="25">
        <f t="shared" si="10"/>
        <v>4503.6000000000004</v>
      </c>
      <c r="L20" s="25">
        <f t="shared" si="10"/>
        <v>4214.8999999999996</v>
      </c>
      <c r="M20" s="25">
        <f t="shared" si="10"/>
        <v>4395</v>
      </c>
      <c r="N20" s="25">
        <f t="shared" si="10"/>
        <v>4049.3</v>
      </c>
      <c r="O20" s="25">
        <f>+O21</f>
        <v>50634.700000000004</v>
      </c>
      <c r="P20" s="25">
        <f>+P21</f>
        <v>3654.2</v>
      </c>
      <c r="Q20" s="25">
        <f t="shared" ref="Q20:AC20" si="11">+Q21</f>
        <v>3516.3</v>
      </c>
      <c r="R20" s="25">
        <f t="shared" si="11"/>
        <v>3973.2</v>
      </c>
      <c r="S20" s="25">
        <f t="shared" si="11"/>
        <v>3658.7</v>
      </c>
      <c r="T20" s="25">
        <f t="shared" si="11"/>
        <v>4217.5</v>
      </c>
      <c r="U20" s="25">
        <f t="shared" si="11"/>
        <v>4011.4</v>
      </c>
      <c r="V20" s="25">
        <f t="shared" si="11"/>
        <v>4393.7</v>
      </c>
      <c r="W20" s="25">
        <f t="shared" si="11"/>
        <v>4278.6000000000004</v>
      </c>
      <c r="X20" s="25">
        <f t="shared" si="11"/>
        <v>4688.3</v>
      </c>
      <c r="Y20" s="25">
        <f t="shared" si="11"/>
        <v>5068.2</v>
      </c>
      <c r="Z20" s="25">
        <f t="shared" si="11"/>
        <v>5054.3</v>
      </c>
      <c r="AA20" s="25">
        <f t="shared" si="11"/>
        <v>4280.6000000000004</v>
      </c>
      <c r="AB20" s="25">
        <f t="shared" si="11"/>
        <v>50795.000000000007</v>
      </c>
      <c r="AC20" s="25">
        <f t="shared" si="11"/>
        <v>160.30000000000291</v>
      </c>
      <c r="AD20" s="26">
        <f t="shared" si="2"/>
        <v>0.31658131676499102</v>
      </c>
      <c r="AE20" s="17"/>
      <c r="AF20" s="17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</row>
    <row r="21" spans="1:62" ht="18" customHeight="1" x14ac:dyDescent="0.2">
      <c r="B21" s="34" t="s">
        <v>33</v>
      </c>
      <c r="C21" s="22">
        <f>+[1]PP!C47</f>
        <v>4000.2</v>
      </c>
      <c r="D21" s="22">
        <f>+[1]PP!D47</f>
        <v>4024.5</v>
      </c>
      <c r="E21" s="22">
        <f>+[1]PP!E47</f>
        <v>4272.2</v>
      </c>
      <c r="F21" s="22">
        <f>+[1]PP!F47</f>
        <v>3651.2</v>
      </c>
      <c r="G21" s="22">
        <f>+[1]PP!G47</f>
        <v>4256</v>
      </c>
      <c r="H21" s="22">
        <f>+[1]PP!H47</f>
        <v>4688.2</v>
      </c>
      <c r="I21" s="22">
        <f>+[1]PP!I47</f>
        <v>3995.8</v>
      </c>
      <c r="J21" s="22">
        <f>+[1]PP!J47</f>
        <v>4583.8</v>
      </c>
      <c r="K21" s="22">
        <f>+[1]PP!K47</f>
        <v>4503.6000000000004</v>
      </c>
      <c r="L21" s="22">
        <f>+[1]PP!L47</f>
        <v>4214.8999999999996</v>
      </c>
      <c r="M21" s="22">
        <f>+[1]PP!M47</f>
        <v>4395</v>
      </c>
      <c r="N21" s="22">
        <f>+[1]PP!N47</f>
        <v>4049.3</v>
      </c>
      <c r="O21" s="23">
        <f>SUM(C21:N21)</f>
        <v>50634.700000000004</v>
      </c>
      <c r="P21" s="22">
        <f>+[1]PP!P47</f>
        <v>3654.2</v>
      </c>
      <c r="Q21" s="22">
        <f>+[1]PP!Q47</f>
        <v>3516.3</v>
      </c>
      <c r="R21" s="22">
        <f>+[1]PP!R47</f>
        <v>3973.2</v>
      </c>
      <c r="S21" s="22">
        <f>+[1]PP!S47</f>
        <v>3658.7</v>
      </c>
      <c r="T21" s="22">
        <f>+[1]PP!T47</f>
        <v>4217.5</v>
      </c>
      <c r="U21" s="22">
        <f>+[1]PP!U47</f>
        <v>4011.4</v>
      </c>
      <c r="V21" s="22">
        <f>+[1]PP!V47</f>
        <v>4393.7</v>
      </c>
      <c r="W21" s="22">
        <f>+[1]PP!W47</f>
        <v>4278.6000000000004</v>
      </c>
      <c r="X21" s="22">
        <f>+[1]PP!X47</f>
        <v>4688.3</v>
      </c>
      <c r="Y21" s="22">
        <f>+[1]PP!Y47</f>
        <v>5068.2</v>
      </c>
      <c r="Z21" s="22">
        <f>+[1]PP!Z47</f>
        <v>5054.3</v>
      </c>
      <c r="AA21" s="22">
        <f>+[1]PP!AA47</f>
        <v>4280.6000000000004</v>
      </c>
      <c r="AB21" s="23">
        <f>SUM(P21:AA21)</f>
        <v>50795.000000000007</v>
      </c>
      <c r="AC21" s="22">
        <f t="shared" ref="AC21:AC32" si="12">+AB21-O21</f>
        <v>160.30000000000291</v>
      </c>
      <c r="AD21" s="23">
        <f t="shared" si="2"/>
        <v>0.31658131676499102</v>
      </c>
      <c r="AE21" s="17"/>
      <c r="AF21" s="17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</row>
    <row r="22" spans="1:62" ht="18" customHeight="1" x14ac:dyDescent="0.2">
      <c r="B22" s="20" t="s">
        <v>34</v>
      </c>
      <c r="C22" s="19">
        <f>+C23+C24</f>
        <v>26.1</v>
      </c>
      <c r="D22" s="19">
        <f t="shared" ref="D22:AB22" si="13">+D23+D24</f>
        <v>23.599999999999998</v>
      </c>
      <c r="E22" s="19">
        <f t="shared" si="13"/>
        <v>26.700000000000003</v>
      </c>
      <c r="F22" s="19">
        <f t="shared" si="13"/>
        <v>24.799999999999997</v>
      </c>
      <c r="G22" s="19">
        <f t="shared" si="13"/>
        <v>22.5</v>
      </c>
      <c r="H22" s="19">
        <f t="shared" si="13"/>
        <v>21.4</v>
      </c>
      <c r="I22" s="19">
        <f t="shared" si="13"/>
        <v>23.8</v>
      </c>
      <c r="J22" s="19">
        <f t="shared" si="13"/>
        <v>25.8</v>
      </c>
      <c r="K22" s="19">
        <f t="shared" si="13"/>
        <v>16.400000000000002</v>
      </c>
      <c r="L22" s="19">
        <f t="shared" si="13"/>
        <v>17.600000000000001</v>
      </c>
      <c r="M22" s="19">
        <f t="shared" si="13"/>
        <v>19.2</v>
      </c>
      <c r="N22" s="19">
        <f t="shared" si="13"/>
        <v>24.2</v>
      </c>
      <c r="O22" s="16">
        <f t="shared" si="13"/>
        <v>272.10000000000002</v>
      </c>
      <c r="P22" s="19">
        <f t="shared" si="13"/>
        <v>31.2</v>
      </c>
      <c r="Q22" s="19">
        <f t="shared" si="13"/>
        <v>22.7</v>
      </c>
      <c r="R22" s="19">
        <f t="shared" si="13"/>
        <v>24.099999999999998</v>
      </c>
      <c r="S22" s="19">
        <f t="shared" si="13"/>
        <v>23</v>
      </c>
      <c r="T22" s="19">
        <f t="shared" si="13"/>
        <v>27.6</v>
      </c>
      <c r="U22" s="19">
        <f t="shared" si="13"/>
        <v>19.7</v>
      </c>
      <c r="V22" s="19">
        <f t="shared" si="13"/>
        <v>21</v>
      </c>
      <c r="W22" s="19">
        <f t="shared" si="13"/>
        <v>21.9</v>
      </c>
      <c r="X22" s="19">
        <f t="shared" si="13"/>
        <v>11.1</v>
      </c>
      <c r="Y22" s="19">
        <f t="shared" si="13"/>
        <v>1.5</v>
      </c>
      <c r="Z22" s="19">
        <f t="shared" si="13"/>
        <v>1.6</v>
      </c>
      <c r="AA22" s="19">
        <f t="shared" si="13"/>
        <v>2.2999999999999998</v>
      </c>
      <c r="AB22" s="16">
        <f t="shared" si="13"/>
        <v>207.7</v>
      </c>
      <c r="AC22" s="19">
        <f t="shared" si="12"/>
        <v>-64.400000000000034</v>
      </c>
      <c r="AD22" s="16">
        <f t="shared" si="2"/>
        <v>-23.667769202499091</v>
      </c>
      <c r="AE22" s="17"/>
      <c r="AF22" s="17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</row>
    <row r="23" spans="1:62" ht="18" customHeight="1" x14ac:dyDescent="0.2">
      <c r="B23" s="34" t="s">
        <v>35</v>
      </c>
      <c r="C23" s="35">
        <v>24.8</v>
      </c>
      <c r="D23" s="35">
        <v>22.2</v>
      </c>
      <c r="E23" s="35">
        <v>24.6</v>
      </c>
      <c r="F23" s="35">
        <v>23.9</v>
      </c>
      <c r="G23" s="35">
        <v>20</v>
      </c>
      <c r="H23" s="35">
        <v>20.399999999999999</v>
      </c>
      <c r="I23" s="35">
        <v>21.7</v>
      </c>
      <c r="J23" s="35">
        <v>24.5</v>
      </c>
      <c r="K23" s="35">
        <v>14.8</v>
      </c>
      <c r="L23" s="35">
        <v>16</v>
      </c>
      <c r="M23" s="35">
        <v>17.2</v>
      </c>
      <c r="N23" s="35">
        <v>23</v>
      </c>
      <c r="O23" s="23">
        <f>SUM(C23:N23)</f>
        <v>253.1</v>
      </c>
      <c r="P23" s="35">
        <v>29.8</v>
      </c>
      <c r="Q23" s="35">
        <v>21.2</v>
      </c>
      <c r="R23" s="35">
        <v>22.9</v>
      </c>
      <c r="S23" s="35">
        <v>21.8</v>
      </c>
      <c r="T23" s="35">
        <v>25.5</v>
      </c>
      <c r="U23" s="35">
        <v>18</v>
      </c>
      <c r="V23" s="35">
        <v>20.399999999999999</v>
      </c>
      <c r="W23" s="35">
        <v>20.399999999999999</v>
      </c>
      <c r="X23" s="35">
        <v>10.199999999999999</v>
      </c>
      <c r="Y23" s="35">
        <v>0</v>
      </c>
      <c r="Z23" s="35">
        <v>0</v>
      </c>
      <c r="AA23" s="35">
        <v>0.7</v>
      </c>
      <c r="AB23" s="23">
        <f>SUM(P23:AA23)</f>
        <v>190.89999999999998</v>
      </c>
      <c r="AC23" s="22">
        <f t="shared" si="12"/>
        <v>-62.200000000000017</v>
      </c>
      <c r="AD23" s="23">
        <f t="shared" si="2"/>
        <v>-24.575266693006721</v>
      </c>
      <c r="AE23" s="17"/>
      <c r="AF23" s="17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</row>
    <row r="24" spans="1:62" ht="18" customHeight="1" x14ac:dyDescent="0.2">
      <c r="B24" s="36" t="s">
        <v>29</v>
      </c>
      <c r="C24" s="35">
        <v>1.3</v>
      </c>
      <c r="D24" s="35">
        <v>1.4</v>
      </c>
      <c r="E24" s="35">
        <v>2.1</v>
      </c>
      <c r="F24" s="35">
        <v>0.9</v>
      </c>
      <c r="G24" s="35">
        <v>2.5</v>
      </c>
      <c r="H24" s="35">
        <v>1</v>
      </c>
      <c r="I24" s="35">
        <v>2.1</v>
      </c>
      <c r="J24" s="35">
        <v>1.3</v>
      </c>
      <c r="K24" s="35">
        <v>1.6</v>
      </c>
      <c r="L24" s="35">
        <v>1.6</v>
      </c>
      <c r="M24" s="35">
        <v>2</v>
      </c>
      <c r="N24" s="35">
        <v>1.2</v>
      </c>
      <c r="O24" s="23">
        <f>SUM(C24:N24)</f>
        <v>19</v>
      </c>
      <c r="P24" s="35">
        <v>1.4</v>
      </c>
      <c r="Q24" s="35">
        <v>1.5</v>
      </c>
      <c r="R24" s="35">
        <v>1.2</v>
      </c>
      <c r="S24" s="35">
        <v>1.2</v>
      </c>
      <c r="T24" s="35">
        <v>2.1</v>
      </c>
      <c r="U24" s="35">
        <v>1.7</v>
      </c>
      <c r="V24" s="35">
        <v>0.6</v>
      </c>
      <c r="W24" s="35">
        <v>1.5</v>
      </c>
      <c r="X24" s="35">
        <v>0.9</v>
      </c>
      <c r="Y24" s="35">
        <v>1.5</v>
      </c>
      <c r="Z24" s="35">
        <v>1.6</v>
      </c>
      <c r="AA24" s="35">
        <v>1.6</v>
      </c>
      <c r="AB24" s="23">
        <f>SUM(P24:AA24)</f>
        <v>16.8</v>
      </c>
      <c r="AC24" s="22">
        <f t="shared" si="12"/>
        <v>-2.1999999999999993</v>
      </c>
      <c r="AD24" s="23">
        <f t="shared" si="2"/>
        <v>-11.578947368421048</v>
      </c>
      <c r="AE24" s="17"/>
      <c r="AF24" s="17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</row>
    <row r="25" spans="1:62" ht="18" customHeight="1" x14ac:dyDescent="0.2">
      <c r="B25" s="14" t="s">
        <v>36</v>
      </c>
      <c r="C25" s="19">
        <v>0</v>
      </c>
      <c r="D25" s="19">
        <v>0.2</v>
      </c>
      <c r="E25" s="19">
        <v>0</v>
      </c>
      <c r="F25" s="19">
        <v>0.1</v>
      </c>
      <c r="G25" s="19">
        <v>0.1</v>
      </c>
      <c r="H25" s="19">
        <v>0</v>
      </c>
      <c r="I25" s="19">
        <v>0.1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26">
        <f>SUM(C25:N25)</f>
        <v>0.5</v>
      </c>
      <c r="P25" s="19">
        <v>0</v>
      </c>
      <c r="Q25" s="19">
        <v>0</v>
      </c>
      <c r="R25" s="19">
        <v>0</v>
      </c>
      <c r="S25" s="19">
        <v>0</v>
      </c>
      <c r="T25" s="19">
        <v>1</v>
      </c>
      <c r="U25" s="19">
        <v>0.1</v>
      </c>
      <c r="V25" s="19">
        <v>0.2</v>
      </c>
      <c r="W25" s="19">
        <v>0</v>
      </c>
      <c r="X25" s="19">
        <v>0.1</v>
      </c>
      <c r="Y25" s="19">
        <v>0.1</v>
      </c>
      <c r="Z25" s="19">
        <v>0</v>
      </c>
      <c r="AA25" s="19">
        <v>0.2</v>
      </c>
      <c r="AB25" s="26">
        <f>SUM(P25:AA25)</f>
        <v>1.7000000000000002</v>
      </c>
      <c r="AC25" s="19">
        <f t="shared" si="12"/>
        <v>1.2000000000000002</v>
      </c>
      <c r="AD25" s="23">
        <f t="shared" si="2"/>
        <v>240.00000000000003</v>
      </c>
      <c r="AE25" s="17"/>
      <c r="AF25" s="17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</row>
    <row r="26" spans="1:62" ht="18" customHeight="1" x14ac:dyDescent="0.2">
      <c r="B26" s="37" t="s">
        <v>37</v>
      </c>
      <c r="C26" s="19">
        <f t="shared" ref="C26:AA27" si="14">+C27</f>
        <v>154.30000000000001</v>
      </c>
      <c r="D26" s="19">
        <f t="shared" si="14"/>
        <v>219.3</v>
      </c>
      <c r="E26" s="19">
        <f t="shared" si="14"/>
        <v>235.4</v>
      </c>
      <c r="F26" s="19">
        <f t="shared" si="14"/>
        <v>56.3</v>
      </c>
      <c r="G26" s="19">
        <f t="shared" si="14"/>
        <v>204.7</v>
      </c>
      <c r="H26" s="19">
        <f t="shared" si="14"/>
        <v>107.9</v>
      </c>
      <c r="I26" s="19">
        <f t="shared" si="14"/>
        <v>354.8</v>
      </c>
      <c r="J26" s="19">
        <f t="shared" si="14"/>
        <v>6.8</v>
      </c>
      <c r="K26" s="19">
        <f t="shared" si="14"/>
        <v>709.7</v>
      </c>
      <c r="L26" s="19">
        <f t="shared" si="14"/>
        <v>1768.9</v>
      </c>
      <c r="M26" s="19">
        <f t="shared" si="14"/>
        <v>581.70000000000005</v>
      </c>
      <c r="N26" s="19">
        <f t="shared" si="14"/>
        <v>258.7</v>
      </c>
      <c r="O26" s="19">
        <f t="shared" si="14"/>
        <v>4658.5</v>
      </c>
      <c r="P26" s="19">
        <f t="shared" si="14"/>
        <v>121.3</v>
      </c>
      <c r="Q26" s="19">
        <f t="shared" si="14"/>
        <v>214.6</v>
      </c>
      <c r="R26" s="19">
        <f t="shared" si="14"/>
        <v>311</v>
      </c>
      <c r="S26" s="19">
        <f t="shared" si="14"/>
        <v>275.39999999999998</v>
      </c>
      <c r="T26" s="19">
        <f t="shared" si="14"/>
        <v>93.3</v>
      </c>
      <c r="U26" s="19">
        <f t="shared" si="14"/>
        <v>239.5</v>
      </c>
      <c r="V26" s="19">
        <f t="shared" si="14"/>
        <v>88.5</v>
      </c>
      <c r="W26" s="19">
        <f t="shared" si="14"/>
        <v>77.599999999999994</v>
      </c>
      <c r="X26" s="19">
        <f t="shared" si="14"/>
        <v>144.5</v>
      </c>
      <c r="Y26" s="19">
        <f t="shared" si="14"/>
        <v>124.2</v>
      </c>
      <c r="Z26" s="19">
        <f t="shared" si="14"/>
        <v>114.6</v>
      </c>
      <c r="AA26" s="19">
        <f t="shared" si="14"/>
        <v>100.6</v>
      </c>
      <c r="AB26" s="19">
        <f>+AB27</f>
        <v>1905.0999999999997</v>
      </c>
      <c r="AC26" s="19">
        <f t="shared" si="12"/>
        <v>-2753.4000000000005</v>
      </c>
      <c r="AD26" s="16">
        <f t="shared" si="2"/>
        <v>-59.104862080068699</v>
      </c>
      <c r="AE26" s="17"/>
      <c r="AF26" s="17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</row>
    <row r="27" spans="1:62" ht="18" customHeight="1" x14ac:dyDescent="0.2">
      <c r="B27" s="38" t="s">
        <v>38</v>
      </c>
      <c r="C27" s="19">
        <f t="shared" si="14"/>
        <v>154.30000000000001</v>
      </c>
      <c r="D27" s="19">
        <f t="shared" si="14"/>
        <v>219.3</v>
      </c>
      <c r="E27" s="19">
        <f t="shared" si="14"/>
        <v>235.4</v>
      </c>
      <c r="F27" s="19">
        <f t="shared" si="14"/>
        <v>56.3</v>
      </c>
      <c r="G27" s="19">
        <f t="shared" si="14"/>
        <v>204.7</v>
      </c>
      <c r="H27" s="19">
        <f t="shared" si="14"/>
        <v>107.9</v>
      </c>
      <c r="I27" s="19">
        <f t="shared" si="14"/>
        <v>354.8</v>
      </c>
      <c r="J27" s="19">
        <f t="shared" si="14"/>
        <v>6.8</v>
      </c>
      <c r="K27" s="19">
        <f t="shared" si="14"/>
        <v>709.7</v>
      </c>
      <c r="L27" s="19">
        <f t="shared" si="14"/>
        <v>1768.9</v>
      </c>
      <c r="M27" s="19">
        <f t="shared" si="14"/>
        <v>581.70000000000005</v>
      </c>
      <c r="N27" s="19">
        <f t="shared" si="14"/>
        <v>258.7</v>
      </c>
      <c r="O27" s="16">
        <f t="shared" si="14"/>
        <v>4658.5</v>
      </c>
      <c r="P27" s="19">
        <f t="shared" si="14"/>
        <v>121.3</v>
      </c>
      <c r="Q27" s="19">
        <f t="shared" si="14"/>
        <v>214.6</v>
      </c>
      <c r="R27" s="19">
        <f t="shared" si="14"/>
        <v>311</v>
      </c>
      <c r="S27" s="19">
        <f t="shared" si="14"/>
        <v>275.39999999999998</v>
      </c>
      <c r="T27" s="19">
        <f t="shared" si="14"/>
        <v>93.3</v>
      </c>
      <c r="U27" s="19">
        <f t="shared" si="14"/>
        <v>239.5</v>
      </c>
      <c r="V27" s="19">
        <f t="shared" si="14"/>
        <v>88.5</v>
      </c>
      <c r="W27" s="19">
        <f t="shared" si="14"/>
        <v>77.599999999999994</v>
      </c>
      <c r="X27" s="19">
        <f t="shared" si="14"/>
        <v>144.5</v>
      </c>
      <c r="Y27" s="19">
        <f t="shared" si="14"/>
        <v>124.2</v>
      </c>
      <c r="Z27" s="19">
        <f t="shared" si="14"/>
        <v>114.6</v>
      </c>
      <c r="AA27" s="19">
        <f t="shared" si="14"/>
        <v>100.6</v>
      </c>
      <c r="AB27" s="16">
        <f>+AB28</f>
        <v>1905.0999999999997</v>
      </c>
      <c r="AC27" s="19">
        <f t="shared" si="12"/>
        <v>-2753.4000000000005</v>
      </c>
      <c r="AD27" s="16">
        <f t="shared" si="2"/>
        <v>-59.104862080068699</v>
      </c>
      <c r="AE27" s="17"/>
      <c r="AF27" s="17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</row>
    <row r="28" spans="1:62" ht="18" customHeight="1" x14ac:dyDescent="0.2">
      <c r="B28" s="39" t="s">
        <v>39</v>
      </c>
      <c r="C28" s="35">
        <v>154.30000000000001</v>
      </c>
      <c r="D28" s="35">
        <v>219.3</v>
      </c>
      <c r="E28" s="35">
        <v>235.4</v>
      </c>
      <c r="F28" s="35">
        <v>56.3</v>
      </c>
      <c r="G28" s="35">
        <v>204.7</v>
      </c>
      <c r="H28" s="35">
        <v>107.9</v>
      </c>
      <c r="I28" s="35">
        <v>354.8</v>
      </c>
      <c r="J28" s="35">
        <v>6.8</v>
      </c>
      <c r="K28" s="35">
        <v>709.7</v>
      </c>
      <c r="L28" s="35">
        <v>1768.9</v>
      </c>
      <c r="M28" s="35">
        <v>581.70000000000005</v>
      </c>
      <c r="N28" s="35">
        <v>258.7</v>
      </c>
      <c r="O28" s="23">
        <f>SUM(C28:N28)</f>
        <v>4658.5</v>
      </c>
      <c r="P28" s="40">
        <v>121.3</v>
      </c>
      <c r="Q28" s="35">
        <v>214.6</v>
      </c>
      <c r="R28" s="35">
        <v>311</v>
      </c>
      <c r="S28" s="35">
        <v>275.39999999999998</v>
      </c>
      <c r="T28" s="35">
        <v>93.3</v>
      </c>
      <c r="U28" s="35">
        <v>239.5</v>
      </c>
      <c r="V28" s="35">
        <v>88.5</v>
      </c>
      <c r="W28" s="35">
        <v>77.599999999999994</v>
      </c>
      <c r="X28" s="35">
        <v>144.5</v>
      </c>
      <c r="Y28" s="35">
        <v>124.2</v>
      </c>
      <c r="Z28" s="35">
        <v>114.6</v>
      </c>
      <c r="AA28" s="35">
        <v>100.6</v>
      </c>
      <c r="AB28" s="23">
        <f>SUM(P28:AA28)</f>
        <v>1905.0999999999997</v>
      </c>
      <c r="AC28" s="22">
        <f t="shared" si="12"/>
        <v>-2753.4000000000005</v>
      </c>
      <c r="AD28" s="23">
        <f t="shared" si="2"/>
        <v>-59.104862080068699</v>
      </c>
      <c r="AE28" s="17"/>
      <c r="AF28" s="17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</row>
    <row r="29" spans="1:62" ht="18" customHeight="1" x14ac:dyDescent="0.2">
      <c r="B29" s="33" t="s">
        <v>40</v>
      </c>
      <c r="C29" s="19">
        <v>38</v>
      </c>
      <c r="D29" s="19">
        <v>0</v>
      </c>
      <c r="E29" s="19">
        <v>0</v>
      </c>
      <c r="F29" s="19">
        <v>32.5</v>
      </c>
      <c r="G29" s="19">
        <v>0</v>
      </c>
      <c r="H29" s="19">
        <v>0</v>
      </c>
      <c r="I29" s="19">
        <v>73</v>
      </c>
      <c r="J29" s="19">
        <v>0</v>
      </c>
      <c r="K29" s="19">
        <v>0</v>
      </c>
      <c r="L29" s="19">
        <v>140.6</v>
      </c>
      <c r="M29" s="19">
        <v>0</v>
      </c>
      <c r="N29" s="19">
        <v>0</v>
      </c>
      <c r="O29" s="26">
        <f>SUM(C29:N29)</f>
        <v>284.10000000000002</v>
      </c>
      <c r="P29" s="19">
        <v>41</v>
      </c>
      <c r="Q29" s="19">
        <v>732.1</v>
      </c>
      <c r="R29" s="19">
        <v>0</v>
      </c>
      <c r="S29" s="19">
        <v>68.7</v>
      </c>
      <c r="T29" s="19">
        <v>0</v>
      </c>
      <c r="U29" s="19">
        <v>0</v>
      </c>
      <c r="V29" s="19">
        <v>59.7</v>
      </c>
      <c r="W29" s="19">
        <v>0</v>
      </c>
      <c r="X29" s="19">
        <v>0</v>
      </c>
      <c r="Y29" s="19">
        <v>77.2</v>
      </c>
      <c r="Z29" s="19">
        <v>0.7</v>
      </c>
      <c r="AA29" s="19">
        <v>0</v>
      </c>
      <c r="AB29" s="26">
        <f>SUM(P29:AA29)</f>
        <v>979.4000000000002</v>
      </c>
      <c r="AC29" s="25">
        <f t="shared" si="12"/>
        <v>695.30000000000018</v>
      </c>
      <c r="AD29" s="26">
        <f t="shared" si="2"/>
        <v>244.73776839141149</v>
      </c>
      <c r="AE29" s="17"/>
      <c r="AF29" s="17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</row>
    <row r="30" spans="1:62" ht="18" customHeight="1" thickBot="1" x14ac:dyDescent="0.25">
      <c r="A30" s="41"/>
      <c r="B30" s="42" t="s">
        <v>41</v>
      </c>
      <c r="C30" s="43">
        <f>+C8+C25+C26+C29</f>
        <v>17718.5</v>
      </c>
      <c r="D30" s="43">
        <f t="shared" ref="D30:AB30" si="15">+D8+D25+D26+D29</f>
        <v>17781.900000000001</v>
      </c>
      <c r="E30" s="43">
        <f t="shared" si="15"/>
        <v>19031.800000000003</v>
      </c>
      <c r="F30" s="43">
        <f t="shared" si="15"/>
        <v>16577.399999999998</v>
      </c>
      <c r="G30" s="43">
        <f t="shared" si="15"/>
        <v>19353.2</v>
      </c>
      <c r="H30" s="43">
        <f t="shared" si="15"/>
        <v>20554.7</v>
      </c>
      <c r="I30" s="43">
        <f t="shared" si="15"/>
        <v>19366.2</v>
      </c>
      <c r="J30" s="43">
        <f t="shared" si="15"/>
        <v>21132.999999999996</v>
      </c>
      <c r="K30" s="43">
        <f t="shared" si="15"/>
        <v>21067.100000000002</v>
      </c>
      <c r="L30" s="43">
        <f t="shared" si="15"/>
        <v>21012.1</v>
      </c>
      <c r="M30" s="43">
        <f t="shared" si="15"/>
        <v>19400.7</v>
      </c>
      <c r="N30" s="43">
        <f t="shared" si="15"/>
        <v>17914.8</v>
      </c>
      <c r="O30" s="44">
        <f t="shared" si="15"/>
        <v>230911.4</v>
      </c>
      <c r="P30" s="43">
        <f t="shared" si="15"/>
        <v>17239.899999999998</v>
      </c>
      <c r="Q30" s="43">
        <f t="shared" si="15"/>
        <v>17101.900000000001</v>
      </c>
      <c r="R30" s="43">
        <f t="shared" si="15"/>
        <v>18986.7</v>
      </c>
      <c r="S30" s="43">
        <f t="shared" si="15"/>
        <v>16661.900000000001</v>
      </c>
      <c r="T30" s="43">
        <f t="shared" si="15"/>
        <v>18822.899999999998</v>
      </c>
      <c r="U30" s="43">
        <f t="shared" si="15"/>
        <v>17973.699999999997</v>
      </c>
      <c r="V30" s="43">
        <f t="shared" si="15"/>
        <v>19019.900000000001</v>
      </c>
      <c r="W30" s="43">
        <f t="shared" si="15"/>
        <v>18802.799999999996</v>
      </c>
      <c r="X30" s="43">
        <f t="shared" si="15"/>
        <v>19804.8</v>
      </c>
      <c r="Y30" s="43">
        <f t="shared" si="15"/>
        <v>21243.100000000002</v>
      </c>
      <c r="Z30" s="43">
        <f t="shared" si="15"/>
        <v>21518.100000000002</v>
      </c>
      <c r="AA30" s="43">
        <f t="shared" si="15"/>
        <v>17763.100000000002</v>
      </c>
      <c r="AB30" s="44">
        <f t="shared" si="15"/>
        <v>224938.80000000002</v>
      </c>
      <c r="AC30" s="43">
        <f t="shared" si="12"/>
        <v>-5972.5999999999767</v>
      </c>
      <c r="AD30" s="44">
        <f t="shared" si="2"/>
        <v>-2.5865331897862021</v>
      </c>
      <c r="AE30" s="17"/>
      <c r="AF30" s="17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</row>
    <row r="31" spans="1:62" ht="18" customHeight="1" thickTop="1" thickBot="1" x14ac:dyDescent="0.25">
      <c r="A31" s="41"/>
      <c r="B31" s="45" t="s">
        <v>42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  <c r="Z31" s="46">
        <v>0</v>
      </c>
      <c r="AA31" s="46">
        <v>0</v>
      </c>
      <c r="AB31" s="46">
        <f>SUM(P31:AA31)</f>
        <v>0</v>
      </c>
      <c r="AC31" s="46">
        <f t="shared" si="12"/>
        <v>0</v>
      </c>
      <c r="AD31" s="47">
        <v>0</v>
      </c>
      <c r="AE31" s="17"/>
      <c r="AF31" s="17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</row>
    <row r="32" spans="1:62" ht="21.75" customHeight="1" thickTop="1" thickBot="1" x14ac:dyDescent="0.25">
      <c r="A32" s="41"/>
      <c r="B32" s="48" t="s">
        <v>43</v>
      </c>
      <c r="C32" s="49">
        <f>+C31+C30</f>
        <v>17718.5</v>
      </c>
      <c r="D32" s="49">
        <f t="shared" ref="D32:AB32" si="16">+D31+D30</f>
        <v>17781.900000000001</v>
      </c>
      <c r="E32" s="49">
        <f t="shared" si="16"/>
        <v>19031.800000000003</v>
      </c>
      <c r="F32" s="49">
        <f t="shared" si="16"/>
        <v>16577.399999999998</v>
      </c>
      <c r="G32" s="49">
        <f t="shared" si="16"/>
        <v>19353.2</v>
      </c>
      <c r="H32" s="49">
        <f t="shared" si="16"/>
        <v>20554.7</v>
      </c>
      <c r="I32" s="49">
        <f t="shared" si="16"/>
        <v>19366.2</v>
      </c>
      <c r="J32" s="49">
        <f t="shared" si="16"/>
        <v>21132.999999999996</v>
      </c>
      <c r="K32" s="49">
        <f t="shared" si="16"/>
        <v>21067.100000000002</v>
      </c>
      <c r="L32" s="49">
        <f t="shared" si="16"/>
        <v>21012.1</v>
      </c>
      <c r="M32" s="49">
        <f t="shared" si="16"/>
        <v>19400.7</v>
      </c>
      <c r="N32" s="49">
        <f t="shared" si="16"/>
        <v>17914.8</v>
      </c>
      <c r="O32" s="49">
        <f t="shared" si="16"/>
        <v>230911.4</v>
      </c>
      <c r="P32" s="49">
        <f t="shared" si="16"/>
        <v>17239.899999999998</v>
      </c>
      <c r="Q32" s="49">
        <f t="shared" si="16"/>
        <v>17101.900000000001</v>
      </c>
      <c r="R32" s="49">
        <f t="shared" si="16"/>
        <v>18986.7</v>
      </c>
      <c r="S32" s="49">
        <f t="shared" si="16"/>
        <v>16661.900000000001</v>
      </c>
      <c r="T32" s="49">
        <f t="shared" si="16"/>
        <v>18822.899999999998</v>
      </c>
      <c r="U32" s="49">
        <f t="shared" si="16"/>
        <v>17973.699999999997</v>
      </c>
      <c r="V32" s="49">
        <f t="shared" si="16"/>
        <v>19019.900000000001</v>
      </c>
      <c r="W32" s="49">
        <f t="shared" si="16"/>
        <v>18802.799999999996</v>
      </c>
      <c r="X32" s="49">
        <f t="shared" si="16"/>
        <v>19804.8</v>
      </c>
      <c r="Y32" s="49">
        <f t="shared" si="16"/>
        <v>21243.100000000002</v>
      </c>
      <c r="Z32" s="49">
        <f t="shared" si="16"/>
        <v>21518.100000000002</v>
      </c>
      <c r="AA32" s="49">
        <f t="shared" si="16"/>
        <v>17763.100000000002</v>
      </c>
      <c r="AB32" s="49">
        <f t="shared" si="16"/>
        <v>224938.80000000002</v>
      </c>
      <c r="AC32" s="50">
        <f t="shared" si="12"/>
        <v>-5972.5999999999767</v>
      </c>
      <c r="AD32" s="50">
        <f>+AC32/O32*100</f>
        <v>-2.5865331897862021</v>
      </c>
      <c r="AE32" s="17"/>
      <c r="AF32" s="17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</row>
    <row r="33" spans="1:62" ht="18" customHeight="1" thickTop="1" x14ac:dyDescent="0.2">
      <c r="A33" s="41"/>
      <c r="B33" s="51" t="s">
        <v>44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3"/>
      <c r="Q33" s="53"/>
      <c r="R33" s="53"/>
      <c r="S33" s="54"/>
      <c r="T33" s="54"/>
      <c r="U33" s="53"/>
      <c r="V33" s="53"/>
      <c r="W33" s="53"/>
      <c r="X33" s="53"/>
      <c r="Y33" s="53"/>
      <c r="Z33" s="53"/>
      <c r="AA33" s="53"/>
      <c r="AB33" s="53"/>
      <c r="AC33" s="53"/>
      <c r="AD33" s="55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</row>
    <row r="34" spans="1:62" x14ac:dyDescent="0.2">
      <c r="B34" s="56" t="s">
        <v>45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4"/>
      <c r="AD34" s="54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</row>
    <row r="35" spans="1:62" ht="12" customHeight="1" x14ac:dyDescent="0.2">
      <c r="B35" s="57" t="s">
        <v>46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</row>
    <row r="36" spans="1:62" ht="12" customHeight="1" x14ac:dyDescent="0.2">
      <c r="B36" s="57" t="s">
        <v>47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</row>
    <row r="37" spans="1:62" x14ac:dyDescent="0.2">
      <c r="B37" s="58" t="s">
        <v>48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9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2"/>
      <c r="AC37" s="53"/>
      <c r="AD37" s="53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</row>
    <row r="38" spans="1:62" x14ac:dyDescent="0.2">
      <c r="B38" s="53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3"/>
      <c r="AD38" s="53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</row>
    <row r="39" spans="1:62" x14ac:dyDescent="0.2"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54"/>
      <c r="AD39" s="53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x14ac:dyDescent="0.2">
      <c r="B40" s="53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53"/>
      <c r="AD40" s="53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1:62" x14ac:dyDescent="0.2">
      <c r="B41" s="61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3"/>
      <c r="AC41" s="54"/>
      <c r="AD41" s="54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1:62" x14ac:dyDescent="0.2">
      <c r="B42" s="61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5"/>
      <c r="AC42" s="53"/>
      <c r="AD42" s="53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2" x14ac:dyDescent="0.2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66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5"/>
      <c r="AC43" s="53"/>
      <c r="AD43" s="53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x14ac:dyDescent="0.2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66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5"/>
      <c r="AC44" s="53"/>
      <c r="AD44" s="53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1:62" x14ac:dyDescent="0.2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66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5"/>
      <c r="AC45" s="53"/>
      <c r="AD45" s="53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2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5"/>
      <c r="AC46" s="53"/>
      <c r="AD46" s="53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2:62" x14ac:dyDescent="0.2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53"/>
      <c r="AD49" s="53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2:62" x14ac:dyDescent="0.2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53"/>
      <c r="AD50" s="53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2:62" x14ac:dyDescent="0.2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2:62" x14ac:dyDescent="0.2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2:62" x14ac:dyDescent="0.2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2:62" x14ac:dyDescent="0.2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2:62" x14ac:dyDescent="0.2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2:62" x14ac:dyDescent="0.2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2:62" x14ac:dyDescent="0.2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2:62" x14ac:dyDescent="0.2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2:62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2:62" x14ac:dyDescent="0.2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2:62" x14ac:dyDescent="0.2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2:62" x14ac:dyDescent="0.2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2:62" x14ac:dyDescent="0.2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2:62" x14ac:dyDescent="0.2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2:62" x14ac:dyDescent="0.2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2:62" x14ac:dyDescent="0.2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2:62" x14ac:dyDescent="0.2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2:62" x14ac:dyDescent="0.2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2:62" x14ac:dyDescent="0.2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2:62" x14ac:dyDescent="0.2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2:62" x14ac:dyDescent="0.2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2:62" x14ac:dyDescent="0.2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2:62" x14ac:dyDescent="0.2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2:62" x14ac:dyDescent="0.2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</row>
    <row r="75" spans="2:62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2:62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2:62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2:62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2:62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2:62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2:62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2:62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2:62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2:62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</row>
    <row r="85" spans="2:62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2:62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</row>
    <row r="87" spans="2:62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2:62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2:62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2:62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2:62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2:62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2:62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2:62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2:62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2:62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</row>
    <row r="97" spans="2:62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2:62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</row>
    <row r="99" spans="2:62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2:62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2:62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2:62" ht="14.25" x14ac:dyDescent="0.25"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2:62" ht="14.25" x14ac:dyDescent="0.25"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2:62" ht="14.25" x14ac:dyDescent="0.25"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2:62" ht="14.25" x14ac:dyDescent="0.25"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2:62" ht="14.25" x14ac:dyDescent="0.25"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2:62" ht="14.25" x14ac:dyDescent="0.25"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2:62" ht="14.25" x14ac:dyDescent="0.25"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2:62" ht="14.25" x14ac:dyDescent="0.25"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2:62" ht="14.25" x14ac:dyDescent="0.25"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2:62" ht="14.25" x14ac:dyDescent="0.25"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2:62" ht="14.25" x14ac:dyDescent="0.25"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2:62" ht="14.25" x14ac:dyDescent="0.25"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2:62" ht="14.25" x14ac:dyDescent="0.25"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2:62" ht="14.25" x14ac:dyDescent="0.25"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2:62" ht="14.25" x14ac:dyDescent="0.25"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2:62" ht="14.25" x14ac:dyDescent="0.25"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2:62" ht="14.25" x14ac:dyDescent="0.25"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2:62" ht="14.25" x14ac:dyDescent="0.25"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2:62" ht="14.25" x14ac:dyDescent="0.25"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2:62" ht="14.25" x14ac:dyDescent="0.25"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2:62" ht="14.25" x14ac:dyDescent="0.25"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2:62" ht="14.25" x14ac:dyDescent="0.25"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2:62" ht="14.25" x14ac:dyDescent="0.25"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2:62" ht="14.25" x14ac:dyDescent="0.25"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2:62" ht="14.25" x14ac:dyDescent="0.25"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2:62" ht="14.25" x14ac:dyDescent="0.25"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2:62" ht="14.25" x14ac:dyDescent="0.25"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2:62" ht="14.25" x14ac:dyDescent="0.25"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2:62" ht="14.25" x14ac:dyDescent="0.25"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2:62" ht="14.25" x14ac:dyDescent="0.25"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  <c r="AA131" s="70"/>
      <c r="AB131" s="70"/>
      <c r="AC131" s="70"/>
      <c r="AD131" s="70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2:62" ht="14.25" x14ac:dyDescent="0.25"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2:62" ht="14.25" x14ac:dyDescent="0.25"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2:62" ht="14.25" x14ac:dyDescent="0.25"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2:62" ht="14.25" x14ac:dyDescent="0.25"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2:62" ht="14.25" x14ac:dyDescent="0.25"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  <c r="AA136" s="70"/>
      <c r="AB136" s="70"/>
      <c r="AC136" s="70"/>
      <c r="AD136" s="70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2:62" ht="14.25" x14ac:dyDescent="0.25"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  <c r="AA137" s="70"/>
      <c r="AB137" s="70"/>
      <c r="AC137" s="70"/>
      <c r="AD137" s="70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2:62" ht="14.25" x14ac:dyDescent="0.25"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  <c r="AA138" s="70"/>
      <c r="AB138" s="70"/>
      <c r="AC138" s="70"/>
      <c r="AD138" s="70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2:62" ht="14.25" x14ac:dyDescent="0.25"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0"/>
      <c r="AB139" s="70"/>
      <c r="AC139" s="70"/>
      <c r="AD139" s="70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2:62" ht="14.25" x14ac:dyDescent="0.25"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0"/>
      <c r="AD140" s="70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2:62" ht="14.25" x14ac:dyDescent="0.25"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  <c r="AA141" s="70"/>
      <c r="AB141" s="70"/>
      <c r="AC141" s="70"/>
      <c r="AD141" s="70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2:62" ht="14.25" x14ac:dyDescent="0.25"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2:62" ht="14.25" x14ac:dyDescent="0.25"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2:62" ht="14.25" x14ac:dyDescent="0.25"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2:62" ht="14.25" x14ac:dyDescent="0.25"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  <c r="AA145" s="70"/>
      <c r="AB145" s="70"/>
      <c r="AC145" s="70"/>
      <c r="AD145" s="70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2:62" ht="14.25" x14ac:dyDescent="0.25"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  <c r="AA146" s="70"/>
      <c r="AB146" s="70"/>
      <c r="AC146" s="70"/>
      <c r="AD146" s="70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2:62" ht="14.25" x14ac:dyDescent="0.25"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2:62" ht="14.25" x14ac:dyDescent="0.25"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2:62" ht="14.25" x14ac:dyDescent="0.25"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0"/>
      <c r="AD149" s="70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2:62" ht="14.25" x14ac:dyDescent="0.25"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0"/>
      <c r="AD150" s="70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2:62" ht="14.25" x14ac:dyDescent="0.25"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0"/>
      <c r="AD151" s="70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2:62" ht="14.25" x14ac:dyDescent="0.25"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2:62" ht="14.25" x14ac:dyDescent="0.25"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  <c r="AA153" s="70"/>
      <c r="AB153" s="70"/>
      <c r="AC153" s="70"/>
      <c r="AD153" s="70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2:62" ht="14.25" x14ac:dyDescent="0.25"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2:62" ht="14.25" x14ac:dyDescent="0.25"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  <c r="AA155" s="70"/>
      <c r="AB155" s="70"/>
      <c r="AC155" s="70"/>
      <c r="AD155" s="70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2:62" ht="14.25" x14ac:dyDescent="0.25"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2:62" ht="14.25" x14ac:dyDescent="0.25"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2:62" ht="14.25" x14ac:dyDescent="0.25"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  <c r="AA158" s="70"/>
      <c r="AB158" s="70"/>
      <c r="AC158" s="70"/>
      <c r="AD158" s="70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2:62" ht="14.25" x14ac:dyDescent="0.25"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  <c r="AA159" s="70"/>
      <c r="AB159" s="70"/>
      <c r="AC159" s="70"/>
      <c r="AD159" s="70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2:62" ht="14.25" x14ac:dyDescent="0.25"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2:62" ht="14.25" x14ac:dyDescent="0.25"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  <c r="AA161" s="70"/>
      <c r="AB161" s="70"/>
      <c r="AC161" s="70"/>
      <c r="AD161" s="70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2:62" ht="14.25" x14ac:dyDescent="0.25"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0"/>
      <c r="AD162" s="70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2:62" ht="14.25" x14ac:dyDescent="0.25"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0"/>
      <c r="AD163" s="70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2:62" ht="14.25" x14ac:dyDescent="0.25"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2:62" ht="14.25" x14ac:dyDescent="0.25"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2:62" ht="14.25" x14ac:dyDescent="0.25"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0"/>
      <c r="AD166" s="70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2:62" ht="14.25" x14ac:dyDescent="0.25"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0"/>
      <c r="AD167" s="70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2:62" ht="14.25" x14ac:dyDescent="0.25"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0"/>
      <c r="AD168" s="70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2:62" ht="14.25" x14ac:dyDescent="0.25"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2:62" ht="14.25" x14ac:dyDescent="0.25"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2:62" ht="14.25" x14ac:dyDescent="0.25"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2:62" ht="14.25" x14ac:dyDescent="0.25"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2:62" ht="14.25" x14ac:dyDescent="0.25"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2:62" ht="14.25" x14ac:dyDescent="0.25"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2:62" ht="14.25" x14ac:dyDescent="0.25"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2:62" ht="14.25" x14ac:dyDescent="0.25"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2:62" ht="14.25" x14ac:dyDescent="0.25"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2:62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2:62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2:62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2:62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2:62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2:62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2:62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2:62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2:62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2:62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2:62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2:62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2:62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  <row r="191" spans="2:62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2:62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</row>
    <row r="193" spans="2:62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2:62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</row>
    <row r="195" spans="2:62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2:62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</row>
    <row r="197" spans="2:62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2:62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</row>
    <row r="199" spans="2:62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2:62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</row>
    <row r="201" spans="2:62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2:62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</row>
    <row r="203" spans="2:62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2:62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</row>
    <row r="205" spans="2:62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2:62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</row>
    <row r="207" spans="2:62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2:62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</row>
    <row r="209" spans="2:62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2:62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</row>
    <row r="211" spans="2:62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2:62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</row>
    <row r="213" spans="2:62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2:62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2:62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</sheetData>
  <mergeCells count="10">
    <mergeCell ref="B1:AD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19685039370078741" bottom="0.19685039370078741" header="0" footer="0.19685039370078741"/>
  <pageSetup scale="3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4DACC-6169-4AB7-B0C9-52F19CDE1504}">
  <sheetPr>
    <pageSetUpPr fitToPage="1"/>
  </sheetPr>
  <dimension ref="A1:BK212"/>
  <sheetViews>
    <sheetView showGridLines="0" tabSelected="1" topLeftCell="A22" zoomScaleNormal="100" workbookViewId="0">
      <selection activeCell="L39" sqref="L39"/>
    </sheetView>
  </sheetViews>
  <sheetFormatPr baseColWidth="10" defaultColWidth="11.42578125" defaultRowHeight="12.75" x14ac:dyDescent="0.2"/>
  <cols>
    <col min="1" max="1" width="1.28515625" customWidth="1"/>
    <col min="2" max="2" width="76.28515625" customWidth="1"/>
    <col min="3" max="10" width="10.7109375" customWidth="1"/>
    <col min="11" max="11" width="13.42578125" bestFit="1" customWidth="1"/>
    <col min="12" max="13" width="10.7109375" customWidth="1"/>
    <col min="14" max="14" width="13" bestFit="1" customWidth="1"/>
    <col min="15" max="15" width="14.5703125" customWidth="1"/>
    <col min="16" max="23" width="10.7109375" customWidth="1"/>
    <col min="24" max="24" width="13.42578125" bestFit="1" customWidth="1"/>
    <col min="25" max="26" width="13.42578125" customWidth="1"/>
    <col min="27" max="27" width="13.42578125" bestFit="1" customWidth="1"/>
    <col min="28" max="28" width="18.28515625" customWidth="1"/>
    <col min="29" max="29" width="14.5703125" customWidth="1"/>
    <col min="30" max="30" width="15" customWidth="1"/>
    <col min="31" max="31" width="4.5703125" customWidth="1"/>
  </cols>
  <sheetData>
    <row r="1" spans="2:63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</row>
    <row r="2" spans="2:63" ht="15.75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7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3" spans="2:63" ht="18.75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7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2:63" ht="18.75" customHeight="1" x14ac:dyDescent="0.25">
      <c r="B4" s="5" t="s">
        <v>49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1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</row>
    <row r="5" spans="2:63" ht="14.25" customHeight="1" x14ac:dyDescent="0.2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73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</row>
    <row r="6" spans="2:63" ht="18" customHeight="1" x14ac:dyDescent="0.2">
      <c r="B6" s="6" t="s">
        <v>4</v>
      </c>
      <c r="C6" s="7">
        <v>2023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74" t="s">
        <v>50</v>
      </c>
      <c r="P6" s="7">
        <v>2023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74" t="s">
        <v>51</v>
      </c>
      <c r="AC6" s="75" t="s">
        <v>52</v>
      </c>
      <c r="AD6" s="74" t="s">
        <v>53</v>
      </c>
      <c r="AE6" s="61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</row>
    <row r="7" spans="2:63" ht="31.5" customHeight="1" thickBot="1" x14ac:dyDescent="0.25">
      <c r="B7" s="10"/>
      <c r="C7" s="11" t="s">
        <v>6</v>
      </c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1" t="s">
        <v>12</v>
      </c>
      <c r="J7" s="11" t="s">
        <v>13</v>
      </c>
      <c r="K7" s="11" t="s">
        <v>14</v>
      </c>
      <c r="L7" s="11" t="s">
        <v>15</v>
      </c>
      <c r="M7" s="11" t="s">
        <v>16</v>
      </c>
      <c r="N7" s="11" t="s">
        <v>17</v>
      </c>
      <c r="O7" s="76"/>
      <c r="P7" s="11" t="s">
        <v>6</v>
      </c>
      <c r="Q7" s="11" t="s">
        <v>7</v>
      </c>
      <c r="R7" s="11" t="s">
        <v>8</v>
      </c>
      <c r="S7" s="11" t="s">
        <v>9</v>
      </c>
      <c r="T7" s="11" t="s">
        <v>10</v>
      </c>
      <c r="U7" s="11" t="s">
        <v>11</v>
      </c>
      <c r="V7" s="11" t="s">
        <v>12</v>
      </c>
      <c r="W7" s="11" t="s">
        <v>13</v>
      </c>
      <c r="X7" s="11" t="s">
        <v>14</v>
      </c>
      <c r="Y7" s="11" t="s">
        <v>15</v>
      </c>
      <c r="Z7" s="11" t="s">
        <v>16</v>
      </c>
      <c r="AA7" s="11" t="s">
        <v>17</v>
      </c>
      <c r="AB7" s="76"/>
      <c r="AC7" s="77"/>
      <c r="AD7" s="76"/>
      <c r="AE7" s="61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</row>
    <row r="8" spans="2:63" ht="18" customHeight="1" thickTop="1" x14ac:dyDescent="0.2">
      <c r="B8" s="14" t="s">
        <v>20</v>
      </c>
      <c r="C8" s="15">
        <f>+C9+C19</f>
        <v>17077.599999999999</v>
      </c>
      <c r="D8" s="15">
        <f t="shared" ref="D8:AB8" si="0">+D9+D19</f>
        <v>16155.2</v>
      </c>
      <c r="E8" s="15">
        <f t="shared" si="0"/>
        <v>18675.7</v>
      </c>
      <c r="F8" s="15">
        <f t="shared" si="0"/>
        <v>16317.8</v>
      </c>
      <c r="G8" s="15">
        <f t="shared" si="0"/>
        <v>18728.599999999999</v>
      </c>
      <c r="H8" s="15">
        <f t="shared" si="0"/>
        <v>17734.099999999999</v>
      </c>
      <c r="I8" s="15">
        <f t="shared" si="0"/>
        <v>18871.5</v>
      </c>
      <c r="J8" s="15">
        <f t="shared" si="0"/>
        <v>18725.199999999997</v>
      </c>
      <c r="K8" s="15">
        <f t="shared" si="0"/>
        <v>19660.2</v>
      </c>
      <c r="L8" s="15">
        <f t="shared" si="0"/>
        <v>21041.600000000002</v>
      </c>
      <c r="M8" s="15">
        <f t="shared" si="0"/>
        <v>21402.800000000003</v>
      </c>
      <c r="N8" s="15">
        <f t="shared" si="0"/>
        <v>17662.300000000003</v>
      </c>
      <c r="O8" s="15">
        <f t="shared" si="0"/>
        <v>222052.6</v>
      </c>
      <c r="P8" s="15">
        <f t="shared" si="0"/>
        <v>17077.584217880001</v>
      </c>
      <c r="Q8" s="15">
        <f t="shared" si="0"/>
        <v>16155.187329619999</v>
      </c>
      <c r="R8" s="15">
        <f t="shared" si="0"/>
        <v>18675.670886930002</v>
      </c>
      <c r="S8" s="15">
        <f t="shared" si="0"/>
        <v>16317.837086599999</v>
      </c>
      <c r="T8" s="15">
        <f t="shared" si="0"/>
        <v>18728.577004120001</v>
      </c>
      <c r="U8" s="15">
        <f t="shared" si="0"/>
        <v>17705.575907089999</v>
      </c>
      <c r="V8" s="15">
        <f t="shared" si="0"/>
        <v>19551.640801443144</v>
      </c>
      <c r="W8" s="15">
        <f t="shared" si="0"/>
        <v>21582.109409343917</v>
      </c>
      <c r="X8" s="15">
        <f t="shared" si="0"/>
        <v>22222.582557848902</v>
      </c>
      <c r="Y8" s="15">
        <f t="shared" si="0"/>
        <v>23486.617174590014</v>
      </c>
      <c r="Z8" s="15">
        <f t="shared" si="0"/>
        <v>22939.283305371566</v>
      </c>
      <c r="AA8" s="15">
        <f t="shared" si="0"/>
        <v>22262.892355391676</v>
      </c>
      <c r="AB8" s="78">
        <f t="shared" si="0"/>
        <v>236705.55803622922</v>
      </c>
      <c r="AC8" s="78">
        <f>+O8-AB8</f>
        <v>-14652.958036229218</v>
      </c>
      <c r="AD8" s="79">
        <f t="shared" ref="AD8:AD16" si="1">+O8/AB8*100</f>
        <v>93.809626542868713</v>
      </c>
      <c r="AE8" s="80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</row>
    <row r="9" spans="2:63" ht="18" customHeight="1" x14ac:dyDescent="0.2">
      <c r="B9" s="18" t="s">
        <v>21</v>
      </c>
      <c r="C9" s="19">
        <f>+C11+C12+C18</f>
        <v>13392.2</v>
      </c>
      <c r="D9" s="19">
        <f t="shared" ref="D9:I9" si="2">+D11+D12+D18</f>
        <v>12616.2</v>
      </c>
      <c r="E9" s="19">
        <f t="shared" si="2"/>
        <v>14678.4</v>
      </c>
      <c r="F9" s="19">
        <f t="shared" si="2"/>
        <v>12636.1</v>
      </c>
      <c r="G9" s="19">
        <f t="shared" si="2"/>
        <v>14483.5</v>
      </c>
      <c r="H9" s="19">
        <f t="shared" si="2"/>
        <v>13702.999999999998</v>
      </c>
      <c r="I9" s="19">
        <f t="shared" si="2"/>
        <v>14456.800000000001</v>
      </c>
      <c r="J9" s="19">
        <f>+J11+J12+J18</f>
        <v>14424.699999999999</v>
      </c>
      <c r="K9" s="19">
        <f>+K11+K12+K18</f>
        <v>14960.800000000001</v>
      </c>
      <c r="L9" s="19">
        <f>+L11+L12+L18</f>
        <v>15971.900000000001</v>
      </c>
      <c r="M9" s="19">
        <f>+M11+M12+M18</f>
        <v>16346.900000000001</v>
      </c>
      <c r="N9" s="19">
        <f>+N11+N12+N18</f>
        <v>13379.400000000001</v>
      </c>
      <c r="O9" s="19">
        <f>+O10+O12+O18</f>
        <v>171049.9</v>
      </c>
      <c r="P9" s="19">
        <f>+P11+P12+P18</f>
        <v>13392.206622200001</v>
      </c>
      <c r="Q9" s="19">
        <f t="shared" ref="Q9:AB9" si="3">+Q11+Q12+Q18</f>
        <v>12616.16228215</v>
      </c>
      <c r="R9" s="19">
        <f t="shared" si="3"/>
        <v>14678.371731000001</v>
      </c>
      <c r="S9" s="19">
        <f t="shared" si="3"/>
        <v>12636.212359309999</v>
      </c>
      <c r="T9" s="19">
        <f t="shared" si="3"/>
        <v>14483.55252062</v>
      </c>
      <c r="U9" s="19">
        <f t="shared" si="3"/>
        <v>13684.72347092</v>
      </c>
      <c r="V9" s="19">
        <f t="shared" si="3"/>
        <v>15166.318180123144</v>
      </c>
      <c r="W9" s="19">
        <f t="shared" si="3"/>
        <v>17105.599154727082</v>
      </c>
      <c r="X9" s="19">
        <f t="shared" si="3"/>
        <v>17662.155841387961</v>
      </c>
      <c r="Y9" s="19">
        <f t="shared" si="3"/>
        <v>18533.04864689778</v>
      </c>
      <c r="Z9" s="19">
        <f t="shared" si="3"/>
        <v>18102.750161764543</v>
      </c>
      <c r="AA9" s="19">
        <f t="shared" si="3"/>
        <v>17602.947781266619</v>
      </c>
      <c r="AB9" s="81">
        <f t="shared" si="3"/>
        <v>185664.04875236715</v>
      </c>
      <c r="AC9" s="81">
        <f t="shared" ref="AC9:AC30" si="4">+O9-AB9</f>
        <v>-14614.148752367153</v>
      </c>
      <c r="AD9" s="79">
        <f t="shared" si="1"/>
        <v>92.128713743682795</v>
      </c>
      <c r="AE9" s="80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</row>
    <row r="10" spans="2:63" ht="18" customHeight="1" x14ac:dyDescent="0.2">
      <c r="B10" s="20" t="s">
        <v>22</v>
      </c>
      <c r="C10" s="19">
        <f t="shared" ref="C10:AB10" si="5">+C11</f>
        <v>11788</v>
      </c>
      <c r="D10" s="19">
        <f t="shared" si="5"/>
        <v>10998.1</v>
      </c>
      <c r="E10" s="19">
        <f t="shared" si="5"/>
        <v>12652.4</v>
      </c>
      <c r="F10" s="19">
        <f t="shared" si="5"/>
        <v>11007.4</v>
      </c>
      <c r="G10" s="19">
        <f t="shared" si="5"/>
        <v>12549</v>
      </c>
      <c r="H10" s="19">
        <f t="shared" si="5"/>
        <v>11983.8</v>
      </c>
      <c r="I10" s="19">
        <f t="shared" si="5"/>
        <v>12639.7</v>
      </c>
      <c r="J10" s="19">
        <f t="shared" si="5"/>
        <v>12558.3</v>
      </c>
      <c r="K10" s="19">
        <f t="shared" si="5"/>
        <v>12810.7</v>
      </c>
      <c r="L10" s="19">
        <f t="shared" si="5"/>
        <v>13720.7</v>
      </c>
      <c r="M10" s="19">
        <f t="shared" si="5"/>
        <v>13782.2</v>
      </c>
      <c r="N10" s="19">
        <f t="shared" si="5"/>
        <v>11615.7</v>
      </c>
      <c r="O10" s="16">
        <f t="shared" si="5"/>
        <v>148106</v>
      </c>
      <c r="P10" s="19">
        <f t="shared" si="5"/>
        <v>11788.038119430001</v>
      </c>
      <c r="Q10" s="19">
        <f t="shared" si="5"/>
        <v>10998.097403379999</v>
      </c>
      <c r="R10" s="19">
        <f t="shared" si="5"/>
        <v>12652.375711750001</v>
      </c>
      <c r="S10" s="19">
        <f t="shared" si="5"/>
        <v>11007.432383379999</v>
      </c>
      <c r="T10" s="19">
        <f t="shared" si="5"/>
        <v>12549.006982389999</v>
      </c>
      <c r="U10" s="19">
        <f t="shared" si="5"/>
        <v>11967.20506319</v>
      </c>
      <c r="V10" s="19">
        <f t="shared" si="5"/>
        <v>12874.970191209999</v>
      </c>
      <c r="W10" s="19">
        <f t="shared" si="5"/>
        <v>14612.260904831532</v>
      </c>
      <c r="X10" s="19">
        <f t="shared" si="5"/>
        <v>14875.939099954368</v>
      </c>
      <c r="Y10" s="19">
        <f t="shared" si="5"/>
        <v>15284.248866243366</v>
      </c>
      <c r="Z10" s="19">
        <f t="shared" si="5"/>
        <v>15064.283981765419</v>
      </c>
      <c r="AA10" s="19">
        <f t="shared" si="5"/>
        <v>14688.296377308887</v>
      </c>
      <c r="AB10" s="79">
        <f t="shared" si="5"/>
        <v>158362.15508483359</v>
      </c>
      <c r="AC10" s="79">
        <f t="shared" si="4"/>
        <v>-10256.15508483359</v>
      </c>
      <c r="AD10" s="79">
        <f t="shared" si="1"/>
        <v>93.52360727893641</v>
      </c>
      <c r="AE10" s="80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</row>
    <row r="11" spans="2:63" ht="18" customHeight="1" x14ac:dyDescent="0.2">
      <c r="B11" s="21" t="s">
        <v>23</v>
      </c>
      <c r="C11" s="22">
        <f>+[1]DGA!P11</f>
        <v>11788</v>
      </c>
      <c r="D11" s="22">
        <f>+[1]DGA!Q11</f>
        <v>10998.1</v>
      </c>
      <c r="E11" s="22">
        <f>+[1]DGA!R11</f>
        <v>12652.4</v>
      </c>
      <c r="F11" s="22">
        <f>+[1]DGA!S11</f>
        <v>11007.4</v>
      </c>
      <c r="G11" s="22">
        <f>+[1]DGA!T11</f>
        <v>12549</v>
      </c>
      <c r="H11" s="22">
        <f>+[1]DGA!U11</f>
        <v>11983.8</v>
      </c>
      <c r="I11" s="22">
        <f>+[1]DGA!V11</f>
        <v>12639.7</v>
      </c>
      <c r="J11" s="22">
        <f>+[1]DGA!W11</f>
        <v>12558.3</v>
      </c>
      <c r="K11" s="22">
        <f>+[1]DGA!X11</f>
        <v>12810.7</v>
      </c>
      <c r="L11" s="22">
        <f>+[1]DGA!Y11</f>
        <v>13720.7</v>
      </c>
      <c r="M11" s="22">
        <f>+[1]DGA!Z11</f>
        <v>13782.2</v>
      </c>
      <c r="N11" s="22">
        <f>+[1]DGA!AA11</f>
        <v>11615.7</v>
      </c>
      <c r="O11" s="23">
        <f>SUM(C11:N11)</f>
        <v>148106</v>
      </c>
      <c r="P11" s="22">
        <v>11788.038119430001</v>
      </c>
      <c r="Q11" s="22">
        <v>10998.097403379999</v>
      </c>
      <c r="R11" s="22">
        <v>12652.375711750001</v>
      </c>
      <c r="S11" s="22">
        <v>11007.432383379999</v>
      </c>
      <c r="T11" s="22">
        <v>12549.006982389999</v>
      </c>
      <c r="U11" s="22">
        <v>11967.20506319</v>
      </c>
      <c r="V11" s="22">
        <v>12874.970191209999</v>
      </c>
      <c r="W11" s="22">
        <v>14612.260904831532</v>
      </c>
      <c r="X11" s="22">
        <v>14875.939099954368</v>
      </c>
      <c r="Y11" s="22">
        <v>15284.248866243366</v>
      </c>
      <c r="Z11" s="22">
        <v>15064.283981765419</v>
      </c>
      <c r="AA11" s="22">
        <v>14688.296377308887</v>
      </c>
      <c r="AB11" s="82">
        <f>SUM(P11:AA11)</f>
        <v>158362.15508483359</v>
      </c>
      <c r="AC11" s="82">
        <f t="shared" si="4"/>
        <v>-10256.15508483359</v>
      </c>
      <c r="AD11" s="82">
        <f t="shared" si="1"/>
        <v>93.52360727893641</v>
      </c>
      <c r="AE11" s="80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</row>
    <row r="12" spans="2:63" ht="18" customHeight="1" x14ac:dyDescent="0.2">
      <c r="B12" s="24" t="s">
        <v>24</v>
      </c>
      <c r="C12" s="25">
        <f>SUM(C13:C17)</f>
        <v>1572.6</v>
      </c>
      <c r="D12" s="25">
        <f t="shared" ref="D12:AB12" si="6">SUM(D13:D17)</f>
        <v>1588.8999999999999</v>
      </c>
      <c r="E12" s="25">
        <f t="shared" si="6"/>
        <v>1998.4999999999998</v>
      </c>
      <c r="F12" s="25">
        <f t="shared" si="6"/>
        <v>1606</v>
      </c>
      <c r="G12" s="25">
        <f t="shared" si="6"/>
        <v>1897.3999999999999</v>
      </c>
      <c r="H12" s="25">
        <f t="shared" si="6"/>
        <v>1662.8999999999999</v>
      </c>
      <c r="I12" s="25">
        <f t="shared" si="6"/>
        <v>1771.8999999999999</v>
      </c>
      <c r="J12" s="25">
        <f t="shared" si="6"/>
        <v>1828.8</v>
      </c>
      <c r="K12" s="25">
        <f t="shared" si="6"/>
        <v>2110.4</v>
      </c>
      <c r="L12" s="25">
        <f t="shared" si="6"/>
        <v>2208.1</v>
      </c>
      <c r="M12" s="25">
        <f t="shared" si="6"/>
        <v>2529.1</v>
      </c>
      <c r="N12" s="25">
        <f t="shared" si="6"/>
        <v>1729.5000000000002</v>
      </c>
      <c r="O12" s="25">
        <f t="shared" si="6"/>
        <v>22504.100000000002</v>
      </c>
      <c r="P12" s="25">
        <f t="shared" si="6"/>
        <v>1572.56559057</v>
      </c>
      <c r="Q12" s="25">
        <f t="shared" si="6"/>
        <v>1588.90918584</v>
      </c>
      <c r="R12" s="25">
        <f t="shared" si="6"/>
        <v>1998.4426810099999</v>
      </c>
      <c r="S12" s="25">
        <f t="shared" si="6"/>
        <v>1606.0174446200003</v>
      </c>
      <c r="T12" s="25">
        <f t="shared" si="6"/>
        <v>1897.4002909299998</v>
      </c>
      <c r="U12" s="25">
        <f t="shared" si="6"/>
        <v>1661.1970559200001</v>
      </c>
      <c r="V12" s="25">
        <f t="shared" si="6"/>
        <v>2246.539802803145</v>
      </c>
      <c r="W12" s="25">
        <f t="shared" si="6"/>
        <v>2448.9607828504095</v>
      </c>
      <c r="X12" s="25">
        <f t="shared" si="6"/>
        <v>2741.1151807063266</v>
      </c>
      <c r="Y12" s="25">
        <f t="shared" si="6"/>
        <v>3194.5184515094502</v>
      </c>
      <c r="Z12" s="25">
        <f t="shared" si="6"/>
        <v>2990.933702549899</v>
      </c>
      <c r="AA12" s="25">
        <f t="shared" si="6"/>
        <v>2869.8003826804093</v>
      </c>
      <c r="AB12" s="83">
        <f t="shared" si="6"/>
        <v>26816.400551989645</v>
      </c>
      <c r="AC12" s="83">
        <f t="shared" si="4"/>
        <v>-4312.3005519896433</v>
      </c>
      <c r="AD12" s="84">
        <f t="shared" si="1"/>
        <v>83.919167139418008</v>
      </c>
      <c r="AE12" s="80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</row>
    <row r="13" spans="2:63" ht="18" customHeight="1" x14ac:dyDescent="0.2">
      <c r="B13" s="27" t="s">
        <v>25</v>
      </c>
      <c r="C13" s="22">
        <f>+[1]DGA!P13</f>
        <v>1153.3</v>
      </c>
      <c r="D13" s="22">
        <f>+[1]DGA!Q13</f>
        <v>1182.5999999999999</v>
      </c>
      <c r="E13" s="22">
        <f>+[1]DGA!R13</f>
        <v>1416</v>
      </c>
      <c r="F13" s="22">
        <f>+[1]DGA!S13</f>
        <v>1154.7</v>
      </c>
      <c r="G13" s="22">
        <f>+[1]DGA!T13</f>
        <v>1189.7</v>
      </c>
      <c r="H13" s="22">
        <f>+[1]DGA!U13</f>
        <v>1096.8</v>
      </c>
      <c r="I13" s="22">
        <f>+[1]DGA!V13</f>
        <v>1109.0999999999999</v>
      </c>
      <c r="J13" s="22">
        <f>+[1]DGA!W13</f>
        <v>1075.2</v>
      </c>
      <c r="K13" s="22">
        <f>+[1]DGA!X13</f>
        <v>1357.7</v>
      </c>
      <c r="L13" s="22">
        <f>+[1]DGA!Y13</f>
        <v>1416.7</v>
      </c>
      <c r="M13" s="22">
        <f>+[1]DGA!Z13</f>
        <v>1578.9</v>
      </c>
      <c r="N13" s="22">
        <f>+[1]DGA!AA13</f>
        <v>1327.4</v>
      </c>
      <c r="O13" s="23">
        <f t="shared" ref="O13:O18" si="7">SUM(C13:N13)</f>
        <v>15058.1</v>
      </c>
      <c r="P13" s="22">
        <v>1153.2718152800001</v>
      </c>
      <c r="Q13" s="22">
        <v>1182.61766543</v>
      </c>
      <c r="R13" s="22">
        <v>1415.96576516</v>
      </c>
      <c r="S13" s="22">
        <v>1154.7106605900001</v>
      </c>
      <c r="T13" s="22">
        <v>1189.7043468299998</v>
      </c>
      <c r="U13" s="22">
        <v>1095.47667903</v>
      </c>
      <c r="V13" s="22">
        <v>1550.7145196257363</v>
      </c>
      <c r="W13" s="22">
        <v>1780.9543657200979</v>
      </c>
      <c r="X13" s="22">
        <v>2023.0034308180602</v>
      </c>
      <c r="Y13" s="22">
        <v>2246.0715468378303</v>
      </c>
      <c r="Z13" s="22">
        <v>2075.6140462715598</v>
      </c>
      <c r="AA13" s="22">
        <v>1935.5193649953608</v>
      </c>
      <c r="AB13" s="82">
        <f t="shared" ref="AB13:AB18" si="8">SUM(P13:AA13)</f>
        <v>18803.624206588647</v>
      </c>
      <c r="AC13" s="82">
        <f t="shared" si="4"/>
        <v>-3745.5242065886468</v>
      </c>
      <c r="AD13" s="82">
        <f t="shared" si="1"/>
        <v>80.080838856180478</v>
      </c>
      <c r="AE13" s="80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2:63" ht="18" customHeight="1" x14ac:dyDescent="0.2">
      <c r="B14" s="27" t="s">
        <v>26</v>
      </c>
      <c r="C14" s="22">
        <f>+[1]DGA!P14</f>
        <v>126.4</v>
      </c>
      <c r="D14" s="22">
        <f>+[1]DGA!Q14</f>
        <v>135.9</v>
      </c>
      <c r="E14" s="22">
        <f>+[1]DGA!R14</f>
        <v>177.6</v>
      </c>
      <c r="F14" s="22">
        <f>+[1]DGA!S14</f>
        <v>168.9</v>
      </c>
      <c r="G14" s="22">
        <f>+[1]DGA!T14</f>
        <v>290.3</v>
      </c>
      <c r="H14" s="22">
        <f>+[1]DGA!U14</f>
        <v>200.3</v>
      </c>
      <c r="I14" s="22">
        <f>+[1]DGA!V14</f>
        <v>186.7</v>
      </c>
      <c r="J14" s="22">
        <f>+[1]DGA!W14</f>
        <v>265.39999999999998</v>
      </c>
      <c r="K14" s="22">
        <f>+[1]DGA!X14</f>
        <v>285.3</v>
      </c>
      <c r="L14" s="22">
        <f>+[1]DGA!Y14</f>
        <v>266.39999999999998</v>
      </c>
      <c r="M14" s="22">
        <f>+[1]DGA!Z14</f>
        <v>432.8</v>
      </c>
      <c r="N14" s="22">
        <f>+[1]DGA!AA14</f>
        <v>58.8</v>
      </c>
      <c r="O14" s="23">
        <f t="shared" si="7"/>
        <v>2594.8000000000002</v>
      </c>
      <c r="P14" s="22">
        <v>126.449207</v>
      </c>
      <c r="Q14" s="22">
        <v>135.890671</v>
      </c>
      <c r="R14" s="22">
        <v>177.60242099999999</v>
      </c>
      <c r="S14" s="22">
        <v>168.93138300000001</v>
      </c>
      <c r="T14" s="22">
        <v>290.32821428</v>
      </c>
      <c r="U14" s="22">
        <v>200.26936900000001</v>
      </c>
      <c r="V14" s="22">
        <v>220.02652774740892</v>
      </c>
      <c r="W14" s="22">
        <v>230.00040244660991</v>
      </c>
      <c r="X14" s="22">
        <v>239.50611735356074</v>
      </c>
      <c r="Y14" s="22">
        <v>336.39914273853924</v>
      </c>
      <c r="Z14" s="22">
        <v>352.67475096485612</v>
      </c>
      <c r="AA14" s="22">
        <v>341.29354965678402</v>
      </c>
      <c r="AB14" s="82">
        <f t="shared" si="8"/>
        <v>2819.3717561877593</v>
      </c>
      <c r="AC14" s="82">
        <f t="shared" si="4"/>
        <v>-224.57175618775909</v>
      </c>
      <c r="AD14" s="82">
        <f t="shared" si="1"/>
        <v>92.034688022433201</v>
      </c>
      <c r="AE14" s="80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</row>
    <row r="15" spans="2:63" ht="18" customHeight="1" x14ac:dyDescent="0.2">
      <c r="B15" s="27" t="s">
        <v>27</v>
      </c>
      <c r="C15" s="22">
        <f>+[1]DGA!P15</f>
        <v>167.8</v>
      </c>
      <c r="D15" s="22">
        <f>+[1]DGA!Q15</f>
        <v>155.1</v>
      </c>
      <c r="E15" s="22">
        <f>+[1]DGA!R15</f>
        <v>203.6</v>
      </c>
      <c r="F15" s="22">
        <f>+[1]DGA!S15</f>
        <v>173.8</v>
      </c>
      <c r="G15" s="22">
        <f>+[1]DGA!T15</f>
        <v>238.3</v>
      </c>
      <c r="H15" s="22">
        <f>+[1]DGA!U15</f>
        <v>199.2</v>
      </c>
      <c r="I15" s="22">
        <f>+[1]DGA!V15</f>
        <v>260.39999999999998</v>
      </c>
      <c r="J15" s="22">
        <f>+[1]DGA!W15</f>
        <v>356</v>
      </c>
      <c r="K15" s="22">
        <f>+[1]DGA!X15</f>
        <v>299</v>
      </c>
      <c r="L15" s="22">
        <f>+[1]DGA!Y15</f>
        <v>362.7</v>
      </c>
      <c r="M15" s="22">
        <f>+[1]DGA!Z15</f>
        <v>344.9</v>
      </c>
      <c r="N15" s="22">
        <f>+[1]DGA!AA15</f>
        <v>191.4</v>
      </c>
      <c r="O15" s="23">
        <f t="shared" si="7"/>
        <v>2952.2</v>
      </c>
      <c r="P15" s="22">
        <v>167.78903284999998</v>
      </c>
      <c r="Q15" s="22">
        <v>155.11895983000002</v>
      </c>
      <c r="R15" s="22">
        <v>203.61522546</v>
      </c>
      <c r="S15" s="22">
        <v>173.80616415</v>
      </c>
      <c r="T15" s="22">
        <v>238.29818609999998</v>
      </c>
      <c r="U15" s="22">
        <v>198.83594844999999</v>
      </c>
      <c r="V15" s="22">
        <v>260.13805235000001</v>
      </c>
      <c r="W15" s="22">
        <v>264.79996311225511</v>
      </c>
      <c r="X15" s="22">
        <v>280.2346374205016</v>
      </c>
      <c r="Y15" s="22">
        <v>426.80982582744758</v>
      </c>
      <c r="Z15" s="22">
        <v>349.40114911885075</v>
      </c>
      <c r="AA15" s="22">
        <v>400.57128358743279</v>
      </c>
      <c r="AB15" s="82">
        <f t="shared" si="8"/>
        <v>3119.4184282564879</v>
      </c>
      <c r="AC15" s="82">
        <f t="shared" si="4"/>
        <v>-167.2184282564881</v>
      </c>
      <c r="AD15" s="82">
        <f t="shared" si="1"/>
        <v>94.639435776176072</v>
      </c>
      <c r="AE15" s="80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</row>
    <row r="16" spans="2:63" ht="18" customHeight="1" x14ac:dyDescent="0.2">
      <c r="B16" s="27" t="s">
        <v>28</v>
      </c>
      <c r="C16" s="22">
        <f>+[1]DGA!P16</f>
        <v>125.1</v>
      </c>
      <c r="D16" s="22">
        <f>+[1]DGA!Q16</f>
        <v>115.3</v>
      </c>
      <c r="E16" s="22">
        <f>+[1]DGA!R16</f>
        <v>201.3</v>
      </c>
      <c r="F16" s="22">
        <f>+[1]DGA!S16</f>
        <v>108.6</v>
      </c>
      <c r="G16" s="22">
        <f>+[1]DGA!T16</f>
        <v>179.1</v>
      </c>
      <c r="H16" s="22">
        <f>+[1]DGA!U16</f>
        <v>166.6</v>
      </c>
      <c r="I16" s="22">
        <f>+[1]DGA!V16</f>
        <v>215.7</v>
      </c>
      <c r="J16" s="22">
        <f>+[1]DGA!W16</f>
        <v>132.19999999999999</v>
      </c>
      <c r="K16" s="22">
        <f>+[1]DGA!X16</f>
        <v>168.4</v>
      </c>
      <c r="L16" s="22">
        <f>+[1]DGA!Y16</f>
        <v>162.30000000000001</v>
      </c>
      <c r="M16" s="22">
        <f>+[1]DGA!Z16</f>
        <v>172.5</v>
      </c>
      <c r="N16" s="22">
        <f>+[1]DGA!AA16</f>
        <v>151.9</v>
      </c>
      <c r="O16" s="23">
        <f t="shared" si="7"/>
        <v>1899.0000000000002</v>
      </c>
      <c r="P16" s="22">
        <v>125.05553544</v>
      </c>
      <c r="Q16" s="22">
        <v>115.28188958</v>
      </c>
      <c r="R16" s="22">
        <v>201.25926938999999</v>
      </c>
      <c r="S16" s="22">
        <v>108.56923687999999</v>
      </c>
      <c r="T16" s="22">
        <v>179.06954372000001</v>
      </c>
      <c r="U16" s="22">
        <v>166.61505944000001</v>
      </c>
      <c r="V16" s="22">
        <v>215.66070308000002</v>
      </c>
      <c r="W16" s="22">
        <v>173.20605157144664</v>
      </c>
      <c r="X16" s="22">
        <v>198.37099511420422</v>
      </c>
      <c r="Y16" s="22">
        <v>185.23793610563314</v>
      </c>
      <c r="Z16" s="22">
        <v>213.24375619463194</v>
      </c>
      <c r="AA16" s="22">
        <v>192.41618444083164</v>
      </c>
      <c r="AB16" s="82">
        <f t="shared" si="8"/>
        <v>2073.9861609567474</v>
      </c>
      <c r="AC16" s="82">
        <f t="shared" si="4"/>
        <v>-174.9861609567472</v>
      </c>
      <c r="AD16" s="82">
        <f t="shared" si="1"/>
        <v>91.562809615083225</v>
      </c>
      <c r="AE16" s="80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</row>
    <row r="17" spans="1:63" x14ac:dyDescent="0.2">
      <c r="B17" s="27" t="s">
        <v>29</v>
      </c>
      <c r="C17" s="22">
        <f>+[1]DGA!P17</f>
        <v>0</v>
      </c>
      <c r="D17" s="22">
        <f>+[1]DGA!Q17</f>
        <v>0</v>
      </c>
      <c r="E17" s="22">
        <f>+[1]DGA!R17</f>
        <v>0</v>
      </c>
      <c r="F17" s="22">
        <f>+[1]DGA!S17</f>
        <v>0</v>
      </c>
      <c r="G17" s="22">
        <f>+[1]DGA!T17</f>
        <v>0</v>
      </c>
      <c r="H17" s="22">
        <f>+[1]DGA!U17</f>
        <v>0</v>
      </c>
      <c r="I17" s="22">
        <f>+[1]DGA!V17</f>
        <v>0</v>
      </c>
      <c r="J17" s="22">
        <f>+[1]DGA!W17</f>
        <v>0</v>
      </c>
      <c r="K17" s="22">
        <f>+[1]DGA!X17</f>
        <v>0</v>
      </c>
      <c r="L17" s="22">
        <f>+[1]DGA!Y17</f>
        <v>0</v>
      </c>
      <c r="M17" s="22">
        <f>+[1]DGA!Z17</f>
        <v>0</v>
      </c>
      <c r="N17" s="22">
        <f>+[1]DGA!AA17</f>
        <v>0</v>
      </c>
      <c r="O17" s="23">
        <f t="shared" si="7"/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82">
        <f t="shared" si="8"/>
        <v>0</v>
      </c>
      <c r="AC17" s="82">
        <f t="shared" si="4"/>
        <v>0</v>
      </c>
      <c r="AD17" s="85">
        <v>0</v>
      </c>
      <c r="AE17" s="80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</row>
    <row r="18" spans="1:63" x14ac:dyDescent="0.2">
      <c r="B18" s="32" t="s">
        <v>30</v>
      </c>
      <c r="C18" s="25">
        <f>+[1]DGA!P18</f>
        <v>31.6</v>
      </c>
      <c r="D18" s="25">
        <f>+[1]DGA!Q18</f>
        <v>29.2</v>
      </c>
      <c r="E18" s="25">
        <f>+[1]DGA!R18</f>
        <v>27.5</v>
      </c>
      <c r="F18" s="25">
        <f>+[1]DGA!S18</f>
        <v>22.7</v>
      </c>
      <c r="G18" s="25">
        <f>+[1]DGA!T18</f>
        <v>37.1</v>
      </c>
      <c r="H18" s="25">
        <f>+[1]DGA!U18</f>
        <v>56.3</v>
      </c>
      <c r="I18" s="25">
        <f>+[1]DGA!V18</f>
        <v>45.2</v>
      </c>
      <c r="J18" s="25">
        <f>+[1]DGA!W18</f>
        <v>37.6</v>
      </c>
      <c r="K18" s="25">
        <f>+[1]DGA!X18</f>
        <v>39.700000000000003</v>
      </c>
      <c r="L18" s="25">
        <f>+[1]DGA!Y18</f>
        <v>43.1</v>
      </c>
      <c r="M18" s="25">
        <f>+[1]DGA!Z18</f>
        <v>35.6</v>
      </c>
      <c r="N18" s="25">
        <f>+[1]DGA!AA18</f>
        <v>34.200000000000003</v>
      </c>
      <c r="O18" s="26">
        <f t="shared" si="7"/>
        <v>439.8</v>
      </c>
      <c r="P18" s="25">
        <v>31.602912199999999</v>
      </c>
      <c r="Q18" s="25">
        <v>29.155692930000001</v>
      </c>
      <c r="R18" s="25">
        <v>27.553338239999999</v>
      </c>
      <c r="S18" s="25">
        <v>22.76253131</v>
      </c>
      <c r="T18" s="25">
        <v>37.145247299999994</v>
      </c>
      <c r="U18" s="25">
        <v>56.321351810000003</v>
      </c>
      <c r="V18" s="25">
        <v>44.808186110000001</v>
      </c>
      <c r="W18" s="25">
        <v>44.377467045142318</v>
      </c>
      <c r="X18" s="25">
        <v>45.101560727267213</v>
      </c>
      <c r="Y18" s="25">
        <v>54.281329144962406</v>
      </c>
      <c r="Z18" s="25">
        <v>47.532477449224196</v>
      </c>
      <c r="AA18" s="25">
        <v>44.851021277321586</v>
      </c>
      <c r="AB18" s="84">
        <f t="shared" si="8"/>
        <v>485.49311554391772</v>
      </c>
      <c r="AC18" s="84">
        <f t="shared" si="4"/>
        <v>-45.693115543917713</v>
      </c>
      <c r="AD18" s="84">
        <f t="shared" ref="AD18:AD29" si="9">+O18/AB18*100</f>
        <v>90.588308241461704</v>
      </c>
      <c r="AE18" s="80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</row>
    <row r="19" spans="1:63" ht="18" customHeight="1" x14ac:dyDescent="0.2">
      <c r="B19" s="33" t="s">
        <v>54</v>
      </c>
      <c r="C19" s="25">
        <f>+C20+C22</f>
        <v>3685.3999999999996</v>
      </c>
      <c r="D19" s="25">
        <f t="shared" ref="D19:AB19" si="10">+D20+D22</f>
        <v>3539</v>
      </c>
      <c r="E19" s="25">
        <f t="shared" si="10"/>
        <v>3997.2999999999997</v>
      </c>
      <c r="F19" s="25">
        <f t="shared" si="10"/>
        <v>3681.7</v>
      </c>
      <c r="G19" s="25">
        <f t="shared" si="10"/>
        <v>4245.1000000000004</v>
      </c>
      <c r="H19" s="25">
        <f t="shared" si="10"/>
        <v>4031.1</v>
      </c>
      <c r="I19" s="25">
        <f t="shared" si="10"/>
        <v>4414.7</v>
      </c>
      <c r="J19" s="25">
        <f t="shared" si="10"/>
        <v>4300.5</v>
      </c>
      <c r="K19" s="25">
        <f t="shared" si="10"/>
        <v>4699.4000000000005</v>
      </c>
      <c r="L19" s="25">
        <f t="shared" si="10"/>
        <v>5069.7</v>
      </c>
      <c r="M19" s="25">
        <f t="shared" si="10"/>
        <v>5055.9000000000005</v>
      </c>
      <c r="N19" s="25">
        <f t="shared" si="10"/>
        <v>4282.9000000000005</v>
      </c>
      <c r="O19" s="25">
        <f t="shared" si="10"/>
        <v>51002.700000000004</v>
      </c>
      <c r="P19" s="25">
        <f t="shared" si="10"/>
        <v>3685.37759568</v>
      </c>
      <c r="Q19" s="25">
        <f t="shared" si="10"/>
        <v>3539.0250474699997</v>
      </c>
      <c r="R19" s="25">
        <f t="shared" si="10"/>
        <v>3997.2991559300003</v>
      </c>
      <c r="S19" s="25">
        <f t="shared" si="10"/>
        <v>3681.62472729</v>
      </c>
      <c r="T19" s="25">
        <f t="shared" si="10"/>
        <v>4245.0244835000003</v>
      </c>
      <c r="U19" s="25">
        <f t="shared" si="10"/>
        <v>4020.8524361699997</v>
      </c>
      <c r="V19" s="25">
        <f t="shared" si="10"/>
        <v>4385.3226213200005</v>
      </c>
      <c r="W19" s="25">
        <f t="shared" si="10"/>
        <v>4476.5102546168337</v>
      </c>
      <c r="X19" s="25">
        <f t="shared" si="10"/>
        <v>4560.42671646094</v>
      </c>
      <c r="Y19" s="25">
        <f t="shared" si="10"/>
        <v>4953.5685276922341</v>
      </c>
      <c r="Z19" s="25">
        <f t="shared" si="10"/>
        <v>4836.5331436070228</v>
      </c>
      <c r="AA19" s="25">
        <f t="shared" si="10"/>
        <v>4659.9445741250574</v>
      </c>
      <c r="AB19" s="83">
        <f t="shared" si="10"/>
        <v>51041.509283862077</v>
      </c>
      <c r="AC19" s="83">
        <f t="shared" si="4"/>
        <v>-38.809283862072334</v>
      </c>
      <c r="AD19" s="84">
        <f t="shared" si="9"/>
        <v>99.923965250231461</v>
      </c>
      <c r="AE19" s="80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</row>
    <row r="20" spans="1:63" ht="18" customHeight="1" x14ac:dyDescent="0.2">
      <c r="B20" s="20" t="s">
        <v>32</v>
      </c>
      <c r="C20" s="25">
        <f>+C21</f>
        <v>3654.2</v>
      </c>
      <c r="D20" s="25">
        <f t="shared" ref="D20:AA20" si="11">+D21</f>
        <v>3516.3</v>
      </c>
      <c r="E20" s="25">
        <f t="shared" si="11"/>
        <v>3973.2</v>
      </c>
      <c r="F20" s="25">
        <f t="shared" si="11"/>
        <v>3658.7</v>
      </c>
      <c r="G20" s="25">
        <f t="shared" si="11"/>
        <v>4217.5</v>
      </c>
      <c r="H20" s="25">
        <f t="shared" si="11"/>
        <v>4011.4</v>
      </c>
      <c r="I20" s="25">
        <f t="shared" si="11"/>
        <v>4393.7</v>
      </c>
      <c r="J20" s="25">
        <f t="shared" si="11"/>
        <v>4278.6000000000004</v>
      </c>
      <c r="K20" s="25">
        <f t="shared" si="11"/>
        <v>4688.3</v>
      </c>
      <c r="L20" s="25">
        <f t="shared" si="11"/>
        <v>5068.2</v>
      </c>
      <c r="M20" s="25">
        <f t="shared" si="11"/>
        <v>5054.3</v>
      </c>
      <c r="N20" s="25">
        <f t="shared" si="11"/>
        <v>4280.6000000000004</v>
      </c>
      <c r="O20" s="25">
        <f t="shared" si="11"/>
        <v>50795.000000000007</v>
      </c>
      <c r="P20" s="25">
        <f t="shared" si="11"/>
        <v>3654.1640483599999</v>
      </c>
      <c r="Q20" s="25">
        <f t="shared" si="11"/>
        <v>3516.3525996999997</v>
      </c>
      <c r="R20" s="25">
        <f t="shared" si="11"/>
        <v>3973.1740383800002</v>
      </c>
      <c r="S20" s="25">
        <f t="shared" si="11"/>
        <v>3658.6656060700002</v>
      </c>
      <c r="T20" s="25">
        <f t="shared" si="11"/>
        <v>4217.4629738800004</v>
      </c>
      <c r="U20" s="25">
        <f t="shared" si="11"/>
        <v>4001.1666666199999</v>
      </c>
      <c r="V20" s="25">
        <f t="shared" si="11"/>
        <v>4364.2709573000002</v>
      </c>
      <c r="W20" s="25">
        <f t="shared" si="11"/>
        <v>4446.8003683958505</v>
      </c>
      <c r="X20" s="25">
        <f t="shared" si="11"/>
        <v>4533.1799802802498</v>
      </c>
      <c r="Y20" s="25">
        <f t="shared" si="11"/>
        <v>4926.8685892731401</v>
      </c>
      <c r="Z20" s="25">
        <f t="shared" si="11"/>
        <v>4806.5986511411174</v>
      </c>
      <c r="AA20" s="25">
        <f t="shared" si="11"/>
        <v>4628.7561436267597</v>
      </c>
      <c r="AB20" s="83">
        <f>+AB21</f>
        <v>50727.460623027109</v>
      </c>
      <c r="AC20" s="83">
        <f t="shared" si="4"/>
        <v>67.539376972898026</v>
      </c>
      <c r="AD20" s="84">
        <f t="shared" si="9"/>
        <v>100.13314164782426</v>
      </c>
      <c r="AE20" s="80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</row>
    <row r="21" spans="1:63" ht="18" customHeight="1" x14ac:dyDescent="0.2">
      <c r="B21" s="34" t="s">
        <v>33</v>
      </c>
      <c r="C21" s="22">
        <f>+[1]DGA!P21</f>
        <v>3654.2</v>
      </c>
      <c r="D21" s="22">
        <f>+[1]DGA!Q21</f>
        <v>3516.3</v>
      </c>
      <c r="E21" s="22">
        <f>+[1]DGA!R21</f>
        <v>3973.2</v>
      </c>
      <c r="F21" s="22">
        <f>+[1]DGA!S21</f>
        <v>3658.7</v>
      </c>
      <c r="G21" s="22">
        <f>+[1]DGA!T21</f>
        <v>4217.5</v>
      </c>
      <c r="H21" s="22">
        <f>+[1]DGA!U21</f>
        <v>4011.4</v>
      </c>
      <c r="I21" s="22">
        <f>+[1]DGA!V21</f>
        <v>4393.7</v>
      </c>
      <c r="J21" s="22">
        <f>+[1]DGA!W21</f>
        <v>4278.6000000000004</v>
      </c>
      <c r="K21" s="22">
        <f>+[1]DGA!X21</f>
        <v>4688.3</v>
      </c>
      <c r="L21" s="22">
        <f>+[1]DGA!Y21</f>
        <v>5068.2</v>
      </c>
      <c r="M21" s="22">
        <f>+[1]DGA!Z21</f>
        <v>5054.3</v>
      </c>
      <c r="N21" s="22">
        <f>+[1]DGA!AA21</f>
        <v>4280.6000000000004</v>
      </c>
      <c r="O21" s="23">
        <f>SUM(C21:N21)</f>
        <v>50795.000000000007</v>
      </c>
      <c r="P21" s="22">
        <v>3654.1640483599999</v>
      </c>
      <c r="Q21" s="22">
        <v>3516.3525996999997</v>
      </c>
      <c r="R21" s="22">
        <v>3973.1740383800002</v>
      </c>
      <c r="S21" s="22">
        <v>3658.6656060700002</v>
      </c>
      <c r="T21" s="22">
        <v>4217.4629738800004</v>
      </c>
      <c r="U21" s="22">
        <v>4001.1666666199999</v>
      </c>
      <c r="V21" s="22">
        <v>4364.2709573000002</v>
      </c>
      <c r="W21" s="22">
        <v>4446.8003683958505</v>
      </c>
      <c r="X21" s="22">
        <v>4533.1799802802498</v>
      </c>
      <c r="Y21" s="22">
        <v>4926.8685892731401</v>
      </c>
      <c r="Z21" s="22">
        <v>4806.5986511411174</v>
      </c>
      <c r="AA21" s="22">
        <v>4628.7561436267597</v>
      </c>
      <c r="AB21" s="82">
        <f>SUM(P21:AA21)</f>
        <v>50727.460623027109</v>
      </c>
      <c r="AC21" s="82">
        <f t="shared" si="4"/>
        <v>67.539376972898026</v>
      </c>
      <c r="AD21" s="82">
        <f t="shared" si="9"/>
        <v>100.13314164782426</v>
      </c>
      <c r="AE21" s="80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</row>
    <row r="22" spans="1:63" ht="18" customHeight="1" x14ac:dyDescent="0.2">
      <c r="B22" s="20" t="s">
        <v>34</v>
      </c>
      <c r="C22" s="19">
        <f>+C23+C24</f>
        <v>31.2</v>
      </c>
      <c r="D22" s="19">
        <f t="shared" ref="D22:AB22" si="12">+D23+D24</f>
        <v>22.7</v>
      </c>
      <c r="E22" s="19">
        <f t="shared" si="12"/>
        <v>24.099999999999998</v>
      </c>
      <c r="F22" s="19">
        <f t="shared" si="12"/>
        <v>23</v>
      </c>
      <c r="G22" s="19">
        <f t="shared" si="12"/>
        <v>27.6</v>
      </c>
      <c r="H22" s="19">
        <f t="shared" si="12"/>
        <v>19.7</v>
      </c>
      <c r="I22" s="19">
        <f t="shared" si="12"/>
        <v>21</v>
      </c>
      <c r="J22" s="19">
        <f t="shared" si="12"/>
        <v>21.9</v>
      </c>
      <c r="K22" s="19">
        <f t="shared" si="12"/>
        <v>11.1</v>
      </c>
      <c r="L22" s="19">
        <f t="shared" si="12"/>
        <v>1.5</v>
      </c>
      <c r="M22" s="19">
        <f t="shared" si="12"/>
        <v>1.6</v>
      </c>
      <c r="N22" s="19">
        <f t="shared" si="12"/>
        <v>2.2999999999999998</v>
      </c>
      <c r="O22" s="16">
        <f t="shared" si="12"/>
        <v>207.7</v>
      </c>
      <c r="P22" s="19">
        <f t="shared" si="12"/>
        <v>31.21354732</v>
      </c>
      <c r="Q22" s="19">
        <f t="shared" si="12"/>
        <v>22.672447769999998</v>
      </c>
      <c r="R22" s="19">
        <f t="shared" si="12"/>
        <v>24.125117549999999</v>
      </c>
      <c r="S22" s="19">
        <f t="shared" si="12"/>
        <v>22.95912122</v>
      </c>
      <c r="T22" s="19">
        <f t="shared" si="12"/>
        <v>27.561509620000002</v>
      </c>
      <c r="U22" s="19">
        <f t="shared" si="12"/>
        <v>19.68576955</v>
      </c>
      <c r="V22" s="19">
        <f t="shared" si="12"/>
        <v>21.05166402</v>
      </c>
      <c r="W22" s="19">
        <f t="shared" si="12"/>
        <v>29.709886220983485</v>
      </c>
      <c r="X22" s="19">
        <f t="shared" si="12"/>
        <v>27.246736180690352</v>
      </c>
      <c r="Y22" s="19">
        <f t="shared" si="12"/>
        <v>26.699938419093609</v>
      </c>
      <c r="Z22" s="19">
        <f t="shared" si="12"/>
        <v>29.934492465905219</v>
      </c>
      <c r="AA22" s="19">
        <f t="shared" si="12"/>
        <v>31.188430498298153</v>
      </c>
      <c r="AB22" s="79">
        <f t="shared" si="12"/>
        <v>314.04866083497075</v>
      </c>
      <c r="AC22" s="79">
        <f t="shared" si="4"/>
        <v>-106.34866083497076</v>
      </c>
      <c r="AD22" s="84">
        <f t="shared" si="9"/>
        <v>66.136247627288611</v>
      </c>
      <c r="AE22" s="80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</row>
    <row r="23" spans="1:63" ht="18" customHeight="1" x14ac:dyDescent="0.2">
      <c r="B23" s="34" t="s">
        <v>35</v>
      </c>
      <c r="C23" s="35">
        <f>+[1]DGA!P23</f>
        <v>29.8</v>
      </c>
      <c r="D23" s="35">
        <f>+[1]DGA!Q23</f>
        <v>21.2</v>
      </c>
      <c r="E23" s="35">
        <f>+[1]DGA!R23</f>
        <v>22.9</v>
      </c>
      <c r="F23" s="35">
        <f>+[1]DGA!S23</f>
        <v>21.8</v>
      </c>
      <c r="G23" s="35">
        <f>+[1]DGA!T23</f>
        <v>25.5</v>
      </c>
      <c r="H23" s="35">
        <f>+[1]DGA!U23</f>
        <v>18</v>
      </c>
      <c r="I23" s="35">
        <f>+[1]DGA!V23</f>
        <v>20.399999999999999</v>
      </c>
      <c r="J23" s="35">
        <f>+[1]DGA!W23</f>
        <v>20.399999999999999</v>
      </c>
      <c r="K23" s="35">
        <f>+[1]DGA!X23</f>
        <v>10.199999999999999</v>
      </c>
      <c r="L23" s="35">
        <f>+[1]DGA!Y23</f>
        <v>0</v>
      </c>
      <c r="M23" s="35">
        <f>+[1]DGA!Z23</f>
        <v>0</v>
      </c>
      <c r="N23" s="35">
        <f>+[1]DGA!AA23</f>
        <v>0.7</v>
      </c>
      <c r="O23" s="23">
        <f>SUM(C23:N23)</f>
        <v>190.89999999999998</v>
      </c>
      <c r="P23" s="35">
        <v>29.780364989999999</v>
      </c>
      <c r="Q23" s="35">
        <v>21.186159989999997</v>
      </c>
      <c r="R23" s="35">
        <v>22.957486489999997</v>
      </c>
      <c r="S23" s="35">
        <v>21.792051520000001</v>
      </c>
      <c r="T23" s="35">
        <v>25.442519530000002</v>
      </c>
      <c r="U23" s="35">
        <v>17.95689587</v>
      </c>
      <c r="V23" s="35">
        <v>20.383247969999999</v>
      </c>
      <c r="W23" s="35">
        <v>28.476982720057364</v>
      </c>
      <c r="X23" s="35">
        <v>25.315124107939518</v>
      </c>
      <c r="Y23" s="35">
        <v>25.945405208623338</v>
      </c>
      <c r="Z23" s="35">
        <v>26.247418259732513</v>
      </c>
      <c r="AA23" s="35">
        <v>26.47403549479931</v>
      </c>
      <c r="AB23" s="82">
        <f>SUM(P23:AA23)</f>
        <v>291.957692151152</v>
      </c>
      <c r="AC23" s="82">
        <f t="shared" si="4"/>
        <v>-101.05769215115203</v>
      </c>
      <c r="AD23" s="82">
        <f t="shared" si="9"/>
        <v>65.386186126299222</v>
      </c>
      <c r="AE23" s="80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</row>
    <row r="24" spans="1:63" ht="18" customHeight="1" x14ac:dyDescent="0.2">
      <c r="B24" s="36" t="s">
        <v>29</v>
      </c>
      <c r="C24" s="35">
        <f>+[1]DGA!P24</f>
        <v>1.4</v>
      </c>
      <c r="D24" s="35">
        <f>+[1]DGA!Q24</f>
        <v>1.5</v>
      </c>
      <c r="E24" s="35">
        <f>+[1]DGA!R24</f>
        <v>1.2</v>
      </c>
      <c r="F24" s="35">
        <f>+[1]DGA!S24</f>
        <v>1.2</v>
      </c>
      <c r="G24" s="35">
        <f>+[1]DGA!T24</f>
        <v>2.1</v>
      </c>
      <c r="H24" s="35">
        <f>+[1]DGA!U24</f>
        <v>1.7</v>
      </c>
      <c r="I24" s="35">
        <f>+[1]DGA!V24</f>
        <v>0.6</v>
      </c>
      <c r="J24" s="35">
        <f>+[1]DGA!W24</f>
        <v>1.5</v>
      </c>
      <c r="K24" s="35">
        <f>+[1]DGA!X24</f>
        <v>0.9</v>
      </c>
      <c r="L24" s="35">
        <f>+[1]DGA!Y24</f>
        <v>1.5</v>
      </c>
      <c r="M24" s="35">
        <f>+[1]DGA!Z24</f>
        <v>1.6</v>
      </c>
      <c r="N24" s="35">
        <f>+[1]DGA!AA24</f>
        <v>1.6</v>
      </c>
      <c r="O24" s="23">
        <f>SUM(C24:N24)</f>
        <v>16.8</v>
      </c>
      <c r="P24" s="35">
        <v>1.4331823300000002</v>
      </c>
      <c r="Q24" s="35">
        <v>1.4862877800000001</v>
      </c>
      <c r="R24" s="35">
        <v>1.1676310600000002</v>
      </c>
      <c r="S24" s="35">
        <v>1.1670696999999999</v>
      </c>
      <c r="T24" s="35">
        <v>2.11899009</v>
      </c>
      <c r="U24" s="35">
        <v>1.72887368</v>
      </c>
      <c r="V24" s="35">
        <v>0.66841605000000004</v>
      </c>
      <c r="W24" s="35">
        <v>1.23290350092612</v>
      </c>
      <c r="X24" s="35">
        <v>1.9316120727508328</v>
      </c>
      <c r="Y24" s="35">
        <v>0.75453321047026978</v>
      </c>
      <c r="Z24" s="35">
        <v>3.687074206172706</v>
      </c>
      <c r="AA24" s="35">
        <v>4.7143950034988444</v>
      </c>
      <c r="AB24" s="82">
        <f>SUM(P24:AA24)</f>
        <v>22.090968683818769</v>
      </c>
      <c r="AC24" s="82">
        <f t="shared" si="4"/>
        <v>-5.2909686838187682</v>
      </c>
      <c r="AD24" s="82">
        <f t="shared" si="9"/>
        <v>76.049177564158583</v>
      </c>
      <c r="AE24" s="80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ht="18" customHeight="1" x14ac:dyDescent="0.2">
      <c r="B25" s="14" t="s">
        <v>36</v>
      </c>
      <c r="C25" s="19">
        <f>+[1]DGA!P25</f>
        <v>0</v>
      </c>
      <c r="D25" s="19">
        <f>+[1]DGA!Q25</f>
        <v>0</v>
      </c>
      <c r="E25" s="19">
        <f>+[1]DGA!R25</f>
        <v>0</v>
      </c>
      <c r="F25" s="19">
        <f>+[1]DGA!S25</f>
        <v>0</v>
      </c>
      <c r="G25" s="19">
        <f>+[1]DGA!T25</f>
        <v>1</v>
      </c>
      <c r="H25" s="19">
        <f>+[1]DGA!U25</f>
        <v>0.1</v>
      </c>
      <c r="I25" s="19">
        <f>+[1]DGA!V25</f>
        <v>0.2</v>
      </c>
      <c r="J25" s="19">
        <f>+[1]DGA!W25</f>
        <v>0</v>
      </c>
      <c r="K25" s="19">
        <f>+[1]DGA!X25</f>
        <v>0.1</v>
      </c>
      <c r="L25" s="19">
        <f>+[1]DGA!Y25</f>
        <v>0.1</v>
      </c>
      <c r="M25" s="19">
        <f>+[1]DGA!Z25</f>
        <v>0</v>
      </c>
      <c r="N25" s="19">
        <f>+[1]DGA!AA25</f>
        <v>0.2</v>
      </c>
      <c r="O25" s="26">
        <f>SUM(C25:N25)</f>
        <v>1.7000000000000002</v>
      </c>
      <c r="P25" s="19">
        <v>0</v>
      </c>
      <c r="Q25" s="19">
        <v>0</v>
      </c>
      <c r="R25" s="19">
        <v>0</v>
      </c>
      <c r="S25" s="19">
        <v>0</v>
      </c>
      <c r="T25" s="19">
        <v>1.0065</v>
      </c>
      <c r="U25" s="19">
        <v>9.1499999999999998E-2</v>
      </c>
      <c r="V25" s="19">
        <v>0.183</v>
      </c>
      <c r="W25" s="19">
        <v>0</v>
      </c>
      <c r="X25" s="19">
        <v>0</v>
      </c>
      <c r="Y25" s="19">
        <v>0</v>
      </c>
      <c r="Z25" s="19">
        <v>0</v>
      </c>
      <c r="AA25" s="19">
        <v>0</v>
      </c>
      <c r="AB25" s="84">
        <f>SUM(P25:AA25)</f>
        <v>1.2809999999999999</v>
      </c>
      <c r="AC25" s="84">
        <f t="shared" si="4"/>
        <v>0.41900000000000026</v>
      </c>
      <c r="AD25" s="84">
        <f t="shared" si="9"/>
        <v>132.70882123341141</v>
      </c>
      <c r="AE25" s="80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</row>
    <row r="26" spans="1:63" ht="18" customHeight="1" x14ac:dyDescent="0.2">
      <c r="B26" s="37" t="s">
        <v>37</v>
      </c>
      <c r="C26" s="19">
        <f t="shared" ref="C26:AB27" si="13">+C27</f>
        <v>121.3</v>
      </c>
      <c r="D26" s="19">
        <f t="shared" si="13"/>
        <v>214.6</v>
      </c>
      <c r="E26" s="19">
        <f t="shared" si="13"/>
        <v>311</v>
      </c>
      <c r="F26" s="19">
        <f t="shared" si="13"/>
        <v>275.39999999999998</v>
      </c>
      <c r="G26" s="19">
        <f t="shared" si="13"/>
        <v>93.3</v>
      </c>
      <c r="H26" s="19">
        <f t="shared" si="13"/>
        <v>239.5</v>
      </c>
      <c r="I26" s="19">
        <f t="shared" si="13"/>
        <v>88.5</v>
      </c>
      <c r="J26" s="19">
        <f t="shared" si="13"/>
        <v>77.599999999999994</v>
      </c>
      <c r="K26" s="19">
        <f t="shared" si="13"/>
        <v>144.5</v>
      </c>
      <c r="L26" s="19">
        <f t="shared" si="13"/>
        <v>124.2</v>
      </c>
      <c r="M26" s="19">
        <f t="shared" si="13"/>
        <v>114.6</v>
      </c>
      <c r="N26" s="19">
        <f t="shared" si="13"/>
        <v>100.6</v>
      </c>
      <c r="O26" s="19">
        <f t="shared" si="13"/>
        <v>1905.0999999999997</v>
      </c>
      <c r="P26" s="19">
        <f t="shared" si="13"/>
        <v>121.27723615000001</v>
      </c>
      <c r="Q26" s="19">
        <f t="shared" si="13"/>
        <v>214.61568668000001</v>
      </c>
      <c r="R26" s="19">
        <f t="shared" si="13"/>
        <v>311.03393181000001</v>
      </c>
      <c r="S26" s="19">
        <f t="shared" si="13"/>
        <v>275.38311917000004</v>
      </c>
      <c r="T26" s="19">
        <f t="shared" si="13"/>
        <v>93.315882589999987</v>
      </c>
      <c r="U26" s="19">
        <f t="shared" si="13"/>
        <v>239.47275418000001</v>
      </c>
      <c r="V26" s="19">
        <f t="shared" si="13"/>
        <v>329.61642130124199</v>
      </c>
      <c r="W26" s="19">
        <f t="shared" si="13"/>
        <v>351.9993215255098</v>
      </c>
      <c r="X26" s="19">
        <f t="shared" si="13"/>
        <v>412.88051207844649</v>
      </c>
      <c r="Y26" s="19">
        <f t="shared" si="13"/>
        <v>587.98222562026058</v>
      </c>
      <c r="Z26" s="19">
        <f t="shared" si="13"/>
        <v>536.59395124372622</v>
      </c>
      <c r="AA26" s="19">
        <f t="shared" si="13"/>
        <v>485.68601117111336</v>
      </c>
      <c r="AB26" s="81">
        <f t="shared" si="13"/>
        <v>3959.8570535202989</v>
      </c>
      <c r="AC26" s="81">
        <f t="shared" si="4"/>
        <v>-2054.7570535202995</v>
      </c>
      <c r="AD26" s="84">
        <f t="shared" si="9"/>
        <v>48.110322525566232</v>
      </c>
      <c r="AE26" s="86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</row>
    <row r="27" spans="1:63" ht="18" customHeight="1" x14ac:dyDescent="0.2">
      <c r="B27" s="38" t="s">
        <v>38</v>
      </c>
      <c r="C27" s="19">
        <f t="shared" si="13"/>
        <v>121.3</v>
      </c>
      <c r="D27" s="19">
        <f t="shared" si="13"/>
        <v>214.6</v>
      </c>
      <c r="E27" s="19">
        <f t="shared" si="13"/>
        <v>311</v>
      </c>
      <c r="F27" s="19">
        <f t="shared" si="13"/>
        <v>275.39999999999998</v>
      </c>
      <c r="G27" s="19">
        <f t="shared" si="13"/>
        <v>93.3</v>
      </c>
      <c r="H27" s="19">
        <f t="shared" si="13"/>
        <v>239.5</v>
      </c>
      <c r="I27" s="19">
        <f t="shared" si="13"/>
        <v>88.5</v>
      </c>
      <c r="J27" s="19">
        <f t="shared" si="13"/>
        <v>77.599999999999994</v>
      </c>
      <c r="K27" s="19">
        <f t="shared" si="13"/>
        <v>144.5</v>
      </c>
      <c r="L27" s="19">
        <f t="shared" si="13"/>
        <v>124.2</v>
      </c>
      <c r="M27" s="19">
        <f t="shared" si="13"/>
        <v>114.6</v>
      </c>
      <c r="N27" s="19">
        <f t="shared" si="13"/>
        <v>100.6</v>
      </c>
      <c r="O27" s="16">
        <f t="shared" si="13"/>
        <v>1905.0999999999997</v>
      </c>
      <c r="P27" s="19">
        <f t="shared" si="13"/>
        <v>121.27723615000001</v>
      </c>
      <c r="Q27" s="19">
        <f t="shared" si="13"/>
        <v>214.61568668000001</v>
      </c>
      <c r="R27" s="19">
        <f t="shared" si="13"/>
        <v>311.03393181000001</v>
      </c>
      <c r="S27" s="19">
        <f t="shared" si="13"/>
        <v>275.38311917000004</v>
      </c>
      <c r="T27" s="19">
        <f t="shared" si="13"/>
        <v>93.315882589999987</v>
      </c>
      <c r="U27" s="19">
        <f t="shared" si="13"/>
        <v>239.47275418000001</v>
      </c>
      <c r="V27" s="19">
        <f t="shared" si="13"/>
        <v>329.61642130124199</v>
      </c>
      <c r="W27" s="19">
        <f t="shared" si="13"/>
        <v>351.9993215255098</v>
      </c>
      <c r="X27" s="19">
        <f t="shared" si="13"/>
        <v>412.88051207844649</v>
      </c>
      <c r="Y27" s="19">
        <f t="shared" si="13"/>
        <v>587.98222562026058</v>
      </c>
      <c r="Z27" s="19">
        <f t="shared" si="13"/>
        <v>536.59395124372622</v>
      </c>
      <c r="AA27" s="19">
        <f t="shared" si="13"/>
        <v>485.68601117111336</v>
      </c>
      <c r="AB27" s="79">
        <f t="shared" si="13"/>
        <v>3959.8570535202989</v>
      </c>
      <c r="AC27" s="79">
        <f t="shared" si="4"/>
        <v>-2054.7570535202995</v>
      </c>
      <c r="AD27" s="84">
        <f t="shared" si="9"/>
        <v>48.110322525566232</v>
      </c>
      <c r="AE27" s="80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</row>
    <row r="28" spans="1:63" ht="18" customHeight="1" x14ac:dyDescent="0.2">
      <c r="B28" s="39" t="s">
        <v>39</v>
      </c>
      <c r="C28" s="35">
        <f>+[1]DGA!P28</f>
        <v>121.3</v>
      </c>
      <c r="D28" s="35">
        <f>+[1]DGA!Q28</f>
        <v>214.6</v>
      </c>
      <c r="E28" s="35">
        <f>+[1]DGA!R28</f>
        <v>311</v>
      </c>
      <c r="F28" s="35">
        <f>+[1]DGA!S28</f>
        <v>275.39999999999998</v>
      </c>
      <c r="G28" s="35">
        <f>+[1]DGA!T28</f>
        <v>93.3</v>
      </c>
      <c r="H28" s="35">
        <f>+[1]DGA!U28</f>
        <v>239.5</v>
      </c>
      <c r="I28" s="35">
        <f>+[1]DGA!V28</f>
        <v>88.5</v>
      </c>
      <c r="J28" s="35">
        <f>+[1]DGA!W28</f>
        <v>77.599999999999994</v>
      </c>
      <c r="K28" s="35">
        <f>+[1]DGA!X28</f>
        <v>144.5</v>
      </c>
      <c r="L28" s="35">
        <f>+[1]DGA!Y28</f>
        <v>124.2</v>
      </c>
      <c r="M28" s="35">
        <f>+[1]DGA!Z28</f>
        <v>114.6</v>
      </c>
      <c r="N28" s="35">
        <f>+[1]DGA!AA28</f>
        <v>100.6</v>
      </c>
      <c r="O28" s="23">
        <f>SUM(C28:N28)</f>
        <v>1905.0999999999997</v>
      </c>
      <c r="P28" s="35">
        <v>121.27723615000001</v>
      </c>
      <c r="Q28" s="35">
        <v>214.61568668000001</v>
      </c>
      <c r="R28" s="35">
        <v>311.03393181000001</v>
      </c>
      <c r="S28" s="35">
        <v>275.38311917000004</v>
      </c>
      <c r="T28" s="35">
        <v>93.315882589999987</v>
      </c>
      <c r="U28" s="35">
        <v>239.47275418000001</v>
      </c>
      <c r="V28" s="35">
        <v>329.61642130124199</v>
      </c>
      <c r="W28" s="35">
        <v>351.9993215255098</v>
      </c>
      <c r="X28" s="35">
        <v>412.88051207844649</v>
      </c>
      <c r="Y28" s="35">
        <v>587.98222562026058</v>
      </c>
      <c r="Z28" s="35">
        <v>536.59395124372622</v>
      </c>
      <c r="AA28" s="35">
        <v>485.68601117111336</v>
      </c>
      <c r="AB28" s="82">
        <f>SUM(P28:AA28)</f>
        <v>3959.8570535202989</v>
      </c>
      <c r="AC28" s="82">
        <f t="shared" si="4"/>
        <v>-2054.7570535202995</v>
      </c>
      <c r="AD28" s="82">
        <f>+O28/AB28*100</f>
        <v>48.110322525566232</v>
      </c>
      <c r="AE28" s="54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</row>
    <row r="29" spans="1:63" ht="18" customHeight="1" x14ac:dyDescent="0.2">
      <c r="B29" s="33" t="s">
        <v>40</v>
      </c>
      <c r="C29" s="19">
        <f>+[1]DGA!P29</f>
        <v>41</v>
      </c>
      <c r="D29" s="19">
        <f>+[1]DGA!Q29</f>
        <v>732.1</v>
      </c>
      <c r="E29" s="19">
        <f>+[1]DGA!R29</f>
        <v>0</v>
      </c>
      <c r="F29" s="19">
        <f>+[1]DGA!S29</f>
        <v>68.7</v>
      </c>
      <c r="G29" s="19">
        <f>+[1]DGA!T29</f>
        <v>0</v>
      </c>
      <c r="H29" s="19">
        <f>+[1]DGA!U29</f>
        <v>0</v>
      </c>
      <c r="I29" s="19">
        <f>+[1]DGA!V29</f>
        <v>59.7</v>
      </c>
      <c r="J29" s="19">
        <f>+[1]DGA!W29</f>
        <v>0</v>
      </c>
      <c r="K29" s="19">
        <f>+[1]DGA!X29</f>
        <v>0</v>
      </c>
      <c r="L29" s="19">
        <f>+[1]DGA!Y29</f>
        <v>77.2</v>
      </c>
      <c r="M29" s="19">
        <f>+[1]DGA!Z29</f>
        <v>0.7</v>
      </c>
      <c r="N29" s="19">
        <f>+[1]DGA!AA29</f>
        <v>0</v>
      </c>
      <c r="O29" s="19">
        <f>+[1]DGA!AB29</f>
        <v>979.4000000000002</v>
      </c>
      <c r="P29" s="19">
        <v>40.992627570000003</v>
      </c>
      <c r="Q29" s="19">
        <v>732.13105733000009</v>
      </c>
      <c r="R29" s="19">
        <v>0</v>
      </c>
      <c r="S29" s="19">
        <v>68.65375087999999</v>
      </c>
      <c r="T29" s="19">
        <v>0</v>
      </c>
      <c r="U29" s="19">
        <v>0</v>
      </c>
      <c r="V29" s="19">
        <v>59.686519179999998</v>
      </c>
      <c r="W29" s="19">
        <v>81.463976000000002</v>
      </c>
      <c r="X29" s="19">
        <v>42.370851000000002</v>
      </c>
      <c r="Y29" s="19">
        <v>771.53609802999995</v>
      </c>
      <c r="Z29" s="19">
        <v>82.256975999999995</v>
      </c>
      <c r="AA29" s="19">
        <v>387.22877893774</v>
      </c>
      <c r="AB29" s="84">
        <f>SUM(P29:AA29)</f>
        <v>2266.3206349277398</v>
      </c>
      <c r="AC29" s="84">
        <f t="shared" si="4"/>
        <v>-1286.9206349277397</v>
      </c>
      <c r="AD29" s="84">
        <f t="shared" si="9"/>
        <v>43.215420841421576</v>
      </c>
      <c r="AE29" s="54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</row>
    <row r="30" spans="1:63" ht="20.25" customHeight="1" thickBot="1" x14ac:dyDescent="0.25">
      <c r="B30" s="42" t="s">
        <v>41</v>
      </c>
      <c r="C30" s="43">
        <f>+C8+C25+C26+C29</f>
        <v>17239.899999999998</v>
      </c>
      <c r="D30" s="43">
        <f t="shared" ref="D30:AB30" si="14">+D8+D25+D26+D29</f>
        <v>17101.900000000001</v>
      </c>
      <c r="E30" s="43">
        <f t="shared" si="14"/>
        <v>18986.7</v>
      </c>
      <c r="F30" s="43">
        <f t="shared" si="14"/>
        <v>16661.900000000001</v>
      </c>
      <c r="G30" s="43">
        <f t="shared" si="14"/>
        <v>18822.899999999998</v>
      </c>
      <c r="H30" s="43">
        <f t="shared" si="14"/>
        <v>17973.699999999997</v>
      </c>
      <c r="I30" s="43">
        <f t="shared" si="14"/>
        <v>19019.900000000001</v>
      </c>
      <c r="J30" s="43">
        <f t="shared" si="14"/>
        <v>18802.799999999996</v>
      </c>
      <c r="K30" s="43">
        <f t="shared" si="14"/>
        <v>19804.8</v>
      </c>
      <c r="L30" s="43">
        <f t="shared" si="14"/>
        <v>21243.100000000002</v>
      </c>
      <c r="M30" s="43">
        <f t="shared" si="14"/>
        <v>21518.100000000002</v>
      </c>
      <c r="N30" s="43">
        <f t="shared" si="14"/>
        <v>17763.100000000002</v>
      </c>
      <c r="O30" s="43">
        <f t="shared" si="14"/>
        <v>224938.80000000002</v>
      </c>
      <c r="P30" s="43">
        <f t="shared" si="14"/>
        <v>17239.854081600002</v>
      </c>
      <c r="Q30" s="43">
        <f t="shared" si="14"/>
        <v>17101.93407363</v>
      </c>
      <c r="R30" s="43">
        <f t="shared" si="14"/>
        <v>18986.704818740003</v>
      </c>
      <c r="S30" s="43">
        <f t="shared" si="14"/>
        <v>16661.873956649997</v>
      </c>
      <c r="T30" s="43">
        <f t="shared" si="14"/>
        <v>18822.89938671</v>
      </c>
      <c r="U30" s="43">
        <f t="shared" si="14"/>
        <v>17945.140161269996</v>
      </c>
      <c r="V30" s="43">
        <f t="shared" si="14"/>
        <v>19941.126741924385</v>
      </c>
      <c r="W30" s="43">
        <f t="shared" si="14"/>
        <v>22015.572706869425</v>
      </c>
      <c r="X30" s="43">
        <f t="shared" si="14"/>
        <v>22677.833920927347</v>
      </c>
      <c r="Y30" s="43">
        <f t="shared" si="14"/>
        <v>24846.135498240274</v>
      </c>
      <c r="Z30" s="43">
        <f t="shared" si="14"/>
        <v>23558.134232615292</v>
      </c>
      <c r="AA30" s="43">
        <f t="shared" si="14"/>
        <v>23135.80714550053</v>
      </c>
      <c r="AB30" s="87">
        <f t="shared" si="14"/>
        <v>242933.01672467726</v>
      </c>
      <c r="AC30" s="87">
        <f t="shared" si="4"/>
        <v>-17994.216724677244</v>
      </c>
      <c r="AD30" s="88">
        <f>+O30/AB30*100</f>
        <v>92.592930772736182</v>
      </c>
      <c r="AE30" s="89"/>
      <c r="AF30" s="2"/>
      <c r="AG30" s="1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</row>
    <row r="31" spans="1:63" ht="18" customHeight="1" thickTop="1" x14ac:dyDescent="0.25">
      <c r="A31" s="41"/>
      <c r="B31" s="51" t="s">
        <v>44</v>
      </c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1"/>
      <c r="AC31" s="90"/>
      <c r="AD31" s="90"/>
      <c r="AE31" s="53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</row>
    <row r="32" spans="1:63" x14ac:dyDescent="0.2">
      <c r="B32" s="56" t="s">
        <v>45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2"/>
      <c r="X32" s="52"/>
      <c r="Y32" s="52"/>
      <c r="Z32" s="52"/>
      <c r="AA32" s="52"/>
      <c r="AB32" s="54"/>
      <c r="AC32" s="54"/>
      <c r="AD32" s="54"/>
      <c r="AE32" s="53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</row>
    <row r="33" spans="2:63" ht="18" customHeight="1" x14ac:dyDescent="0.2">
      <c r="B33" s="57" t="s">
        <v>55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3"/>
      <c r="AD33" s="54"/>
      <c r="AE33" s="53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</row>
    <row r="34" spans="2:63" ht="12" customHeight="1" x14ac:dyDescent="0.2">
      <c r="B34" s="57" t="s">
        <v>56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3"/>
      <c r="AC34" s="53"/>
      <c r="AD34" s="53"/>
      <c r="AE34" s="53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</row>
    <row r="35" spans="2:63" ht="15.75" customHeight="1" x14ac:dyDescent="0.2">
      <c r="B35" s="58" t="s">
        <v>48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54"/>
      <c r="AC35" s="54"/>
      <c r="AD35" s="53"/>
      <c r="AE35" s="53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</row>
    <row r="36" spans="2:63" x14ac:dyDescent="0.2"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53"/>
      <c r="AC36" s="53"/>
      <c r="AD36" s="53"/>
      <c r="AE36" s="53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</row>
    <row r="37" spans="2:63" x14ac:dyDescent="0.2">
      <c r="B37" s="53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</row>
    <row r="38" spans="2:63" x14ac:dyDescent="0.2"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</row>
    <row r="39" spans="2:63" x14ac:dyDescent="0.2">
      <c r="B39" s="61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</row>
    <row r="40" spans="2:63" x14ac:dyDescent="0.2">
      <c r="B40" s="61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</row>
    <row r="41" spans="2:63" x14ac:dyDescent="0.2"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</row>
    <row r="42" spans="2:63" x14ac:dyDescent="0.2"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</row>
    <row r="43" spans="2:63" x14ac:dyDescent="0.2"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</row>
    <row r="44" spans="2:63" x14ac:dyDescent="0.2"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</row>
    <row r="45" spans="2:63" x14ac:dyDescent="0.2"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</row>
    <row r="46" spans="2:63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</row>
    <row r="47" spans="2:63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</row>
    <row r="48" spans="2:63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</row>
    <row r="49" spans="2:63" x14ac:dyDescent="0.2"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</row>
    <row r="50" spans="2:63" x14ac:dyDescent="0.2"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</row>
    <row r="51" spans="2:63" x14ac:dyDescent="0.2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</row>
    <row r="52" spans="2:63" x14ac:dyDescent="0.2"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</row>
    <row r="53" spans="2:63" x14ac:dyDescent="0.2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</row>
    <row r="54" spans="2:63" x14ac:dyDescent="0.2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</row>
    <row r="55" spans="2:63" x14ac:dyDescent="0.2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</row>
    <row r="56" spans="2:63" x14ac:dyDescent="0.2"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</row>
    <row r="57" spans="2:63" x14ac:dyDescent="0.2"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</row>
    <row r="58" spans="2:63" x14ac:dyDescent="0.2"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</row>
    <row r="59" spans="2:63" x14ac:dyDescent="0.2"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</row>
    <row r="60" spans="2:63" x14ac:dyDescent="0.2"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</row>
    <row r="61" spans="2:63" x14ac:dyDescent="0.2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</row>
    <row r="62" spans="2:63" x14ac:dyDescent="0.2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</row>
    <row r="63" spans="2:63" x14ac:dyDescent="0.2"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</row>
    <row r="64" spans="2:63" x14ac:dyDescent="0.2"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</row>
    <row r="65" spans="2:63" x14ac:dyDescent="0.2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</row>
    <row r="66" spans="2:63" x14ac:dyDescent="0.2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</row>
    <row r="67" spans="2:63" x14ac:dyDescent="0.2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</row>
    <row r="68" spans="2:63" x14ac:dyDescent="0.2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</row>
    <row r="69" spans="2:63" x14ac:dyDescent="0.2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</row>
    <row r="70" spans="2:63" x14ac:dyDescent="0.2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</row>
    <row r="71" spans="2:63" x14ac:dyDescent="0.2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</row>
    <row r="72" spans="2:63" x14ac:dyDescent="0.2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</row>
    <row r="73" spans="2:63" x14ac:dyDescent="0.2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</row>
    <row r="74" spans="2:63" x14ac:dyDescent="0.2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</row>
    <row r="75" spans="2:63" x14ac:dyDescent="0.2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</row>
    <row r="76" spans="2:63" x14ac:dyDescent="0.2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</row>
    <row r="77" spans="2:63" x14ac:dyDescent="0.2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</row>
    <row r="78" spans="2:63" x14ac:dyDescent="0.2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</row>
    <row r="79" spans="2:63" x14ac:dyDescent="0.2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</row>
    <row r="80" spans="2:63" x14ac:dyDescent="0.2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</row>
    <row r="81" spans="2:63" x14ac:dyDescent="0.2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</row>
    <row r="82" spans="2:63" x14ac:dyDescent="0.2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</row>
    <row r="83" spans="2:63" x14ac:dyDescent="0.2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</row>
    <row r="84" spans="2:63" x14ac:dyDescent="0.2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</row>
    <row r="85" spans="2:63" x14ac:dyDescent="0.2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</row>
    <row r="86" spans="2:63" x14ac:dyDescent="0.2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</row>
    <row r="87" spans="2:63" x14ac:dyDescent="0.2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</row>
    <row r="88" spans="2:63" x14ac:dyDescent="0.2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</row>
    <row r="89" spans="2:63" x14ac:dyDescent="0.2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</row>
    <row r="90" spans="2:63" x14ac:dyDescent="0.2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</row>
    <row r="91" spans="2:63" x14ac:dyDescent="0.2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</row>
    <row r="92" spans="2:63" x14ac:dyDescent="0.2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</row>
    <row r="93" spans="2:63" x14ac:dyDescent="0.2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</row>
    <row r="94" spans="2:63" x14ac:dyDescent="0.2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</row>
    <row r="95" spans="2:63" x14ac:dyDescent="0.2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</row>
    <row r="96" spans="2:63" x14ac:dyDescent="0.2"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</row>
    <row r="97" spans="2:63" x14ac:dyDescent="0.2"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</row>
    <row r="98" spans="2:63" x14ac:dyDescent="0.2"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</row>
    <row r="99" spans="2:63" x14ac:dyDescent="0.2"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</row>
    <row r="100" spans="2:63" x14ac:dyDescent="0.2"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</row>
    <row r="101" spans="2:63" x14ac:dyDescent="0.2"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</row>
    <row r="102" spans="2:63" x14ac:dyDescent="0.2"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</row>
    <row r="103" spans="2:63" x14ac:dyDescent="0.2"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</row>
    <row r="104" spans="2:63" x14ac:dyDescent="0.2"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</row>
    <row r="105" spans="2:63" x14ac:dyDescent="0.2"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</row>
    <row r="106" spans="2:63" x14ac:dyDescent="0.2"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</row>
    <row r="107" spans="2:63" x14ac:dyDescent="0.2"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</row>
    <row r="108" spans="2:63" x14ac:dyDescent="0.2"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</row>
    <row r="109" spans="2:63" x14ac:dyDescent="0.2"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</row>
    <row r="110" spans="2:63" x14ac:dyDescent="0.2"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</row>
    <row r="111" spans="2:63" x14ac:dyDescent="0.2"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</row>
    <row r="112" spans="2:63" x14ac:dyDescent="0.2"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</row>
    <row r="113" spans="2:63" x14ac:dyDescent="0.2"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</row>
    <row r="114" spans="2:63" x14ac:dyDescent="0.2"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</row>
    <row r="115" spans="2:63" x14ac:dyDescent="0.2"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</row>
    <row r="116" spans="2:63" x14ac:dyDescent="0.2"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</row>
    <row r="117" spans="2:63" x14ac:dyDescent="0.2"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</row>
    <row r="118" spans="2:63" x14ac:dyDescent="0.2"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</row>
    <row r="119" spans="2:63" x14ac:dyDescent="0.2"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</row>
    <row r="120" spans="2:63" x14ac:dyDescent="0.2"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</row>
    <row r="121" spans="2:63" x14ac:dyDescent="0.2"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</row>
    <row r="122" spans="2:63" x14ac:dyDescent="0.2"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</row>
    <row r="123" spans="2:63" x14ac:dyDescent="0.2"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</row>
    <row r="124" spans="2:63" x14ac:dyDescent="0.2"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</row>
    <row r="125" spans="2:63" x14ac:dyDescent="0.2"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</row>
    <row r="126" spans="2:63" x14ac:dyDescent="0.2"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</row>
    <row r="127" spans="2:63" x14ac:dyDescent="0.2"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</row>
    <row r="128" spans="2:63" x14ac:dyDescent="0.2"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</row>
    <row r="129" spans="2:63" x14ac:dyDescent="0.2"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</row>
    <row r="130" spans="2:63" x14ac:dyDescent="0.2"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</row>
    <row r="131" spans="2:63" x14ac:dyDescent="0.2"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</row>
    <row r="132" spans="2:63" x14ac:dyDescent="0.2"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</row>
    <row r="133" spans="2:63" x14ac:dyDescent="0.2"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</row>
    <row r="134" spans="2:63" x14ac:dyDescent="0.2"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</row>
    <row r="135" spans="2:63" x14ac:dyDescent="0.2"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</row>
    <row r="136" spans="2:63" x14ac:dyDescent="0.2"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</row>
    <row r="137" spans="2:63" x14ac:dyDescent="0.2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</row>
    <row r="138" spans="2:63" x14ac:dyDescent="0.2"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</row>
    <row r="139" spans="2:63" x14ac:dyDescent="0.2"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</row>
    <row r="140" spans="2:63" x14ac:dyDescent="0.2"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</row>
    <row r="141" spans="2:63" x14ac:dyDescent="0.2"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</row>
    <row r="142" spans="2:63" x14ac:dyDescent="0.2"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</row>
    <row r="143" spans="2:63" x14ac:dyDescent="0.2"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</row>
    <row r="144" spans="2:63" x14ac:dyDescent="0.2"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</row>
    <row r="145" spans="2:63" x14ac:dyDescent="0.2"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</row>
    <row r="146" spans="2:63" x14ac:dyDescent="0.2"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</row>
    <row r="147" spans="2:63" x14ac:dyDescent="0.2"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</row>
    <row r="148" spans="2:63" x14ac:dyDescent="0.2"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</row>
    <row r="149" spans="2:63" x14ac:dyDescent="0.2"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</row>
    <row r="150" spans="2:63" x14ac:dyDescent="0.2"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</row>
    <row r="151" spans="2:63" x14ac:dyDescent="0.2"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</row>
    <row r="152" spans="2:63" x14ac:dyDescent="0.2"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</row>
    <row r="153" spans="2:63" x14ac:dyDescent="0.2"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</row>
    <row r="154" spans="2:63" x14ac:dyDescent="0.2"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</row>
    <row r="155" spans="2:63" x14ac:dyDescent="0.2"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</row>
    <row r="156" spans="2:63" x14ac:dyDescent="0.2"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</row>
    <row r="157" spans="2:63" x14ac:dyDescent="0.2"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</row>
    <row r="158" spans="2:63" x14ac:dyDescent="0.2"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</row>
    <row r="159" spans="2:63" x14ac:dyDescent="0.2"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</row>
    <row r="160" spans="2:63" x14ac:dyDescent="0.2"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</row>
    <row r="161" spans="2:63" x14ac:dyDescent="0.2"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</row>
    <row r="162" spans="2:63" x14ac:dyDescent="0.2"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</row>
    <row r="163" spans="2:63" x14ac:dyDescent="0.2"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</row>
    <row r="164" spans="2:63" x14ac:dyDescent="0.2"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</row>
    <row r="165" spans="2:63" x14ac:dyDescent="0.2"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</row>
    <row r="166" spans="2:63" x14ac:dyDescent="0.2"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</row>
    <row r="167" spans="2:63" x14ac:dyDescent="0.2"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</row>
    <row r="168" spans="2:63" x14ac:dyDescent="0.2"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</row>
    <row r="169" spans="2:63" x14ac:dyDescent="0.2"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</row>
    <row r="170" spans="2:63" x14ac:dyDescent="0.2"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</row>
    <row r="171" spans="2:63" x14ac:dyDescent="0.2"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</row>
    <row r="172" spans="2:63" x14ac:dyDescent="0.2"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</row>
    <row r="173" spans="2:63" x14ac:dyDescent="0.2"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</row>
    <row r="174" spans="2:63" x14ac:dyDescent="0.2"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</row>
    <row r="175" spans="2:63" x14ac:dyDescent="0.2"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</row>
    <row r="176" spans="2:63" x14ac:dyDescent="0.2"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</row>
    <row r="177" spans="2:63" x14ac:dyDescent="0.2"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</row>
    <row r="178" spans="2:63" x14ac:dyDescent="0.2"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</row>
    <row r="179" spans="2:63" x14ac:dyDescent="0.2"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</row>
    <row r="180" spans="2:63" x14ac:dyDescent="0.2"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</row>
    <row r="181" spans="2:63" x14ac:dyDescent="0.2"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</row>
    <row r="182" spans="2:63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</row>
    <row r="183" spans="2:63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</row>
    <row r="184" spans="2:63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</row>
    <row r="185" spans="2:63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</row>
    <row r="186" spans="2:63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</row>
    <row r="187" spans="2:63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</row>
    <row r="188" spans="2:63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</row>
    <row r="189" spans="2:63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</row>
    <row r="190" spans="2:63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</row>
    <row r="191" spans="2:63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</row>
    <row r="192" spans="2:63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</row>
    <row r="193" spans="2:63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</row>
    <row r="194" spans="2:63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</row>
    <row r="195" spans="2:63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</row>
    <row r="196" spans="2:63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</row>
    <row r="197" spans="2:63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</row>
    <row r="198" spans="2:63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</row>
    <row r="199" spans="2:63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</row>
    <row r="200" spans="2:63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</row>
    <row r="201" spans="2:63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</row>
    <row r="202" spans="2:63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</row>
    <row r="203" spans="2:63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</row>
    <row r="204" spans="2:63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</row>
    <row r="205" spans="2:63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</row>
    <row r="206" spans="2:63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</row>
    <row r="207" spans="2:63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</row>
    <row r="208" spans="2:63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</row>
    <row r="209" spans="2:63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</row>
    <row r="210" spans="2:63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</row>
    <row r="211" spans="2:63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</row>
    <row r="212" spans="2:63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</row>
  </sheetData>
  <mergeCells count="11">
    <mergeCell ref="AD6:AD7"/>
    <mergeCell ref="B1:AE1"/>
    <mergeCell ref="B3:AD3"/>
    <mergeCell ref="B4:AD4"/>
    <mergeCell ref="B5:AD5"/>
    <mergeCell ref="B6:B7"/>
    <mergeCell ref="C6:N6"/>
    <mergeCell ref="O6:O7"/>
    <mergeCell ref="P6:AA6"/>
    <mergeCell ref="AB6:AB7"/>
    <mergeCell ref="AC6:AC7"/>
  </mergeCells>
  <printOptions horizontalCentered="1"/>
  <pageMargins left="0" right="0" top="0.19685039370078741" bottom="0.19685039370078741" header="0" footer="0.19685039370078741"/>
  <pageSetup scale="2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DGA</vt:lpstr>
      <vt:lpstr>DGA (EST)</vt:lpstr>
      <vt:lpstr>DGA!Área_de_impresión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2024-05-01T19:54:34Z</dcterms:created>
  <dcterms:modified xsi:type="dcterms:W3CDTF">2024-05-01T19:56:08Z</dcterms:modified>
</cp:coreProperties>
</file>