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erez\Desktop\2024\INGRESOS FISCALES PARA INTERNET 2024\"/>
    </mc:Choice>
  </mc:AlternateContent>
  <xr:revisionPtr revIDLastSave="0" documentId="8_{98BC5F90-EB68-4F3E-A644-647092EAB35F}" xr6:coauthVersionLast="47" xr6:coauthVersionMax="47" xr10:uidLastSave="{00000000-0000-0000-0000-000000000000}"/>
  <bookViews>
    <workbookView xWindow="-120" yWindow="-120" windowWidth="29040" windowHeight="15720" activeTab="1" xr2:uid="{A9DD44CB-21EB-42F7-8C0C-A849C2E520F7}"/>
  </bookViews>
  <sheets>
    <sheet name="PP" sheetId="1" r:id="rId1"/>
    <sheet name="PP (EST)" sheetId="2" r:id="rId2"/>
  </sheets>
  <externalReferences>
    <externalReference r:id="rId3"/>
    <externalReference r:id="rId4"/>
    <externalReference r:id="rId5"/>
  </externalReferences>
  <definedNames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PP!$B$6:$AB$137</definedName>
    <definedName name="_xlnm.Print_Area" localSheetId="1">'PP (EST)'!$B$1:$AD$106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PP!$1:$7</definedName>
    <definedName name="_xlnm.Print_Titles" localSheetId="1">'PP (EST)'!$1:$8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02" i="2" l="1"/>
  <c r="N102" i="2"/>
  <c r="M102" i="2"/>
  <c r="L102" i="2"/>
  <c r="K102" i="2"/>
  <c r="J102" i="2"/>
  <c r="I102" i="2"/>
  <c r="H102" i="2"/>
  <c r="G102" i="2"/>
  <c r="F102" i="2"/>
  <c r="E102" i="2"/>
  <c r="D102" i="2"/>
  <c r="C102" i="2"/>
  <c r="O102" i="2" s="1"/>
  <c r="N101" i="2"/>
  <c r="M101" i="2"/>
  <c r="L101" i="2"/>
  <c r="K101" i="2"/>
  <c r="J101" i="2"/>
  <c r="I101" i="2"/>
  <c r="H101" i="2"/>
  <c r="G101" i="2"/>
  <c r="F101" i="2"/>
  <c r="E101" i="2"/>
  <c r="D101" i="2"/>
  <c r="C101" i="2"/>
  <c r="O101" i="2" s="1"/>
  <c r="AC101" i="2" s="1"/>
  <c r="AB100" i="2"/>
  <c r="N100" i="2"/>
  <c r="N99" i="2" s="1"/>
  <c r="N98" i="2" s="1"/>
  <c r="M100" i="2"/>
  <c r="L100" i="2"/>
  <c r="L99" i="2" s="1"/>
  <c r="L98" i="2" s="1"/>
  <c r="K100" i="2"/>
  <c r="K99" i="2" s="1"/>
  <c r="K98" i="2" s="1"/>
  <c r="J100" i="2"/>
  <c r="I100" i="2"/>
  <c r="I99" i="2" s="1"/>
  <c r="I98" i="2" s="1"/>
  <c r="H100" i="2"/>
  <c r="H99" i="2" s="1"/>
  <c r="H98" i="2" s="1"/>
  <c r="G100" i="2"/>
  <c r="F100" i="2"/>
  <c r="F99" i="2" s="1"/>
  <c r="F98" i="2" s="1"/>
  <c r="E100" i="2"/>
  <c r="E99" i="2" s="1"/>
  <c r="E98" i="2" s="1"/>
  <c r="D100" i="2"/>
  <c r="C100" i="2"/>
  <c r="C99" i="2" s="1"/>
  <c r="C98" i="2" s="1"/>
  <c r="U99" i="2"/>
  <c r="AB99" i="2" s="1"/>
  <c r="AB98" i="2" s="1"/>
  <c r="M99" i="2"/>
  <c r="M98" i="2" s="1"/>
  <c r="J99" i="2"/>
  <c r="J98" i="2" s="1"/>
  <c r="G99" i="2"/>
  <c r="G98" i="2" s="1"/>
  <c r="D99" i="2"/>
  <c r="D98" i="2" s="1"/>
  <c r="AA98" i="2"/>
  <c r="Z98" i="2"/>
  <c r="Y98" i="2"/>
  <c r="X98" i="2"/>
  <c r="W98" i="2"/>
  <c r="V98" i="2"/>
  <c r="T98" i="2"/>
  <c r="S98" i="2"/>
  <c r="R98" i="2"/>
  <c r="Q98" i="2"/>
  <c r="P98" i="2"/>
  <c r="AB97" i="2"/>
  <c r="N97" i="2"/>
  <c r="M97" i="2"/>
  <c r="L97" i="2"/>
  <c r="K97" i="2"/>
  <c r="J97" i="2"/>
  <c r="I97" i="2"/>
  <c r="H97" i="2"/>
  <c r="G97" i="2"/>
  <c r="F97" i="2"/>
  <c r="E97" i="2"/>
  <c r="D97" i="2"/>
  <c r="C97" i="2"/>
  <c r="O97" i="2" s="1"/>
  <c r="AB96" i="2"/>
  <c r="N96" i="2"/>
  <c r="M96" i="2"/>
  <c r="L96" i="2"/>
  <c r="L93" i="2" s="1"/>
  <c r="K96" i="2"/>
  <c r="J96" i="2"/>
  <c r="I96" i="2"/>
  <c r="H96" i="2"/>
  <c r="G96" i="2"/>
  <c r="F96" i="2"/>
  <c r="F93" i="2" s="1"/>
  <c r="E96" i="2"/>
  <c r="D96" i="2"/>
  <c r="C96" i="2"/>
  <c r="O96" i="2" s="1"/>
  <c r="AC96" i="2" s="1"/>
  <c r="AB95" i="2"/>
  <c r="N95" i="2"/>
  <c r="M95" i="2"/>
  <c r="L95" i="2"/>
  <c r="K95" i="2"/>
  <c r="J95" i="2"/>
  <c r="I95" i="2"/>
  <c r="I93" i="2" s="1"/>
  <c r="H95" i="2"/>
  <c r="G95" i="2"/>
  <c r="F95" i="2"/>
  <c r="E95" i="2"/>
  <c r="D95" i="2"/>
  <c r="C95" i="2"/>
  <c r="C93" i="2" s="1"/>
  <c r="AB94" i="2"/>
  <c r="AB93" i="2" s="1"/>
  <c r="N94" i="2"/>
  <c r="N93" i="2" s="1"/>
  <c r="M94" i="2"/>
  <c r="M93" i="2" s="1"/>
  <c r="L94" i="2"/>
  <c r="K94" i="2"/>
  <c r="J94" i="2"/>
  <c r="J93" i="2" s="1"/>
  <c r="I94" i="2"/>
  <c r="H94" i="2"/>
  <c r="H93" i="2" s="1"/>
  <c r="G94" i="2"/>
  <c r="G93" i="2" s="1"/>
  <c r="F94" i="2"/>
  <c r="E94" i="2"/>
  <c r="D94" i="2"/>
  <c r="D93" i="2" s="1"/>
  <c r="C94" i="2"/>
  <c r="O94" i="2" s="1"/>
  <c r="AA93" i="2"/>
  <c r="Z93" i="2"/>
  <c r="Y93" i="2"/>
  <c r="X93" i="2"/>
  <c r="W93" i="2"/>
  <c r="V93" i="2"/>
  <c r="U93" i="2"/>
  <c r="T93" i="2"/>
  <c r="S93" i="2"/>
  <c r="R93" i="2"/>
  <c r="Q93" i="2"/>
  <c r="P93" i="2"/>
  <c r="K93" i="2"/>
  <c r="E93" i="2"/>
  <c r="AB92" i="2"/>
  <c r="N92" i="2"/>
  <c r="M92" i="2"/>
  <c r="L92" i="2"/>
  <c r="K92" i="2"/>
  <c r="J92" i="2"/>
  <c r="I92" i="2"/>
  <c r="H92" i="2"/>
  <c r="G92" i="2"/>
  <c r="F92" i="2"/>
  <c r="E92" i="2"/>
  <c r="D92" i="2"/>
  <c r="C92" i="2"/>
  <c r="O92" i="2" s="1"/>
  <c r="AB91" i="2"/>
  <c r="N91" i="2"/>
  <c r="M91" i="2"/>
  <c r="L91" i="2"/>
  <c r="K91" i="2"/>
  <c r="J91" i="2"/>
  <c r="I91" i="2"/>
  <c r="H91" i="2"/>
  <c r="G91" i="2"/>
  <c r="F91" i="2"/>
  <c r="E91" i="2"/>
  <c r="D91" i="2"/>
  <c r="C91" i="2"/>
  <c r="O91" i="2" s="1"/>
  <c r="AB90" i="2"/>
  <c r="N90" i="2"/>
  <c r="M90" i="2"/>
  <c r="L90" i="2"/>
  <c r="K90" i="2"/>
  <c r="J90" i="2"/>
  <c r="I90" i="2"/>
  <c r="H90" i="2"/>
  <c r="G90" i="2"/>
  <c r="F90" i="2"/>
  <c r="E90" i="2"/>
  <c r="D90" i="2"/>
  <c r="C90" i="2"/>
  <c r="O90" i="2" s="1"/>
  <c r="AC90" i="2" s="1"/>
  <c r="AB89" i="2"/>
  <c r="N89" i="2"/>
  <c r="M89" i="2"/>
  <c r="L89" i="2"/>
  <c r="K89" i="2"/>
  <c r="J89" i="2"/>
  <c r="I89" i="2"/>
  <c r="H89" i="2"/>
  <c r="G89" i="2"/>
  <c r="F89" i="2"/>
  <c r="E89" i="2"/>
  <c r="D89" i="2"/>
  <c r="C89" i="2"/>
  <c r="O89" i="2" s="1"/>
  <c r="AC89" i="2" s="1"/>
  <c r="AB88" i="2"/>
  <c r="N88" i="2"/>
  <c r="M88" i="2"/>
  <c r="L88" i="2"/>
  <c r="K88" i="2"/>
  <c r="J88" i="2"/>
  <c r="I88" i="2"/>
  <c r="H88" i="2"/>
  <c r="G88" i="2"/>
  <c r="F88" i="2"/>
  <c r="E88" i="2"/>
  <c r="D88" i="2"/>
  <c r="C88" i="2"/>
  <c r="O88" i="2" s="1"/>
  <c r="AB87" i="2"/>
  <c r="N87" i="2"/>
  <c r="M87" i="2"/>
  <c r="L87" i="2"/>
  <c r="K87" i="2"/>
  <c r="J87" i="2"/>
  <c r="I87" i="2"/>
  <c r="I85" i="2" s="1"/>
  <c r="I84" i="2" s="1"/>
  <c r="H87" i="2"/>
  <c r="G87" i="2"/>
  <c r="F87" i="2"/>
  <c r="E87" i="2"/>
  <c r="D87" i="2"/>
  <c r="C87" i="2"/>
  <c r="C85" i="2" s="1"/>
  <c r="C84" i="2" s="1"/>
  <c r="AB86" i="2"/>
  <c r="AB85" i="2" s="1"/>
  <c r="N86" i="2"/>
  <c r="N85" i="2" s="1"/>
  <c r="M86" i="2"/>
  <c r="M85" i="2" s="1"/>
  <c r="M84" i="2" s="1"/>
  <c r="L86" i="2"/>
  <c r="K86" i="2"/>
  <c r="J86" i="2"/>
  <c r="J85" i="2" s="1"/>
  <c r="J84" i="2" s="1"/>
  <c r="I86" i="2"/>
  <c r="H86" i="2"/>
  <c r="H85" i="2" s="1"/>
  <c r="G86" i="2"/>
  <c r="G85" i="2" s="1"/>
  <c r="G84" i="2" s="1"/>
  <c r="F86" i="2"/>
  <c r="E86" i="2"/>
  <c r="D86" i="2"/>
  <c r="D85" i="2" s="1"/>
  <c r="D84" i="2" s="1"/>
  <c r="C86" i="2"/>
  <c r="O86" i="2" s="1"/>
  <c r="AA85" i="2"/>
  <c r="Z85" i="2"/>
  <c r="Z84" i="2" s="1"/>
  <c r="Y85" i="2"/>
  <c r="X85" i="2"/>
  <c r="X84" i="2" s="1"/>
  <c r="W85" i="2"/>
  <c r="W84" i="2" s="1"/>
  <c r="V85" i="2"/>
  <c r="U85" i="2"/>
  <c r="T85" i="2"/>
  <c r="T84" i="2" s="1"/>
  <c r="S85" i="2"/>
  <c r="R85" i="2"/>
  <c r="R84" i="2" s="1"/>
  <c r="Q85" i="2"/>
  <c r="Q84" i="2" s="1"/>
  <c r="P85" i="2"/>
  <c r="L85" i="2"/>
  <c r="K85" i="2"/>
  <c r="K84" i="2" s="1"/>
  <c r="F85" i="2"/>
  <c r="F84" i="2" s="1"/>
  <c r="E85" i="2"/>
  <c r="E84" i="2" s="1"/>
  <c r="AA84" i="2"/>
  <c r="Y84" i="2"/>
  <c r="V84" i="2"/>
  <c r="U84" i="2"/>
  <c r="S84" i="2"/>
  <c r="P84" i="2"/>
  <c r="AB83" i="2"/>
  <c r="N83" i="2"/>
  <c r="M83" i="2"/>
  <c r="L83" i="2"/>
  <c r="K83" i="2"/>
  <c r="J83" i="2"/>
  <c r="I83" i="2"/>
  <c r="H83" i="2"/>
  <c r="G83" i="2"/>
  <c r="F83" i="2"/>
  <c r="E83" i="2"/>
  <c r="D83" i="2"/>
  <c r="C83" i="2"/>
  <c r="O83" i="2" s="1"/>
  <c r="AB82" i="2"/>
  <c r="N82" i="2"/>
  <c r="M82" i="2"/>
  <c r="L82" i="2"/>
  <c r="K82" i="2"/>
  <c r="K80" i="2" s="1"/>
  <c r="J82" i="2"/>
  <c r="I82" i="2"/>
  <c r="H82" i="2"/>
  <c r="G82" i="2"/>
  <c r="F82" i="2"/>
  <c r="E82" i="2"/>
  <c r="E80" i="2" s="1"/>
  <c r="D82" i="2"/>
  <c r="C82" i="2"/>
  <c r="O82" i="2" s="1"/>
  <c r="AB81" i="2"/>
  <c r="AB80" i="2" s="1"/>
  <c r="N81" i="2"/>
  <c r="M81" i="2"/>
  <c r="L81" i="2"/>
  <c r="L80" i="2" s="1"/>
  <c r="K81" i="2"/>
  <c r="J81" i="2"/>
  <c r="J80" i="2" s="1"/>
  <c r="I81" i="2"/>
  <c r="I80" i="2" s="1"/>
  <c r="H81" i="2"/>
  <c r="G81" i="2"/>
  <c r="F81" i="2"/>
  <c r="F80" i="2" s="1"/>
  <c r="E81" i="2"/>
  <c r="D81" i="2"/>
  <c r="D80" i="2" s="1"/>
  <c r="C81" i="2"/>
  <c r="C80" i="2" s="1"/>
  <c r="AA80" i="2"/>
  <c r="Z80" i="2"/>
  <c r="Y80" i="2"/>
  <c r="X80" i="2"/>
  <c r="W80" i="2"/>
  <c r="V80" i="2"/>
  <c r="U80" i="2"/>
  <c r="T80" i="2"/>
  <c r="S80" i="2"/>
  <c r="R80" i="2"/>
  <c r="Q80" i="2"/>
  <c r="P80" i="2"/>
  <c r="N80" i="2"/>
  <c r="M80" i="2"/>
  <c r="H80" i="2"/>
  <c r="G80" i="2"/>
  <c r="N79" i="2"/>
  <c r="M79" i="2"/>
  <c r="L79" i="2"/>
  <c r="K79" i="2"/>
  <c r="J79" i="2"/>
  <c r="I79" i="2"/>
  <c r="H79" i="2"/>
  <c r="G79" i="2"/>
  <c r="F79" i="2"/>
  <c r="E79" i="2"/>
  <c r="D79" i="2"/>
  <c r="C79" i="2"/>
  <c r="O79" i="2" s="1"/>
  <c r="AB78" i="2"/>
  <c r="N78" i="2"/>
  <c r="N76" i="2" s="1"/>
  <c r="M78" i="2"/>
  <c r="L78" i="2"/>
  <c r="K78" i="2"/>
  <c r="J78" i="2"/>
  <c r="I78" i="2"/>
  <c r="H78" i="2"/>
  <c r="H76" i="2" s="1"/>
  <c r="G78" i="2"/>
  <c r="F78" i="2"/>
  <c r="E78" i="2"/>
  <c r="D78" i="2"/>
  <c r="C78" i="2"/>
  <c r="O78" i="2" s="1"/>
  <c r="AB77" i="2"/>
  <c r="N77" i="2"/>
  <c r="M77" i="2"/>
  <c r="M76" i="2" s="1"/>
  <c r="L77" i="2"/>
  <c r="L76" i="2" s="1"/>
  <c r="K77" i="2"/>
  <c r="J77" i="2"/>
  <c r="I77" i="2"/>
  <c r="I76" i="2" s="1"/>
  <c r="H77" i="2"/>
  <c r="G77" i="2"/>
  <c r="G76" i="2" s="1"/>
  <c r="F77" i="2"/>
  <c r="F76" i="2" s="1"/>
  <c r="E77" i="2"/>
  <c r="D77" i="2"/>
  <c r="C77" i="2"/>
  <c r="O77" i="2" s="1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K76" i="2"/>
  <c r="J76" i="2"/>
  <c r="E76" i="2"/>
  <c r="D76" i="2"/>
  <c r="AB75" i="2"/>
  <c r="N75" i="2"/>
  <c r="M75" i="2"/>
  <c r="L75" i="2"/>
  <c r="K75" i="2"/>
  <c r="J75" i="2"/>
  <c r="I75" i="2"/>
  <c r="H75" i="2"/>
  <c r="G75" i="2"/>
  <c r="F75" i="2"/>
  <c r="E75" i="2"/>
  <c r="D75" i="2"/>
  <c r="C75" i="2"/>
  <c r="O75" i="2" s="1"/>
  <c r="AB74" i="2"/>
  <c r="N74" i="2"/>
  <c r="M74" i="2"/>
  <c r="L74" i="2"/>
  <c r="K74" i="2"/>
  <c r="J74" i="2"/>
  <c r="I74" i="2"/>
  <c r="H74" i="2"/>
  <c r="G74" i="2"/>
  <c r="F74" i="2"/>
  <c r="E74" i="2"/>
  <c r="D74" i="2"/>
  <c r="C74" i="2"/>
  <c r="O74" i="2" s="1"/>
  <c r="AC74" i="2" s="1"/>
  <c r="AB73" i="2"/>
  <c r="AB72" i="2" s="1"/>
  <c r="N73" i="2"/>
  <c r="M73" i="2"/>
  <c r="L73" i="2"/>
  <c r="L72" i="2" s="1"/>
  <c r="K73" i="2"/>
  <c r="J73" i="2"/>
  <c r="J72" i="2" s="1"/>
  <c r="J65" i="2" s="1"/>
  <c r="J64" i="2" s="1"/>
  <c r="I73" i="2"/>
  <c r="H73" i="2"/>
  <c r="G73" i="2"/>
  <c r="F73" i="2"/>
  <c r="F72" i="2" s="1"/>
  <c r="E73" i="2"/>
  <c r="D73" i="2"/>
  <c r="D72" i="2" s="1"/>
  <c r="C73" i="2"/>
  <c r="AA72" i="2"/>
  <c r="Z72" i="2"/>
  <c r="Y72" i="2"/>
  <c r="X72" i="2"/>
  <c r="W72" i="2"/>
  <c r="V72" i="2"/>
  <c r="U72" i="2"/>
  <c r="T72" i="2"/>
  <c r="S72" i="2"/>
  <c r="R72" i="2"/>
  <c r="Q72" i="2"/>
  <c r="P72" i="2"/>
  <c r="N72" i="2"/>
  <c r="M72" i="2"/>
  <c r="K72" i="2"/>
  <c r="I72" i="2"/>
  <c r="H72" i="2"/>
  <c r="G72" i="2"/>
  <c r="E72" i="2"/>
  <c r="C72" i="2"/>
  <c r="AD71" i="2"/>
  <c r="AB71" i="2"/>
  <c r="N71" i="2"/>
  <c r="M71" i="2"/>
  <c r="L71" i="2"/>
  <c r="K71" i="2"/>
  <c r="J71" i="2"/>
  <c r="I71" i="2"/>
  <c r="H71" i="2"/>
  <c r="G71" i="2"/>
  <c r="F71" i="2"/>
  <c r="E71" i="2"/>
  <c r="D71" i="2"/>
  <c r="C71" i="2"/>
  <c r="O71" i="2" s="1"/>
  <c r="AC71" i="2" s="1"/>
  <c r="AB70" i="2"/>
  <c r="N70" i="2"/>
  <c r="M70" i="2"/>
  <c r="L70" i="2"/>
  <c r="K70" i="2"/>
  <c r="J70" i="2"/>
  <c r="I70" i="2"/>
  <c r="H70" i="2"/>
  <c r="G70" i="2"/>
  <c r="F70" i="2"/>
  <c r="E70" i="2"/>
  <c r="D70" i="2"/>
  <c r="C70" i="2"/>
  <c r="O70" i="2" s="1"/>
  <c r="AB69" i="2"/>
  <c r="N69" i="2"/>
  <c r="M69" i="2"/>
  <c r="L69" i="2"/>
  <c r="K69" i="2"/>
  <c r="J69" i="2"/>
  <c r="I69" i="2"/>
  <c r="H69" i="2"/>
  <c r="G69" i="2"/>
  <c r="F69" i="2"/>
  <c r="E69" i="2"/>
  <c r="D69" i="2"/>
  <c r="C69" i="2"/>
  <c r="O69" i="2" s="1"/>
  <c r="AB68" i="2"/>
  <c r="N68" i="2"/>
  <c r="M68" i="2"/>
  <c r="M67" i="2" s="1"/>
  <c r="M66" i="2" s="1"/>
  <c r="M65" i="2" s="1"/>
  <c r="M64" i="2" s="1"/>
  <c r="L68" i="2"/>
  <c r="L67" i="2" s="1"/>
  <c r="L66" i="2" s="1"/>
  <c r="L65" i="2" s="1"/>
  <c r="L64" i="2" s="1"/>
  <c r="K68" i="2"/>
  <c r="J68" i="2"/>
  <c r="I68" i="2"/>
  <c r="H68" i="2"/>
  <c r="G68" i="2"/>
  <c r="G67" i="2" s="1"/>
  <c r="G66" i="2" s="1"/>
  <c r="G65" i="2" s="1"/>
  <c r="G64" i="2" s="1"/>
  <c r="F68" i="2"/>
  <c r="F67" i="2" s="1"/>
  <c r="F66" i="2" s="1"/>
  <c r="F65" i="2" s="1"/>
  <c r="F64" i="2" s="1"/>
  <c r="E68" i="2"/>
  <c r="D68" i="2"/>
  <c r="C68" i="2"/>
  <c r="C67" i="2" s="1"/>
  <c r="C66" i="2" s="1"/>
  <c r="C65" i="2" s="1"/>
  <c r="Z67" i="2"/>
  <c r="Y67" i="2"/>
  <c r="X67" i="2"/>
  <c r="X66" i="2" s="1"/>
  <c r="X65" i="2" s="1"/>
  <c r="X64" i="2" s="1"/>
  <c r="W67" i="2"/>
  <c r="W66" i="2" s="1"/>
  <c r="V67" i="2"/>
  <c r="U67" i="2"/>
  <c r="T67" i="2"/>
  <c r="S67" i="2"/>
  <c r="R67" i="2"/>
  <c r="Q67" i="2"/>
  <c r="Q66" i="2" s="1"/>
  <c r="P67" i="2"/>
  <c r="P66" i="2" s="1"/>
  <c r="P65" i="2" s="1"/>
  <c r="P64" i="2" s="1"/>
  <c r="N67" i="2"/>
  <c r="K67" i="2"/>
  <c r="K66" i="2" s="1"/>
  <c r="K65" i="2" s="1"/>
  <c r="K64" i="2" s="1"/>
  <c r="J67" i="2"/>
  <c r="I67" i="2"/>
  <c r="I66" i="2" s="1"/>
  <c r="I65" i="2" s="1"/>
  <c r="I64" i="2" s="1"/>
  <c r="H67" i="2"/>
  <c r="E67" i="2"/>
  <c r="E66" i="2" s="1"/>
  <c r="E65" i="2" s="1"/>
  <c r="E64" i="2" s="1"/>
  <c r="D67" i="2"/>
  <c r="D66" i="2" s="1"/>
  <c r="D65" i="2" s="1"/>
  <c r="D64" i="2" s="1"/>
  <c r="AA66" i="2"/>
  <c r="AA65" i="2" s="1"/>
  <c r="Z66" i="2"/>
  <c r="Z65" i="2" s="1"/>
  <c r="Z64" i="2" s="1"/>
  <c r="Y66" i="2"/>
  <c r="Y65" i="2" s="1"/>
  <c r="Y64" i="2" s="1"/>
  <c r="V66" i="2"/>
  <c r="U66" i="2"/>
  <c r="U65" i="2" s="1"/>
  <c r="T66" i="2"/>
  <c r="S66" i="2"/>
  <c r="S65" i="2" s="1"/>
  <c r="S64" i="2" s="1"/>
  <c r="R66" i="2"/>
  <c r="R65" i="2" s="1"/>
  <c r="R64" i="2" s="1"/>
  <c r="N66" i="2"/>
  <c r="J66" i="2"/>
  <c r="H66" i="2"/>
  <c r="H65" i="2" s="1"/>
  <c r="H64" i="2" s="1"/>
  <c r="W65" i="2"/>
  <c r="V65" i="2"/>
  <c r="V64" i="2" s="1"/>
  <c r="T65" i="2"/>
  <c r="Q65" i="2"/>
  <c r="Q64" i="2" s="1"/>
  <c r="Q9" i="2" s="1"/>
  <c r="N65" i="2"/>
  <c r="AA64" i="2"/>
  <c r="W64" i="2"/>
  <c r="U64" i="2"/>
  <c r="T64" i="2"/>
  <c r="N64" i="2"/>
  <c r="AB63" i="2"/>
  <c r="N63" i="2"/>
  <c r="M63" i="2"/>
  <c r="L63" i="2"/>
  <c r="K63" i="2"/>
  <c r="J63" i="2"/>
  <c r="I63" i="2"/>
  <c r="H63" i="2"/>
  <c r="G63" i="2"/>
  <c r="F63" i="2"/>
  <c r="E63" i="2"/>
  <c r="D63" i="2"/>
  <c r="C63" i="2"/>
  <c r="O63" i="2" s="1"/>
  <c r="AB62" i="2"/>
  <c r="N62" i="2"/>
  <c r="M62" i="2"/>
  <c r="L62" i="2"/>
  <c r="K62" i="2"/>
  <c r="K57" i="2" s="1"/>
  <c r="K56" i="2" s="1"/>
  <c r="J62" i="2"/>
  <c r="I62" i="2"/>
  <c r="H62" i="2"/>
  <c r="G62" i="2"/>
  <c r="F62" i="2"/>
  <c r="E62" i="2"/>
  <c r="E57" i="2" s="1"/>
  <c r="E56" i="2" s="1"/>
  <c r="D62" i="2"/>
  <c r="C62" i="2"/>
  <c r="AB61" i="2"/>
  <c r="N61" i="2"/>
  <c r="M61" i="2"/>
  <c r="L61" i="2"/>
  <c r="K61" i="2"/>
  <c r="J61" i="2"/>
  <c r="I61" i="2"/>
  <c r="H61" i="2"/>
  <c r="G61" i="2"/>
  <c r="F61" i="2"/>
  <c r="E61" i="2"/>
  <c r="D61" i="2"/>
  <c r="C61" i="2"/>
  <c r="O61" i="2" s="1"/>
  <c r="AB60" i="2"/>
  <c r="N60" i="2"/>
  <c r="M60" i="2"/>
  <c r="L60" i="2"/>
  <c r="L57" i="2" s="1"/>
  <c r="L56" i="2" s="1"/>
  <c r="K60" i="2"/>
  <c r="J60" i="2"/>
  <c r="I60" i="2"/>
  <c r="H60" i="2"/>
  <c r="G60" i="2"/>
  <c r="F60" i="2"/>
  <c r="F57" i="2" s="1"/>
  <c r="F56" i="2" s="1"/>
  <c r="E60" i="2"/>
  <c r="D60" i="2"/>
  <c r="C60" i="2"/>
  <c r="O60" i="2" s="1"/>
  <c r="AB59" i="2"/>
  <c r="N59" i="2"/>
  <c r="M59" i="2"/>
  <c r="L59" i="2"/>
  <c r="K59" i="2"/>
  <c r="J59" i="2"/>
  <c r="I59" i="2"/>
  <c r="H59" i="2"/>
  <c r="G59" i="2"/>
  <c r="F59" i="2"/>
  <c r="E59" i="2"/>
  <c r="D59" i="2"/>
  <c r="C59" i="2"/>
  <c r="AB58" i="2"/>
  <c r="N58" i="2"/>
  <c r="N57" i="2" s="1"/>
  <c r="N56" i="2" s="1"/>
  <c r="M58" i="2"/>
  <c r="M57" i="2" s="1"/>
  <c r="M56" i="2" s="1"/>
  <c r="L58" i="2"/>
  <c r="K58" i="2"/>
  <c r="J58" i="2"/>
  <c r="I58" i="2"/>
  <c r="H58" i="2"/>
  <c r="G58" i="2"/>
  <c r="G57" i="2" s="1"/>
  <c r="G56" i="2" s="1"/>
  <c r="F58" i="2"/>
  <c r="E58" i="2"/>
  <c r="D58" i="2"/>
  <c r="C58" i="2"/>
  <c r="O58" i="2" s="1"/>
  <c r="AA57" i="2"/>
  <c r="AA56" i="2" s="1"/>
  <c r="Z57" i="2"/>
  <c r="Z56" i="2" s="1"/>
  <c r="Y57" i="2"/>
  <c r="X57" i="2"/>
  <c r="X56" i="2" s="1"/>
  <c r="W57" i="2"/>
  <c r="V57" i="2"/>
  <c r="U57" i="2"/>
  <c r="U56" i="2" s="1"/>
  <c r="T57" i="2"/>
  <c r="T56" i="2" s="1"/>
  <c r="S57" i="2"/>
  <c r="R57" i="2"/>
  <c r="Q57" i="2"/>
  <c r="P57" i="2"/>
  <c r="I57" i="2"/>
  <c r="H57" i="2"/>
  <c r="H56" i="2" s="1"/>
  <c r="Y56" i="2"/>
  <c r="W56" i="2"/>
  <c r="W9" i="2" s="1"/>
  <c r="V56" i="2"/>
  <c r="S56" i="2"/>
  <c r="R56" i="2"/>
  <c r="Q56" i="2"/>
  <c r="P56" i="2"/>
  <c r="I56" i="2"/>
  <c r="AB55" i="2"/>
  <c r="N55" i="2"/>
  <c r="M55" i="2"/>
  <c r="L55" i="2"/>
  <c r="K55" i="2"/>
  <c r="J55" i="2"/>
  <c r="I55" i="2"/>
  <c r="H55" i="2"/>
  <c r="G55" i="2"/>
  <c r="F55" i="2"/>
  <c r="E55" i="2"/>
  <c r="D55" i="2"/>
  <c r="C55" i="2"/>
  <c r="O55" i="2" s="1"/>
  <c r="AB54" i="2"/>
  <c r="N54" i="2"/>
  <c r="M54" i="2"/>
  <c r="L54" i="2"/>
  <c r="K54" i="2"/>
  <c r="J54" i="2"/>
  <c r="I54" i="2"/>
  <c r="H54" i="2"/>
  <c r="G54" i="2"/>
  <c r="F54" i="2"/>
  <c r="E54" i="2"/>
  <c r="D54" i="2"/>
  <c r="C54" i="2"/>
  <c r="O54" i="2" s="1"/>
  <c r="AB53" i="2"/>
  <c r="N53" i="2"/>
  <c r="M53" i="2"/>
  <c r="L53" i="2"/>
  <c r="K53" i="2"/>
  <c r="J53" i="2"/>
  <c r="I53" i="2"/>
  <c r="H53" i="2"/>
  <c r="G53" i="2"/>
  <c r="F53" i="2"/>
  <c r="E53" i="2"/>
  <c r="D53" i="2"/>
  <c r="C53" i="2"/>
  <c r="O53" i="2" s="1"/>
  <c r="AB52" i="2"/>
  <c r="AB49" i="2" s="1"/>
  <c r="N52" i="2"/>
  <c r="M52" i="2"/>
  <c r="L52" i="2"/>
  <c r="K52" i="2"/>
  <c r="J52" i="2"/>
  <c r="J49" i="2" s="1"/>
  <c r="J46" i="2" s="1"/>
  <c r="I52" i="2"/>
  <c r="H52" i="2"/>
  <c r="G52" i="2"/>
  <c r="F52" i="2"/>
  <c r="E52" i="2"/>
  <c r="D52" i="2"/>
  <c r="D49" i="2" s="1"/>
  <c r="C52" i="2"/>
  <c r="C49" i="2" s="1"/>
  <c r="C46" i="2" s="1"/>
  <c r="AB51" i="2"/>
  <c r="N51" i="2"/>
  <c r="N49" i="2" s="1"/>
  <c r="M51" i="2"/>
  <c r="L51" i="2"/>
  <c r="K51" i="2"/>
  <c r="J51" i="2"/>
  <c r="I51" i="2"/>
  <c r="H51" i="2"/>
  <c r="G51" i="2"/>
  <c r="F51" i="2"/>
  <c r="E51" i="2"/>
  <c r="D51" i="2"/>
  <c r="C51" i="2"/>
  <c r="AB50" i="2"/>
  <c r="N50" i="2"/>
  <c r="M50" i="2"/>
  <c r="M49" i="2" s="1"/>
  <c r="M46" i="2" s="1"/>
  <c r="L50" i="2"/>
  <c r="L49" i="2" s="1"/>
  <c r="K50" i="2"/>
  <c r="K49" i="2" s="1"/>
  <c r="J50" i="2"/>
  <c r="I50" i="2"/>
  <c r="I49" i="2" s="1"/>
  <c r="I46" i="2" s="1"/>
  <c r="H50" i="2"/>
  <c r="G50" i="2"/>
  <c r="F50" i="2"/>
  <c r="F49" i="2" s="1"/>
  <c r="E50" i="2"/>
  <c r="E49" i="2" s="1"/>
  <c r="D50" i="2"/>
  <c r="C50" i="2"/>
  <c r="AA49" i="2"/>
  <c r="Z49" i="2"/>
  <c r="Z46" i="2" s="1"/>
  <c r="Y49" i="2"/>
  <c r="X49" i="2"/>
  <c r="W49" i="2"/>
  <c r="V49" i="2"/>
  <c r="U49" i="2"/>
  <c r="T49" i="2"/>
  <c r="S49" i="2"/>
  <c r="R49" i="2"/>
  <c r="Q49" i="2"/>
  <c r="P49" i="2"/>
  <c r="H49" i="2"/>
  <c r="G49" i="2"/>
  <c r="AB48" i="2"/>
  <c r="N48" i="2"/>
  <c r="N47" i="2" s="1"/>
  <c r="M48" i="2"/>
  <c r="L48" i="2"/>
  <c r="L47" i="2" s="1"/>
  <c r="K48" i="2"/>
  <c r="K47" i="2" s="1"/>
  <c r="K46" i="2" s="1"/>
  <c r="J48" i="2"/>
  <c r="I48" i="2"/>
  <c r="H48" i="2"/>
  <c r="H47" i="2" s="1"/>
  <c r="G48" i="2"/>
  <c r="F48" i="2"/>
  <c r="E48" i="2"/>
  <c r="E47" i="2" s="1"/>
  <c r="E46" i="2" s="1"/>
  <c r="D48" i="2"/>
  <c r="C48" i="2"/>
  <c r="AB47" i="2"/>
  <c r="AA47" i="2"/>
  <c r="AA46" i="2" s="1"/>
  <c r="Z47" i="2"/>
  <c r="Y47" i="2"/>
  <c r="X47" i="2"/>
  <c r="X46" i="2" s="1"/>
  <c r="W47" i="2"/>
  <c r="V47" i="2"/>
  <c r="U47" i="2"/>
  <c r="T47" i="2"/>
  <c r="S47" i="2"/>
  <c r="R47" i="2"/>
  <c r="R46" i="2" s="1"/>
  <c r="Q47" i="2"/>
  <c r="P47" i="2"/>
  <c r="M47" i="2"/>
  <c r="J47" i="2"/>
  <c r="I47" i="2"/>
  <c r="G47" i="2"/>
  <c r="F47" i="2"/>
  <c r="D47" i="2"/>
  <c r="C47" i="2"/>
  <c r="AB46" i="2"/>
  <c r="Y46" i="2"/>
  <c r="W46" i="2"/>
  <c r="V46" i="2"/>
  <c r="U46" i="2"/>
  <c r="T46" i="2"/>
  <c r="S46" i="2"/>
  <c r="Q46" i="2"/>
  <c r="P46" i="2"/>
  <c r="N46" i="2"/>
  <c r="G46" i="2"/>
  <c r="AB45" i="2"/>
  <c r="N45" i="2"/>
  <c r="M45" i="2"/>
  <c r="L45" i="2"/>
  <c r="K45" i="2"/>
  <c r="J45" i="2"/>
  <c r="I45" i="2"/>
  <c r="H45" i="2"/>
  <c r="G45" i="2"/>
  <c r="F45" i="2"/>
  <c r="E45" i="2"/>
  <c r="D45" i="2"/>
  <c r="C45" i="2"/>
  <c r="O45" i="2" s="1"/>
  <c r="AB44" i="2"/>
  <c r="N44" i="2"/>
  <c r="M44" i="2"/>
  <c r="L44" i="2"/>
  <c r="K44" i="2"/>
  <c r="J44" i="2"/>
  <c r="I44" i="2"/>
  <c r="H44" i="2"/>
  <c r="G44" i="2"/>
  <c r="F44" i="2"/>
  <c r="E44" i="2"/>
  <c r="D44" i="2"/>
  <c r="C44" i="2"/>
  <c r="O44" i="2" s="1"/>
  <c r="AB43" i="2"/>
  <c r="N43" i="2"/>
  <c r="M43" i="2"/>
  <c r="L43" i="2"/>
  <c r="K43" i="2"/>
  <c r="J43" i="2"/>
  <c r="I43" i="2"/>
  <c r="H43" i="2"/>
  <c r="G43" i="2"/>
  <c r="F43" i="2"/>
  <c r="E43" i="2"/>
  <c r="D43" i="2"/>
  <c r="C43" i="2"/>
  <c r="AB42" i="2"/>
  <c r="N42" i="2"/>
  <c r="M42" i="2"/>
  <c r="L42" i="2"/>
  <c r="K42" i="2"/>
  <c r="J42" i="2"/>
  <c r="I42" i="2"/>
  <c r="H42" i="2"/>
  <c r="G42" i="2"/>
  <c r="F42" i="2"/>
  <c r="E42" i="2"/>
  <c r="D42" i="2"/>
  <c r="C42" i="2"/>
  <c r="O42" i="2" s="1"/>
  <c r="AB41" i="2"/>
  <c r="N41" i="2"/>
  <c r="M41" i="2"/>
  <c r="L41" i="2"/>
  <c r="K41" i="2"/>
  <c r="J41" i="2"/>
  <c r="I41" i="2"/>
  <c r="H41" i="2"/>
  <c r="G41" i="2"/>
  <c r="F41" i="2"/>
  <c r="E41" i="2"/>
  <c r="D41" i="2"/>
  <c r="C41" i="2"/>
  <c r="O41" i="2" s="1"/>
  <c r="Y40" i="2"/>
  <c r="X40" i="2"/>
  <c r="W40" i="2"/>
  <c r="V40" i="2"/>
  <c r="U40" i="2"/>
  <c r="T40" i="2"/>
  <c r="T37" i="2" s="1"/>
  <c r="T25" i="2" s="1"/>
  <c r="S40" i="2"/>
  <c r="R40" i="2"/>
  <c r="Q40" i="2"/>
  <c r="P40" i="2"/>
  <c r="N40" i="2"/>
  <c r="N37" i="2" s="1"/>
  <c r="M40" i="2"/>
  <c r="L40" i="2"/>
  <c r="K40" i="2"/>
  <c r="J40" i="2"/>
  <c r="I40" i="2"/>
  <c r="H40" i="2"/>
  <c r="H37" i="2" s="1"/>
  <c r="G40" i="2"/>
  <c r="F40" i="2"/>
  <c r="E40" i="2"/>
  <c r="D40" i="2"/>
  <c r="C40" i="2"/>
  <c r="AB39" i="2"/>
  <c r="N39" i="2"/>
  <c r="M39" i="2"/>
  <c r="L39" i="2"/>
  <c r="L37" i="2" s="1"/>
  <c r="K39" i="2"/>
  <c r="J39" i="2"/>
  <c r="I39" i="2"/>
  <c r="H39" i="2"/>
  <c r="G39" i="2"/>
  <c r="F39" i="2"/>
  <c r="F37" i="2" s="1"/>
  <c r="E39" i="2"/>
  <c r="D39" i="2"/>
  <c r="C39" i="2"/>
  <c r="O39" i="2" s="1"/>
  <c r="AC39" i="2" s="1"/>
  <c r="AB38" i="2"/>
  <c r="N38" i="2"/>
  <c r="M38" i="2"/>
  <c r="L38" i="2"/>
  <c r="K38" i="2"/>
  <c r="J38" i="2"/>
  <c r="J37" i="2" s="1"/>
  <c r="I38" i="2"/>
  <c r="I37" i="2" s="1"/>
  <c r="H38" i="2"/>
  <c r="G38" i="2"/>
  <c r="F38" i="2"/>
  <c r="E38" i="2"/>
  <c r="D38" i="2"/>
  <c r="D37" i="2" s="1"/>
  <c r="C38" i="2"/>
  <c r="C37" i="2" s="1"/>
  <c r="AA37" i="2"/>
  <c r="Z37" i="2"/>
  <c r="Y37" i="2"/>
  <c r="X37" i="2"/>
  <c r="W37" i="2"/>
  <c r="V37" i="2"/>
  <c r="U37" i="2"/>
  <c r="S37" i="2"/>
  <c r="R37" i="2"/>
  <c r="Q37" i="2"/>
  <c r="P37" i="2"/>
  <c r="M37" i="2"/>
  <c r="G37" i="2"/>
  <c r="AB36" i="2"/>
  <c r="N36" i="2"/>
  <c r="M36" i="2"/>
  <c r="L36" i="2"/>
  <c r="K36" i="2"/>
  <c r="J36" i="2"/>
  <c r="I36" i="2"/>
  <c r="H36" i="2"/>
  <c r="G36" i="2"/>
  <c r="F36" i="2"/>
  <c r="E36" i="2"/>
  <c r="D36" i="2"/>
  <c r="C36" i="2"/>
  <c r="AB35" i="2"/>
  <c r="N35" i="2"/>
  <c r="M35" i="2"/>
  <c r="L35" i="2"/>
  <c r="K35" i="2"/>
  <c r="J35" i="2"/>
  <c r="I35" i="2"/>
  <c r="H35" i="2"/>
  <c r="G35" i="2"/>
  <c r="F35" i="2"/>
  <c r="E35" i="2"/>
  <c r="D35" i="2"/>
  <c r="C35" i="2"/>
  <c r="O35" i="2" s="1"/>
  <c r="AB34" i="2"/>
  <c r="N34" i="2"/>
  <c r="M34" i="2"/>
  <c r="L34" i="2"/>
  <c r="K34" i="2"/>
  <c r="J34" i="2"/>
  <c r="I34" i="2"/>
  <c r="H34" i="2"/>
  <c r="G34" i="2"/>
  <c r="F34" i="2"/>
  <c r="E34" i="2"/>
  <c r="D34" i="2"/>
  <c r="C34" i="2"/>
  <c r="AB33" i="2"/>
  <c r="N33" i="2"/>
  <c r="M33" i="2"/>
  <c r="L33" i="2"/>
  <c r="K33" i="2"/>
  <c r="J33" i="2"/>
  <c r="I33" i="2"/>
  <c r="H33" i="2"/>
  <c r="G33" i="2"/>
  <c r="F33" i="2"/>
  <c r="E33" i="2"/>
  <c r="D33" i="2"/>
  <c r="C33" i="2"/>
  <c r="O33" i="2" s="1"/>
  <c r="AC33" i="2" s="1"/>
  <c r="AB32" i="2"/>
  <c r="AB29" i="2" s="1"/>
  <c r="N32" i="2"/>
  <c r="M32" i="2"/>
  <c r="L32" i="2"/>
  <c r="K32" i="2"/>
  <c r="J32" i="2"/>
  <c r="I32" i="2"/>
  <c r="H32" i="2"/>
  <c r="G32" i="2"/>
  <c r="F32" i="2"/>
  <c r="E32" i="2"/>
  <c r="D32" i="2"/>
  <c r="D29" i="2" s="1"/>
  <c r="C32" i="2"/>
  <c r="O32" i="2" s="1"/>
  <c r="AB31" i="2"/>
  <c r="N31" i="2"/>
  <c r="M31" i="2"/>
  <c r="M29" i="2" s="1"/>
  <c r="L31" i="2"/>
  <c r="K31" i="2"/>
  <c r="J31" i="2"/>
  <c r="I31" i="2"/>
  <c r="H31" i="2"/>
  <c r="G31" i="2"/>
  <c r="G29" i="2" s="1"/>
  <c r="F31" i="2"/>
  <c r="E31" i="2"/>
  <c r="D31" i="2"/>
  <c r="C31" i="2"/>
  <c r="AB30" i="2"/>
  <c r="N30" i="2"/>
  <c r="M30" i="2"/>
  <c r="L30" i="2"/>
  <c r="L29" i="2" s="1"/>
  <c r="K30" i="2"/>
  <c r="K29" i="2" s="1"/>
  <c r="J30" i="2"/>
  <c r="I30" i="2"/>
  <c r="H30" i="2"/>
  <c r="G30" i="2"/>
  <c r="F30" i="2"/>
  <c r="F29" i="2" s="1"/>
  <c r="E30" i="2"/>
  <c r="E29" i="2" s="1"/>
  <c r="D30" i="2"/>
  <c r="C30" i="2"/>
  <c r="AA29" i="2"/>
  <c r="Z29" i="2"/>
  <c r="Y29" i="2"/>
  <c r="X29" i="2"/>
  <c r="W29" i="2"/>
  <c r="V29" i="2"/>
  <c r="U29" i="2"/>
  <c r="T29" i="2"/>
  <c r="S29" i="2"/>
  <c r="R29" i="2"/>
  <c r="Q29" i="2"/>
  <c r="P29" i="2"/>
  <c r="J29" i="2"/>
  <c r="I29" i="2"/>
  <c r="C29" i="2"/>
  <c r="AB28" i="2"/>
  <c r="N28" i="2"/>
  <c r="N26" i="2" s="1"/>
  <c r="M28" i="2"/>
  <c r="M26" i="2" s="1"/>
  <c r="M25" i="2" s="1"/>
  <c r="L28" i="2"/>
  <c r="K28" i="2"/>
  <c r="J28" i="2"/>
  <c r="I28" i="2"/>
  <c r="H28" i="2"/>
  <c r="H26" i="2" s="1"/>
  <c r="G28" i="2"/>
  <c r="G26" i="2" s="1"/>
  <c r="G25" i="2" s="1"/>
  <c r="F28" i="2"/>
  <c r="E28" i="2"/>
  <c r="D28" i="2"/>
  <c r="C28" i="2"/>
  <c r="AB27" i="2"/>
  <c r="N27" i="2"/>
  <c r="M27" i="2"/>
  <c r="L27" i="2"/>
  <c r="L26" i="2" s="1"/>
  <c r="K27" i="2"/>
  <c r="K26" i="2" s="1"/>
  <c r="J27" i="2"/>
  <c r="I27" i="2"/>
  <c r="H27" i="2"/>
  <c r="G27" i="2"/>
  <c r="F27" i="2"/>
  <c r="F26" i="2" s="1"/>
  <c r="E27" i="2"/>
  <c r="E26" i="2" s="1"/>
  <c r="D27" i="2"/>
  <c r="C27" i="2"/>
  <c r="O27" i="2" s="1"/>
  <c r="AB26" i="2"/>
  <c r="AA26" i="2"/>
  <c r="AA25" i="2" s="1"/>
  <c r="Z26" i="2"/>
  <c r="Y26" i="2"/>
  <c r="X26" i="2"/>
  <c r="W26" i="2"/>
  <c r="V26" i="2"/>
  <c r="V25" i="2" s="1"/>
  <c r="U26" i="2"/>
  <c r="U25" i="2" s="1"/>
  <c r="T26" i="2"/>
  <c r="S26" i="2"/>
  <c r="R26" i="2"/>
  <c r="Q26" i="2"/>
  <c r="P26" i="2"/>
  <c r="P25" i="2" s="1"/>
  <c r="J26" i="2"/>
  <c r="I26" i="2"/>
  <c r="I25" i="2" s="1"/>
  <c r="D26" i="2"/>
  <c r="C26" i="2"/>
  <c r="C25" i="2" s="1"/>
  <c r="Z25" i="2"/>
  <c r="Y25" i="2"/>
  <c r="X25" i="2"/>
  <c r="W25" i="2"/>
  <c r="S25" i="2"/>
  <c r="R25" i="2"/>
  <c r="Q25" i="2"/>
  <c r="AB24" i="2"/>
  <c r="N24" i="2"/>
  <c r="M24" i="2"/>
  <c r="L24" i="2"/>
  <c r="K24" i="2"/>
  <c r="J24" i="2"/>
  <c r="I24" i="2"/>
  <c r="H24" i="2"/>
  <c r="G24" i="2"/>
  <c r="F24" i="2"/>
  <c r="E24" i="2"/>
  <c r="D24" i="2"/>
  <c r="C24" i="2"/>
  <c r="O24" i="2" s="1"/>
  <c r="AC24" i="2" s="1"/>
  <c r="AB23" i="2"/>
  <c r="N23" i="2"/>
  <c r="M23" i="2"/>
  <c r="L23" i="2"/>
  <c r="K23" i="2"/>
  <c r="J23" i="2"/>
  <c r="J17" i="2" s="1"/>
  <c r="J16" i="2" s="1"/>
  <c r="I23" i="2"/>
  <c r="H23" i="2"/>
  <c r="G23" i="2"/>
  <c r="F23" i="2"/>
  <c r="E23" i="2"/>
  <c r="D23" i="2"/>
  <c r="C23" i="2"/>
  <c r="O23" i="2" s="1"/>
  <c r="AB22" i="2"/>
  <c r="N22" i="2"/>
  <c r="M22" i="2"/>
  <c r="L22" i="2"/>
  <c r="K22" i="2"/>
  <c r="J22" i="2"/>
  <c r="I22" i="2"/>
  <c r="H22" i="2"/>
  <c r="G22" i="2"/>
  <c r="F22" i="2"/>
  <c r="E22" i="2"/>
  <c r="D22" i="2"/>
  <c r="C22" i="2"/>
  <c r="O22" i="2" s="1"/>
  <c r="AB21" i="2"/>
  <c r="N21" i="2"/>
  <c r="M21" i="2"/>
  <c r="L21" i="2"/>
  <c r="K21" i="2"/>
  <c r="J21" i="2"/>
  <c r="I21" i="2"/>
  <c r="H21" i="2"/>
  <c r="G21" i="2"/>
  <c r="F21" i="2"/>
  <c r="E21" i="2"/>
  <c r="D21" i="2"/>
  <c r="C21" i="2"/>
  <c r="AB20" i="2"/>
  <c r="AB17" i="2" s="1"/>
  <c r="AB16" i="2" s="1"/>
  <c r="N20" i="2"/>
  <c r="M20" i="2"/>
  <c r="L20" i="2"/>
  <c r="K20" i="2"/>
  <c r="J20" i="2"/>
  <c r="I20" i="2"/>
  <c r="H20" i="2"/>
  <c r="G20" i="2"/>
  <c r="F20" i="2"/>
  <c r="E20" i="2"/>
  <c r="D20" i="2"/>
  <c r="C20" i="2"/>
  <c r="O20" i="2" s="1"/>
  <c r="AB19" i="2"/>
  <c r="N19" i="2"/>
  <c r="N17" i="2" s="1"/>
  <c r="N16" i="2" s="1"/>
  <c r="M19" i="2"/>
  <c r="M17" i="2" s="1"/>
  <c r="M16" i="2" s="1"/>
  <c r="L19" i="2"/>
  <c r="K19" i="2"/>
  <c r="J19" i="2"/>
  <c r="I19" i="2"/>
  <c r="H19" i="2"/>
  <c r="H17" i="2" s="1"/>
  <c r="H16" i="2" s="1"/>
  <c r="G19" i="2"/>
  <c r="G17" i="2" s="1"/>
  <c r="G16" i="2" s="1"/>
  <c r="F19" i="2"/>
  <c r="E19" i="2"/>
  <c r="D19" i="2"/>
  <c r="C19" i="2"/>
  <c r="AB18" i="2"/>
  <c r="N18" i="2"/>
  <c r="M18" i="2"/>
  <c r="L18" i="2"/>
  <c r="K18" i="2"/>
  <c r="K17" i="2" s="1"/>
  <c r="K16" i="2" s="1"/>
  <c r="J18" i="2"/>
  <c r="I18" i="2"/>
  <c r="H18" i="2"/>
  <c r="G18" i="2"/>
  <c r="F18" i="2"/>
  <c r="E18" i="2"/>
  <c r="E17" i="2" s="1"/>
  <c r="E16" i="2" s="1"/>
  <c r="D18" i="2"/>
  <c r="C18" i="2"/>
  <c r="O18" i="2" s="1"/>
  <c r="AA17" i="2"/>
  <c r="AA16" i="2" s="1"/>
  <c r="Z17" i="2"/>
  <c r="Y17" i="2"/>
  <c r="X17" i="2"/>
  <c r="W17" i="2"/>
  <c r="V17" i="2"/>
  <c r="V16" i="2" s="1"/>
  <c r="U17" i="2"/>
  <c r="U16" i="2" s="1"/>
  <c r="T17" i="2"/>
  <c r="S17" i="2"/>
  <c r="R17" i="2"/>
  <c r="Q17" i="2"/>
  <c r="P17" i="2"/>
  <c r="P16" i="2" s="1"/>
  <c r="I17" i="2"/>
  <c r="I16" i="2" s="1"/>
  <c r="D17" i="2"/>
  <c r="D16" i="2" s="1"/>
  <c r="C17" i="2"/>
  <c r="C16" i="2" s="1"/>
  <c r="Z16" i="2"/>
  <c r="Z10" i="2" s="1"/>
  <c r="Z9" i="2" s="1"/>
  <c r="Y16" i="2"/>
  <c r="X16" i="2"/>
  <c r="W16" i="2"/>
  <c r="T16" i="2"/>
  <c r="S16" i="2"/>
  <c r="R16" i="2"/>
  <c r="Q16" i="2"/>
  <c r="AB15" i="2"/>
  <c r="N15" i="2"/>
  <c r="M15" i="2"/>
  <c r="L15" i="2"/>
  <c r="K15" i="2"/>
  <c r="J15" i="2"/>
  <c r="I15" i="2"/>
  <c r="H15" i="2"/>
  <c r="G15" i="2"/>
  <c r="F15" i="2"/>
  <c r="E15" i="2"/>
  <c r="D15" i="2"/>
  <c r="C15" i="2"/>
  <c r="O15" i="2" s="1"/>
  <c r="AC15" i="2" s="1"/>
  <c r="AB14" i="2"/>
  <c r="AB11" i="2" s="1"/>
  <c r="N14" i="2"/>
  <c r="M14" i="2"/>
  <c r="L14" i="2"/>
  <c r="K14" i="2"/>
  <c r="J14" i="2"/>
  <c r="I14" i="2"/>
  <c r="H14" i="2"/>
  <c r="G14" i="2"/>
  <c r="F14" i="2"/>
  <c r="E14" i="2"/>
  <c r="D14" i="2"/>
  <c r="D11" i="2" s="1"/>
  <c r="C14" i="2"/>
  <c r="O14" i="2" s="1"/>
  <c r="AB13" i="2"/>
  <c r="N13" i="2"/>
  <c r="N11" i="2" s="1"/>
  <c r="M13" i="2"/>
  <c r="M11" i="2" s="1"/>
  <c r="L13" i="2"/>
  <c r="K13" i="2"/>
  <c r="J13" i="2"/>
  <c r="I13" i="2"/>
  <c r="H13" i="2"/>
  <c r="H11" i="2" s="1"/>
  <c r="G13" i="2"/>
  <c r="G11" i="2" s="1"/>
  <c r="F13" i="2"/>
  <c r="E13" i="2"/>
  <c r="D13" i="2"/>
  <c r="C13" i="2"/>
  <c r="AB12" i="2"/>
  <c r="N12" i="2"/>
  <c r="M12" i="2"/>
  <c r="L12" i="2"/>
  <c r="L11" i="2" s="1"/>
  <c r="K12" i="2"/>
  <c r="K11" i="2" s="1"/>
  <c r="J12" i="2"/>
  <c r="I12" i="2"/>
  <c r="H12" i="2"/>
  <c r="G12" i="2"/>
  <c r="F12" i="2"/>
  <c r="F11" i="2" s="1"/>
  <c r="E12" i="2"/>
  <c r="E11" i="2" s="1"/>
  <c r="D12" i="2"/>
  <c r="C12" i="2"/>
  <c r="AA11" i="2"/>
  <c r="AA10" i="2" s="1"/>
  <c r="AA9" i="2" s="1"/>
  <c r="Z11" i="2"/>
  <c r="Y11" i="2"/>
  <c r="X11" i="2"/>
  <c r="W11" i="2"/>
  <c r="V11" i="2"/>
  <c r="U11" i="2"/>
  <c r="U10" i="2" s="1"/>
  <c r="U9" i="2" s="1"/>
  <c r="T11" i="2"/>
  <c r="S11" i="2"/>
  <c r="R11" i="2"/>
  <c r="Q11" i="2"/>
  <c r="P11" i="2"/>
  <c r="J11" i="2"/>
  <c r="I11" i="2"/>
  <c r="I10" i="2" s="1"/>
  <c r="I9" i="2" s="1"/>
  <c r="C11" i="2"/>
  <c r="Y10" i="2"/>
  <c r="Y9" i="2" s="1"/>
  <c r="X10" i="2"/>
  <c r="W10" i="2"/>
  <c r="S10" i="2"/>
  <c r="S9" i="2" s="1"/>
  <c r="R10" i="2"/>
  <c r="Q10" i="2"/>
  <c r="X9" i="2"/>
  <c r="R9" i="2"/>
  <c r="AA137" i="1"/>
  <c r="Z137" i="1"/>
  <c r="Y137" i="1"/>
  <c r="X137" i="1"/>
  <c r="W137" i="1"/>
  <c r="V137" i="1"/>
  <c r="U137" i="1"/>
  <c r="T137" i="1"/>
  <c r="S137" i="1"/>
  <c r="R137" i="1"/>
  <c r="Q137" i="1"/>
  <c r="P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AB135" i="1"/>
  <c r="AC135" i="1" s="1"/>
  <c r="AD135" i="1" s="1"/>
  <c r="O135" i="1"/>
  <c r="AB134" i="1"/>
  <c r="AC134" i="1" s="1"/>
  <c r="AD134" i="1" s="1"/>
  <c r="O134" i="1"/>
  <c r="AC133" i="1"/>
  <c r="AD133" i="1" s="1"/>
  <c r="AB133" i="1"/>
  <c r="O133" i="1"/>
  <c r="AB132" i="1"/>
  <c r="O132" i="1"/>
  <c r="O129" i="1" s="1"/>
  <c r="AC131" i="1"/>
  <c r="AB131" i="1"/>
  <c r="O131" i="1"/>
  <c r="AB130" i="1"/>
  <c r="AC130" i="1" s="1"/>
  <c r="AD130" i="1" s="1"/>
  <c r="O130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AB127" i="1"/>
  <c r="O127" i="1"/>
  <c r="AB126" i="1"/>
  <c r="O126" i="1"/>
  <c r="AB125" i="1"/>
  <c r="AC125" i="1" s="1"/>
  <c r="O125" i="1"/>
  <c r="O124" i="1" s="1"/>
  <c r="AA124" i="1"/>
  <c r="Z124" i="1"/>
  <c r="Z120" i="1" s="1"/>
  <c r="Y124" i="1"/>
  <c r="X124" i="1"/>
  <c r="W124" i="1"/>
  <c r="V124" i="1"/>
  <c r="U124" i="1"/>
  <c r="T124" i="1"/>
  <c r="T120" i="1" s="1"/>
  <c r="S124" i="1"/>
  <c r="R124" i="1"/>
  <c r="Q124" i="1"/>
  <c r="P124" i="1"/>
  <c r="P120" i="1" s="1"/>
  <c r="N124" i="1"/>
  <c r="N120" i="1" s="1"/>
  <c r="M124" i="1"/>
  <c r="M120" i="1" s="1"/>
  <c r="L124" i="1"/>
  <c r="K124" i="1"/>
  <c r="J124" i="1"/>
  <c r="J120" i="1" s="1"/>
  <c r="I124" i="1"/>
  <c r="H124" i="1"/>
  <c r="H120" i="1" s="1"/>
  <c r="G124" i="1"/>
  <c r="F124" i="1"/>
  <c r="E124" i="1"/>
  <c r="D124" i="1"/>
  <c r="D120" i="1" s="1"/>
  <c r="C124" i="1"/>
  <c r="AB123" i="1"/>
  <c r="AC123" i="1" s="1"/>
  <c r="O123" i="1"/>
  <c r="AB122" i="1"/>
  <c r="AB121" i="1" s="1"/>
  <c r="O122" i="1"/>
  <c r="AA121" i="1"/>
  <c r="AA120" i="1" s="1"/>
  <c r="Z121" i="1"/>
  <c r="Y121" i="1"/>
  <c r="X121" i="1"/>
  <c r="X120" i="1" s="1"/>
  <c r="W121" i="1"/>
  <c r="V121" i="1"/>
  <c r="U121" i="1"/>
  <c r="U120" i="1" s="1"/>
  <c r="T121" i="1"/>
  <c r="S121" i="1"/>
  <c r="S120" i="1" s="1"/>
  <c r="R121" i="1"/>
  <c r="R120" i="1" s="1"/>
  <c r="Q121" i="1"/>
  <c r="P121" i="1"/>
  <c r="N121" i="1"/>
  <c r="M121" i="1"/>
  <c r="L121" i="1"/>
  <c r="L120" i="1" s="1"/>
  <c r="K121" i="1"/>
  <c r="J121" i="1"/>
  <c r="I121" i="1"/>
  <c r="I120" i="1" s="1"/>
  <c r="H121" i="1"/>
  <c r="G121" i="1"/>
  <c r="F121" i="1"/>
  <c r="F120" i="1" s="1"/>
  <c r="E121" i="1"/>
  <c r="D121" i="1"/>
  <c r="C121" i="1"/>
  <c r="C120" i="1" s="1"/>
  <c r="Y120" i="1"/>
  <c r="W120" i="1"/>
  <c r="V120" i="1"/>
  <c r="Q120" i="1"/>
  <c r="K120" i="1"/>
  <c r="E120" i="1"/>
  <c r="Y119" i="1"/>
  <c r="Y117" i="1" s="1"/>
  <c r="V119" i="1"/>
  <c r="V117" i="1" s="1"/>
  <c r="R119" i="1"/>
  <c r="O119" i="1"/>
  <c r="AB118" i="1"/>
  <c r="O118" i="1"/>
  <c r="AC118" i="1" s="1"/>
  <c r="AA117" i="1"/>
  <c r="Z117" i="1"/>
  <c r="X117" i="1"/>
  <c r="X112" i="1" s="1"/>
  <c r="W117" i="1"/>
  <c r="U117" i="1"/>
  <c r="T117" i="1"/>
  <c r="S117" i="1"/>
  <c r="R117" i="1"/>
  <c r="Q117" i="1"/>
  <c r="P117" i="1"/>
  <c r="N117" i="1"/>
  <c r="M117" i="1"/>
  <c r="L117" i="1"/>
  <c r="L112" i="1" s="1"/>
  <c r="K117" i="1"/>
  <c r="J117" i="1"/>
  <c r="I117" i="1"/>
  <c r="H117" i="1"/>
  <c r="G117" i="1"/>
  <c r="F117" i="1"/>
  <c r="E117" i="1"/>
  <c r="D117" i="1"/>
  <c r="C117" i="1"/>
  <c r="AB116" i="1"/>
  <c r="AC116" i="1" s="1"/>
  <c r="AD116" i="1" s="1"/>
  <c r="O116" i="1"/>
  <c r="AB115" i="1"/>
  <c r="O115" i="1"/>
  <c r="AC115" i="1" s="1"/>
  <c r="AD115" i="1" s="1"/>
  <c r="AB114" i="1"/>
  <c r="AC114" i="1" s="1"/>
  <c r="AD114" i="1" s="1"/>
  <c r="AA114" i="1"/>
  <c r="Z114" i="1"/>
  <c r="Y114" i="1"/>
  <c r="Y112" i="1" s="1"/>
  <c r="X114" i="1"/>
  <c r="W114" i="1"/>
  <c r="V114" i="1"/>
  <c r="V112" i="1" s="1"/>
  <c r="V109" i="1" s="1"/>
  <c r="V104" i="1" s="1"/>
  <c r="U114" i="1"/>
  <c r="T114" i="1"/>
  <c r="S114" i="1"/>
  <c r="S112" i="1" s="1"/>
  <c r="R114" i="1"/>
  <c r="R112" i="1" s="1"/>
  <c r="Q114" i="1"/>
  <c r="P114" i="1"/>
  <c r="P112" i="1" s="1"/>
  <c r="O114" i="1"/>
  <c r="N114" i="1"/>
  <c r="M114" i="1"/>
  <c r="M112" i="1" s="1"/>
  <c r="L114" i="1"/>
  <c r="K114" i="1"/>
  <c r="K112" i="1" s="1"/>
  <c r="J114" i="1"/>
  <c r="J112" i="1" s="1"/>
  <c r="I114" i="1"/>
  <c r="H114" i="1"/>
  <c r="G114" i="1"/>
  <c r="G112" i="1" s="1"/>
  <c r="F114" i="1"/>
  <c r="E114" i="1"/>
  <c r="E112" i="1" s="1"/>
  <c r="D114" i="1"/>
  <c r="D112" i="1" s="1"/>
  <c r="C114" i="1"/>
  <c r="AB113" i="1"/>
  <c r="O113" i="1"/>
  <c r="Z112" i="1"/>
  <c r="W112" i="1"/>
  <c r="T112" i="1"/>
  <c r="Q112" i="1"/>
  <c r="N112" i="1"/>
  <c r="N109" i="1" s="1"/>
  <c r="H112" i="1"/>
  <c r="F112" i="1"/>
  <c r="F109" i="1" s="1"/>
  <c r="AC111" i="1"/>
  <c r="AC110" i="1" s="1"/>
  <c r="AB111" i="1"/>
  <c r="O111" i="1"/>
  <c r="O110" i="1" s="1"/>
  <c r="AB110" i="1"/>
  <c r="AA110" i="1"/>
  <c r="Z110" i="1"/>
  <c r="Z109" i="1" s="1"/>
  <c r="Y110" i="1"/>
  <c r="X110" i="1"/>
  <c r="W110" i="1"/>
  <c r="W109" i="1" s="1"/>
  <c r="V110" i="1"/>
  <c r="U110" i="1"/>
  <c r="T110" i="1"/>
  <c r="T109" i="1" s="1"/>
  <c r="S110" i="1"/>
  <c r="R110" i="1"/>
  <c r="R109" i="1" s="1"/>
  <c r="Q110" i="1"/>
  <c r="P110" i="1"/>
  <c r="N110" i="1"/>
  <c r="M110" i="1"/>
  <c r="M109" i="1" s="1"/>
  <c r="M104" i="1" s="1"/>
  <c r="L110" i="1"/>
  <c r="K110" i="1"/>
  <c r="K109" i="1" s="1"/>
  <c r="J110" i="1"/>
  <c r="I110" i="1"/>
  <c r="H110" i="1"/>
  <c r="G110" i="1"/>
  <c r="G109" i="1" s="1"/>
  <c r="F110" i="1"/>
  <c r="E110" i="1"/>
  <c r="E109" i="1" s="1"/>
  <c r="D110" i="1"/>
  <c r="C110" i="1"/>
  <c r="L109" i="1"/>
  <c r="L104" i="1" s="1"/>
  <c r="H109" i="1"/>
  <c r="AB108" i="1"/>
  <c r="AC108" i="1" s="1"/>
  <c r="AD108" i="1" s="1"/>
  <c r="O108" i="1"/>
  <c r="O105" i="1" s="1"/>
  <c r="AC107" i="1"/>
  <c r="AD107" i="1" s="1"/>
  <c r="AB107" i="1"/>
  <c r="O107" i="1"/>
  <c r="AC106" i="1"/>
  <c r="AB106" i="1"/>
  <c r="O106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N105" i="1"/>
  <c r="M105" i="1"/>
  <c r="L105" i="1"/>
  <c r="K105" i="1"/>
  <c r="J105" i="1"/>
  <c r="I105" i="1"/>
  <c r="H105" i="1"/>
  <c r="G105" i="1"/>
  <c r="F105" i="1"/>
  <c r="F104" i="1" s="1"/>
  <c r="E105" i="1"/>
  <c r="D105" i="1"/>
  <c r="C105" i="1"/>
  <c r="W104" i="1"/>
  <c r="AB103" i="1"/>
  <c r="O103" i="1"/>
  <c r="AC103" i="1" s="1"/>
  <c r="AD103" i="1" s="1"/>
  <c r="AC101" i="1"/>
  <c r="AD101" i="1" s="1"/>
  <c r="AB101" i="1"/>
  <c r="O101" i="1"/>
  <c r="AB100" i="1"/>
  <c r="O100" i="1"/>
  <c r="AC100" i="1" s="1"/>
  <c r="AD100" i="1" s="1"/>
  <c r="AB99" i="1"/>
  <c r="O99" i="1"/>
  <c r="AB98" i="1"/>
  <c r="AA98" i="1"/>
  <c r="AA97" i="1" s="1"/>
  <c r="Z98" i="1"/>
  <c r="Y98" i="1"/>
  <c r="X98" i="1"/>
  <c r="X97" i="1" s="1"/>
  <c r="W98" i="1"/>
  <c r="W97" i="1" s="1"/>
  <c r="V98" i="1"/>
  <c r="V97" i="1" s="1"/>
  <c r="U98" i="1"/>
  <c r="T98" i="1"/>
  <c r="S98" i="1"/>
  <c r="R98" i="1"/>
  <c r="R97" i="1" s="1"/>
  <c r="Q98" i="1"/>
  <c r="P98" i="1"/>
  <c r="P97" i="1" s="1"/>
  <c r="N98" i="1"/>
  <c r="M98" i="1"/>
  <c r="M97" i="1" s="1"/>
  <c r="L98" i="1"/>
  <c r="L97" i="1" s="1"/>
  <c r="K98" i="1"/>
  <c r="K97" i="1" s="1"/>
  <c r="J98" i="1"/>
  <c r="I98" i="1"/>
  <c r="H98" i="1"/>
  <c r="G98" i="1"/>
  <c r="G97" i="1" s="1"/>
  <c r="F98" i="1"/>
  <c r="F97" i="1" s="1"/>
  <c r="E98" i="1"/>
  <c r="E97" i="1" s="1"/>
  <c r="D98" i="1"/>
  <c r="C98" i="1"/>
  <c r="AB97" i="1"/>
  <c r="Z97" i="1"/>
  <c r="Y97" i="1"/>
  <c r="U97" i="1"/>
  <c r="T97" i="1"/>
  <c r="S97" i="1"/>
  <c r="Q97" i="1"/>
  <c r="N97" i="1"/>
  <c r="J97" i="1"/>
  <c r="I97" i="1"/>
  <c r="H97" i="1"/>
  <c r="D97" i="1"/>
  <c r="C97" i="1"/>
  <c r="AB96" i="1"/>
  <c r="O96" i="1"/>
  <c r="AC96" i="1" s="1"/>
  <c r="AD96" i="1" s="1"/>
  <c r="AB95" i="1"/>
  <c r="AC95" i="1" s="1"/>
  <c r="O95" i="1"/>
  <c r="AB94" i="1"/>
  <c r="AC94" i="1" s="1"/>
  <c r="AD94" i="1" s="1"/>
  <c r="O94" i="1"/>
  <c r="AD93" i="1"/>
  <c r="AC93" i="1"/>
  <c r="AB93" i="1"/>
  <c r="O93" i="1"/>
  <c r="AA92" i="1"/>
  <c r="Z92" i="1"/>
  <c r="Y92" i="1"/>
  <c r="X92" i="1"/>
  <c r="W92" i="1"/>
  <c r="V92" i="1"/>
  <c r="V83" i="1" s="1"/>
  <c r="U92" i="1"/>
  <c r="T92" i="1"/>
  <c r="T83" i="1" s="1"/>
  <c r="S92" i="1"/>
  <c r="R92" i="1"/>
  <c r="Q92" i="1"/>
  <c r="P92" i="1"/>
  <c r="AB92" i="1" s="1"/>
  <c r="N92" i="1"/>
  <c r="M92" i="1"/>
  <c r="L92" i="1"/>
  <c r="K92" i="1"/>
  <c r="J92" i="1"/>
  <c r="J83" i="1" s="1"/>
  <c r="I92" i="1"/>
  <c r="H92" i="1"/>
  <c r="G92" i="1"/>
  <c r="F92" i="1"/>
  <c r="E92" i="1"/>
  <c r="D92" i="1"/>
  <c r="D83" i="1" s="1"/>
  <c r="C92" i="1"/>
  <c r="O92" i="1" s="1"/>
  <c r="AB91" i="1"/>
  <c r="O91" i="1"/>
  <c r="AC90" i="1"/>
  <c r="AD90" i="1" s="1"/>
  <c r="AB90" i="1"/>
  <c r="O90" i="1"/>
  <c r="AB89" i="1"/>
  <c r="O89" i="1"/>
  <c r="AC89" i="1" s="1"/>
  <c r="AD89" i="1" s="1"/>
  <c r="AC88" i="1"/>
  <c r="AB88" i="1"/>
  <c r="O88" i="1"/>
  <c r="AB87" i="1"/>
  <c r="O87" i="1"/>
  <c r="AB86" i="1"/>
  <c r="O86" i="1"/>
  <c r="AC86" i="1" s="1"/>
  <c r="AD86" i="1" s="1"/>
  <c r="AC85" i="1"/>
  <c r="AD85" i="1" s="1"/>
  <c r="AB85" i="1"/>
  <c r="O85" i="1"/>
  <c r="AA84" i="1"/>
  <c r="AA83" i="1" s="1"/>
  <c r="Z84" i="1"/>
  <c r="Y84" i="1"/>
  <c r="Y83" i="1" s="1"/>
  <c r="X84" i="1"/>
  <c r="W84" i="1"/>
  <c r="V84" i="1"/>
  <c r="U84" i="1"/>
  <c r="U83" i="1" s="1"/>
  <c r="T84" i="1"/>
  <c r="S84" i="1"/>
  <c r="R84" i="1"/>
  <c r="Q84" i="1"/>
  <c r="Q83" i="1" s="1"/>
  <c r="P84" i="1"/>
  <c r="O84" i="1"/>
  <c r="N84" i="1"/>
  <c r="M84" i="1"/>
  <c r="M83" i="1" s="1"/>
  <c r="L84" i="1"/>
  <c r="K84" i="1"/>
  <c r="J84" i="1"/>
  <c r="I84" i="1"/>
  <c r="I83" i="1" s="1"/>
  <c r="H84" i="1"/>
  <c r="G84" i="1"/>
  <c r="F84" i="1"/>
  <c r="E84" i="1"/>
  <c r="E83" i="1" s="1"/>
  <c r="D84" i="1"/>
  <c r="C84" i="1"/>
  <c r="C83" i="1" s="1"/>
  <c r="Z83" i="1"/>
  <c r="W83" i="1"/>
  <c r="S83" i="1"/>
  <c r="P83" i="1"/>
  <c r="N83" i="1"/>
  <c r="K83" i="1"/>
  <c r="H83" i="1"/>
  <c r="G83" i="1"/>
  <c r="AD82" i="1"/>
  <c r="AC82" i="1"/>
  <c r="AB82" i="1"/>
  <c r="O82" i="1"/>
  <c r="AB81" i="1"/>
  <c r="O81" i="1"/>
  <c r="AB80" i="1"/>
  <c r="O80" i="1"/>
  <c r="AC80" i="1" s="1"/>
  <c r="AD80" i="1" s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AB78" i="1"/>
  <c r="AC78" i="1" s="1"/>
  <c r="AD78" i="1" s="1"/>
  <c r="O78" i="1"/>
  <c r="AC77" i="1"/>
  <c r="AD77" i="1" s="1"/>
  <c r="AB77" i="1"/>
  <c r="AB75" i="1" s="1"/>
  <c r="O77" i="1"/>
  <c r="AC76" i="1"/>
  <c r="AD76" i="1" s="1"/>
  <c r="AB76" i="1"/>
  <c r="O76" i="1"/>
  <c r="O75" i="1" s="1"/>
  <c r="AA75" i="1"/>
  <c r="Z75" i="1"/>
  <c r="Y75" i="1"/>
  <c r="X75" i="1"/>
  <c r="W75" i="1"/>
  <c r="V75" i="1"/>
  <c r="U75" i="1"/>
  <c r="T75" i="1"/>
  <c r="S75" i="1"/>
  <c r="S63" i="1" s="1"/>
  <c r="R75" i="1"/>
  <c r="Q75" i="1"/>
  <c r="P75" i="1"/>
  <c r="N75" i="1"/>
  <c r="M75" i="1"/>
  <c r="L75" i="1"/>
  <c r="K75" i="1"/>
  <c r="J75" i="1"/>
  <c r="I75" i="1"/>
  <c r="H75" i="1"/>
  <c r="G75" i="1"/>
  <c r="F75" i="1"/>
  <c r="E75" i="1"/>
  <c r="D75" i="1"/>
  <c r="C75" i="1"/>
  <c r="AB74" i="1"/>
  <c r="O74" i="1"/>
  <c r="O71" i="1" s="1"/>
  <c r="AB73" i="1"/>
  <c r="O73" i="1"/>
  <c r="AC73" i="1" s="1"/>
  <c r="AD73" i="1" s="1"/>
  <c r="AD72" i="1"/>
  <c r="AC72" i="1"/>
  <c r="AB72" i="1"/>
  <c r="AB71" i="1" s="1"/>
  <c r="AC71" i="1" s="1"/>
  <c r="AD71" i="1" s="1"/>
  <c r="O72" i="1"/>
  <c r="AA71" i="1"/>
  <c r="Z71" i="1"/>
  <c r="Z64" i="1" s="1"/>
  <c r="Z63" i="1" s="1"/>
  <c r="Y71" i="1"/>
  <c r="X71" i="1"/>
  <c r="W71" i="1"/>
  <c r="V71" i="1"/>
  <c r="U71" i="1"/>
  <c r="T71" i="1"/>
  <c r="T64" i="1" s="1"/>
  <c r="T63" i="1" s="1"/>
  <c r="S71" i="1"/>
  <c r="S64" i="1" s="1"/>
  <c r="R71" i="1"/>
  <c r="Q71" i="1"/>
  <c r="P71" i="1"/>
  <c r="N71" i="1"/>
  <c r="N64" i="1" s="1"/>
  <c r="N63" i="1" s="1"/>
  <c r="M71" i="1"/>
  <c r="L71" i="1"/>
  <c r="K71" i="1"/>
  <c r="J71" i="1"/>
  <c r="I71" i="1"/>
  <c r="I64" i="1" s="1"/>
  <c r="H71" i="1"/>
  <c r="H64" i="1" s="1"/>
  <c r="H63" i="1" s="1"/>
  <c r="G71" i="1"/>
  <c r="F71" i="1"/>
  <c r="E71" i="1"/>
  <c r="E64" i="1" s="1"/>
  <c r="E63" i="1" s="1"/>
  <c r="D71" i="1"/>
  <c r="C71" i="1"/>
  <c r="AB70" i="1"/>
  <c r="O70" i="1"/>
  <c r="AC70" i="1" s="1"/>
  <c r="AD70" i="1" s="1"/>
  <c r="AC69" i="1"/>
  <c r="AD69" i="1" s="1"/>
  <c r="AB69" i="1"/>
  <c r="O69" i="1"/>
  <c r="AB68" i="1"/>
  <c r="AC68" i="1" s="1"/>
  <c r="AD68" i="1" s="1"/>
  <c r="O68" i="1"/>
  <c r="AC67" i="1"/>
  <c r="AD67" i="1" s="1"/>
  <c r="AB67" i="1"/>
  <c r="O67" i="1"/>
  <c r="AA66" i="1"/>
  <c r="Z66" i="1"/>
  <c r="Y66" i="1"/>
  <c r="X66" i="1"/>
  <c r="X65" i="1" s="1"/>
  <c r="X64" i="1" s="1"/>
  <c r="X63" i="1" s="1"/>
  <c r="W66" i="1"/>
  <c r="V66" i="1"/>
  <c r="V65" i="1" s="1"/>
  <c r="V64" i="1" s="1"/>
  <c r="V63" i="1" s="1"/>
  <c r="U66" i="1"/>
  <c r="U65" i="1" s="1"/>
  <c r="T66" i="1"/>
  <c r="S66" i="1"/>
  <c r="R66" i="1"/>
  <c r="R65" i="1" s="1"/>
  <c r="R64" i="1" s="1"/>
  <c r="R63" i="1" s="1"/>
  <c r="Q66" i="1"/>
  <c r="P66" i="1"/>
  <c r="P65" i="1" s="1"/>
  <c r="P64" i="1" s="1"/>
  <c r="P63" i="1" s="1"/>
  <c r="O66" i="1"/>
  <c r="O65" i="1" s="1"/>
  <c r="H66" i="1"/>
  <c r="G66" i="1"/>
  <c r="F66" i="1"/>
  <c r="F65" i="1" s="1"/>
  <c r="F64" i="1" s="1"/>
  <c r="F63" i="1" s="1"/>
  <c r="E66" i="1"/>
  <c r="D66" i="1"/>
  <c r="C66" i="1"/>
  <c r="AA65" i="1"/>
  <c r="AA64" i="1" s="1"/>
  <c r="Z65" i="1"/>
  <c r="Y65" i="1"/>
  <c r="W65" i="1"/>
  <c r="T65" i="1"/>
  <c r="S65" i="1"/>
  <c r="Q65" i="1"/>
  <c r="N65" i="1"/>
  <c r="M65" i="1"/>
  <c r="M64" i="1" s="1"/>
  <c r="M63" i="1" s="1"/>
  <c r="L65" i="1"/>
  <c r="K65" i="1"/>
  <c r="K64" i="1" s="1"/>
  <c r="K63" i="1" s="1"/>
  <c r="J65" i="1"/>
  <c r="J64" i="1" s="1"/>
  <c r="J63" i="1" s="1"/>
  <c r="I65" i="1"/>
  <c r="H65" i="1"/>
  <c r="G65" i="1"/>
  <c r="G64" i="1" s="1"/>
  <c r="E65" i="1"/>
  <c r="D65" i="1"/>
  <c r="D64" i="1" s="1"/>
  <c r="C65" i="1"/>
  <c r="Y64" i="1"/>
  <c r="Q64" i="1"/>
  <c r="Q63" i="1" s="1"/>
  <c r="L64" i="1"/>
  <c r="C64" i="1"/>
  <c r="C63" i="1" s="1"/>
  <c r="L63" i="1"/>
  <c r="D63" i="1"/>
  <c r="AB62" i="1"/>
  <c r="AC62" i="1" s="1"/>
  <c r="AD62" i="1" s="1"/>
  <c r="O62" i="1"/>
  <c r="AC61" i="1"/>
  <c r="AD61" i="1" s="1"/>
  <c r="AB61" i="1"/>
  <c r="O61" i="1"/>
  <c r="AC60" i="1"/>
  <c r="AB60" i="1"/>
  <c r="O60" i="1"/>
  <c r="AC59" i="1"/>
  <c r="AB59" i="1"/>
  <c r="O59" i="1"/>
  <c r="AC58" i="1"/>
  <c r="AB58" i="1"/>
  <c r="O58" i="1"/>
  <c r="AC57" i="1"/>
  <c r="AB57" i="1"/>
  <c r="AB56" i="1" s="1"/>
  <c r="AA56" i="1"/>
  <c r="AA55" i="1" s="1"/>
  <c r="Z56" i="1"/>
  <c r="Z55" i="1" s="1"/>
  <c r="Y56" i="1"/>
  <c r="X56" i="1"/>
  <c r="W56" i="1"/>
  <c r="W55" i="1" s="1"/>
  <c r="V56" i="1"/>
  <c r="V55" i="1" s="1"/>
  <c r="U56" i="1"/>
  <c r="U55" i="1" s="1"/>
  <c r="T56" i="1"/>
  <c r="T55" i="1" s="1"/>
  <c r="S56" i="1"/>
  <c r="R56" i="1"/>
  <c r="Q56" i="1"/>
  <c r="Q55" i="1" s="1"/>
  <c r="P56" i="1"/>
  <c r="P55" i="1" s="1"/>
  <c r="O56" i="1"/>
  <c r="O55" i="1" s="1"/>
  <c r="N56" i="1"/>
  <c r="N55" i="1" s="1"/>
  <c r="M56" i="1"/>
  <c r="L56" i="1"/>
  <c r="K56" i="1"/>
  <c r="K55" i="1" s="1"/>
  <c r="J56" i="1"/>
  <c r="J55" i="1" s="1"/>
  <c r="I56" i="1"/>
  <c r="I55" i="1" s="1"/>
  <c r="H56" i="1"/>
  <c r="H55" i="1" s="1"/>
  <c r="G56" i="1"/>
  <c r="F56" i="1"/>
  <c r="E56" i="1"/>
  <c r="E55" i="1" s="1"/>
  <c r="D56" i="1"/>
  <c r="D55" i="1" s="1"/>
  <c r="C56" i="1"/>
  <c r="C55" i="1" s="1"/>
  <c r="Y55" i="1"/>
  <c r="X55" i="1"/>
  <c r="S55" i="1"/>
  <c r="R55" i="1"/>
  <c r="M55" i="1"/>
  <c r="L55" i="1"/>
  <c r="G55" i="1"/>
  <c r="F55" i="1"/>
  <c r="AB54" i="1"/>
  <c r="AC54" i="1" s="1"/>
  <c r="AD54" i="1" s="1"/>
  <c r="O54" i="1"/>
  <c r="AC53" i="1"/>
  <c r="AD53" i="1" s="1"/>
  <c r="AB53" i="1"/>
  <c r="O53" i="1"/>
  <c r="AD52" i="1"/>
  <c r="AB52" i="1"/>
  <c r="O52" i="1"/>
  <c r="AC52" i="1" s="1"/>
  <c r="AC51" i="1"/>
  <c r="AD51" i="1" s="1"/>
  <c r="AB51" i="1"/>
  <c r="O51" i="1"/>
  <c r="AC50" i="1"/>
  <c r="AD50" i="1" s="1"/>
  <c r="AB50" i="1"/>
  <c r="O50" i="1"/>
  <c r="AD49" i="1"/>
  <c r="AB49" i="1"/>
  <c r="O49" i="1"/>
  <c r="AC49" i="1" s="1"/>
  <c r="AB48" i="1"/>
  <c r="AA48" i="1"/>
  <c r="Z48" i="1"/>
  <c r="Y48" i="1"/>
  <c r="X48" i="1"/>
  <c r="W48" i="1"/>
  <c r="V48" i="1"/>
  <c r="V45" i="1" s="1"/>
  <c r="U48" i="1"/>
  <c r="T48" i="1"/>
  <c r="S48" i="1"/>
  <c r="R48" i="1"/>
  <c r="Q48" i="1"/>
  <c r="P48" i="1"/>
  <c r="P45" i="1" s="1"/>
  <c r="N48" i="1"/>
  <c r="M48" i="1"/>
  <c r="L48" i="1"/>
  <c r="K48" i="1"/>
  <c r="J48" i="1"/>
  <c r="J45" i="1" s="1"/>
  <c r="I48" i="1"/>
  <c r="H48" i="1"/>
  <c r="G48" i="1"/>
  <c r="F48" i="1"/>
  <c r="E48" i="1"/>
  <c r="D48" i="1"/>
  <c r="C48" i="1"/>
  <c r="AC47" i="1"/>
  <c r="AD47" i="1" s="1"/>
  <c r="AB47" i="1"/>
  <c r="AB46" i="1" s="1"/>
  <c r="AB45" i="1" s="1"/>
  <c r="O47" i="1"/>
  <c r="O46" i="1" s="1"/>
  <c r="AC46" i="1"/>
  <c r="AD46" i="1" s="1"/>
  <c r="AA46" i="1"/>
  <c r="Z46" i="1"/>
  <c r="Z45" i="1" s="1"/>
  <c r="Y46" i="1"/>
  <c r="X46" i="1"/>
  <c r="X45" i="1" s="1"/>
  <c r="W46" i="1"/>
  <c r="V46" i="1"/>
  <c r="U46" i="1"/>
  <c r="T46" i="1"/>
  <c r="T45" i="1" s="1"/>
  <c r="S46" i="1"/>
  <c r="R46" i="1"/>
  <c r="Q46" i="1"/>
  <c r="Q45" i="1" s="1"/>
  <c r="P46" i="1"/>
  <c r="N46" i="1"/>
  <c r="N45" i="1" s="1"/>
  <c r="M46" i="1"/>
  <c r="M45" i="1" s="1"/>
  <c r="L46" i="1"/>
  <c r="K46" i="1"/>
  <c r="J46" i="1"/>
  <c r="I46" i="1"/>
  <c r="H46" i="1"/>
  <c r="H45" i="1" s="1"/>
  <c r="G46" i="1"/>
  <c r="F46" i="1"/>
  <c r="E46" i="1"/>
  <c r="D46" i="1"/>
  <c r="C46" i="1"/>
  <c r="AA45" i="1"/>
  <c r="Y45" i="1"/>
  <c r="W45" i="1"/>
  <c r="U45" i="1"/>
  <c r="S45" i="1"/>
  <c r="R45" i="1"/>
  <c r="L45" i="1"/>
  <c r="K45" i="1"/>
  <c r="I45" i="1"/>
  <c r="G45" i="1"/>
  <c r="F45" i="1"/>
  <c r="E45" i="1"/>
  <c r="D45" i="1"/>
  <c r="C45" i="1"/>
  <c r="AB44" i="1"/>
  <c r="O44" i="1"/>
  <c r="AC44" i="1" s="1"/>
  <c r="AD44" i="1" s="1"/>
  <c r="AB43" i="1"/>
  <c r="AC43" i="1" s="1"/>
  <c r="AD43" i="1" s="1"/>
  <c r="U43" i="1"/>
  <c r="O43" i="1"/>
  <c r="AC42" i="1"/>
  <c r="AD42" i="1" s="1"/>
  <c r="AB42" i="1"/>
  <c r="O42" i="1"/>
  <c r="AB41" i="1"/>
  <c r="AC41" i="1" s="1"/>
  <c r="AD41" i="1" s="1"/>
  <c r="O41" i="1"/>
  <c r="AC40" i="1"/>
  <c r="AD40" i="1" s="1"/>
  <c r="AB40" i="1"/>
  <c r="AB39" i="1" s="1"/>
  <c r="AC39" i="1" s="1"/>
  <c r="AD39" i="1" s="1"/>
  <c r="O40" i="1"/>
  <c r="AA39" i="1"/>
  <c r="AA36" i="1" s="1"/>
  <c r="AA24" i="1" s="1"/>
  <c r="AA9" i="1" s="1"/>
  <c r="Z39" i="1"/>
  <c r="Y39" i="1"/>
  <c r="X39" i="1"/>
  <c r="X36" i="1" s="1"/>
  <c r="X24" i="1" s="1"/>
  <c r="W39" i="1"/>
  <c r="W36" i="1" s="1"/>
  <c r="V39" i="1"/>
  <c r="U39" i="1"/>
  <c r="U36" i="1" s="1"/>
  <c r="T39" i="1"/>
  <c r="S39" i="1"/>
  <c r="R39" i="1"/>
  <c r="R36" i="1" s="1"/>
  <c r="R24" i="1" s="1"/>
  <c r="R9" i="1" s="1"/>
  <c r="Q39" i="1"/>
  <c r="Q36" i="1" s="1"/>
  <c r="P39" i="1"/>
  <c r="M39" i="1"/>
  <c r="L39" i="1"/>
  <c r="K39" i="1"/>
  <c r="J39" i="1"/>
  <c r="I39" i="1"/>
  <c r="H39" i="1"/>
  <c r="G39" i="1"/>
  <c r="F39" i="1"/>
  <c r="E39" i="1"/>
  <c r="E36" i="1" s="1"/>
  <c r="D39" i="1"/>
  <c r="O39" i="1" s="1"/>
  <c r="C39" i="1"/>
  <c r="AB38" i="1"/>
  <c r="O38" i="1"/>
  <c r="AC38" i="1" s="1"/>
  <c r="AD38" i="1" s="1"/>
  <c r="AB37" i="1"/>
  <c r="AC37" i="1" s="1"/>
  <c r="AD37" i="1" s="1"/>
  <c r="O37" i="1"/>
  <c r="AB36" i="1"/>
  <c r="Z36" i="1"/>
  <c r="Y36" i="1"/>
  <c r="V36" i="1"/>
  <c r="T36" i="1"/>
  <c r="S36" i="1"/>
  <c r="P36" i="1"/>
  <c r="N36" i="1"/>
  <c r="M36" i="1"/>
  <c r="L36" i="1"/>
  <c r="K36" i="1"/>
  <c r="J36" i="1"/>
  <c r="I36" i="1"/>
  <c r="H36" i="1"/>
  <c r="G36" i="1"/>
  <c r="F36" i="1"/>
  <c r="C36" i="1"/>
  <c r="S35" i="1"/>
  <c r="AB35" i="1" s="1"/>
  <c r="O35" i="1"/>
  <c r="AC34" i="1"/>
  <c r="AD34" i="1" s="1"/>
  <c r="AB34" i="1"/>
  <c r="O34" i="1"/>
  <c r="AC33" i="1"/>
  <c r="AD33" i="1" s="1"/>
  <c r="AB33" i="1"/>
  <c r="O33" i="1"/>
  <c r="AB32" i="1"/>
  <c r="O32" i="1"/>
  <c r="AC31" i="1"/>
  <c r="AD31" i="1" s="1"/>
  <c r="AB31" i="1"/>
  <c r="O31" i="1"/>
  <c r="AB30" i="1"/>
  <c r="O30" i="1"/>
  <c r="AC30" i="1" s="1"/>
  <c r="AD30" i="1" s="1"/>
  <c r="AB29" i="1"/>
  <c r="AB28" i="1" s="1"/>
  <c r="AC28" i="1" s="1"/>
  <c r="AD28" i="1" s="1"/>
  <c r="O29" i="1"/>
  <c r="O28" i="1" s="1"/>
  <c r="AA28" i="1"/>
  <c r="Z28" i="1"/>
  <c r="Y28" i="1"/>
  <c r="X28" i="1"/>
  <c r="W28" i="1"/>
  <c r="V28" i="1"/>
  <c r="U28" i="1"/>
  <c r="T28" i="1"/>
  <c r="S28" i="1"/>
  <c r="R28" i="1"/>
  <c r="Q28" i="1"/>
  <c r="P28" i="1"/>
  <c r="N28" i="1"/>
  <c r="M28" i="1"/>
  <c r="L28" i="1"/>
  <c r="K28" i="1"/>
  <c r="J28" i="1"/>
  <c r="I28" i="1"/>
  <c r="H28" i="1"/>
  <c r="G28" i="1"/>
  <c r="F28" i="1"/>
  <c r="E28" i="1"/>
  <c r="D28" i="1"/>
  <c r="C28" i="1"/>
  <c r="AB27" i="1"/>
  <c r="O27" i="1"/>
  <c r="AC27" i="1" s="1"/>
  <c r="AD27" i="1" s="1"/>
  <c r="AB26" i="1"/>
  <c r="AB25" i="1" s="1"/>
  <c r="O26" i="1"/>
  <c r="O25" i="1" s="1"/>
  <c r="AA25" i="1"/>
  <c r="Z25" i="1"/>
  <c r="Y25" i="1"/>
  <c r="Y24" i="1" s="1"/>
  <c r="X25" i="1"/>
  <c r="W25" i="1"/>
  <c r="W24" i="1" s="1"/>
  <c r="W9" i="1" s="1"/>
  <c r="V25" i="1"/>
  <c r="V24" i="1" s="1"/>
  <c r="U25" i="1"/>
  <c r="T25" i="1"/>
  <c r="S25" i="1"/>
  <c r="R25" i="1"/>
  <c r="Q25" i="1"/>
  <c r="P25" i="1"/>
  <c r="N25" i="1"/>
  <c r="N24" i="1" s="1"/>
  <c r="M25" i="1"/>
  <c r="M24" i="1" s="1"/>
  <c r="L25" i="1"/>
  <c r="K25" i="1"/>
  <c r="K24" i="1" s="1"/>
  <c r="J25" i="1"/>
  <c r="J24" i="1" s="1"/>
  <c r="I25" i="1"/>
  <c r="H25" i="1"/>
  <c r="H24" i="1" s="1"/>
  <c r="G25" i="1"/>
  <c r="G24" i="1" s="1"/>
  <c r="F25" i="1"/>
  <c r="E25" i="1"/>
  <c r="D25" i="1"/>
  <c r="C25" i="1"/>
  <c r="U24" i="1"/>
  <c r="U9" i="1" s="1"/>
  <c r="Q24" i="1"/>
  <c r="L24" i="1"/>
  <c r="I24" i="1"/>
  <c r="F24" i="1"/>
  <c r="E24" i="1"/>
  <c r="C24" i="1"/>
  <c r="AB23" i="1"/>
  <c r="AC23" i="1" s="1"/>
  <c r="AD23" i="1" s="1"/>
  <c r="O23" i="1"/>
  <c r="AC22" i="1"/>
  <c r="AD22" i="1" s="1"/>
  <c r="AB22" i="1"/>
  <c r="O22" i="1"/>
  <c r="AC21" i="1"/>
  <c r="AD21" i="1" s="1"/>
  <c r="AB21" i="1"/>
  <c r="O21" i="1"/>
  <c r="AB20" i="1"/>
  <c r="O20" i="1"/>
  <c r="AC19" i="1"/>
  <c r="AD19" i="1" s="1"/>
  <c r="AB19" i="1"/>
  <c r="O19" i="1"/>
  <c r="AB18" i="1"/>
  <c r="O18" i="1"/>
  <c r="AC18" i="1" s="1"/>
  <c r="AD18" i="1" s="1"/>
  <c r="AB17" i="1"/>
  <c r="AB16" i="1" s="1"/>
  <c r="AB15" i="1" s="1"/>
  <c r="O17" i="1"/>
  <c r="AA16" i="1"/>
  <c r="Z16" i="1"/>
  <c r="Z15" i="1" s="1"/>
  <c r="Y16" i="1"/>
  <c r="Y15" i="1" s="1"/>
  <c r="X16" i="1"/>
  <c r="W16" i="1"/>
  <c r="V16" i="1"/>
  <c r="V15" i="1" s="1"/>
  <c r="U16" i="1"/>
  <c r="T16" i="1"/>
  <c r="T15" i="1" s="1"/>
  <c r="S16" i="1"/>
  <c r="S15" i="1" s="1"/>
  <c r="R16" i="1"/>
  <c r="Q16" i="1"/>
  <c r="Q15" i="1" s="1"/>
  <c r="Q9" i="1" s="1"/>
  <c r="Q8" i="1" s="1"/>
  <c r="P16" i="1"/>
  <c r="P15" i="1" s="1"/>
  <c r="N16" i="1"/>
  <c r="N15" i="1" s="1"/>
  <c r="M16" i="1"/>
  <c r="M15" i="1" s="1"/>
  <c r="L16" i="1"/>
  <c r="K16" i="1"/>
  <c r="J16" i="1"/>
  <c r="J15" i="1" s="1"/>
  <c r="I16" i="1"/>
  <c r="H16" i="1"/>
  <c r="H15" i="1" s="1"/>
  <c r="G16" i="1"/>
  <c r="G15" i="1" s="1"/>
  <c r="F16" i="1"/>
  <c r="E16" i="1"/>
  <c r="E15" i="1" s="1"/>
  <c r="E9" i="1" s="1"/>
  <c r="E8" i="1" s="1"/>
  <c r="D16" i="1"/>
  <c r="D15" i="1" s="1"/>
  <c r="C16" i="1"/>
  <c r="AA15" i="1"/>
  <c r="X15" i="1"/>
  <c r="W15" i="1"/>
  <c r="U15" i="1"/>
  <c r="R15" i="1"/>
  <c r="L15" i="1"/>
  <c r="K15" i="1"/>
  <c r="I15" i="1"/>
  <c r="F15" i="1"/>
  <c r="C15" i="1"/>
  <c r="C9" i="1" s="1"/>
  <c r="C8" i="1" s="1"/>
  <c r="AB14" i="1"/>
  <c r="O14" i="1"/>
  <c r="AC13" i="1"/>
  <c r="AD13" i="1" s="1"/>
  <c r="AB13" i="1"/>
  <c r="O13" i="1"/>
  <c r="AB12" i="1"/>
  <c r="O12" i="1"/>
  <c r="AC12" i="1" s="1"/>
  <c r="AD12" i="1" s="1"/>
  <c r="AB11" i="1"/>
  <c r="AB10" i="1" s="1"/>
  <c r="O11" i="1"/>
  <c r="AA10" i="1"/>
  <c r="Z10" i="1"/>
  <c r="Y10" i="1"/>
  <c r="Y9" i="1" s="1"/>
  <c r="X10" i="1"/>
  <c r="W10" i="1"/>
  <c r="V10" i="1"/>
  <c r="U10" i="1"/>
  <c r="T10" i="1"/>
  <c r="S10" i="1"/>
  <c r="R10" i="1"/>
  <c r="Q10" i="1"/>
  <c r="P10" i="1"/>
  <c r="N10" i="1"/>
  <c r="N9" i="1" s="1"/>
  <c r="N8" i="1" s="1"/>
  <c r="M10" i="1"/>
  <c r="M9" i="1" s="1"/>
  <c r="M8" i="1" s="1"/>
  <c r="L10" i="1"/>
  <c r="K10" i="1"/>
  <c r="J10" i="1"/>
  <c r="I10" i="1"/>
  <c r="H10" i="1"/>
  <c r="H9" i="1" s="1"/>
  <c r="H8" i="1" s="1"/>
  <c r="H102" i="1" s="1"/>
  <c r="G10" i="1"/>
  <c r="G9" i="1" s="1"/>
  <c r="F10" i="1"/>
  <c r="E10" i="1"/>
  <c r="D10" i="1"/>
  <c r="C10" i="1"/>
  <c r="L9" i="1"/>
  <c r="I9" i="1"/>
  <c r="F9" i="1"/>
  <c r="H25" i="2" l="1"/>
  <c r="H10" i="2" s="1"/>
  <c r="H9" i="2" s="1"/>
  <c r="H103" i="2" s="1"/>
  <c r="AD42" i="2"/>
  <c r="AC42" i="2"/>
  <c r="T10" i="2"/>
  <c r="T9" i="2" s="1"/>
  <c r="E10" i="2"/>
  <c r="E9" i="2" s="1"/>
  <c r="O13" i="2"/>
  <c r="J25" i="2"/>
  <c r="O31" i="2"/>
  <c r="O36" i="2"/>
  <c r="AB37" i="2"/>
  <c r="O51" i="2"/>
  <c r="AD61" i="2"/>
  <c r="AC61" i="2"/>
  <c r="AD14" i="2"/>
  <c r="AC14" i="2"/>
  <c r="AC18" i="2"/>
  <c r="O17" i="2"/>
  <c r="AD22" i="2"/>
  <c r="AC22" i="2"/>
  <c r="AB25" i="2"/>
  <c r="AB10" i="2" s="1"/>
  <c r="AB9" i="2" s="1"/>
  <c r="AB103" i="2" s="1"/>
  <c r="AD32" i="2"/>
  <c r="AC32" i="2"/>
  <c r="AB40" i="2"/>
  <c r="AD44" i="2"/>
  <c r="AC44" i="2"/>
  <c r="J10" i="2"/>
  <c r="AD18" i="2"/>
  <c r="AD23" i="2"/>
  <c r="AC23" i="2"/>
  <c r="AC27" i="2"/>
  <c r="AD39" i="2"/>
  <c r="AC41" i="2"/>
  <c r="AD41" i="2"/>
  <c r="AD45" i="2"/>
  <c r="AC45" i="2"/>
  <c r="L46" i="2"/>
  <c r="L10" i="2" s="1"/>
  <c r="L9" i="2" s="1"/>
  <c r="L103" i="2" s="1"/>
  <c r="AC53" i="2"/>
  <c r="AD53" i="2"/>
  <c r="AC63" i="2"/>
  <c r="AD63" i="2"/>
  <c r="P10" i="2"/>
  <c r="P9" i="2" s="1"/>
  <c r="V10" i="2"/>
  <c r="V9" i="2" s="1"/>
  <c r="V103" i="2" s="1"/>
  <c r="AD15" i="2"/>
  <c r="O19" i="2"/>
  <c r="AD27" i="2"/>
  <c r="AD33" i="2"/>
  <c r="E37" i="2"/>
  <c r="K37" i="2"/>
  <c r="K25" i="2" s="1"/>
  <c r="K10" i="2" s="1"/>
  <c r="K9" i="2" s="1"/>
  <c r="K103" i="2" s="1"/>
  <c r="O40" i="2"/>
  <c r="D46" i="2"/>
  <c r="AD54" i="2"/>
  <c r="AC54" i="2"/>
  <c r="AC58" i="2"/>
  <c r="O57" i="2"/>
  <c r="O12" i="2"/>
  <c r="G10" i="2"/>
  <c r="G9" i="2" s="1"/>
  <c r="M10" i="2"/>
  <c r="M9" i="2" s="1"/>
  <c r="M103" i="2" s="1"/>
  <c r="F17" i="2"/>
  <c r="F16" i="2" s="1"/>
  <c r="F10" i="2" s="1"/>
  <c r="F9" i="2" s="1"/>
  <c r="F103" i="2" s="1"/>
  <c r="L17" i="2"/>
  <c r="L16" i="2" s="1"/>
  <c r="AD20" i="2"/>
  <c r="AC20" i="2"/>
  <c r="AD24" i="2"/>
  <c r="D25" i="2"/>
  <c r="D10" i="2" s="1"/>
  <c r="D9" i="2" s="1"/>
  <c r="D103" i="2" s="1"/>
  <c r="E25" i="2"/>
  <c r="O28" i="2"/>
  <c r="O30" i="2"/>
  <c r="O34" i="2"/>
  <c r="H46" i="2"/>
  <c r="O50" i="2"/>
  <c r="AD55" i="2"/>
  <c r="AC55" i="2"/>
  <c r="C10" i="2"/>
  <c r="O21" i="2"/>
  <c r="F25" i="2"/>
  <c r="L25" i="2"/>
  <c r="H29" i="2"/>
  <c r="N29" i="2"/>
  <c r="N25" i="2" s="1"/>
  <c r="N10" i="2" s="1"/>
  <c r="N9" i="2" s="1"/>
  <c r="N103" i="2" s="1"/>
  <c r="AD35" i="2"/>
  <c r="AC35" i="2"/>
  <c r="O43" i="2"/>
  <c r="O48" i="2"/>
  <c r="AC60" i="2"/>
  <c r="AD60" i="2"/>
  <c r="O38" i="2"/>
  <c r="F46" i="2"/>
  <c r="O52" i="2"/>
  <c r="O59" i="2"/>
  <c r="AB67" i="2"/>
  <c r="AB66" i="2" s="1"/>
  <c r="AB65" i="2" s="1"/>
  <c r="AB64" i="2" s="1"/>
  <c r="AD69" i="2"/>
  <c r="AC69" i="2"/>
  <c r="O73" i="2"/>
  <c r="AD88" i="2"/>
  <c r="AC88" i="2"/>
  <c r="Q103" i="2"/>
  <c r="X103" i="2"/>
  <c r="AD70" i="2"/>
  <c r="AC70" i="2"/>
  <c r="AC94" i="2"/>
  <c r="AD99" i="2"/>
  <c r="AD94" i="2"/>
  <c r="R103" i="2"/>
  <c r="Y103" i="2"/>
  <c r="C57" i="2"/>
  <c r="C56" i="2" s="1"/>
  <c r="AD74" i="2"/>
  <c r="S103" i="2"/>
  <c r="Z103" i="2"/>
  <c r="O68" i="2"/>
  <c r="AD75" i="2"/>
  <c r="AC75" i="2"/>
  <c r="AD77" i="2"/>
  <c r="AC77" i="2"/>
  <c r="O76" i="2"/>
  <c r="L84" i="2"/>
  <c r="H84" i="2"/>
  <c r="N84" i="2"/>
  <c r="AC91" i="2"/>
  <c r="AD91" i="2"/>
  <c r="T103" i="2"/>
  <c r="AA103" i="2"/>
  <c r="I103" i="2"/>
  <c r="D57" i="2"/>
  <c r="D56" i="2" s="1"/>
  <c r="J57" i="2"/>
  <c r="J56" i="2" s="1"/>
  <c r="AB57" i="2"/>
  <c r="AB56" i="2" s="1"/>
  <c r="O62" i="2"/>
  <c r="AD78" i="2"/>
  <c r="AC78" i="2"/>
  <c r="AD82" i="2"/>
  <c r="AC82" i="2"/>
  <c r="AC86" i="2"/>
  <c r="AD86" i="2"/>
  <c r="AB84" i="2"/>
  <c r="AD92" i="2"/>
  <c r="AC92" i="2"/>
  <c r="AD97" i="2"/>
  <c r="AC97" i="2"/>
  <c r="AD102" i="2"/>
  <c r="AC102" i="2"/>
  <c r="AD79" i="2"/>
  <c r="AC79" i="2"/>
  <c r="AC83" i="2"/>
  <c r="AD83" i="2"/>
  <c r="P103" i="2"/>
  <c r="W103" i="2"/>
  <c r="G103" i="2"/>
  <c r="E103" i="2"/>
  <c r="C76" i="2"/>
  <c r="C64" i="2" s="1"/>
  <c r="O81" i="2"/>
  <c r="O87" i="2"/>
  <c r="O95" i="2"/>
  <c r="AC95" i="2" s="1"/>
  <c r="O100" i="2"/>
  <c r="U98" i="2"/>
  <c r="U103" i="2" s="1"/>
  <c r="Y8" i="1"/>
  <c r="I8" i="1"/>
  <c r="I102" i="1" s="1"/>
  <c r="AA8" i="1"/>
  <c r="AA102" i="1" s="1"/>
  <c r="K9" i="1"/>
  <c r="K8" i="1" s="1"/>
  <c r="O24" i="1"/>
  <c r="D24" i="1"/>
  <c r="D9" i="1" s="1"/>
  <c r="D8" i="1" s="1"/>
  <c r="D102" i="1" s="1"/>
  <c r="AC45" i="1"/>
  <c r="AD45" i="1" s="1"/>
  <c r="Z9" i="1"/>
  <c r="Z8" i="1" s="1"/>
  <c r="Z102" i="1" s="1"/>
  <c r="O36" i="1"/>
  <c r="AC20" i="1"/>
  <c r="AD20" i="1" s="1"/>
  <c r="J9" i="1"/>
  <c r="J8" i="1" s="1"/>
  <c r="J102" i="1" s="1"/>
  <c r="O10" i="1"/>
  <c r="O9" i="1" s="1"/>
  <c r="O8" i="1" s="1"/>
  <c r="N102" i="1"/>
  <c r="G102" i="1"/>
  <c r="M102" i="1"/>
  <c r="M128" i="1" s="1"/>
  <c r="M136" i="1" s="1"/>
  <c r="V128" i="1"/>
  <c r="V136" i="1" s="1"/>
  <c r="AC36" i="1"/>
  <c r="AD36" i="1" s="1"/>
  <c r="AC14" i="1"/>
  <c r="AD14" i="1" s="1"/>
  <c r="AB24" i="1"/>
  <c r="AC24" i="1" s="1"/>
  <c r="AD24" i="1" s="1"/>
  <c r="R8" i="1"/>
  <c r="R102" i="1" s="1"/>
  <c r="O83" i="1"/>
  <c r="AC92" i="1"/>
  <c r="AD92" i="1" s="1"/>
  <c r="AB9" i="1"/>
  <c r="O16" i="1"/>
  <c r="O15" i="1" s="1"/>
  <c r="AC15" i="1" s="1"/>
  <c r="AD15" i="1" s="1"/>
  <c r="P24" i="1"/>
  <c r="P9" i="1" s="1"/>
  <c r="P8" i="1" s="1"/>
  <c r="P102" i="1" s="1"/>
  <c r="AC25" i="1"/>
  <c r="AD25" i="1" s="1"/>
  <c r="AC35" i="1"/>
  <c r="AD35" i="1" s="1"/>
  <c r="O45" i="1"/>
  <c r="AB55" i="1"/>
  <c r="AC55" i="1" s="1"/>
  <c r="AD55" i="1" s="1"/>
  <c r="AC56" i="1"/>
  <c r="AD56" i="1" s="1"/>
  <c r="Q102" i="1"/>
  <c r="E104" i="1"/>
  <c r="K104" i="1"/>
  <c r="R104" i="1"/>
  <c r="X104" i="1"/>
  <c r="S102" i="1"/>
  <c r="S9" i="1"/>
  <c r="S8" i="1" s="1"/>
  <c r="X9" i="1"/>
  <c r="X8" i="1" s="1"/>
  <c r="X102" i="1" s="1"/>
  <c r="S24" i="1"/>
  <c r="D36" i="1"/>
  <c r="AC48" i="1"/>
  <c r="AD48" i="1" s="1"/>
  <c r="E102" i="1"/>
  <c r="K102" i="1"/>
  <c r="V9" i="1"/>
  <c r="V8" i="1" s="1"/>
  <c r="T24" i="1"/>
  <c r="T9" i="1" s="1"/>
  <c r="T8" i="1" s="1"/>
  <c r="T102" i="1" s="1"/>
  <c r="Z24" i="1"/>
  <c r="AC32" i="1"/>
  <c r="AD32" i="1" s="1"/>
  <c r="AA63" i="1"/>
  <c r="I63" i="1"/>
  <c r="D109" i="1"/>
  <c r="D104" i="1" s="1"/>
  <c r="O109" i="1"/>
  <c r="O104" i="1" s="1"/>
  <c r="AC11" i="1"/>
  <c r="AD11" i="1" s="1"/>
  <c r="AC17" i="1"/>
  <c r="AD17" i="1" s="1"/>
  <c r="AC26" i="1"/>
  <c r="AD26" i="1" s="1"/>
  <c r="AC29" i="1"/>
  <c r="AD29" i="1" s="1"/>
  <c r="AB66" i="1"/>
  <c r="AC75" i="1"/>
  <c r="AD75" i="1" s="1"/>
  <c r="AC87" i="1"/>
  <c r="AD87" i="1" s="1"/>
  <c r="AB84" i="1"/>
  <c r="V102" i="1"/>
  <c r="T104" i="1"/>
  <c r="Z104" i="1"/>
  <c r="P109" i="1"/>
  <c r="P104" i="1" s="1"/>
  <c r="G63" i="1"/>
  <c r="G8" i="1" s="1"/>
  <c r="W64" i="1"/>
  <c r="W63" i="1" s="1"/>
  <c r="W8" i="1" s="1"/>
  <c r="W102" i="1" s="1"/>
  <c r="H104" i="1"/>
  <c r="H128" i="1" s="1"/>
  <c r="H136" i="1" s="1"/>
  <c r="N104" i="1"/>
  <c r="N128" i="1" s="1"/>
  <c r="N136" i="1" s="1"/>
  <c r="J109" i="1"/>
  <c r="J104" i="1" s="1"/>
  <c r="Q109" i="1"/>
  <c r="G120" i="1"/>
  <c r="G104" i="1" s="1"/>
  <c r="G128" i="1" s="1"/>
  <c r="G136" i="1" s="1"/>
  <c r="X109" i="1"/>
  <c r="Y63" i="1"/>
  <c r="AC99" i="1"/>
  <c r="AD99" i="1" s="1"/>
  <c r="O98" i="1"/>
  <c r="O48" i="1"/>
  <c r="AC81" i="1"/>
  <c r="AD81" i="1" s="1"/>
  <c r="C102" i="1"/>
  <c r="Y102" i="1"/>
  <c r="Q104" i="1"/>
  <c r="O117" i="1"/>
  <c r="O121" i="1"/>
  <c r="O120" i="1" s="1"/>
  <c r="AC122" i="1"/>
  <c r="AD122" i="1" s="1"/>
  <c r="AC126" i="1"/>
  <c r="AB124" i="1"/>
  <c r="AC124" i="1" s="1"/>
  <c r="O64" i="1"/>
  <c r="O63" i="1" s="1"/>
  <c r="U64" i="1"/>
  <c r="U63" i="1" s="1"/>
  <c r="U8" i="1" s="1"/>
  <c r="U102" i="1" s="1"/>
  <c r="AC74" i="1"/>
  <c r="AD74" i="1" s="1"/>
  <c r="S109" i="1"/>
  <c r="S104" i="1" s="1"/>
  <c r="S128" i="1" s="1"/>
  <c r="S136" i="1" s="1"/>
  <c r="Y109" i="1"/>
  <c r="Y104" i="1" s="1"/>
  <c r="AB137" i="1"/>
  <c r="AB79" i="1"/>
  <c r="AC79" i="1" s="1"/>
  <c r="AD79" i="1" s="1"/>
  <c r="F83" i="1"/>
  <c r="F8" i="1" s="1"/>
  <c r="F102" i="1" s="1"/>
  <c r="F128" i="1" s="1"/>
  <c r="F136" i="1" s="1"/>
  <c r="L83" i="1"/>
  <c r="L8" i="1" s="1"/>
  <c r="L102" i="1" s="1"/>
  <c r="L128" i="1" s="1"/>
  <c r="L136" i="1" s="1"/>
  <c r="R83" i="1"/>
  <c r="X83" i="1"/>
  <c r="AC91" i="1"/>
  <c r="AD91" i="1" s="1"/>
  <c r="AC113" i="1"/>
  <c r="AB119" i="1"/>
  <c r="C136" i="1"/>
  <c r="AB129" i="1"/>
  <c r="AC132" i="1"/>
  <c r="AD132" i="1" s="1"/>
  <c r="AB105" i="1"/>
  <c r="C112" i="1"/>
  <c r="C109" i="1" s="1"/>
  <c r="C104" i="1" s="1"/>
  <c r="C128" i="1" s="1"/>
  <c r="I112" i="1"/>
  <c r="I109" i="1" s="1"/>
  <c r="I104" i="1" s="1"/>
  <c r="I128" i="1" s="1"/>
  <c r="I136" i="1" s="1"/>
  <c r="O112" i="1"/>
  <c r="U112" i="1"/>
  <c r="U109" i="1" s="1"/>
  <c r="U104" i="1" s="1"/>
  <c r="AA112" i="1"/>
  <c r="AA109" i="1" s="1"/>
  <c r="AA104" i="1" s="1"/>
  <c r="AC127" i="1"/>
  <c r="AD127" i="1" s="1"/>
  <c r="O137" i="1"/>
  <c r="AC100" i="2" l="1"/>
  <c r="O99" i="2"/>
  <c r="AD87" i="2"/>
  <c r="AC87" i="2"/>
  <c r="O85" i="2"/>
  <c r="AC62" i="2"/>
  <c r="AD62" i="2"/>
  <c r="AD73" i="2"/>
  <c r="AC73" i="2"/>
  <c r="O72" i="2"/>
  <c r="AC21" i="2"/>
  <c r="AD21" i="2"/>
  <c r="AD34" i="2"/>
  <c r="AC34" i="2"/>
  <c r="AD19" i="2"/>
  <c r="AC19" i="2"/>
  <c r="AD13" i="2"/>
  <c r="AC13" i="2"/>
  <c r="AD38" i="2"/>
  <c r="AC38" i="2"/>
  <c r="O37" i="2"/>
  <c r="C9" i="2"/>
  <c r="C103" i="2" s="1"/>
  <c r="AC30" i="2"/>
  <c r="O29" i="2"/>
  <c r="AD30" i="2"/>
  <c r="AC12" i="2"/>
  <c r="O11" i="2"/>
  <c r="AD12" i="2"/>
  <c r="AD40" i="2"/>
  <c r="AC40" i="2"/>
  <c r="J9" i="2"/>
  <c r="J103" i="2" s="1"/>
  <c r="AD51" i="2"/>
  <c r="AC51" i="2"/>
  <c r="AD68" i="2"/>
  <c r="AC68" i="2"/>
  <c r="O67" i="2"/>
  <c r="AD28" i="2"/>
  <c r="AC28" i="2"/>
  <c r="AD57" i="2"/>
  <c r="AC57" i="2"/>
  <c r="O56" i="2"/>
  <c r="O26" i="2"/>
  <c r="AD76" i="2"/>
  <c r="AC76" i="2"/>
  <c r="AC36" i="2"/>
  <c r="AD36" i="2"/>
  <c r="AD59" i="2"/>
  <c r="AC59" i="2"/>
  <c r="AD48" i="2"/>
  <c r="O47" i="2"/>
  <c r="AC48" i="2"/>
  <c r="AC50" i="2"/>
  <c r="AD50" i="2"/>
  <c r="O49" i="2"/>
  <c r="AD17" i="2"/>
  <c r="AC17" i="2"/>
  <c r="O16" i="2"/>
  <c r="AD31" i="2"/>
  <c r="AC31" i="2"/>
  <c r="AD81" i="2"/>
  <c r="AC81" i="2"/>
  <c r="O80" i="2"/>
  <c r="O93" i="2"/>
  <c r="AD52" i="2"/>
  <c r="AC52" i="2"/>
  <c r="AD43" i="2"/>
  <c r="AC43" i="2"/>
  <c r="W128" i="1"/>
  <c r="W136" i="1" s="1"/>
  <c r="P128" i="1"/>
  <c r="P136" i="1" s="1"/>
  <c r="AC119" i="1"/>
  <c r="AD119" i="1" s="1"/>
  <c r="AB117" i="1"/>
  <c r="Z128" i="1"/>
  <c r="Z136" i="1" s="1"/>
  <c r="AC105" i="1"/>
  <c r="AD105" i="1" s="1"/>
  <c r="T128" i="1"/>
  <c r="T136" i="1" s="1"/>
  <c r="AB65" i="1"/>
  <c r="AC66" i="1"/>
  <c r="AD66" i="1" s="1"/>
  <c r="X128" i="1"/>
  <c r="X136" i="1" s="1"/>
  <c r="AC9" i="1"/>
  <c r="AD9" i="1" s="1"/>
  <c r="Y128" i="1"/>
  <c r="Y136" i="1" s="1"/>
  <c r="AB120" i="1"/>
  <c r="AC120" i="1" s="1"/>
  <c r="AD120" i="1" s="1"/>
  <c r="Q128" i="1"/>
  <c r="Q136" i="1" s="1"/>
  <c r="O97" i="1"/>
  <c r="AC98" i="1"/>
  <c r="AD98" i="1" s="1"/>
  <c r="J128" i="1"/>
  <c r="J136" i="1" s="1"/>
  <c r="AB83" i="1"/>
  <c r="AC83" i="1" s="1"/>
  <c r="AD83" i="1" s="1"/>
  <c r="AC84" i="1"/>
  <c r="AD84" i="1" s="1"/>
  <c r="E128" i="1"/>
  <c r="E136" i="1" s="1"/>
  <c r="AC16" i="1"/>
  <c r="AD16" i="1" s="1"/>
  <c r="D128" i="1"/>
  <c r="D136" i="1" s="1"/>
  <c r="AA128" i="1"/>
  <c r="AA136" i="1" s="1"/>
  <c r="AC137" i="1"/>
  <c r="AD137" i="1" s="1"/>
  <c r="AC10" i="1"/>
  <c r="AD10" i="1" s="1"/>
  <c r="R128" i="1"/>
  <c r="R136" i="1" s="1"/>
  <c r="AC121" i="1"/>
  <c r="AD121" i="1" s="1"/>
  <c r="U128" i="1"/>
  <c r="U136" i="1" s="1"/>
  <c r="AC129" i="1"/>
  <c r="AD129" i="1" s="1"/>
  <c r="K128" i="1"/>
  <c r="K136" i="1" s="1"/>
  <c r="AD16" i="2" l="1"/>
  <c r="AC16" i="2"/>
  <c r="AD11" i="2"/>
  <c r="AC11" i="2"/>
  <c r="AC80" i="2"/>
  <c r="AD80" i="2"/>
  <c r="AD47" i="2"/>
  <c r="AC47" i="2"/>
  <c r="O46" i="2"/>
  <c r="O98" i="2"/>
  <c r="AC99" i="2"/>
  <c r="AD49" i="2"/>
  <c r="AC49" i="2"/>
  <c r="AD26" i="2"/>
  <c r="AC26" i="2"/>
  <c r="O25" i="2"/>
  <c r="AD67" i="2"/>
  <c r="AC67" i="2"/>
  <c r="O66" i="2"/>
  <c r="AD29" i="2"/>
  <c r="AC29" i="2"/>
  <c r="AD72" i="2"/>
  <c r="AC72" i="2"/>
  <c r="AD93" i="2"/>
  <c r="AC93" i="2"/>
  <c r="AD37" i="2"/>
  <c r="AC37" i="2"/>
  <c r="AD56" i="2"/>
  <c r="AC56" i="2"/>
  <c r="AD85" i="2"/>
  <c r="AC85" i="2"/>
  <c r="O84" i="2"/>
  <c r="O102" i="1"/>
  <c r="O128" i="1" s="1"/>
  <c r="O136" i="1" s="1"/>
  <c r="AC97" i="1"/>
  <c r="AD97" i="1" s="1"/>
  <c r="AC117" i="1"/>
  <c r="AD117" i="1" s="1"/>
  <c r="AB112" i="1"/>
  <c r="AB64" i="1"/>
  <c r="AC65" i="1"/>
  <c r="AD65" i="1" s="1"/>
  <c r="AD25" i="2" l="1"/>
  <c r="AC25" i="2"/>
  <c r="AD98" i="2"/>
  <c r="AC98" i="2"/>
  <c r="O10" i="2"/>
  <c r="AD46" i="2"/>
  <c r="AC46" i="2"/>
  <c r="AD84" i="2"/>
  <c r="AC84" i="2"/>
  <c r="AC66" i="2"/>
  <c r="O65" i="2"/>
  <c r="AD66" i="2"/>
  <c r="AC64" i="1"/>
  <c r="AD64" i="1" s="1"/>
  <c r="AB63" i="1"/>
  <c r="AC112" i="1"/>
  <c r="AD112" i="1" s="1"/>
  <c r="AB109" i="1"/>
  <c r="AD65" i="2" l="1"/>
  <c r="O64" i="2"/>
  <c r="AC65" i="2"/>
  <c r="AD10" i="2"/>
  <c r="AC10" i="2"/>
  <c r="O9" i="2"/>
  <c r="AC109" i="1"/>
  <c r="AD109" i="1" s="1"/>
  <c r="AB104" i="1"/>
  <c r="AC63" i="1"/>
  <c r="AD63" i="1" s="1"/>
  <c r="AB8" i="1"/>
  <c r="AD64" i="2" l="1"/>
  <c r="AC64" i="2"/>
  <c r="AC9" i="2"/>
  <c r="AD9" i="2"/>
  <c r="O103" i="2"/>
  <c r="AC8" i="1"/>
  <c r="AD8" i="1" s="1"/>
  <c r="AB102" i="1"/>
  <c r="AC104" i="1"/>
  <c r="AD104" i="1" s="1"/>
  <c r="AB128" i="1"/>
  <c r="AD103" i="2" l="1"/>
  <c r="AC103" i="2"/>
  <c r="AC128" i="1"/>
  <c r="AD128" i="1" s="1"/>
  <c r="AB136" i="1"/>
  <c r="AC102" i="1"/>
  <c r="AD102" i="1" s="1"/>
  <c r="AC136" i="1" l="1"/>
  <c r="AD136" i="1" s="1"/>
</calcChain>
</file>

<file path=xl/sharedStrings.xml><?xml version="1.0" encoding="utf-8"?>
<sst xmlns="http://schemas.openxmlformats.org/spreadsheetml/2006/main" count="304" uniqueCount="169">
  <si>
    <t>CUADRO No.1</t>
  </si>
  <si>
    <t>INGRESOS FISCALES COMPARADOS, SEGÚN PRINCIPALES PARTIDAS</t>
  </si>
  <si>
    <t>ENERO-DICIEMBRE 2023/2022</t>
  </si>
  <si>
    <r>
      <t>(En millones RD$)</t>
    </r>
    <r>
      <rPr>
        <i/>
        <vertAlign val="superscript"/>
        <sz val="11"/>
        <color indexed="8"/>
        <rFont val="Gotham"/>
      </rPr>
      <t xml:space="preserve"> 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</si>
  <si>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</si>
  <si>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</si>
  <si>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</si>
  <si>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</si>
  <si>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</si>
  <si>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</si>
  <si>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</si>
  <si>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</si>
  <si>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</si>
  <si>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</si>
  <si>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</si>
  <si>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</si>
  <si>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</si>
  <si>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</si>
  <si>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</si>
  <si>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</si>
  <si>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</si>
  <si>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</si>
  <si>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</si>
  <si>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</si>
  <si>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</si>
  <si>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</si>
  <si>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</si>
  <si>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</si>
  <si>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</si>
  <si>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</si>
  <si>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</si>
  <si>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</si>
  <si>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</si>
  <si>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</si>
  <si>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</si>
  <si>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</si>
  <si>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</si>
  <si>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</si>
  <si>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</si>
  <si>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</si>
  <si>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</si>
  <si>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</t>
  </si>
  <si>
    <t>- Impuesto selectivo Ad Valorem sobre hidrocarburos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</si>
  <si>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</si>
  <si>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</si>
  <si>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</si>
  <si>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</si>
  <si>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</si>
  <si>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</si>
  <si>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</si>
  <si>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</si>
  <si>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</si>
  <si>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</si>
  <si>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</si>
  <si>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</si>
  <si>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</si>
  <si>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</si>
  <si>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</si>
  <si>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</si>
  <si>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</si>
  <si>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</si>
  <si>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</si>
  <si>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</si>
  <si>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</si>
  <si>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</si>
  <si>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 xml:space="preserve">III) TRANSFERENCIAS </t>
  </si>
  <si>
    <t>- Transferencias Corrientes</t>
  </si>
  <si>
    <t>- Del Gobierno Central</t>
  </si>
  <si>
    <t xml:space="preserve">- De Instituciones  Públicas Descentralizadas o Autónomas </t>
  </si>
  <si>
    <t>- De instituciones públicas de la seguridad social</t>
  </si>
  <si>
    <t xml:space="preserve">- De empresas públicas no financieras </t>
  </si>
  <si>
    <t>- De Instituciones Públicas Financieras No Monetarias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</si>
  <si>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</si>
  <si>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</si>
  <si>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</si>
  <si>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</si>
  <si>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</si>
  <si>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</si>
  <si>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</si>
  <si>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</si>
  <si>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</si>
  <si>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</si>
  <si>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</si>
  <si>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</si>
  <si>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</si>
  <si>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</si>
  <si>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</si>
  <si>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</si>
  <si>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</si>
  <si>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V) OTROS INGRESOS</t>
  </si>
  <si>
    <t>- Rentas de la Propiedad</t>
  </si>
  <si>
    <t>- Dividendos por Inversiones Empresariales</t>
  </si>
  <si>
    <t>- Intereses por Colocación de Inversiones Financieras</t>
  </si>
  <si>
    <t>- Arriendo de Activos Tangibles No Producidos</t>
  </si>
  <si>
    <t>- Accesorios de Arriendo de Activos Tangibles No Producidos</t>
  </si>
  <si>
    <t>- Ingresos por Tenencia de Activos Financieros  (Instrumentos Derivados)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</si>
  <si>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</si>
  <si>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</si>
  <si>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</si>
  <si>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</si>
  <si>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>- Ingresos TSS</t>
  </si>
  <si>
    <t>- Ingresos de las Inst. Centralizadas en la CUT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</si>
  <si>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</si>
  <si>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</si>
  <si>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</si>
  <si>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</si>
  <si>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</si>
  <si>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</si>
  <si>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DONACIONES</t>
  </si>
  <si>
    <t>FUENTES FINANCIERAS</t>
  </si>
  <si>
    <t>Disminución de Activos Financieros</t>
  </si>
  <si>
    <t xml:space="preserve"> -Disminución de documentos por cobrar de largo plazo</t>
  </si>
  <si>
    <t>- Recuperación de Prestamos Internos</t>
  </si>
  <si>
    <t>- Disminución de Instrumentos Derivados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</si>
  <si>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</si>
  <si>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</si>
  <si>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</si>
  <si>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</si>
  <si>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</si>
  <si>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</si>
  <si>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</si>
  <si>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</si>
  <si>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</si>
  <si>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</si>
  <si>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</si>
  <si>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</si>
  <si>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</si>
  <si>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</si>
  <si>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</si>
  <si>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</si>
  <si>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</si>
  <si>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</si>
  <si>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</si>
  <si>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</si>
  <si>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>Otros Ingresos:</t>
  </si>
  <si>
    <t>Depósitos a Cargo del Estado y Fondos Especiales y de Terceros</t>
  </si>
  <si>
    <t>Devolución de Recursos a empleados por Retenciones Excesivas por TSS.</t>
  </si>
  <si>
    <t>Fondo de contribución especial para la gestión integral de residuos</t>
  </si>
  <si>
    <t>Devolución impuesto selectivo al consumo de combustibles</t>
  </si>
  <si>
    <t xml:space="preserve">Fondo para Registro y Devolución de los Depósitos en excesos en la Cuenta Única del Tesoro </t>
  </si>
  <si>
    <t>Ingresos de las Inst. Centralizadas en la CUT No Presupuestaria</t>
  </si>
  <si>
    <t>TOTAL DE INGRESOS REPORTADOS EN EL SIGEF</t>
  </si>
  <si>
    <t>Ingresos de las Inst. Centralizadas en la CUT Presupuestaria</t>
  </si>
  <si>
    <t>FUENTE: Elaborado por la Direción General de Política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</si>
  <si>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</si>
  <si>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</si>
  <si>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</si>
  <si>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 y los depósitos en exceso de las recaudadoras.  </t>
  </si>
  <si>
    <t>Las informaciones presentadas difieren de las presentadas en  Portal de Transparencia Fiscal,  ya que solo incluyen los ingresos presupuestarios.</t>
  </si>
  <si>
    <t>DIRECCION GENERAL DE POLITICA Y LEGISLACION TRIBUTARIA</t>
  </si>
  <si>
    <t>ENERO-DICIEMBRE  2023/PRESUPUESTO REFORMULADO 2023</t>
  </si>
  <si>
    <t>(En millones de RD$</t>
  </si>
  <si>
    <t>RECAUDADO 2023</t>
  </si>
  <si>
    <t>PRESUPUESTO REFORMULADO  2023</t>
  </si>
  <si>
    <t>DIFERENCIA</t>
  </si>
  <si>
    <t xml:space="preserve">% ALCANZADO </t>
  </si>
  <si>
    <t>- Impuesto a la Propiedad Inmobiliaria (IPI) (Impuesto a las Viviendas Suntuarias IVSS)</t>
  </si>
  <si>
    <t>- Impuesto específico sobre los hidrocarburos, Ley No. 112-00</t>
  </si>
  <si>
    <t>- Impuesto selectivo Ad Valorem sobre hidrocarburos, Ley No.557-05</t>
  </si>
  <si>
    <t>- Impuestos Selectivos a Bebidas Alcoholicas</t>
  </si>
  <si>
    <t xml:space="preserve">- Imp.especifico Bancas de Apuestas de Loteria  </t>
  </si>
  <si>
    <t>- Imp.especifico Bancas de Apuestas  deportivas</t>
  </si>
  <si>
    <t>III) TRANSFERENCIAS CORRIENTES</t>
  </si>
  <si>
    <t>- Intereses</t>
  </si>
  <si>
    <t>- Ingresos TSS (Devolución)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</si>
  <si>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</si>
  <si>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(1) Cifras sujetas a rectificación.  Incluye los dólares convertidos a la tasa oficial.  </t>
  </si>
  <si>
    <t xml:space="preserve">     Fondo de devolución impuesto Selectivo al consumo de combustibles y los depósitos en exceso de las recaudadoras.</t>
  </si>
  <si>
    <t xml:space="preserve">Las informaciones presentadas difieren de las presentadas en  Portal de Transparencia Fiscal,  ya que solo incluyen los ingresos presupuestarios.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</si>
</sst>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00_);\(#,##0.000\)"/>
    <numFmt numFmtId="167" formatCode="_(* #,##0.0_);_(* \(#,##0.0\);_(* &quot;-&quot;?_);_(@_)"/>
    <numFmt numFmtId="168" formatCode="0.0"/>
    <numFmt numFmtId="169" formatCode="#,##0.000000000000_);\(#,##0.000000000000\)"/>
  </numFmts>
  <fonts count="26" x14ac:knownFonts="1">
    <font>
      <sz val="10"/>
      <name val="Arial"/>
      <family val="2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i/>
      <vertAlign val="superscript"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b/>
      <sz val="10"/>
      <name val="Arial"/>
      <family val="2"/>
    </font>
    <font>
      <sz val="10"/>
      <name val="Gotham"/>
    </font>
    <font>
      <sz val="10"/>
      <color rgb="FFFF0000"/>
      <name val="Arial"/>
      <family val="2"/>
    </font>
    <font>
      <b/>
      <u/>
      <sz val="10"/>
      <color indexed="8"/>
      <name val="Gotham"/>
    </font>
    <font>
      <u/>
      <sz val="10"/>
      <color indexed="8"/>
      <name val="Gotham"/>
    </font>
    <font>
      <b/>
      <sz val="10"/>
      <color rgb="FFFF0000"/>
      <name val="Arial"/>
      <family val="2"/>
    </font>
    <font>
      <u/>
      <sz val="10"/>
      <name val="Gotham"/>
    </font>
    <font>
      <b/>
      <sz val="10"/>
      <name val="Gotham"/>
    </font>
    <font>
      <b/>
      <sz val="9"/>
      <name val="Gotham"/>
    </font>
    <font>
      <sz val="8"/>
      <color indexed="8"/>
      <name val="Gotham"/>
    </font>
    <font>
      <sz val="8"/>
      <name val="Gotham"/>
    </font>
    <font>
      <b/>
      <sz val="9"/>
      <color indexed="8"/>
      <name val="Gotham"/>
    </font>
    <font>
      <sz val="11"/>
      <name val="Arial"/>
      <family val="2"/>
    </font>
    <font>
      <sz val="8"/>
      <name val="Arial"/>
      <family val="2"/>
    </font>
    <font>
      <sz val="9"/>
      <color indexed="8"/>
      <name val="Gotham"/>
    </font>
    <font>
      <sz val="8"/>
      <color indexed="8"/>
      <name val="Segoe UI"/>
      <family val="2"/>
    </font>
    <font>
      <sz val="6"/>
      <name val="Gotham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4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3" fontId="1" fillId="0" borderId="0" xfId="1" applyFont="1"/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64" fontId="7" fillId="0" borderId="11" xfId="2" applyNumberFormat="1" applyFont="1" applyBorder="1"/>
    <xf numFmtId="165" fontId="7" fillId="0" borderId="11" xfId="1" applyNumberFormat="1" applyFont="1" applyBorder="1"/>
    <xf numFmtId="164" fontId="7" fillId="0" borderId="12" xfId="2" applyNumberFormat="1" applyFont="1" applyBorder="1"/>
    <xf numFmtId="165" fontId="0" fillId="0" borderId="0" xfId="1" applyNumberFormat="1" applyFont="1"/>
    <xf numFmtId="0" fontId="7" fillId="0" borderId="12" xfId="3" applyFont="1" applyBorder="1"/>
    <xf numFmtId="49" fontId="7" fillId="0" borderId="12" xfId="2" applyNumberFormat="1" applyFont="1" applyBorder="1" applyAlignment="1">
      <alignment horizontal="left"/>
    </xf>
    <xf numFmtId="49" fontId="8" fillId="0" borderId="12" xfId="2" applyNumberFormat="1" applyFont="1" applyBorder="1" applyAlignment="1">
      <alignment horizontal="left" indent="1"/>
    </xf>
    <xf numFmtId="164" fontId="8" fillId="3" borderId="11" xfId="2" applyNumberFormat="1" applyFont="1" applyFill="1" applyBorder="1"/>
    <xf numFmtId="164" fontId="8" fillId="0" borderId="11" xfId="2" applyNumberFormat="1" applyFont="1" applyBorder="1"/>
    <xf numFmtId="165" fontId="8" fillId="3" borderId="11" xfId="1" applyNumberFormat="1" applyFont="1" applyFill="1" applyBorder="1"/>
    <xf numFmtId="164" fontId="8" fillId="3" borderId="12" xfId="2" applyNumberFormat="1" applyFont="1" applyFill="1" applyBorder="1"/>
    <xf numFmtId="164" fontId="7" fillId="0" borderId="11" xfId="4" applyNumberFormat="1" applyFont="1" applyBorder="1"/>
    <xf numFmtId="164" fontId="7" fillId="0" borderId="11" xfId="3" applyNumberFormat="1" applyFont="1" applyBorder="1"/>
    <xf numFmtId="164" fontId="7" fillId="0" borderId="12" xfId="3" applyNumberFormat="1" applyFont="1" applyBorder="1"/>
    <xf numFmtId="49" fontId="7" fillId="0" borderId="12" xfId="3" applyNumberFormat="1" applyFont="1" applyBorder="1" applyAlignment="1">
      <alignment horizontal="left" indent="1"/>
    </xf>
    <xf numFmtId="49" fontId="8" fillId="0" borderId="12" xfId="3" applyNumberFormat="1" applyFont="1" applyBorder="1" applyAlignment="1">
      <alignment horizontal="left" indent="2"/>
    </xf>
    <xf numFmtId="165" fontId="8" fillId="3" borderId="11" xfId="2" applyNumberFormat="1" applyFont="1" applyFill="1" applyBorder="1"/>
    <xf numFmtId="164" fontId="8" fillId="3" borderId="11" xfId="3" applyNumberFormat="1" applyFont="1" applyFill="1" applyBorder="1"/>
    <xf numFmtId="49" fontId="8" fillId="0" borderId="12" xfId="0" applyNumberFormat="1" applyFont="1" applyBorder="1" applyAlignment="1">
      <alignment horizontal="left" indent="2"/>
    </xf>
    <xf numFmtId="165" fontId="9" fillId="0" borderId="0" xfId="1" applyNumberFormat="1" applyFont="1"/>
    <xf numFmtId="49" fontId="7" fillId="0" borderId="12" xfId="2" applyNumberFormat="1" applyFont="1" applyBorder="1" applyAlignment="1">
      <alignment horizontal="left" indent="2"/>
    </xf>
    <xf numFmtId="49" fontId="8" fillId="0" borderId="12" xfId="2" applyNumberFormat="1" applyFont="1" applyBorder="1" applyAlignment="1">
      <alignment horizontal="left" indent="3"/>
    </xf>
    <xf numFmtId="0" fontId="7" fillId="0" borderId="12" xfId="3" applyFont="1" applyBorder="1" applyAlignment="1">
      <alignment horizontal="left" indent="2"/>
    </xf>
    <xf numFmtId="49" fontId="10" fillId="0" borderId="12" xfId="2" applyNumberFormat="1" applyFont="1" applyBorder="1" applyAlignment="1">
      <alignment horizontal="left" indent="3"/>
    </xf>
    <xf numFmtId="165" fontId="10" fillId="0" borderId="11" xfId="2" applyNumberFormat="1" applyFont="1" applyBorder="1"/>
    <xf numFmtId="165" fontId="10" fillId="3" borderId="11" xfId="2" applyNumberFormat="1" applyFont="1" applyFill="1" applyBorder="1"/>
    <xf numFmtId="164" fontId="10" fillId="0" borderId="11" xfId="2" applyNumberFormat="1" applyFont="1" applyBorder="1"/>
    <xf numFmtId="165" fontId="10" fillId="0" borderId="11" xfId="1" applyNumberFormat="1" applyFont="1" applyBorder="1"/>
    <xf numFmtId="164" fontId="10" fillId="0" borderId="12" xfId="2" applyNumberFormat="1" applyFont="1" applyBorder="1"/>
    <xf numFmtId="165" fontId="11" fillId="0" borderId="0" xfId="1" applyNumberFormat="1" applyFont="1"/>
    <xf numFmtId="0" fontId="11" fillId="0" borderId="0" xfId="0" applyFont="1"/>
    <xf numFmtId="165" fontId="8" fillId="0" borderId="11" xfId="1" applyNumberFormat="1" applyFont="1" applyBorder="1"/>
    <xf numFmtId="164" fontId="8" fillId="0" borderId="12" xfId="2" applyNumberFormat="1" applyFont="1" applyBorder="1"/>
    <xf numFmtId="49" fontId="8" fillId="3" borderId="12" xfId="2" applyNumberFormat="1" applyFont="1" applyFill="1" applyBorder="1" applyAlignment="1">
      <alignment horizontal="left" indent="3"/>
    </xf>
    <xf numFmtId="165" fontId="8" fillId="0" borderId="11" xfId="2" applyNumberFormat="1" applyFont="1" applyBorder="1"/>
    <xf numFmtId="165" fontId="0" fillId="3" borderId="0" xfId="1" applyNumberFormat="1" applyFont="1" applyFill="1"/>
    <xf numFmtId="0" fontId="0" fillId="3" borderId="0" xfId="0" applyFill="1"/>
    <xf numFmtId="43" fontId="0" fillId="3" borderId="0" xfId="1" applyFont="1" applyFill="1"/>
    <xf numFmtId="49" fontId="7" fillId="0" borderId="12" xfId="2" applyNumberFormat="1" applyFont="1" applyBorder="1" applyAlignment="1">
      <alignment horizontal="left" indent="3"/>
    </xf>
    <xf numFmtId="164" fontId="8" fillId="0" borderId="12" xfId="2" applyNumberFormat="1" applyFont="1" applyBorder="1" applyAlignment="1">
      <alignment horizontal="left" indent="5"/>
    </xf>
    <xf numFmtId="164" fontId="8" fillId="4" borderId="12" xfId="2" applyNumberFormat="1" applyFont="1" applyFill="1" applyBorder="1" applyAlignment="1">
      <alignment horizontal="left" indent="5"/>
    </xf>
    <xf numFmtId="164" fontId="8" fillId="4" borderId="11" xfId="2" applyNumberFormat="1" applyFont="1" applyFill="1" applyBorder="1"/>
    <xf numFmtId="165" fontId="8" fillId="4" borderId="11" xfId="1" applyNumberFormat="1" applyFont="1" applyFill="1" applyBorder="1"/>
    <xf numFmtId="164" fontId="8" fillId="4" borderId="12" xfId="2" applyNumberFormat="1" applyFont="1" applyFill="1" applyBorder="1"/>
    <xf numFmtId="164" fontId="7" fillId="3" borderId="11" xfId="2" applyNumberFormat="1" applyFont="1" applyFill="1" applyBorder="1"/>
    <xf numFmtId="164" fontId="12" fillId="0" borderId="11" xfId="2" applyNumberFormat="1" applyFont="1" applyBorder="1"/>
    <xf numFmtId="164" fontId="12" fillId="0" borderId="12" xfId="2" applyNumberFormat="1" applyFont="1" applyBorder="1"/>
    <xf numFmtId="49" fontId="13" fillId="0" borderId="12" xfId="2" applyNumberFormat="1" applyFont="1" applyBorder="1" applyAlignment="1">
      <alignment horizontal="left" indent="2"/>
    </xf>
    <xf numFmtId="164" fontId="13" fillId="0" borderId="11" xfId="2" applyNumberFormat="1" applyFont="1" applyBorder="1"/>
    <xf numFmtId="164" fontId="13" fillId="0" borderId="12" xfId="2" applyNumberFormat="1" applyFont="1" applyBorder="1"/>
    <xf numFmtId="165" fontId="0" fillId="0" borderId="0" xfId="0" applyNumberFormat="1"/>
    <xf numFmtId="164" fontId="8" fillId="3" borderId="11" xfId="1" applyNumberFormat="1" applyFont="1" applyFill="1" applyBorder="1"/>
    <xf numFmtId="49" fontId="7" fillId="0" borderId="12" xfId="2" applyNumberFormat="1" applyFont="1" applyBorder="1" applyAlignment="1">
      <alignment horizontal="left" indent="1"/>
    </xf>
    <xf numFmtId="0" fontId="1" fillId="0" borderId="0" xfId="0" applyFont="1"/>
    <xf numFmtId="49" fontId="8" fillId="3" borderId="12" xfId="4" applyNumberFormat="1" applyFont="1" applyFill="1" applyBorder="1" applyAlignment="1">
      <alignment horizontal="left" indent="2"/>
    </xf>
    <xf numFmtId="165" fontId="8" fillId="3" borderId="12" xfId="1" applyNumberFormat="1" applyFont="1" applyFill="1" applyBorder="1"/>
    <xf numFmtId="165" fontId="8" fillId="0" borderId="12" xfId="1" applyNumberFormat="1" applyFont="1" applyFill="1" applyBorder="1" applyProtection="1"/>
    <xf numFmtId="0" fontId="1" fillId="3" borderId="0" xfId="0" applyFont="1" applyFill="1"/>
    <xf numFmtId="49" fontId="8" fillId="3" borderId="12" xfId="3" applyNumberFormat="1" applyFont="1" applyFill="1" applyBorder="1" applyAlignment="1">
      <alignment horizontal="left" indent="2"/>
    </xf>
    <xf numFmtId="49" fontId="7" fillId="0" borderId="12" xfId="2" applyNumberFormat="1" applyFont="1" applyBorder="1"/>
    <xf numFmtId="49" fontId="8" fillId="0" borderId="12" xfId="2" applyNumberFormat="1" applyFont="1" applyBorder="1" applyAlignment="1">
      <alignment horizontal="left" indent="4"/>
    </xf>
    <xf numFmtId="164" fontId="8" fillId="0" borderId="11" xfId="3" applyNumberFormat="1" applyFont="1" applyBorder="1"/>
    <xf numFmtId="164" fontId="8" fillId="0" borderId="11" xfId="4" applyNumberFormat="1" applyFont="1" applyBorder="1"/>
    <xf numFmtId="49" fontId="8" fillId="4" borderId="12" xfId="3" applyNumberFormat="1" applyFont="1" applyFill="1" applyBorder="1" applyAlignment="1">
      <alignment horizontal="left" indent="4"/>
    </xf>
    <xf numFmtId="164" fontId="8" fillId="4" borderId="11" xfId="3" applyNumberFormat="1" applyFont="1" applyFill="1" applyBorder="1"/>
    <xf numFmtId="164" fontId="8" fillId="4" borderId="11" xfId="4" applyNumberFormat="1" applyFont="1" applyFill="1" applyBorder="1"/>
    <xf numFmtId="49" fontId="8" fillId="4" borderId="12" xfId="3" applyNumberFormat="1" applyFont="1" applyFill="1" applyBorder="1" applyAlignment="1">
      <alignment horizontal="left" indent="3"/>
    </xf>
    <xf numFmtId="165" fontId="8" fillId="0" borderId="11" xfId="1" applyNumberFormat="1" applyFont="1" applyFill="1" applyBorder="1"/>
    <xf numFmtId="49" fontId="8" fillId="0" borderId="12" xfId="3" applyNumberFormat="1" applyFont="1" applyBorder="1" applyAlignment="1">
      <alignment horizontal="left" indent="3"/>
    </xf>
    <xf numFmtId="164" fontId="8" fillId="4" borderId="12" xfId="5" applyNumberFormat="1" applyFont="1" applyFill="1" applyBorder="1" applyAlignment="1">
      <alignment vertical="center"/>
    </xf>
    <xf numFmtId="164" fontId="8" fillId="4" borderId="12" xfId="0" applyNumberFormat="1" applyFont="1" applyFill="1" applyBorder="1" applyAlignment="1">
      <alignment vertical="center"/>
    </xf>
    <xf numFmtId="49" fontId="8" fillId="0" borderId="12" xfId="2" applyNumberFormat="1" applyFont="1" applyBorder="1" applyAlignment="1">
      <alignment horizontal="left" indent="2"/>
    </xf>
    <xf numFmtId="49" fontId="8" fillId="4" borderId="12" xfId="2" applyNumberFormat="1" applyFont="1" applyFill="1" applyBorder="1" applyAlignment="1">
      <alignment horizontal="left" indent="2"/>
    </xf>
    <xf numFmtId="165" fontId="8" fillId="0" borderId="12" xfId="1" applyNumberFormat="1" applyFont="1" applyFill="1" applyBorder="1"/>
    <xf numFmtId="165" fontId="8" fillId="0" borderId="12" xfId="1" applyNumberFormat="1" applyFont="1" applyBorder="1"/>
    <xf numFmtId="43" fontId="8" fillId="0" borderId="11" xfId="1" applyFont="1" applyBorder="1"/>
    <xf numFmtId="49" fontId="10" fillId="0" borderId="12" xfId="2" applyNumberFormat="1" applyFont="1" applyBorder="1" applyAlignment="1">
      <alignment horizontal="left" indent="2"/>
    </xf>
    <xf numFmtId="164" fontId="10" fillId="3" borderId="12" xfId="2" applyNumberFormat="1" applyFont="1" applyFill="1" applyBorder="1"/>
    <xf numFmtId="0" fontId="14" fillId="0" borderId="0" xfId="0" applyFont="1"/>
    <xf numFmtId="49" fontId="8" fillId="4" borderId="12" xfId="2" applyNumberFormat="1" applyFont="1" applyFill="1" applyBorder="1" applyAlignment="1">
      <alignment horizontal="left"/>
    </xf>
    <xf numFmtId="43" fontId="8" fillId="4" borderId="11" xfId="1" applyFont="1" applyFill="1" applyBorder="1"/>
    <xf numFmtId="49" fontId="13" fillId="0" borderId="12" xfId="2" applyNumberFormat="1" applyFont="1" applyBorder="1" applyAlignment="1">
      <alignment horizontal="left" indent="1"/>
    </xf>
    <xf numFmtId="164" fontId="15" fillId="0" borderId="11" xfId="2" applyNumberFormat="1" applyFont="1" applyBorder="1"/>
    <xf numFmtId="49" fontId="6" fillId="2" borderId="7" xfId="2" applyNumberFormat="1" applyFont="1" applyFill="1" applyBorder="1" applyAlignment="1">
      <alignment horizontal="left" vertical="center"/>
    </xf>
    <xf numFmtId="165" fontId="6" fillId="2" borderId="5" xfId="1" applyNumberFormat="1" applyFont="1" applyFill="1" applyBorder="1" applyAlignment="1">
      <alignment vertical="center"/>
    </xf>
    <xf numFmtId="165" fontId="6" fillId="2" borderId="13" xfId="2" applyNumberFormat="1" applyFont="1" applyFill="1" applyBorder="1" applyAlignment="1">
      <alignment vertical="center"/>
    </xf>
    <xf numFmtId="165" fontId="6" fillId="2" borderId="13" xfId="1" applyNumberFormat="1" applyFont="1" applyFill="1" applyBorder="1" applyAlignment="1">
      <alignment vertical="center"/>
    </xf>
    <xf numFmtId="165" fontId="7" fillId="0" borderId="11" xfId="1" applyNumberFormat="1" applyFont="1" applyFill="1" applyBorder="1" applyProtection="1"/>
    <xf numFmtId="49" fontId="7" fillId="0" borderId="12" xfId="0" applyNumberFormat="1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  <xf numFmtId="49" fontId="12" fillId="0" borderId="12" xfId="0" applyNumberFormat="1" applyFont="1" applyBorder="1" applyAlignment="1">
      <alignment horizontal="left"/>
    </xf>
    <xf numFmtId="164" fontId="12" fillId="0" borderId="12" xfId="0" applyNumberFormat="1" applyFont="1" applyBorder="1"/>
    <xf numFmtId="164" fontId="12" fillId="0" borderId="11" xfId="0" applyNumberFormat="1" applyFont="1" applyBorder="1"/>
    <xf numFmtId="49" fontId="8" fillId="0" borderId="12" xfId="0" applyNumberFormat="1" applyFont="1" applyBorder="1" applyAlignment="1">
      <alignment horizontal="left" indent="1"/>
    </xf>
    <xf numFmtId="164" fontId="8" fillId="0" borderId="11" xfId="0" applyNumberFormat="1" applyFont="1" applyBorder="1"/>
    <xf numFmtId="164" fontId="8" fillId="0" borderId="12" xfId="0" applyNumberFormat="1" applyFont="1" applyBorder="1"/>
    <xf numFmtId="49" fontId="10" fillId="0" borderId="12" xfId="0" applyNumberFormat="1" applyFont="1" applyBorder="1" applyAlignment="1">
      <alignment horizontal="left" vertical="center" indent="1"/>
    </xf>
    <xf numFmtId="164" fontId="10" fillId="0" borderId="11" xfId="0" applyNumberFormat="1" applyFont="1" applyBorder="1" applyAlignment="1">
      <alignment vertical="center"/>
    </xf>
    <xf numFmtId="165" fontId="10" fillId="0" borderId="12" xfId="1" applyNumberFormat="1" applyFont="1" applyFill="1" applyBorder="1" applyAlignment="1" applyProtection="1">
      <alignment vertical="center"/>
    </xf>
    <xf numFmtId="49" fontId="13" fillId="0" borderId="12" xfId="0" applyNumberFormat="1" applyFont="1" applyBorder="1" applyAlignment="1">
      <alignment horizontal="left" indent="1"/>
    </xf>
    <xf numFmtId="164" fontId="13" fillId="0" borderId="11" xfId="0" applyNumberFormat="1" applyFont="1" applyBorder="1"/>
    <xf numFmtId="43" fontId="8" fillId="0" borderId="12" xfId="1" applyFont="1" applyFill="1" applyBorder="1" applyProtection="1"/>
    <xf numFmtId="43" fontId="8" fillId="0" borderId="11" xfId="1" applyFont="1" applyFill="1" applyBorder="1" applyProtection="1"/>
    <xf numFmtId="164" fontId="13" fillId="0" borderId="12" xfId="0" applyNumberFormat="1" applyFont="1" applyBorder="1"/>
    <xf numFmtId="164" fontId="13" fillId="0" borderId="12" xfId="3" applyNumberFormat="1" applyFont="1" applyBorder="1"/>
    <xf numFmtId="164" fontId="13" fillId="0" borderId="11" xfId="3" applyNumberFormat="1" applyFont="1" applyBorder="1"/>
    <xf numFmtId="49" fontId="7" fillId="0" borderId="12" xfId="0" applyNumberFormat="1" applyFont="1" applyBorder="1" applyAlignment="1" applyProtection="1">
      <alignment horizontal="left" indent="2"/>
      <protection locked="0"/>
    </xf>
    <xf numFmtId="165" fontId="7" fillId="0" borderId="12" xfId="1" applyNumberFormat="1" applyFont="1" applyFill="1" applyBorder="1" applyProtection="1"/>
    <xf numFmtId="43" fontId="7" fillId="0" borderId="11" xfId="1" applyFont="1" applyFill="1" applyBorder="1" applyAlignment="1" applyProtection="1">
      <alignment horizontal="center"/>
    </xf>
    <xf numFmtId="49" fontId="8" fillId="0" borderId="12" xfId="0" applyNumberFormat="1" applyFont="1" applyBorder="1" applyAlignment="1" applyProtection="1">
      <alignment horizontal="left" indent="2"/>
      <protection locked="0"/>
    </xf>
    <xf numFmtId="164" fontId="8" fillId="0" borderId="12" xfId="3" applyNumberFormat="1" applyFont="1" applyBorder="1"/>
    <xf numFmtId="164" fontId="8" fillId="3" borderId="12" xfId="0" applyNumberFormat="1" applyFont="1" applyFill="1" applyBorder="1"/>
    <xf numFmtId="49" fontId="7" fillId="0" borderId="12" xfId="0" applyNumberFormat="1" applyFont="1" applyBorder="1" applyAlignment="1" applyProtection="1">
      <alignment horizontal="left" indent="3"/>
      <protection locked="0"/>
    </xf>
    <xf numFmtId="49" fontId="8" fillId="0" borderId="12" xfId="0" applyNumberFormat="1" applyFont="1" applyBorder="1" applyAlignment="1" applyProtection="1">
      <alignment horizontal="left" indent="4"/>
      <protection locked="0"/>
    </xf>
    <xf numFmtId="164" fontId="10" fillId="0" borderId="12" xfId="0" applyNumberFormat="1" applyFont="1" applyBorder="1"/>
    <xf numFmtId="49" fontId="7" fillId="0" borderId="12" xfId="0" applyNumberFormat="1" applyFont="1" applyBorder="1" applyAlignment="1">
      <alignment horizontal="left" wrapText="1"/>
    </xf>
    <xf numFmtId="164" fontId="7" fillId="0" borderId="11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4" fontId="7" fillId="0" borderId="11" xfId="3" applyNumberFormat="1" applyFont="1" applyBorder="1" applyAlignment="1">
      <alignment vertical="center"/>
    </xf>
    <xf numFmtId="165" fontId="6" fillId="2" borderId="14" xfId="0" applyNumberFormat="1" applyFont="1" applyFill="1" applyBorder="1" applyAlignment="1">
      <alignment horizontal="left" vertical="center"/>
    </xf>
    <xf numFmtId="165" fontId="6" fillId="2" borderId="9" xfId="0" applyNumberFormat="1" applyFont="1" applyFill="1" applyBorder="1" applyAlignment="1">
      <alignment vertical="center"/>
    </xf>
    <xf numFmtId="165" fontId="6" fillId="2" borderId="7" xfId="0" applyNumberFormat="1" applyFont="1" applyFill="1" applyBorder="1" applyAlignment="1">
      <alignment vertical="center"/>
    </xf>
    <xf numFmtId="49" fontId="7" fillId="0" borderId="10" xfId="0" applyNumberFormat="1" applyFont="1" applyBorder="1" applyAlignment="1">
      <alignment horizontal="left"/>
    </xf>
    <xf numFmtId="164" fontId="7" fillId="0" borderId="15" xfId="0" applyNumberFormat="1" applyFont="1" applyBorder="1"/>
    <xf numFmtId="49" fontId="8" fillId="0" borderId="12" xfId="0" applyNumberFormat="1" applyFont="1" applyBorder="1" applyAlignment="1">
      <alignment horizontal="left"/>
    </xf>
    <xf numFmtId="164" fontId="8" fillId="0" borderId="11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165" fontId="8" fillId="0" borderId="12" xfId="1" applyNumberFormat="1" applyFont="1" applyBorder="1" applyAlignment="1">
      <alignment vertical="center"/>
    </xf>
    <xf numFmtId="165" fontId="8" fillId="0" borderId="11" xfId="1" applyNumberFormat="1" applyFont="1" applyFill="1" applyBorder="1" applyAlignment="1" applyProtection="1">
      <alignment vertical="center"/>
    </xf>
    <xf numFmtId="164" fontId="8" fillId="3" borderId="11" xfId="0" applyNumberFormat="1" applyFont="1" applyFill="1" applyBorder="1" applyAlignment="1">
      <alignment vertical="center"/>
    </xf>
    <xf numFmtId="49" fontId="8" fillId="0" borderId="8" xfId="0" applyNumberFormat="1" applyFont="1" applyBorder="1" applyAlignment="1">
      <alignment horizontal="left"/>
    </xf>
    <xf numFmtId="165" fontId="8" fillId="0" borderId="16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vertical="center"/>
    </xf>
    <xf numFmtId="49" fontId="6" fillId="2" borderId="17" xfId="0" applyNumberFormat="1" applyFont="1" applyFill="1" applyBorder="1" applyAlignment="1">
      <alignment horizontal="left" vertical="center"/>
    </xf>
    <xf numFmtId="165" fontId="6" fillId="2" borderId="15" xfId="0" applyNumberFormat="1" applyFont="1" applyFill="1" applyBorder="1" applyAlignment="1">
      <alignment vertical="center"/>
    </xf>
    <xf numFmtId="164" fontId="6" fillId="2" borderId="15" xfId="0" applyNumberFormat="1" applyFont="1" applyFill="1" applyBorder="1" applyAlignment="1">
      <alignment vertical="center"/>
    </xf>
    <xf numFmtId="164" fontId="6" fillId="2" borderId="15" xfId="1" applyNumberFormat="1" applyFont="1" applyFill="1" applyBorder="1" applyAlignment="1">
      <alignment vertical="center"/>
    </xf>
    <xf numFmtId="164" fontId="6" fillId="2" borderId="10" xfId="0" applyNumberFormat="1" applyFont="1" applyFill="1" applyBorder="1" applyAlignment="1">
      <alignment vertical="center"/>
    </xf>
    <xf numFmtId="49" fontId="16" fillId="4" borderId="18" xfId="0" applyNumberFormat="1" applyFont="1" applyFill="1" applyBorder="1" applyAlignment="1">
      <alignment horizontal="left" vertical="center"/>
    </xf>
    <xf numFmtId="165" fontId="16" fillId="4" borderId="13" xfId="0" applyNumberFormat="1" applyFont="1" applyFill="1" applyBorder="1" applyAlignment="1">
      <alignment vertical="center"/>
    </xf>
    <xf numFmtId="164" fontId="16" fillId="4" borderId="13" xfId="0" applyNumberFormat="1" applyFont="1" applyFill="1" applyBorder="1" applyAlignment="1">
      <alignment vertical="center"/>
    </xf>
    <xf numFmtId="164" fontId="17" fillId="0" borderId="0" xfId="0" applyNumberFormat="1" applyFont="1"/>
    <xf numFmtId="164" fontId="18" fillId="3" borderId="0" xfId="0" applyNumberFormat="1" applyFont="1" applyFill="1" applyAlignment="1">
      <alignment vertical="center"/>
    </xf>
    <xf numFmtId="164" fontId="18" fillId="0" borderId="0" xfId="0" applyNumberFormat="1" applyFont="1" applyAlignment="1">
      <alignment vertical="center"/>
    </xf>
    <xf numFmtId="164" fontId="19" fillId="3" borderId="0" xfId="0" applyNumberFormat="1" applyFont="1" applyFill="1" applyAlignment="1">
      <alignment vertical="center"/>
    </xf>
    <xf numFmtId="43" fontId="8" fillId="0" borderId="0" xfId="1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20" fillId="0" borderId="0" xfId="0" applyNumberFormat="1" applyFont="1"/>
    <xf numFmtId="166" fontId="19" fillId="3" borderId="0" xfId="0" applyNumberFormat="1" applyFont="1" applyFill="1" applyAlignment="1">
      <alignment vertical="center"/>
    </xf>
    <xf numFmtId="0" fontId="19" fillId="0" borderId="0" xfId="0" applyFont="1"/>
    <xf numFmtId="0" fontId="18" fillId="0" borderId="0" xfId="0" applyFont="1"/>
    <xf numFmtId="164" fontId="19" fillId="3" borderId="0" xfId="1" applyNumberFormat="1" applyFont="1" applyFill="1" applyAlignment="1">
      <alignment vertical="center"/>
    </xf>
    <xf numFmtId="43" fontId="21" fillId="0" borderId="0" xfId="1" applyFont="1"/>
    <xf numFmtId="0" fontId="21" fillId="0" borderId="0" xfId="0" applyFont="1"/>
    <xf numFmtId="167" fontId="0" fillId="0" borderId="0" xfId="0" applyNumberFormat="1"/>
    <xf numFmtId="167" fontId="22" fillId="0" borderId="0" xfId="0" applyNumberFormat="1" applyFont="1"/>
    <xf numFmtId="166" fontId="0" fillId="0" borderId="0" xfId="0" applyNumberFormat="1"/>
    <xf numFmtId="0" fontId="18" fillId="0" borderId="0" xfId="0" applyFont="1" applyAlignment="1">
      <alignment horizontal="left" indent="1"/>
    </xf>
    <xf numFmtId="164" fontId="0" fillId="0" borderId="0" xfId="1" applyNumberFormat="1" applyFont="1"/>
    <xf numFmtId="165" fontId="19" fillId="0" borderId="0" xfId="1" applyNumberFormat="1" applyFont="1" applyFill="1" applyBorder="1" applyAlignment="1" applyProtection="1">
      <alignment vertical="center"/>
    </xf>
    <xf numFmtId="0" fontId="23" fillId="0" borderId="0" xfId="0" applyFont="1"/>
    <xf numFmtId="166" fontId="0" fillId="3" borderId="0" xfId="0" applyNumberFormat="1" applyFill="1"/>
    <xf numFmtId="43" fontId="16" fillId="3" borderId="0" xfId="1" applyFont="1" applyFill="1"/>
    <xf numFmtId="164" fontId="19" fillId="0" borderId="0" xfId="0" applyNumberFormat="1" applyFont="1"/>
    <xf numFmtId="166" fontId="19" fillId="0" borderId="0" xfId="0" applyNumberFormat="1" applyFont="1"/>
    <xf numFmtId="0" fontId="22" fillId="0" borderId="0" xfId="0" applyFont="1"/>
    <xf numFmtId="166" fontId="22" fillId="0" borderId="0" xfId="0" applyNumberFormat="1" applyFont="1"/>
    <xf numFmtId="0" fontId="2" fillId="0" borderId="0" xfId="5" applyFont="1" applyAlignment="1">
      <alignment horizontal="center"/>
    </xf>
    <xf numFmtId="0" fontId="1" fillId="0" borderId="0" xfId="5"/>
    <xf numFmtId="0" fontId="2" fillId="0" borderId="0" xfId="5" applyFont="1" applyAlignment="1">
      <alignment horizontal="center"/>
    </xf>
    <xf numFmtId="0" fontId="2" fillId="3" borderId="0" xfId="5" applyFont="1" applyFill="1" applyAlignment="1">
      <alignment horizontal="center"/>
    </xf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0" fontId="6" fillId="2" borderId="1" xfId="5" applyFont="1" applyFill="1" applyBorder="1" applyAlignment="1">
      <alignment horizontal="center" vertical="center"/>
    </xf>
    <xf numFmtId="0" fontId="6" fillId="2" borderId="2" xfId="5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/>
    </xf>
    <xf numFmtId="0" fontId="6" fillId="2" borderId="4" xfId="5" applyFont="1" applyFill="1" applyBorder="1" applyAlignment="1">
      <alignment horizontal="center" vertical="center" wrapText="1"/>
    </xf>
    <xf numFmtId="0" fontId="6" fillId="2" borderId="18" xfId="5" applyFont="1" applyFill="1" applyBorder="1" applyAlignment="1">
      <alignment horizontal="center" vertical="center"/>
    </xf>
    <xf numFmtId="0" fontId="6" fillId="2" borderId="13" xfId="5" applyFont="1" applyFill="1" applyBorder="1" applyAlignment="1">
      <alignment horizontal="center" vertical="center"/>
    </xf>
    <xf numFmtId="0" fontId="6" fillId="2" borderId="19" xfId="5" applyFont="1" applyFill="1" applyBorder="1" applyAlignment="1">
      <alignment horizontal="center" vertical="center" wrapText="1"/>
    </xf>
    <xf numFmtId="0" fontId="7" fillId="0" borderId="12" xfId="4" applyFont="1" applyBorder="1"/>
    <xf numFmtId="164" fontId="7" fillId="0" borderId="11" xfId="2" applyNumberFormat="1" applyFont="1" applyBorder="1" applyAlignment="1">
      <alignment horizontal="right" indent="1"/>
    </xf>
    <xf numFmtId="164" fontId="8" fillId="0" borderId="11" xfId="2" applyNumberFormat="1" applyFont="1" applyBorder="1" applyAlignment="1">
      <alignment horizontal="right" indent="1"/>
    </xf>
    <xf numFmtId="164" fontId="7" fillId="3" borderId="11" xfId="4" applyNumberFormat="1" applyFont="1" applyFill="1" applyBorder="1"/>
    <xf numFmtId="164" fontId="7" fillId="0" borderId="11" xfId="4" applyNumberFormat="1" applyFont="1" applyBorder="1" applyAlignment="1">
      <alignment horizontal="right" indent="1"/>
    </xf>
    <xf numFmtId="49" fontId="7" fillId="0" borderId="12" xfId="4" applyNumberFormat="1" applyFont="1" applyBorder="1" applyAlignment="1">
      <alignment horizontal="left" indent="1"/>
    </xf>
    <xf numFmtId="49" fontId="8" fillId="0" borderId="12" xfId="4" applyNumberFormat="1" applyFont="1" applyBorder="1" applyAlignment="1">
      <alignment horizontal="left" indent="2"/>
    </xf>
    <xf numFmtId="49" fontId="8" fillId="0" borderId="12" xfId="5" applyNumberFormat="1" applyFont="1" applyBorder="1" applyAlignment="1">
      <alignment horizontal="left" indent="2"/>
    </xf>
    <xf numFmtId="0" fontId="7" fillId="0" borderId="12" xfId="4" applyFont="1" applyBorder="1" applyAlignment="1">
      <alignment horizontal="left" indent="2"/>
    </xf>
    <xf numFmtId="164" fontId="8" fillId="4" borderId="11" xfId="2" applyNumberFormat="1" applyFont="1" applyFill="1" applyBorder="1" applyAlignment="1">
      <alignment horizontal="right" indent="1"/>
    </xf>
    <xf numFmtId="43" fontId="8" fillId="0" borderId="11" xfId="1" applyFont="1" applyBorder="1" applyAlignment="1">
      <alignment horizontal="right" indent="1"/>
    </xf>
    <xf numFmtId="0" fontId="1" fillId="3" borderId="0" xfId="5" applyFill="1"/>
    <xf numFmtId="164" fontId="8" fillId="0" borderId="19" xfId="2" applyNumberFormat="1" applyFont="1" applyBorder="1"/>
    <xf numFmtId="0" fontId="9" fillId="3" borderId="0" xfId="5" applyFont="1" applyFill="1"/>
    <xf numFmtId="0" fontId="9" fillId="0" borderId="0" xfId="5" applyFont="1"/>
    <xf numFmtId="49" fontId="8" fillId="4" borderId="12" xfId="4" applyNumberFormat="1" applyFont="1" applyFill="1" applyBorder="1" applyAlignment="1">
      <alignment horizontal="left" indent="2"/>
    </xf>
    <xf numFmtId="164" fontId="8" fillId="4" borderId="11" xfId="2" applyNumberFormat="1" applyFont="1" applyFill="1" applyBorder="1" applyAlignment="1">
      <alignment vertical="center"/>
    </xf>
    <xf numFmtId="49" fontId="23" fillId="0" borderId="12" xfId="2" applyNumberFormat="1" applyFont="1" applyBorder="1" applyAlignment="1">
      <alignment horizontal="left" indent="2"/>
    </xf>
    <xf numFmtId="164" fontId="8" fillId="0" borderId="11" xfId="2" applyNumberFormat="1" applyFont="1" applyBorder="1" applyAlignment="1">
      <alignment horizontal="right" vertical="center" indent="1"/>
    </xf>
    <xf numFmtId="43" fontId="8" fillId="0" borderId="11" xfId="1" applyFont="1" applyBorder="1" applyAlignment="1">
      <alignment horizontal="right" vertical="center" indent="1"/>
    </xf>
    <xf numFmtId="43" fontId="8" fillId="4" borderId="11" xfId="1" applyFont="1" applyFill="1" applyBorder="1" applyAlignment="1">
      <alignment horizontal="right" vertical="center" indent="1"/>
    </xf>
    <xf numFmtId="164" fontId="13" fillId="0" borderId="11" xfId="2" applyNumberFormat="1" applyFont="1" applyBorder="1" applyAlignment="1">
      <alignment horizontal="right" indent="1"/>
    </xf>
    <xf numFmtId="49" fontId="6" fillId="2" borderId="13" xfId="2" applyNumberFormat="1" applyFont="1" applyFill="1" applyBorder="1" applyAlignment="1">
      <alignment horizontal="left" vertical="center"/>
    </xf>
    <xf numFmtId="164" fontId="6" fillId="2" borderId="5" xfId="2" applyNumberFormat="1" applyFont="1" applyFill="1" applyBorder="1" applyAlignment="1">
      <alignment vertical="center"/>
    </xf>
    <xf numFmtId="164" fontId="6" fillId="2" borderId="3" xfId="2" applyNumberFormat="1" applyFont="1" applyFill="1" applyBorder="1" applyAlignment="1">
      <alignment vertical="center"/>
    </xf>
    <xf numFmtId="164" fontId="6" fillId="2" borderId="5" xfId="2" applyNumberFormat="1" applyFont="1" applyFill="1" applyBorder="1" applyAlignment="1">
      <alignment horizontal="right" vertical="center" indent="1"/>
    </xf>
    <xf numFmtId="164" fontId="7" fillId="0" borderId="0" xfId="2" applyNumberFormat="1" applyFont="1" applyAlignment="1">
      <alignment vertical="center"/>
    </xf>
    <xf numFmtId="164" fontId="7" fillId="3" borderId="0" xfId="2" applyNumberFormat="1" applyFont="1" applyFill="1" applyAlignment="1">
      <alignment vertical="center"/>
    </xf>
    <xf numFmtId="164" fontId="24" fillId="0" borderId="0" xfId="6" applyNumberFormat="1" applyFont="1" applyAlignment="1">
      <alignment vertical="center"/>
    </xf>
    <xf numFmtId="165" fontId="10" fillId="0" borderId="0" xfId="1" applyNumberFormat="1" applyFont="1"/>
    <xf numFmtId="49" fontId="20" fillId="0" borderId="0" xfId="5" applyNumberFormat="1" applyFont="1"/>
    <xf numFmtId="164" fontId="10" fillId="0" borderId="0" xfId="5" applyNumberFormat="1" applyFont="1"/>
    <xf numFmtId="164" fontId="10" fillId="3" borderId="0" xfId="5" applyNumberFormat="1" applyFont="1" applyFill="1"/>
    <xf numFmtId="164" fontId="8" fillId="3" borderId="0" xfId="2" applyNumberFormat="1" applyFont="1" applyFill="1" applyAlignment="1">
      <alignment vertical="center"/>
    </xf>
    <xf numFmtId="164" fontId="18" fillId="3" borderId="0" xfId="5" applyNumberFormat="1" applyFont="1" applyFill="1"/>
    <xf numFmtId="0" fontId="10" fillId="0" borderId="0" xfId="5" applyFont="1"/>
    <xf numFmtId="0" fontId="10" fillId="3" borderId="0" xfId="5" applyFont="1" applyFill="1"/>
    <xf numFmtId="168" fontId="19" fillId="0" borderId="0" xfId="5" applyNumberFormat="1" applyFont="1"/>
    <xf numFmtId="165" fontId="10" fillId="3" borderId="0" xfId="1" applyNumberFormat="1" applyFont="1" applyFill="1"/>
    <xf numFmtId="164" fontId="19" fillId="0" borderId="0" xfId="5" applyNumberFormat="1" applyFont="1"/>
    <xf numFmtId="164" fontId="19" fillId="3" borderId="0" xfId="5" applyNumberFormat="1" applyFont="1" applyFill="1"/>
    <xf numFmtId="49" fontId="18" fillId="0" borderId="0" xfId="5" applyNumberFormat="1" applyFont="1"/>
    <xf numFmtId="165" fontId="19" fillId="0" borderId="0" xfId="1" applyNumberFormat="1" applyFont="1"/>
    <xf numFmtId="49" fontId="19" fillId="0" borderId="0" xfId="5" applyNumberFormat="1" applyFont="1"/>
    <xf numFmtId="43" fontId="19" fillId="3" borderId="0" xfId="1" applyFont="1" applyFill="1"/>
    <xf numFmtId="0" fontId="19" fillId="0" borderId="0" xfId="5" applyFont="1"/>
    <xf numFmtId="43" fontId="10" fillId="3" borderId="0" xfId="1" applyFont="1" applyFill="1"/>
    <xf numFmtId="0" fontId="19" fillId="3" borderId="0" xfId="5" applyFont="1" applyFill="1"/>
    <xf numFmtId="165" fontId="19" fillId="3" borderId="0" xfId="1" applyNumberFormat="1" applyFont="1" applyFill="1" applyBorder="1"/>
    <xf numFmtId="169" fontId="25" fillId="3" borderId="0" xfId="5" applyNumberFormat="1" applyFont="1" applyFill="1"/>
    <xf numFmtId="0" fontId="25" fillId="3" borderId="0" xfId="5" applyFont="1" applyFill="1"/>
    <xf numFmtId="165" fontId="19" fillId="3" borderId="0" xfId="1" applyNumberFormat="1" applyFont="1" applyFill="1"/>
    <xf numFmtId="0" fontId="22" fillId="0" borderId="0" xfId="5" applyFont="1"/>
    <xf numFmtId="0" fontId="22" fillId="3" borderId="0" xfId="5" applyFont="1" applyFill="1"/>
  </cellXfs>
  <cellStyles count="7">
    <cellStyle name="Millares" xfId="1" builtinId="3"/>
    <cellStyle name="Normal" xfId="0" builtinId="0"/>
    <cellStyle name="Normal 10 11" xfId="6" xr:uid="{5B5B6776-C9C9-4AA1-96D4-4A45EFAC4511}"/>
    <cellStyle name="Normal 10 2" xfId="5" xr:uid="{713FCD68-D11D-4C6D-B00B-5970DFD44823}"/>
    <cellStyle name="Normal 2 2 2 2" xfId="2" xr:uid="{E19B63AB-E20B-4E59-BD94-4C04A96DA825}"/>
    <cellStyle name="Normal_COMPARACION 2002-2001" xfId="3" xr:uid="{192A759B-EF75-4E85-8360-83D139DA7C62}"/>
    <cellStyle name="Normal_COMPARACION 2002-2001 2" xfId="4" xr:uid="{8FCE55B8-5570-46BE-8E62-531607EEF0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FISCALES%20POR%20PRINCIPALES%20PARTIDAS%20DGA,%20DGII%20Y%20TN%20ENERO-DICIEMBRE%20%202023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3/INGRESOS%20ENERO-DICIEMBRE%202023%20cierre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II"/>
      <sheetName val="DGA"/>
      <sheetName val="TESORERIA "/>
      <sheetName val="cut presupuestaria"/>
    </sheetNames>
    <sheetDataSet>
      <sheetData sheetId="0"/>
      <sheetData sheetId="1"/>
      <sheetData sheetId="2"/>
      <sheetData sheetId="3">
        <row r="30">
          <cell r="C30">
            <v>1634.2999999999997</v>
          </cell>
          <cell r="D30">
            <v>1914.6</v>
          </cell>
          <cell r="E30">
            <v>1551.3000000000002</v>
          </cell>
          <cell r="F30">
            <v>1339.8999999999999</v>
          </cell>
          <cell r="G30">
            <v>1856.8</v>
          </cell>
          <cell r="H30">
            <v>1694.3</v>
          </cell>
          <cell r="I30">
            <v>1722.8</v>
          </cell>
          <cell r="J30">
            <v>1835.3</v>
          </cell>
          <cell r="K30">
            <v>1387.4</v>
          </cell>
          <cell r="L30">
            <v>1527.6</v>
          </cell>
          <cell r="M30">
            <v>1349.6000000000001</v>
          </cell>
          <cell r="N30">
            <v>2440.1999999999994</v>
          </cell>
          <cell r="P30">
            <v>1907.7</v>
          </cell>
          <cell r="Q30">
            <v>3118.1000000000004</v>
          </cell>
          <cell r="R30">
            <v>2738.9999999999995</v>
          </cell>
          <cell r="S30">
            <v>2158.5</v>
          </cell>
          <cell r="T30">
            <v>2411.1</v>
          </cell>
          <cell r="U30">
            <v>3092.7</v>
          </cell>
          <cell r="V30">
            <v>2941.7000000000003</v>
          </cell>
          <cell r="W30">
            <v>2508.1999999999998</v>
          </cell>
          <cell r="X30">
            <v>2006.4</v>
          </cell>
          <cell r="Y30">
            <v>2137.1000000000004</v>
          </cell>
          <cell r="Z30">
            <v>2347.7000000000003</v>
          </cell>
          <cell r="AA30">
            <v>1563.1999999999998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22-2023"/>
      <sheetName val="FINANCIERO (2023 Est. 2023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2023 (REC)"/>
      <sheetName val="2023 (RESUMEN)"/>
      <sheetName val="2023 REC- EST "/>
      <sheetName val="2023 REC-EST RES"/>
    </sheetNames>
    <sheetDataSet>
      <sheetData sheetId="0"/>
      <sheetData sheetId="1"/>
      <sheetData sheetId="2"/>
      <sheetData sheetId="3">
        <row r="11">
          <cell r="P11">
            <v>10101.6</v>
          </cell>
          <cell r="Q11">
            <v>8585.1</v>
          </cell>
          <cell r="R11">
            <v>9046.2000000000007</v>
          </cell>
          <cell r="S11">
            <v>8895.6</v>
          </cell>
          <cell r="T11">
            <v>9912.6</v>
          </cell>
          <cell r="U11">
            <v>7929.1</v>
          </cell>
          <cell r="V11">
            <v>7446.9</v>
          </cell>
          <cell r="W11">
            <v>7885.7</v>
          </cell>
          <cell r="X11">
            <v>7842</v>
          </cell>
          <cell r="Y11">
            <v>7744.4</v>
          </cell>
          <cell r="Z11">
            <v>8250.6</v>
          </cell>
          <cell r="AA11">
            <v>9510.1</v>
          </cell>
        </row>
        <row r="12">
          <cell r="P12">
            <v>12514</v>
          </cell>
          <cell r="Q12">
            <v>9348.4</v>
          </cell>
          <cell r="R12">
            <v>9907.2000000000007</v>
          </cell>
          <cell r="S12">
            <v>25353.7</v>
          </cell>
          <cell r="T12">
            <v>16932.3</v>
          </cell>
          <cell r="U12">
            <v>22657.599999999999</v>
          </cell>
          <cell r="V12">
            <v>26942.3</v>
          </cell>
          <cell r="W12">
            <v>10794.6</v>
          </cell>
          <cell r="X12">
            <v>11291.5</v>
          </cell>
          <cell r="Y12">
            <v>11978.1</v>
          </cell>
          <cell r="Z12">
            <v>13055.8</v>
          </cell>
          <cell r="AA12">
            <v>9299.9</v>
          </cell>
        </row>
        <row r="13">
          <cell r="P13">
            <v>6473.7</v>
          </cell>
          <cell r="Q13">
            <v>3005.7</v>
          </cell>
          <cell r="R13">
            <v>3881.6</v>
          </cell>
          <cell r="S13">
            <v>5126.3999999999996</v>
          </cell>
          <cell r="T13">
            <v>7004.1</v>
          </cell>
          <cell r="U13">
            <v>4567.5</v>
          </cell>
          <cell r="V13">
            <v>4365.3</v>
          </cell>
          <cell r="W13">
            <v>3898.9</v>
          </cell>
          <cell r="X13">
            <v>4504.8</v>
          </cell>
          <cell r="Y13">
            <v>4319.8</v>
          </cell>
          <cell r="Z13">
            <v>4440.1000000000004</v>
          </cell>
          <cell r="AA13">
            <v>5159.8</v>
          </cell>
        </row>
        <row r="14">
          <cell r="P14">
            <v>135.69999999999999</v>
          </cell>
          <cell r="Q14">
            <v>113.6</v>
          </cell>
          <cell r="R14">
            <v>132.1</v>
          </cell>
          <cell r="S14">
            <v>133.4</v>
          </cell>
          <cell r="T14">
            <v>230.7</v>
          </cell>
          <cell r="U14">
            <v>170.1</v>
          </cell>
          <cell r="V14">
            <v>229</v>
          </cell>
          <cell r="W14">
            <v>193.2</v>
          </cell>
          <cell r="X14">
            <v>177.7</v>
          </cell>
          <cell r="Y14">
            <v>273</v>
          </cell>
          <cell r="Z14">
            <v>187.7</v>
          </cell>
          <cell r="AA14">
            <v>284.60000000000002</v>
          </cell>
        </row>
        <row r="17">
          <cell r="P17">
            <v>103.8</v>
          </cell>
          <cell r="Q17">
            <v>380.9</v>
          </cell>
          <cell r="R17">
            <v>1696.1</v>
          </cell>
          <cell r="S17">
            <v>178.8</v>
          </cell>
          <cell r="T17">
            <v>181.5</v>
          </cell>
          <cell r="U17">
            <v>161.69999999999999</v>
          </cell>
          <cell r="V17">
            <v>143.30000000000001</v>
          </cell>
          <cell r="W17">
            <v>273.60000000000002</v>
          </cell>
          <cell r="X17">
            <v>1345.4</v>
          </cell>
          <cell r="Y17">
            <v>202</v>
          </cell>
          <cell r="Z17">
            <v>178.8</v>
          </cell>
          <cell r="AA17">
            <v>259.3</v>
          </cell>
        </row>
        <row r="18">
          <cell r="P18">
            <v>246</v>
          </cell>
          <cell r="Q18">
            <v>149.4</v>
          </cell>
          <cell r="R18">
            <v>262</v>
          </cell>
          <cell r="S18">
            <v>1900.6</v>
          </cell>
          <cell r="T18">
            <v>2008.7</v>
          </cell>
          <cell r="U18">
            <v>279.3</v>
          </cell>
          <cell r="V18">
            <v>348.2</v>
          </cell>
          <cell r="W18">
            <v>147.19999999999999</v>
          </cell>
          <cell r="X18">
            <v>235.2</v>
          </cell>
          <cell r="Y18">
            <v>3019.3</v>
          </cell>
          <cell r="Z18">
            <v>350.2</v>
          </cell>
          <cell r="AA18">
            <v>454.9</v>
          </cell>
        </row>
        <row r="19">
          <cell r="P19">
            <v>754.8</v>
          </cell>
          <cell r="Q19">
            <v>1023.7</v>
          </cell>
          <cell r="R19">
            <v>1321.7</v>
          </cell>
          <cell r="S19">
            <v>978</v>
          </cell>
          <cell r="T19">
            <v>1028.7</v>
          </cell>
          <cell r="U19">
            <v>1078.2</v>
          </cell>
          <cell r="V19">
            <v>1213.0999999999999</v>
          </cell>
          <cell r="W19">
            <v>1115.3</v>
          </cell>
          <cell r="X19">
            <v>1083.5999999999999</v>
          </cell>
          <cell r="Y19">
            <v>1205</v>
          </cell>
          <cell r="Z19">
            <v>1124.2</v>
          </cell>
          <cell r="AA19">
            <v>1205.5</v>
          </cell>
        </row>
        <row r="20">
          <cell r="P20">
            <v>161</v>
          </cell>
          <cell r="Q20">
            <v>167.9</v>
          </cell>
          <cell r="R20">
            <v>203.4</v>
          </cell>
          <cell r="S20">
            <v>161.80000000000001</v>
          </cell>
          <cell r="T20">
            <v>185.3</v>
          </cell>
          <cell r="U20">
            <v>180</v>
          </cell>
          <cell r="V20">
            <v>167.9</v>
          </cell>
          <cell r="W20">
            <v>166.8</v>
          </cell>
          <cell r="X20">
            <v>175.8</v>
          </cell>
          <cell r="Y20">
            <v>181.5</v>
          </cell>
          <cell r="Z20">
            <v>171.7</v>
          </cell>
          <cell r="AA20">
            <v>175.8</v>
          </cell>
        </row>
        <row r="21">
          <cell r="P21">
            <v>1055.2</v>
          </cell>
          <cell r="Q21">
            <v>1123.8</v>
          </cell>
          <cell r="R21">
            <v>1448.3</v>
          </cell>
          <cell r="S21">
            <v>1107.2</v>
          </cell>
          <cell r="T21">
            <v>1172.7</v>
          </cell>
          <cell r="U21">
            <v>1450.2</v>
          </cell>
          <cell r="V21">
            <v>1190.5999999999999</v>
          </cell>
          <cell r="W21">
            <v>1114.3</v>
          </cell>
          <cell r="X21">
            <v>1548.7</v>
          </cell>
          <cell r="Y21">
            <v>1215.2</v>
          </cell>
          <cell r="Z21">
            <v>1210.8</v>
          </cell>
          <cell r="AA21">
            <v>1869.1</v>
          </cell>
        </row>
        <row r="22">
          <cell r="P22">
            <v>432.6</v>
          </cell>
          <cell r="Q22">
            <v>129.5</v>
          </cell>
          <cell r="R22">
            <v>318.3</v>
          </cell>
          <cell r="S22">
            <v>156.9</v>
          </cell>
          <cell r="T22">
            <v>187.2</v>
          </cell>
          <cell r="U22">
            <v>1506.5</v>
          </cell>
          <cell r="V22">
            <v>159.19999999999999</v>
          </cell>
          <cell r="W22">
            <v>167.9</v>
          </cell>
          <cell r="X22">
            <v>134.4</v>
          </cell>
          <cell r="Y22">
            <v>169.8</v>
          </cell>
          <cell r="Z22">
            <v>181.7</v>
          </cell>
          <cell r="AA22">
            <v>436.5</v>
          </cell>
        </row>
        <row r="23">
          <cell r="P23">
            <v>139.80000000000001</v>
          </cell>
          <cell r="Q23">
            <v>154.19999999999999</v>
          </cell>
          <cell r="R23">
            <v>226.8</v>
          </cell>
          <cell r="S23">
            <v>157.6</v>
          </cell>
          <cell r="T23">
            <v>200.2</v>
          </cell>
          <cell r="U23">
            <v>199.1</v>
          </cell>
          <cell r="V23">
            <v>194.7</v>
          </cell>
          <cell r="W23">
            <v>146.30000000000001</v>
          </cell>
          <cell r="X23">
            <v>143.1</v>
          </cell>
          <cell r="Y23">
            <v>157</v>
          </cell>
          <cell r="Z23">
            <v>161.5</v>
          </cell>
          <cell r="AA23">
            <v>205.8</v>
          </cell>
        </row>
        <row r="26">
          <cell r="P26">
            <v>18118.900000000001</v>
          </cell>
          <cell r="Q26">
            <v>14379</v>
          </cell>
          <cell r="R26">
            <v>16312.1</v>
          </cell>
          <cell r="S26">
            <v>15940.7</v>
          </cell>
          <cell r="T26">
            <v>14605</v>
          </cell>
          <cell r="U26">
            <v>15586.4</v>
          </cell>
          <cell r="V26">
            <v>15449.8</v>
          </cell>
          <cell r="W26">
            <v>15381.7</v>
          </cell>
          <cell r="X26">
            <v>15633.3</v>
          </cell>
          <cell r="Y26">
            <v>14571.9</v>
          </cell>
          <cell r="Z26">
            <v>15237.7</v>
          </cell>
          <cell r="AA26">
            <v>17371.099999999999</v>
          </cell>
        </row>
        <row r="27">
          <cell r="P27">
            <v>11788</v>
          </cell>
          <cell r="Q27">
            <v>10998.1</v>
          </cell>
          <cell r="R27">
            <v>12652.4</v>
          </cell>
          <cell r="S27">
            <v>11007.4</v>
          </cell>
          <cell r="T27">
            <v>12549</v>
          </cell>
          <cell r="U27">
            <v>11983.8</v>
          </cell>
          <cell r="V27">
            <v>12639.7</v>
          </cell>
          <cell r="W27">
            <v>12558.3</v>
          </cell>
          <cell r="X27">
            <v>12810.7</v>
          </cell>
          <cell r="Y27">
            <v>13720.7</v>
          </cell>
          <cell r="Z27">
            <v>13782.2</v>
          </cell>
          <cell r="AA27">
            <v>11615.7</v>
          </cell>
        </row>
        <row r="29">
          <cell r="P29">
            <v>3466.6</v>
          </cell>
          <cell r="Q29">
            <v>3527.9</v>
          </cell>
          <cell r="R29">
            <v>4490.5</v>
          </cell>
          <cell r="S29">
            <v>3583.4</v>
          </cell>
          <cell r="T29">
            <v>3922.8</v>
          </cell>
          <cell r="U29">
            <v>4263</v>
          </cell>
          <cell r="V29">
            <v>3776.1</v>
          </cell>
          <cell r="W29">
            <v>4543.5</v>
          </cell>
          <cell r="X29">
            <v>3762.2</v>
          </cell>
          <cell r="Y29">
            <v>3643.9</v>
          </cell>
          <cell r="Z29">
            <v>4783.8</v>
          </cell>
          <cell r="AA29">
            <v>3425</v>
          </cell>
        </row>
        <row r="30">
          <cell r="P30">
            <v>2410</v>
          </cell>
          <cell r="Q30">
            <v>2566</v>
          </cell>
          <cell r="R30">
            <v>3229.2</v>
          </cell>
          <cell r="S30">
            <v>2452.1</v>
          </cell>
          <cell r="T30">
            <v>2639.3</v>
          </cell>
          <cell r="U30">
            <v>2901.4</v>
          </cell>
          <cell r="V30">
            <v>2524.6</v>
          </cell>
          <cell r="W30">
            <v>3040.9</v>
          </cell>
          <cell r="X30">
            <v>2502.6</v>
          </cell>
          <cell r="Y30">
            <v>2489.9</v>
          </cell>
          <cell r="Z30">
            <v>2953.1</v>
          </cell>
          <cell r="AA30">
            <v>2516</v>
          </cell>
        </row>
        <row r="31">
          <cell r="P31">
            <v>4485.8999999999996</v>
          </cell>
          <cell r="Q31">
            <v>3286.9</v>
          </cell>
          <cell r="R31">
            <v>3425.4</v>
          </cell>
          <cell r="S31">
            <v>3490.3</v>
          </cell>
          <cell r="T31">
            <v>3620.7</v>
          </cell>
          <cell r="U31">
            <v>3329.5</v>
          </cell>
          <cell r="V31">
            <v>3441.7</v>
          </cell>
          <cell r="W31">
            <v>3422.4</v>
          </cell>
          <cell r="X31">
            <v>3780.3</v>
          </cell>
          <cell r="Y31">
            <v>3716.8</v>
          </cell>
          <cell r="Z31">
            <v>3868.6</v>
          </cell>
          <cell r="AA31">
            <v>4036</v>
          </cell>
        </row>
        <row r="32">
          <cell r="P32">
            <v>176.5</v>
          </cell>
          <cell r="Q32">
            <v>191.2</v>
          </cell>
          <cell r="R32">
            <v>203.7</v>
          </cell>
          <cell r="S32">
            <v>209.5</v>
          </cell>
          <cell r="T32">
            <v>328.2</v>
          </cell>
          <cell r="U32">
            <v>241.6</v>
          </cell>
          <cell r="V32">
            <v>192.7</v>
          </cell>
          <cell r="W32">
            <v>294.2</v>
          </cell>
          <cell r="X32">
            <v>362.9</v>
          </cell>
          <cell r="Y32">
            <v>299.60000000000002</v>
          </cell>
          <cell r="Z32">
            <v>476.8</v>
          </cell>
          <cell r="AA32">
            <v>111.2</v>
          </cell>
        </row>
        <row r="33">
          <cell r="P33">
            <v>759</v>
          </cell>
          <cell r="Q33">
            <v>751</v>
          </cell>
          <cell r="R33">
            <v>728.5</v>
          </cell>
          <cell r="S33">
            <v>741.8</v>
          </cell>
          <cell r="T33">
            <v>745.5</v>
          </cell>
          <cell r="U33">
            <v>753.8</v>
          </cell>
          <cell r="V33">
            <v>752</v>
          </cell>
          <cell r="W33">
            <v>756.7</v>
          </cell>
          <cell r="X33">
            <v>758.1</v>
          </cell>
          <cell r="Y33">
            <v>761.5</v>
          </cell>
          <cell r="Z33">
            <v>770.6</v>
          </cell>
          <cell r="AA33">
            <v>757</v>
          </cell>
        </row>
        <row r="34">
          <cell r="P34">
            <v>897</v>
          </cell>
          <cell r="Q34">
            <v>726.7</v>
          </cell>
          <cell r="R34">
            <v>872.6</v>
          </cell>
          <cell r="S34">
            <v>966.8</v>
          </cell>
          <cell r="T34">
            <v>1111.5</v>
          </cell>
          <cell r="U34">
            <v>940.6</v>
          </cell>
          <cell r="V34">
            <v>1114.5999999999999</v>
          </cell>
          <cell r="W34">
            <v>1031.4000000000001</v>
          </cell>
          <cell r="X34">
            <v>1053.5</v>
          </cell>
          <cell r="Y34">
            <v>936.4</v>
          </cell>
          <cell r="Z34">
            <v>891.4</v>
          </cell>
          <cell r="AA34">
            <v>948.8</v>
          </cell>
        </row>
        <row r="35">
          <cell r="P35">
            <v>370.1</v>
          </cell>
          <cell r="Q35">
            <v>369.7</v>
          </cell>
          <cell r="R35">
            <v>564</v>
          </cell>
          <cell r="S35">
            <v>406.4</v>
          </cell>
          <cell r="T35">
            <v>538.29999999999995</v>
          </cell>
          <cell r="U35">
            <v>534.9</v>
          </cell>
          <cell r="V35">
            <v>596.29999999999995</v>
          </cell>
          <cell r="W35">
            <v>687.4</v>
          </cell>
          <cell r="X35">
            <v>588.70000000000005</v>
          </cell>
          <cell r="Y35">
            <v>648</v>
          </cell>
          <cell r="Z35">
            <v>517.29999999999995</v>
          </cell>
          <cell r="AA35">
            <v>460.3</v>
          </cell>
        </row>
        <row r="37">
          <cell r="P37">
            <v>1303.4000000000001</v>
          </cell>
          <cell r="Q37">
            <v>1503.3</v>
          </cell>
          <cell r="R37">
            <v>1846</v>
          </cell>
          <cell r="S37">
            <v>1442.8</v>
          </cell>
          <cell r="T37">
            <v>1791.6</v>
          </cell>
          <cell r="U37">
            <v>1555.1</v>
          </cell>
          <cell r="V37">
            <v>1569.5</v>
          </cell>
          <cell r="W37">
            <v>1580.2</v>
          </cell>
          <cell r="X37">
            <v>1802.6</v>
          </cell>
          <cell r="Y37">
            <v>1666.4</v>
          </cell>
          <cell r="Z37">
            <v>1631.2</v>
          </cell>
          <cell r="AA37">
            <v>1637.1</v>
          </cell>
        </row>
        <row r="38">
          <cell r="P38">
            <v>867.8</v>
          </cell>
          <cell r="Q38">
            <v>619.79999999999995</v>
          </cell>
          <cell r="R38">
            <v>79.900000000000006</v>
          </cell>
          <cell r="S38">
            <v>42</v>
          </cell>
          <cell r="T38">
            <v>47.2</v>
          </cell>
          <cell r="U38">
            <v>41.5</v>
          </cell>
          <cell r="V38">
            <v>41.9</v>
          </cell>
          <cell r="W38">
            <v>39.5</v>
          </cell>
          <cell r="X38">
            <v>40.5</v>
          </cell>
          <cell r="Y38">
            <v>87.8</v>
          </cell>
          <cell r="Z38">
            <v>312.39999999999998</v>
          </cell>
          <cell r="AA38">
            <v>545.20000000000005</v>
          </cell>
        </row>
        <row r="39">
          <cell r="P39">
            <v>29</v>
          </cell>
          <cell r="Q39">
            <v>21.5</v>
          </cell>
          <cell r="R39">
            <v>29.3</v>
          </cell>
          <cell r="S39">
            <v>19.3</v>
          </cell>
          <cell r="T39">
            <v>20.399999999999999</v>
          </cell>
          <cell r="U39">
            <v>20</v>
          </cell>
          <cell r="V39">
            <v>21.3</v>
          </cell>
          <cell r="W39">
            <v>20.3</v>
          </cell>
          <cell r="X39">
            <v>8.6</v>
          </cell>
          <cell r="Y39">
            <v>25.200000000000003</v>
          </cell>
          <cell r="Z39">
            <v>32.700000000000003</v>
          </cell>
          <cell r="AA39">
            <v>26</v>
          </cell>
        </row>
        <row r="40">
          <cell r="P40">
            <v>16.2</v>
          </cell>
          <cell r="Q40">
            <v>10.199999999999999</v>
          </cell>
          <cell r="R40">
            <v>10.199999999999999</v>
          </cell>
          <cell r="S40">
            <v>9.4</v>
          </cell>
          <cell r="T40">
            <v>8.6999999999999993</v>
          </cell>
          <cell r="U40">
            <v>6.3</v>
          </cell>
          <cell r="V40">
            <v>8.5</v>
          </cell>
          <cell r="W40">
            <v>9.3000000000000007</v>
          </cell>
          <cell r="X40">
            <v>5</v>
          </cell>
          <cell r="Y40">
            <v>10.4</v>
          </cell>
          <cell r="Z40">
            <v>11</v>
          </cell>
          <cell r="AA40">
            <v>8.1999999999999993</v>
          </cell>
        </row>
        <row r="41">
          <cell r="P41">
            <v>12.8</v>
          </cell>
          <cell r="Q41">
            <v>11.3</v>
          </cell>
          <cell r="R41">
            <v>19.100000000000001</v>
          </cell>
          <cell r="S41">
            <v>9.9</v>
          </cell>
          <cell r="T41">
            <v>11.7</v>
          </cell>
          <cell r="U41">
            <v>13.7</v>
          </cell>
          <cell r="V41">
            <v>12.8</v>
          </cell>
          <cell r="W41">
            <v>11</v>
          </cell>
          <cell r="X41">
            <v>3.6</v>
          </cell>
          <cell r="Y41">
            <v>14.8</v>
          </cell>
          <cell r="Z41">
            <v>21.7</v>
          </cell>
          <cell r="AA41">
            <v>17.8</v>
          </cell>
        </row>
        <row r="42">
          <cell r="P42">
            <v>90.2</v>
          </cell>
          <cell r="Q42">
            <v>90.1</v>
          </cell>
          <cell r="R42">
            <v>98</v>
          </cell>
          <cell r="S42">
            <v>97.7</v>
          </cell>
          <cell r="T42">
            <v>98.1</v>
          </cell>
          <cell r="U42">
            <v>99</v>
          </cell>
          <cell r="V42">
            <v>97.9</v>
          </cell>
          <cell r="W42">
            <v>98.4</v>
          </cell>
          <cell r="X42">
            <v>102.6</v>
          </cell>
          <cell r="Y42">
            <v>101.9</v>
          </cell>
          <cell r="Z42">
            <v>101.7</v>
          </cell>
          <cell r="AA42">
            <v>141.6</v>
          </cell>
        </row>
        <row r="43">
          <cell r="P43">
            <v>27.9</v>
          </cell>
          <cell r="Q43">
            <v>28</v>
          </cell>
          <cell r="R43">
            <v>30</v>
          </cell>
          <cell r="S43">
            <v>30.1</v>
          </cell>
          <cell r="T43">
            <v>30.2</v>
          </cell>
          <cell r="U43">
            <v>30.5</v>
          </cell>
          <cell r="V43">
            <v>30.3</v>
          </cell>
          <cell r="W43">
            <v>30.4</v>
          </cell>
          <cell r="X43">
            <v>31</v>
          </cell>
          <cell r="Y43">
            <v>41.7</v>
          </cell>
          <cell r="Z43">
            <v>32.799999999999997</v>
          </cell>
          <cell r="AA43">
            <v>49.2</v>
          </cell>
        </row>
        <row r="44">
          <cell r="P44">
            <v>199.3</v>
          </cell>
          <cell r="Q44">
            <v>113.5</v>
          </cell>
          <cell r="R44">
            <v>120.8</v>
          </cell>
          <cell r="S44">
            <v>108</v>
          </cell>
          <cell r="T44">
            <v>142.80000000000001</v>
          </cell>
          <cell r="U44">
            <v>147.1</v>
          </cell>
          <cell r="V44">
            <v>184.6</v>
          </cell>
          <cell r="W44">
            <v>176.7</v>
          </cell>
          <cell r="X44">
            <v>164.3</v>
          </cell>
          <cell r="Y44">
            <v>217.7</v>
          </cell>
          <cell r="Z44">
            <v>209.5</v>
          </cell>
          <cell r="AA44">
            <v>407.2</v>
          </cell>
        </row>
        <row r="47">
          <cell r="P47">
            <v>3654.2</v>
          </cell>
          <cell r="Q47">
            <v>3516.3</v>
          </cell>
          <cell r="R47">
            <v>3973.2</v>
          </cell>
          <cell r="S47">
            <v>3658.7</v>
          </cell>
          <cell r="T47">
            <v>4217.5</v>
          </cell>
          <cell r="U47">
            <v>4011.4</v>
          </cell>
          <cell r="V47">
            <v>4393.7</v>
          </cell>
          <cell r="W47">
            <v>4278.6000000000004</v>
          </cell>
          <cell r="X47">
            <v>4688.3</v>
          </cell>
          <cell r="Y47">
            <v>5068.2</v>
          </cell>
          <cell r="Z47">
            <v>5054.3</v>
          </cell>
          <cell r="AA47">
            <v>4280.6000000000004</v>
          </cell>
        </row>
        <row r="49">
          <cell r="P49">
            <v>870</v>
          </cell>
          <cell r="Q49">
            <v>830.8</v>
          </cell>
          <cell r="R49">
            <v>812.8</v>
          </cell>
          <cell r="S49">
            <v>864.6</v>
          </cell>
          <cell r="T49">
            <v>779.4</v>
          </cell>
          <cell r="U49">
            <v>775.6</v>
          </cell>
          <cell r="V49">
            <v>854.7</v>
          </cell>
          <cell r="W49">
            <v>958.2</v>
          </cell>
          <cell r="X49">
            <v>837.3</v>
          </cell>
          <cell r="Y49">
            <v>651.20000000000005</v>
          </cell>
          <cell r="Z49">
            <v>700.7</v>
          </cell>
          <cell r="AA49">
            <v>749.2</v>
          </cell>
        </row>
        <row r="50">
          <cell r="P50">
            <v>16.7</v>
          </cell>
          <cell r="Q50">
            <v>14.8</v>
          </cell>
          <cell r="R50">
            <v>17.3</v>
          </cell>
          <cell r="S50">
            <v>13.2</v>
          </cell>
          <cell r="T50">
            <v>15.8</v>
          </cell>
          <cell r="U50">
            <v>15.9</v>
          </cell>
          <cell r="V50">
            <v>16.5</v>
          </cell>
          <cell r="W50">
            <v>14.5</v>
          </cell>
          <cell r="X50">
            <v>14.7</v>
          </cell>
          <cell r="Y50">
            <v>14.2</v>
          </cell>
          <cell r="Z50">
            <v>13.3</v>
          </cell>
          <cell r="AA50">
            <v>11.4</v>
          </cell>
        </row>
        <row r="51">
          <cell r="P51">
            <v>31.2</v>
          </cell>
          <cell r="Q51">
            <v>22.7</v>
          </cell>
          <cell r="R51">
            <v>24.1</v>
          </cell>
          <cell r="S51">
            <v>23</v>
          </cell>
          <cell r="T51">
            <v>27.6</v>
          </cell>
          <cell r="U51">
            <v>19.7</v>
          </cell>
          <cell r="V51">
            <v>21.1</v>
          </cell>
          <cell r="W51">
            <v>21.8</v>
          </cell>
          <cell r="X51">
            <v>11.2</v>
          </cell>
          <cell r="Y51">
            <v>1.5</v>
          </cell>
          <cell r="Z51">
            <v>1.6</v>
          </cell>
          <cell r="AA51">
            <v>2.2999999999999998</v>
          </cell>
        </row>
        <row r="52">
          <cell r="P52">
            <v>90.4</v>
          </cell>
          <cell r="Q52">
            <v>106.1</v>
          </cell>
          <cell r="R52">
            <v>130</v>
          </cell>
          <cell r="S52">
            <v>100.9</v>
          </cell>
          <cell r="T52">
            <v>133</v>
          </cell>
          <cell r="U52">
            <v>112.8</v>
          </cell>
          <cell r="V52">
            <v>120.7</v>
          </cell>
          <cell r="W52">
            <v>114.6</v>
          </cell>
          <cell r="X52">
            <v>124.4</v>
          </cell>
          <cell r="Y52">
            <v>129.1</v>
          </cell>
          <cell r="Z52">
            <v>121.6</v>
          </cell>
          <cell r="AA52">
            <v>117.7</v>
          </cell>
        </row>
        <row r="53">
          <cell r="P53">
            <v>0.1</v>
          </cell>
          <cell r="Q53">
            <v>0.1</v>
          </cell>
          <cell r="R53">
            <v>0.5</v>
          </cell>
          <cell r="S53">
            <v>0.1</v>
          </cell>
          <cell r="T53">
            <v>0.6</v>
          </cell>
          <cell r="U53">
            <v>0.2</v>
          </cell>
          <cell r="V53">
            <v>0.3</v>
          </cell>
          <cell r="W53">
            <v>0.2</v>
          </cell>
          <cell r="X53">
            <v>0.2</v>
          </cell>
          <cell r="Y53">
            <v>0.4</v>
          </cell>
          <cell r="Z53">
            <v>0.1</v>
          </cell>
          <cell r="AA53">
            <v>0.1</v>
          </cell>
        </row>
        <row r="54">
          <cell r="P54">
            <v>445.5</v>
          </cell>
          <cell r="Q54">
            <v>274.2</v>
          </cell>
          <cell r="R54">
            <v>398.1</v>
          </cell>
          <cell r="S54">
            <v>286.7</v>
          </cell>
          <cell r="T54">
            <v>432.8</v>
          </cell>
          <cell r="U54">
            <v>312.10000000000002</v>
          </cell>
          <cell r="V54">
            <v>495.6</v>
          </cell>
          <cell r="W54">
            <v>275.5</v>
          </cell>
          <cell r="X54">
            <v>297.10000000000002</v>
          </cell>
          <cell r="Y54">
            <v>294.60000000000002</v>
          </cell>
          <cell r="Z54">
            <v>352.8</v>
          </cell>
          <cell r="AA54">
            <v>355.9</v>
          </cell>
        </row>
        <row r="57"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1397.4</v>
          </cell>
        </row>
        <row r="58"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840</v>
          </cell>
          <cell r="W58">
            <v>0</v>
          </cell>
          <cell r="X58">
            <v>698</v>
          </cell>
          <cell r="Y58">
            <v>0</v>
          </cell>
          <cell r="Z58">
            <v>360</v>
          </cell>
          <cell r="AA58">
            <v>700</v>
          </cell>
        </row>
        <row r="59"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735.5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5000</v>
          </cell>
          <cell r="V60">
            <v>0</v>
          </cell>
          <cell r="W60">
            <v>0</v>
          </cell>
          <cell r="X60">
            <v>4800</v>
          </cell>
          <cell r="Y60">
            <v>200</v>
          </cell>
          <cell r="Z60">
            <v>0</v>
          </cell>
          <cell r="AA60">
            <v>0</v>
          </cell>
        </row>
        <row r="61"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2000</v>
          </cell>
          <cell r="AA61">
            <v>3000</v>
          </cell>
        </row>
        <row r="62"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1</v>
          </cell>
          <cell r="U62">
            <v>0.1</v>
          </cell>
          <cell r="V62">
            <v>0.2</v>
          </cell>
          <cell r="W62">
            <v>0</v>
          </cell>
          <cell r="X62">
            <v>0.1</v>
          </cell>
          <cell r="Y62">
            <v>0.1</v>
          </cell>
          <cell r="Z62">
            <v>0</v>
          </cell>
          <cell r="AA62">
            <v>0.2</v>
          </cell>
        </row>
        <row r="67">
          <cell r="P67">
            <v>80.7</v>
          </cell>
          <cell r="Q67">
            <v>100.4</v>
          </cell>
          <cell r="R67">
            <v>117.8</v>
          </cell>
          <cell r="S67">
            <v>88.7</v>
          </cell>
          <cell r="T67">
            <v>100.4</v>
          </cell>
          <cell r="U67">
            <v>105.5</v>
          </cell>
          <cell r="V67">
            <v>97.1</v>
          </cell>
          <cell r="W67">
            <v>94.6</v>
          </cell>
          <cell r="X67">
            <v>93.2</v>
          </cell>
          <cell r="Y67">
            <v>87</v>
          </cell>
          <cell r="Z67">
            <v>83.8</v>
          </cell>
          <cell r="AA67">
            <v>76.7</v>
          </cell>
        </row>
        <row r="68">
          <cell r="P68">
            <v>35.4</v>
          </cell>
          <cell r="Q68">
            <v>33.9</v>
          </cell>
          <cell r="R68">
            <v>3.4</v>
          </cell>
          <cell r="S68">
            <v>3.9</v>
          </cell>
          <cell r="T68">
            <v>2.2000000000000002</v>
          </cell>
          <cell r="U68">
            <v>4.9000000000000004</v>
          </cell>
          <cell r="V68">
            <v>6.6</v>
          </cell>
          <cell r="W68">
            <v>2.8</v>
          </cell>
          <cell r="X68">
            <v>18.899999999999999</v>
          </cell>
          <cell r="Y68">
            <v>0.4</v>
          </cell>
          <cell r="Z68">
            <v>0</v>
          </cell>
          <cell r="AA68">
            <v>0.8</v>
          </cell>
        </row>
        <row r="69">
          <cell r="P69">
            <v>4.3</v>
          </cell>
          <cell r="Q69">
            <v>13.5</v>
          </cell>
          <cell r="R69">
            <v>244.7</v>
          </cell>
          <cell r="S69">
            <v>193.4</v>
          </cell>
          <cell r="T69">
            <v>73.8</v>
          </cell>
          <cell r="U69">
            <v>31.3</v>
          </cell>
          <cell r="V69">
            <v>7.4</v>
          </cell>
          <cell r="W69">
            <v>196.9</v>
          </cell>
          <cell r="X69">
            <v>175.3</v>
          </cell>
          <cell r="Y69">
            <v>227.1</v>
          </cell>
          <cell r="Z69">
            <v>11.8</v>
          </cell>
          <cell r="AA69">
            <v>6.8</v>
          </cell>
        </row>
        <row r="70">
          <cell r="P70">
            <v>0.1</v>
          </cell>
          <cell r="Q70">
            <v>0.1</v>
          </cell>
          <cell r="R70">
            <v>0.1</v>
          </cell>
          <cell r="S70">
            <v>1.6</v>
          </cell>
          <cell r="T70">
            <v>0.1</v>
          </cell>
          <cell r="U70">
            <v>0.2</v>
          </cell>
          <cell r="V70">
            <v>0.1</v>
          </cell>
          <cell r="W70">
            <v>0</v>
          </cell>
          <cell r="X70">
            <v>1.6</v>
          </cell>
          <cell r="Y70">
            <v>0.2</v>
          </cell>
          <cell r="Z70">
            <v>0.2</v>
          </cell>
          <cell r="AA70">
            <v>0</v>
          </cell>
        </row>
        <row r="72">
          <cell r="P72">
            <v>28.8</v>
          </cell>
          <cell r="Q72">
            <v>35.299999999999997</v>
          </cell>
          <cell r="R72">
            <v>36</v>
          </cell>
          <cell r="S72">
            <v>20.7</v>
          </cell>
          <cell r="T72">
            <v>20.7</v>
          </cell>
          <cell r="U72">
            <v>20.5</v>
          </cell>
          <cell r="V72">
            <v>21.6</v>
          </cell>
          <cell r="W72">
            <v>21.9</v>
          </cell>
          <cell r="X72">
            <v>21</v>
          </cell>
          <cell r="Y72">
            <v>9.6999999999999993</v>
          </cell>
          <cell r="Z72">
            <v>8.6999999999999993</v>
          </cell>
          <cell r="AA72">
            <v>9.1</v>
          </cell>
        </row>
        <row r="73">
          <cell r="P73">
            <v>1728.2</v>
          </cell>
          <cell r="Q73">
            <v>2911.6</v>
          </cell>
          <cell r="R73">
            <v>2211.5</v>
          </cell>
          <cell r="S73">
            <v>1793.3</v>
          </cell>
          <cell r="T73">
            <v>2142.8000000000002</v>
          </cell>
          <cell r="U73">
            <v>2818.8</v>
          </cell>
          <cell r="V73">
            <v>2747.9</v>
          </cell>
          <cell r="W73">
            <v>2136.3000000000002</v>
          </cell>
          <cell r="X73">
            <v>1638.7</v>
          </cell>
          <cell r="Y73">
            <v>1638</v>
          </cell>
          <cell r="Z73">
            <v>2086.4</v>
          </cell>
          <cell r="AA73">
            <v>1295.5999999999999</v>
          </cell>
        </row>
        <row r="74">
          <cell r="P74">
            <v>121.3</v>
          </cell>
          <cell r="Q74">
            <v>214.6</v>
          </cell>
          <cell r="R74">
            <v>311</v>
          </cell>
          <cell r="S74">
            <v>275.39999999999998</v>
          </cell>
          <cell r="T74">
            <v>93.3</v>
          </cell>
          <cell r="U74">
            <v>239.5</v>
          </cell>
          <cell r="V74">
            <v>88.5</v>
          </cell>
          <cell r="W74">
            <v>77.599999999999994</v>
          </cell>
          <cell r="X74">
            <v>144.5</v>
          </cell>
          <cell r="Y74">
            <v>124.2</v>
          </cell>
          <cell r="Z74">
            <v>114.6</v>
          </cell>
          <cell r="AA74">
            <v>100.6</v>
          </cell>
        </row>
        <row r="76">
          <cell r="P76">
            <v>379.2</v>
          </cell>
          <cell r="Q76">
            <v>499.6</v>
          </cell>
          <cell r="R76">
            <v>435.7</v>
          </cell>
          <cell r="S76">
            <v>487.8</v>
          </cell>
          <cell r="T76">
            <v>403.4</v>
          </cell>
          <cell r="U76">
            <v>390.7</v>
          </cell>
          <cell r="V76">
            <v>404.7</v>
          </cell>
          <cell r="W76">
            <v>400.1</v>
          </cell>
          <cell r="X76">
            <v>382.3</v>
          </cell>
          <cell r="Y76">
            <v>361.7</v>
          </cell>
          <cell r="Z76">
            <v>382.3</v>
          </cell>
          <cell r="AA76">
            <v>435.1</v>
          </cell>
        </row>
        <row r="77">
          <cell r="P77">
            <v>109.8</v>
          </cell>
          <cell r="Q77">
            <v>64</v>
          </cell>
          <cell r="R77">
            <v>88.7</v>
          </cell>
          <cell r="S77">
            <v>114.9</v>
          </cell>
          <cell r="T77">
            <v>135.6</v>
          </cell>
          <cell r="U77">
            <v>113.3</v>
          </cell>
          <cell r="V77">
            <v>117.2</v>
          </cell>
          <cell r="W77">
            <v>110.6</v>
          </cell>
          <cell r="X77">
            <v>130.6</v>
          </cell>
          <cell r="Y77">
            <v>142.9</v>
          </cell>
          <cell r="Z77">
            <v>121.9</v>
          </cell>
          <cell r="AA77">
            <v>119.6</v>
          </cell>
        </row>
        <row r="78">
          <cell r="P78">
            <v>2.6</v>
          </cell>
          <cell r="Q78">
            <v>2.5</v>
          </cell>
          <cell r="R78">
            <v>3.1</v>
          </cell>
          <cell r="S78">
            <v>2.2999999999999998</v>
          </cell>
          <cell r="T78">
            <v>2.6</v>
          </cell>
          <cell r="U78">
            <v>2.5</v>
          </cell>
          <cell r="V78">
            <v>2.5</v>
          </cell>
          <cell r="W78">
            <v>2.4</v>
          </cell>
          <cell r="X78">
            <v>2.5</v>
          </cell>
          <cell r="Y78">
            <v>2.6</v>
          </cell>
          <cell r="Z78">
            <v>2.4</v>
          </cell>
          <cell r="AA78">
            <v>2</v>
          </cell>
        </row>
        <row r="80">
          <cell r="P80">
            <v>4.4000000000000004</v>
          </cell>
          <cell r="Q80">
            <v>4.4000000000000004</v>
          </cell>
          <cell r="R80">
            <v>5.7</v>
          </cell>
          <cell r="S80">
            <v>4.5999999999999996</v>
          </cell>
          <cell r="T80">
            <v>5.7</v>
          </cell>
          <cell r="U80">
            <v>4.3</v>
          </cell>
          <cell r="V80">
            <v>3.8</v>
          </cell>
          <cell r="W80">
            <v>4.5</v>
          </cell>
          <cell r="X80">
            <v>3.7</v>
          </cell>
          <cell r="Y80">
            <v>3.6</v>
          </cell>
          <cell r="Z80">
            <v>3.3</v>
          </cell>
          <cell r="AA80">
            <v>4.2</v>
          </cell>
        </row>
        <row r="81">
          <cell r="P81">
            <v>30.1</v>
          </cell>
          <cell r="Q81">
            <v>69</v>
          </cell>
          <cell r="R81">
            <v>182.4</v>
          </cell>
          <cell r="S81">
            <v>82.2</v>
          </cell>
          <cell r="T81">
            <v>97</v>
          </cell>
          <cell r="U81">
            <v>139.19999999999999</v>
          </cell>
          <cell r="V81">
            <v>77</v>
          </cell>
          <cell r="W81">
            <v>81.599999999999994</v>
          </cell>
          <cell r="X81">
            <v>90.2</v>
          </cell>
          <cell r="Y81">
            <v>170.3</v>
          </cell>
          <cell r="Z81">
            <v>153.80000000000001</v>
          </cell>
          <cell r="AA81">
            <v>163.1</v>
          </cell>
        </row>
        <row r="82">
          <cell r="P82">
            <v>3.8</v>
          </cell>
          <cell r="Q82">
            <v>4</v>
          </cell>
          <cell r="R82">
            <v>5</v>
          </cell>
          <cell r="S82">
            <v>3.2</v>
          </cell>
          <cell r="T82">
            <v>4.7</v>
          </cell>
          <cell r="U82">
            <v>3.7</v>
          </cell>
          <cell r="V82">
            <v>4.3</v>
          </cell>
          <cell r="W82">
            <v>3.9</v>
          </cell>
          <cell r="X82">
            <v>3.6</v>
          </cell>
          <cell r="Y82">
            <v>4.5</v>
          </cell>
          <cell r="Z82">
            <v>3.4</v>
          </cell>
          <cell r="AA82">
            <v>3.3</v>
          </cell>
        </row>
        <row r="85">
          <cell r="P85">
            <v>0</v>
          </cell>
          <cell r="Q85">
            <v>0</v>
          </cell>
          <cell r="R85">
            <v>1504.3</v>
          </cell>
          <cell r="S85">
            <v>0</v>
          </cell>
          <cell r="T85">
            <v>0</v>
          </cell>
          <cell r="U85">
            <v>7929.3</v>
          </cell>
          <cell r="V85">
            <v>1000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</row>
        <row r="86">
          <cell r="P86">
            <v>108.9</v>
          </cell>
          <cell r="Q86">
            <v>95.6</v>
          </cell>
          <cell r="R86">
            <v>50.7</v>
          </cell>
          <cell r="S86">
            <v>48.9</v>
          </cell>
          <cell r="T86">
            <v>52.9</v>
          </cell>
          <cell r="U86">
            <v>38.9</v>
          </cell>
          <cell r="V86">
            <v>79.3</v>
          </cell>
          <cell r="W86">
            <v>108.5</v>
          </cell>
          <cell r="X86">
            <v>106.8</v>
          </cell>
          <cell r="Y86">
            <v>253.7</v>
          </cell>
          <cell r="Z86">
            <v>141.30000000000001</v>
          </cell>
          <cell r="AA86">
            <v>1584</v>
          </cell>
        </row>
        <row r="87">
          <cell r="P87">
            <v>41</v>
          </cell>
          <cell r="Q87">
            <v>0</v>
          </cell>
          <cell r="R87">
            <v>0</v>
          </cell>
          <cell r="S87">
            <v>68.7</v>
          </cell>
          <cell r="T87">
            <v>0.5</v>
          </cell>
          <cell r="U87">
            <v>0</v>
          </cell>
          <cell r="V87">
            <v>59.7</v>
          </cell>
          <cell r="W87">
            <v>0</v>
          </cell>
          <cell r="X87">
            <v>0</v>
          </cell>
          <cell r="Y87">
            <v>77.099999999999994</v>
          </cell>
          <cell r="Z87">
            <v>0.7</v>
          </cell>
          <cell r="AA87">
            <v>0</v>
          </cell>
        </row>
        <row r="88"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0.2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</row>
        <row r="89">
          <cell r="P89">
            <v>7.8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</row>
        <row r="90">
          <cell r="P90">
            <v>99.6</v>
          </cell>
          <cell r="Q90">
            <v>816.2</v>
          </cell>
          <cell r="R90">
            <v>96.4</v>
          </cell>
          <cell r="S90">
            <v>95.2</v>
          </cell>
          <cell r="T90">
            <v>98.9</v>
          </cell>
          <cell r="U90">
            <v>96.6</v>
          </cell>
          <cell r="V90">
            <v>106.7</v>
          </cell>
          <cell r="W90">
            <v>116.4</v>
          </cell>
          <cell r="X90">
            <v>111.9</v>
          </cell>
          <cell r="Y90">
            <v>137.6</v>
          </cell>
          <cell r="Z90">
            <v>136.6</v>
          </cell>
          <cell r="AA90">
            <v>236.8</v>
          </cell>
        </row>
        <row r="91">
          <cell r="P91">
            <v>92.6</v>
          </cell>
          <cell r="Q91">
            <v>74.400000000000006</v>
          </cell>
          <cell r="R91">
            <v>72.2</v>
          </cell>
          <cell r="S91">
            <v>71.099999999999994</v>
          </cell>
          <cell r="T91">
            <v>78</v>
          </cell>
          <cell r="U91">
            <v>80.5</v>
          </cell>
          <cell r="V91">
            <v>86.1</v>
          </cell>
          <cell r="W91">
            <v>75.099999999999994</v>
          </cell>
          <cell r="X91">
            <v>76</v>
          </cell>
          <cell r="Y91">
            <v>82.9</v>
          </cell>
          <cell r="Z91">
            <v>70.8</v>
          </cell>
          <cell r="AA91">
            <v>74.900000000000006</v>
          </cell>
        </row>
        <row r="93">
          <cell r="P93">
            <v>745.1</v>
          </cell>
          <cell r="Q93">
            <v>737.5</v>
          </cell>
          <cell r="R93">
            <v>913.2</v>
          </cell>
          <cell r="S93">
            <v>726.3</v>
          </cell>
          <cell r="T93">
            <v>661.8</v>
          </cell>
          <cell r="U93">
            <v>946.5</v>
          </cell>
          <cell r="V93">
            <v>691.5</v>
          </cell>
          <cell r="W93">
            <v>881.6</v>
          </cell>
          <cell r="X93">
            <v>760.5</v>
          </cell>
          <cell r="Y93">
            <v>753.8</v>
          </cell>
          <cell r="Z93">
            <v>879.9</v>
          </cell>
          <cell r="AA93">
            <v>829.7</v>
          </cell>
        </row>
        <row r="94"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</row>
        <row r="95"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</row>
        <row r="96">
          <cell r="P96">
            <v>5.3</v>
          </cell>
          <cell r="Q96">
            <v>4.5999999999999996</v>
          </cell>
          <cell r="R96">
            <v>5.6</v>
          </cell>
          <cell r="S96">
            <v>171.2</v>
          </cell>
          <cell r="T96">
            <v>7.1</v>
          </cell>
          <cell r="U96">
            <v>4.8</v>
          </cell>
          <cell r="V96">
            <v>4.2</v>
          </cell>
          <cell r="W96">
            <v>4.2</v>
          </cell>
          <cell r="X96">
            <v>4.2</v>
          </cell>
          <cell r="Y96">
            <v>2.6</v>
          </cell>
          <cell r="Z96">
            <v>314.39999999999998</v>
          </cell>
          <cell r="AA96">
            <v>3336.9</v>
          </cell>
        </row>
        <row r="99"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25.3</v>
          </cell>
          <cell r="V99">
            <v>0</v>
          </cell>
          <cell r="W99">
            <v>0</v>
          </cell>
          <cell r="X99">
            <v>0</v>
          </cell>
          <cell r="Y99">
            <v>26.3</v>
          </cell>
          <cell r="Z99">
            <v>0</v>
          </cell>
          <cell r="AA99">
            <v>0</v>
          </cell>
        </row>
        <row r="100"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1142.4000000000001</v>
          </cell>
        </row>
        <row r="101">
          <cell r="P101">
            <v>0</v>
          </cell>
          <cell r="Q101">
            <v>0</v>
          </cell>
          <cell r="R101">
            <v>2737</v>
          </cell>
          <cell r="S101">
            <v>544.29999999999995</v>
          </cell>
          <cell r="T101">
            <v>815.4</v>
          </cell>
          <cell r="U101">
            <v>823.6</v>
          </cell>
          <cell r="V101">
            <v>0</v>
          </cell>
          <cell r="W101">
            <v>0</v>
          </cell>
          <cell r="X101">
            <v>0</v>
          </cell>
          <cell r="Y101">
            <v>852.9</v>
          </cell>
          <cell r="Z101">
            <v>1699.9</v>
          </cell>
          <cell r="AA101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0A8A1-2A43-4207-8547-BEB00F69EF2A}">
  <dimension ref="B1:BH152"/>
  <sheetViews>
    <sheetView showGridLines="0" topLeftCell="R118" zoomScaleNormal="100" workbookViewId="0">
      <selection activeCell="AB139" sqref="J139:AB152"/>
    </sheetView>
  </sheetViews>
  <sheetFormatPr baseColWidth="10" defaultColWidth="11.42578125" defaultRowHeight="12.75" x14ac:dyDescent="0.2"/>
  <cols>
    <col min="1" max="1" width="1.5703125" customWidth="1"/>
    <col min="2" max="2" width="81.7109375" customWidth="1"/>
    <col min="3" max="3" width="12.85546875" customWidth="1"/>
    <col min="4" max="8" width="13" customWidth="1"/>
    <col min="9" max="10" width="11.5703125" customWidth="1"/>
    <col min="11" max="11" width="13.7109375" bestFit="1" customWidth="1"/>
    <col min="12" max="13" width="13.7109375" customWidth="1"/>
    <col min="14" max="14" width="13.7109375" bestFit="1" customWidth="1"/>
    <col min="15" max="15" width="14.28515625" bestFit="1" customWidth="1"/>
    <col min="16" max="16" width="11.5703125" customWidth="1"/>
    <col min="17" max="17" width="12.7109375" customWidth="1"/>
    <col min="18" max="18" width="12.85546875" customWidth="1"/>
    <col min="19" max="19" width="14.140625" customWidth="1"/>
    <col min="20" max="20" width="13.42578125" customWidth="1"/>
    <col min="21" max="21" width="12.85546875" customWidth="1"/>
    <col min="22" max="22" width="12.7109375" customWidth="1"/>
    <col min="23" max="23" width="11.85546875" customWidth="1"/>
    <col min="24" max="24" width="15.28515625" customWidth="1"/>
    <col min="25" max="25" width="12.7109375" customWidth="1"/>
    <col min="26" max="26" width="13.85546875" customWidth="1"/>
    <col min="27" max="27" width="13.140625" customWidth="1"/>
    <col min="28" max="28" width="14.140625" customWidth="1"/>
    <col min="29" max="29" width="12.85546875" customWidth="1"/>
    <col min="30" max="30" width="9.42578125" customWidth="1"/>
    <col min="31" max="31" width="17.28515625" style="2" bestFit="1" customWidth="1"/>
    <col min="32" max="32" width="16.7109375" bestFit="1" customWidth="1"/>
    <col min="33" max="33" width="17" bestFit="1" customWidth="1"/>
    <col min="34" max="35" width="16.85546875" bestFit="1" customWidth="1"/>
    <col min="36" max="38" width="16.7109375" bestFit="1" customWidth="1"/>
    <col min="39" max="39" width="17" bestFit="1" customWidth="1"/>
    <col min="40" max="40" width="16.85546875" bestFit="1" customWidth="1"/>
    <col min="41" max="42" width="16.7109375" bestFit="1" customWidth="1"/>
    <col min="43" max="43" width="17.7109375" bestFit="1" customWidth="1"/>
    <col min="44" max="44" width="14.85546875" bestFit="1" customWidth="1"/>
    <col min="45" max="45" width="11.5703125" bestFit="1" customWidth="1"/>
    <col min="46" max="50" width="14.85546875" bestFit="1" customWidth="1"/>
    <col min="51" max="51" width="16.5703125" bestFit="1" customWidth="1"/>
    <col min="52" max="57" width="14.85546875" bestFit="1" customWidth="1"/>
    <col min="58" max="58" width="16.5703125" bestFit="1" customWidth="1"/>
    <col min="59" max="59" width="14.85546875" bestFit="1" customWidth="1"/>
    <col min="60" max="60" width="11.5703125" bestFit="1" customWidth="1"/>
  </cols>
  <sheetData>
    <row r="1" spans="2:44" ht="18.7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44" ht="15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  <c r="AC2" s="3"/>
      <c r="AD2" s="3"/>
    </row>
    <row r="3" spans="2:44" ht="18" customHeight="1" x14ac:dyDescent="0.2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44" ht="17.25" customHeigh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44" ht="17.25" customHeight="1" x14ac:dyDescent="0.2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44" ht="23.25" customHeight="1" x14ac:dyDescent="0.2">
      <c r="B6" s="7" t="s">
        <v>4</v>
      </c>
      <c r="C6" s="8">
        <v>2022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10">
        <v>2022</v>
      </c>
      <c r="P6" s="8">
        <v>2023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10">
        <v>2023</v>
      </c>
      <c r="AC6" s="8" t="s">
        <v>5</v>
      </c>
      <c r="AD6" s="11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</row>
    <row r="7" spans="2:44" ht="29.25" customHeight="1" thickBot="1" x14ac:dyDescent="0.25">
      <c r="B7" s="13"/>
      <c r="C7" s="14" t="s">
        <v>6</v>
      </c>
      <c r="D7" s="14" t="s">
        <v>7</v>
      </c>
      <c r="E7" s="14" t="s">
        <v>8</v>
      </c>
      <c r="F7" s="14" t="s">
        <v>9</v>
      </c>
      <c r="G7" s="14" t="s">
        <v>10</v>
      </c>
      <c r="H7" s="14" t="s">
        <v>11</v>
      </c>
      <c r="I7" s="14" t="s">
        <v>12</v>
      </c>
      <c r="J7" s="14" t="s">
        <v>13</v>
      </c>
      <c r="K7" s="14" t="s">
        <v>14</v>
      </c>
      <c r="L7" s="14" t="s">
        <v>15</v>
      </c>
      <c r="M7" s="14" t="s">
        <v>16</v>
      </c>
      <c r="N7" s="14" t="s">
        <v>17</v>
      </c>
      <c r="O7" s="15"/>
      <c r="P7" s="16" t="s">
        <v>6</v>
      </c>
      <c r="Q7" s="16" t="s">
        <v>7</v>
      </c>
      <c r="R7" s="16" t="s">
        <v>8</v>
      </c>
      <c r="S7" s="16" t="s">
        <v>9</v>
      </c>
      <c r="T7" s="16" t="s">
        <v>10</v>
      </c>
      <c r="U7" s="16" t="s">
        <v>11</v>
      </c>
      <c r="V7" s="16" t="s">
        <v>12</v>
      </c>
      <c r="W7" s="16" t="s">
        <v>13</v>
      </c>
      <c r="X7" s="16" t="s">
        <v>14</v>
      </c>
      <c r="Y7" s="16" t="s">
        <v>15</v>
      </c>
      <c r="Z7" s="16" t="s">
        <v>16</v>
      </c>
      <c r="AA7" s="16" t="s">
        <v>17</v>
      </c>
      <c r="AB7" s="15"/>
      <c r="AC7" s="14" t="s">
        <v>18</v>
      </c>
      <c r="AD7" s="16" t="s">
        <v>19</v>
      </c>
    </row>
    <row r="8" spans="2:44" ht="15.95" customHeight="1" thickTop="1" x14ac:dyDescent="0.2">
      <c r="B8" s="17" t="s">
        <v>20</v>
      </c>
      <c r="C8" s="18">
        <f t="shared" ref="C8:AB8" si="0">+C9+C54+C55+C63+C83</f>
        <v>80867.699999999983</v>
      </c>
      <c r="D8" s="18">
        <f t="shared" si="0"/>
        <v>66273.5</v>
      </c>
      <c r="E8" s="18">
        <f t="shared" si="0"/>
        <v>71822.799999999988</v>
      </c>
      <c r="F8" s="18">
        <f t="shared" si="0"/>
        <v>87402.500000000029</v>
      </c>
      <c r="G8" s="18">
        <f t="shared" si="0"/>
        <v>85020.6</v>
      </c>
      <c r="H8" s="18">
        <f t="shared" si="0"/>
        <v>78772.299999999988</v>
      </c>
      <c r="I8" s="18">
        <f t="shared" si="0"/>
        <v>76871.3</v>
      </c>
      <c r="J8" s="18">
        <f t="shared" si="0"/>
        <v>78405.399999999994</v>
      </c>
      <c r="K8" s="18">
        <f t="shared" si="0"/>
        <v>78954.299999999988</v>
      </c>
      <c r="L8" s="18">
        <f t="shared" si="0"/>
        <v>79129.600000000006</v>
      </c>
      <c r="M8" s="18">
        <f t="shared" si="0"/>
        <v>73216.200000000012</v>
      </c>
      <c r="N8" s="18">
        <f t="shared" si="0"/>
        <v>87276.9</v>
      </c>
      <c r="O8" s="18">
        <f t="shared" si="0"/>
        <v>944013.1</v>
      </c>
      <c r="P8" s="18">
        <f t="shared" si="0"/>
        <v>85752.3</v>
      </c>
      <c r="Q8" s="18">
        <f t="shared" si="0"/>
        <v>73726.7</v>
      </c>
      <c r="R8" s="18">
        <f t="shared" si="0"/>
        <v>84697.400000000009</v>
      </c>
      <c r="S8" s="18">
        <f t="shared" si="0"/>
        <v>93817.8</v>
      </c>
      <c r="T8" s="18">
        <f t="shared" si="0"/>
        <v>90746.000000000015</v>
      </c>
      <c r="U8" s="18">
        <f t="shared" si="0"/>
        <v>106481.30000000002</v>
      </c>
      <c r="V8" s="18">
        <f t="shared" si="0"/>
        <v>97096.4</v>
      </c>
      <c r="W8" s="18">
        <f t="shared" si="0"/>
        <v>79473.100000000006</v>
      </c>
      <c r="X8" s="18">
        <f t="shared" si="0"/>
        <v>87044.900000000009</v>
      </c>
      <c r="Y8" s="18">
        <f t="shared" si="0"/>
        <v>83750.800000000017</v>
      </c>
      <c r="Z8" s="18">
        <f t="shared" si="0"/>
        <v>87964.800000000003</v>
      </c>
      <c r="AA8" s="18">
        <f t="shared" si="0"/>
        <v>91727.799999999988</v>
      </c>
      <c r="AB8" s="19">
        <f t="shared" si="0"/>
        <v>1062279.3</v>
      </c>
      <c r="AC8" s="20">
        <f t="shared" ref="AC8:AC71" si="1">+AB8-O8</f>
        <v>118266.20000000007</v>
      </c>
      <c r="AD8" s="18">
        <f t="shared" ref="AD8:AD56" si="2">+AC8/O8*100</f>
        <v>12.52802529964892</v>
      </c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</row>
    <row r="9" spans="2:44" ht="15.95" customHeight="1" x14ac:dyDescent="0.2">
      <c r="B9" s="22" t="s">
        <v>21</v>
      </c>
      <c r="C9" s="18">
        <f t="shared" ref="C9:AB9" si="3">+C10+C15+C24+C45+C52+C53</f>
        <v>73510.39999999998</v>
      </c>
      <c r="D9" s="18">
        <f t="shared" si="3"/>
        <v>61880.299999999996</v>
      </c>
      <c r="E9" s="18">
        <f t="shared" si="3"/>
        <v>67118.599999999991</v>
      </c>
      <c r="F9" s="18">
        <f t="shared" si="3"/>
        <v>83697.700000000026</v>
      </c>
      <c r="G9" s="18">
        <f t="shared" si="3"/>
        <v>80535.5</v>
      </c>
      <c r="H9" s="18">
        <f t="shared" si="3"/>
        <v>72133.89999999998</v>
      </c>
      <c r="I9" s="18">
        <f t="shared" si="3"/>
        <v>72372.099999999991</v>
      </c>
      <c r="J9" s="18">
        <f t="shared" si="3"/>
        <v>70101.399999999994</v>
      </c>
      <c r="K9" s="18">
        <f t="shared" si="3"/>
        <v>73693.3</v>
      </c>
      <c r="L9" s="18">
        <f t="shared" si="3"/>
        <v>72416.3</v>
      </c>
      <c r="M9" s="18">
        <f t="shared" si="3"/>
        <v>68136.200000000012</v>
      </c>
      <c r="N9" s="18">
        <f t="shared" si="3"/>
        <v>74851.400000000009</v>
      </c>
      <c r="O9" s="18">
        <f t="shared" si="3"/>
        <v>870447.10000000009</v>
      </c>
      <c r="P9" s="18">
        <f t="shared" si="3"/>
        <v>81770.400000000009</v>
      </c>
      <c r="Q9" s="18">
        <f t="shared" si="3"/>
        <v>67845.700000000012</v>
      </c>
      <c r="R9" s="18">
        <f t="shared" si="3"/>
        <v>78084</v>
      </c>
      <c r="S9" s="18">
        <f t="shared" si="3"/>
        <v>89348.800000000003</v>
      </c>
      <c r="T9" s="18">
        <f t="shared" si="3"/>
        <v>86408.500000000015</v>
      </c>
      <c r="U9" s="18">
        <f t="shared" si="3"/>
        <v>87543.1</v>
      </c>
      <c r="V9" s="18">
        <f t="shared" si="3"/>
        <v>90240.5</v>
      </c>
      <c r="W9" s="18">
        <f t="shared" si="3"/>
        <v>74953.700000000012</v>
      </c>
      <c r="X9" s="18">
        <f t="shared" si="3"/>
        <v>77560.2</v>
      </c>
      <c r="Y9" s="18">
        <f t="shared" si="3"/>
        <v>79259.100000000006</v>
      </c>
      <c r="Z9" s="18">
        <f t="shared" si="3"/>
        <v>80806.5</v>
      </c>
      <c r="AA9" s="18">
        <f t="shared" si="3"/>
        <v>78070</v>
      </c>
      <c r="AB9" s="19">
        <f t="shared" si="3"/>
        <v>971890.5</v>
      </c>
      <c r="AC9" s="20">
        <f t="shared" si="1"/>
        <v>101443.39999999991</v>
      </c>
      <c r="AD9" s="18">
        <f t="shared" si="2"/>
        <v>11.654171746910283</v>
      </c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</row>
    <row r="10" spans="2:44" ht="15.95" customHeight="1" x14ac:dyDescent="0.2">
      <c r="B10" s="23" t="s">
        <v>22</v>
      </c>
      <c r="C10" s="18">
        <f t="shared" ref="C10:AB10" si="4">SUM(C11:C14)</f>
        <v>24882.1</v>
      </c>
      <c r="D10" s="18">
        <f t="shared" si="4"/>
        <v>16246.9</v>
      </c>
      <c r="E10" s="18">
        <f t="shared" si="4"/>
        <v>18065.7</v>
      </c>
      <c r="F10" s="18">
        <f t="shared" si="4"/>
        <v>36171.399999999994</v>
      </c>
      <c r="G10" s="18">
        <f t="shared" si="4"/>
        <v>30998.699999999997</v>
      </c>
      <c r="H10" s="18">
        <f t="shared" si="4"/>
        <v>21322.1</v>
      </c>
      <c r="I10" s="18">
        <f t="shared" si="4"/>
        <v>24440.600000000002</v>
      </c>
      <c r="J10" s="18">
        <f t="shared" ref="J10:M10" si="5">SUM(J11:J14)</f>
        <v>19683.7</v>
      </c>
      <c r="K10" s="18">
        <f t="shared" si="5"/>
        <v>21864.7</v>
      </c>
      <c r="L10" s="18">
        <f t="shared" si="5"/>
        <v>22527</v>
      </c>
      <c r="M10" s="18">
        <f t="shared" si="5"/>
        <v>20210.099999999999</v>
      </c>
      <c r="N10" s="18">
        <f t="shared" si="4"/>
        <v>22089.200000000001</v>
      </c>
      <c r="O10" s="18">
        <f t="shared" si="4"/>
        <v>278502.2</v>
      </c>
      <c r="P10" s="18">
        <f t="shared" si="4"/>
        <v>29225</v>
      </c>
      <c r="Q10" s="18">
        <f t="shared" si="4"/>
        <v>21052.799999999999</v>
      </c>
      <c r="R10" s="18">
        <f t="shared" si="4"/>
        <v>22967.1</v>
      </c>
      <c r="S10" s="18">
        <f t="shared" si="4"/>
        <v>39509.100000000006</v>
      </c>
      <c r="T10" s="18">
        <f t="shared" si="4"/>
        <v>34079.699999999997</v>
      </c>
      <c r="U10" s="18">
        <f t="shared" si="4"/>
        <v>35324.299999999996</v>
      </c>
      <c r="V10" s="18">
        <f t="shared" si="4"/>
        <v>38983.5</v>
      </c>
      <c r="W10" s="18">
        <f t="shared" ref="W10:Z10" si="6">SUM(W11:W14)</f>
        <v>22772.400000000001</v>
      </c>
      <c r="X10" s="18">
        <f t="shared" si="6"/>
        <v>23816</v>
      </c>
      <c r="Y10" s="18">
        <f t="shared" si="6"/>
        <v>24315.3</v>
      </c>
      <c r="Z10" s="18">
        <f t="shared" si="6"/>
        <v>25934.2</v>
      </c>
      <c r="AA10" s="18">
        <f t="shared" si="4"/>
        <v>24254.399999999998</v>
      </c>
      <c r="AB10" s="19">
        <f t="shared" si="4"/>
        <v>342233.8</v>
      </c>
      <c r="AC10" s="20">
        <f t="shared" si="1"/>
        <v>63731.599999999977</v>
      </c>
      <c r="AD10" s="18">
        <f t="shared" si="2"/>
        <v>22.883697148532388</v>
      </c>
      <c r="AE10" s="21"/>
      <c r="AF10" s="21"/>
    </row>
    <row r="11" spans="2:44" ht="15.95" customHeight="1" x14ac:dyDescent="0.2">
      <c r="B11" s="24" t="s">
        <v>23</v>
      </c>
      <c r="C11" s="25">
        <v>8213.4</v>
      </c>
      <c r="D11" s="25">
        <v>6823.7</v>
      </c>
      <c r="E11" s="25">
        <v>7665.4</v>
      </c>
      <c r="F11" s="25">
        <v>7677.4</v>
      </c>
      <c r="G11" s="25">
        <v>8262.4</v>
      </c>
      <c r="H11" s="25">
        <v>6881.5</v>
      </c>
      <c r="I11" s="25">
        <v>5893.1</v>
      </c>
      <c r="J11" s="25">
        <v>6865.2</v>
      </c>
      <c r="K11" s="25">
        <v>7789</v>
      </c>
      <c r="L11" s="25">
        <v>6428.4</v>
      </c>
      <c r="M11" s="25">
        <v>6916.1</v>
      </c>
      <c r="N11" s="25">
        <v>7784.1</v>
      </c>
      <c r="O11" s="26">
        <f>SUM(C11:N11)</f>
        <v>87199.700000000012</v>
      </c>
      <c r="P11" s="25">
        <v>10101.6</v>
      </c>
      <c r="Q11" s="25">
        <v>8585.1</v>
      </c>
      <c r="R11" s="25">
        <v>9046.2000000000007</v>
      </c>
      <c r="S11" s="25">
        <v>8895.6</v>
      </c>
      <c r="T11" s="25">
        <v>9912.6</v>
      </c>
      <c r="U11" s="25">
        <v>7929.1</v>
      </c>
      <c r="V11" s="25">
        <v>7446.9</v>
      </c>
      <c r="W11" s="25">
        <v>7885.7</v>
      </c>
      <c r="X11" s="25">
        <v>7842</v>
      </c>
      <c r="Y11" s="25">
        <v>7744.4</v>
      </c>
      <c r="Z11" s="25">
        <v>8250.6</v>
      </c>
      <c r="AA11" s="25">
        <v>9510.1</v>
      </c>
      <c r="AB11" s="27">
        <f>SUM(P11:AA11)</f>
        <v>103149.90000000001</v>
      </c>
      <c r="AC11" s="28">
        <f t="shared" si="1"/>
        <v>15950.199999999997</v>
      </c>
      <c r="AD11" s="25">
        <f t="shared" si="2"/>
        <v>18.291576691204206</v>
      </c>
      <c r="AE11" s="21"/>
      <c r="AF11" s="21"/>
    </row>
    <row r="12" spans="2:44" ht="15.95" customHeight="1" x14ac:dyDescent="0.2">
      <c r="B12" s="24" t="s">
        <v>24</v>
      </c>
      <c r="C12" s="25">
        <v>10863.5</v>
      </c>
      <c r="D12" s="25">
        <v>6754.3</v>
      </c>
      <c r="E12" s="25">
        <v>7280.6</v>
      </c>
      <c r="F12" s="25">
        <v>24162.1</v>
      </c>
      <c r="G12" s="25">
        <v>18167.7</v>
      </c>
      <c r="H12" s="25">
        <v>9882.7000000000007</v>
      </c>
      <c r="I12" s="25">
        <v>13510.8</v>
      </c>
      <c r="J12" s="25">
        <v>9376.2000000000007</v>
      </c>
      <c r="K12" s="25">
        <v>9413.7999999999993</v>
      </c>
      <c r="L12" s="25">
        <v>12478</v>
      </c>
      <c r="M12" s="25">
        <v>9433.2999999999993</v>
      </c>
      <c r="N12" s="25">
        <v>9561.2999999999993</v>
      </c>
      <c r="O12" s="26">
        <f>SUM(C12:N12)</f>
        <v>140884.29999999999</v>
      </c>
      <c r="P12" s="25">
        <v>12514</v>
      </c>
      <c r="Q12" s="25">
        <v>9348.4</v>
      </c>
      <c r="R12" s="25">
        <v>9907.2000000000007</v>
      </c>
      <c r="S12" s="25">
        <v>25353.7</v>
      </c>
      <c r="T12" s="25">
        <v>16932.3</v>
      </c>
      <c r="U12" s="25">
        <v>22657.599999999999</v>
      </c>
      <c r="V12" s="25">
        <v>26942.3</v>
      </c>
      <c r="W12" s="25">
        <v>10794.6</v>
      </c>
      <c r="X12" s="25">
        <v>11291.5</v>
      </c>
      <c r="Y12" s="25">
        <v>11978.1</v>
      </c>
      <c r="Z12" s="25">
        <v>13055.8</v>
      </c>
      <c r="AA12" s="25">
        <v>9299.9</v>
      </c>
      <c r="AB12" s="27">
        <f>SUM(P12:AA12)</f>
        <v>180075.4</v>
      </c>
      <c r="AC12" s="28">
        <f t="shared" si="1"/>
        <v>39191.100000000006</v>
      </c>
      <c r="AD12" s="25">
        <f t="shared" si="2"/>
        <v>27.817932871157403</v>
      </c>
      <c r="AE12" s="21"/>
      <c r="AF12" s="21"/>
    </row>
    <row r="13" spans="2:44" ht="15.95" customHeight="1" x14ac:dyDescent="0.2">
      <c r="B13" s="24" t="s">
        <v>25</v>
      </c>
      <c r="C13" s="25">
        <v>5706.1</v>
      </c>
      <c r="D13" s="25">
        <v>2498.9</v>
      </c>
      <c r="E13" s="25">
        <v>2986.7</v>
      </c>
      <c r="F13" s="25">
        <v>4221.2</v>
      </c>
      <c r="G13" s="25">
        <v>4423.3</v>
      </c>
      <c r="H13" s="25">
        <v>4380.8</v>
      </c>
      <c r="I13" s="25">
        <v>4877.7</v>
      </c>
      <c r="J13" s="25">
        <v>3242.5</v>
      </c>
      <c r="K13" s="25">
        <v>4514</v>
      </c>
      <c r="L13" s="25">
        <v>3424.5</v>
      </c>
      <c r="M13" s="25">
        <v>3722.4</v>
      </c>
      <c r="N13" s="25">
        <v>4382.2</v>
      </c>
      <c r="O13" s="26">
        <f>SUM(C13:N13)</f>
        <v>48380.299999999996</v>
      </c>
      <c r="P13" s="25">
        <v>6473.7</v>
      </c>
      <c r="Q13" s="25">
        <v>3005.7</v>
      </c>
      <c r="R13" s="25">
        <v>3881.6</v>
      </c>
      <c r="S13" s="25">
        <v>5126.3999999999996</v>
      </c>
      <c r="T13" s="25">
        <v>7004.1</v>
      </c>
      <c r="U13" s="25">
        <v>4567.5</v>
      </c>
      <c r="V13" s="25">
        <v>4365.3</v>
      </c>
      <c r="W13" s="25">
        <v>3898.9</v>
      </c>
      <c r="X13" s="25">
        <v>4504.8</v>
      </c>
      <c r="Y13" s="25">
        <v>4319.8</v>
      </c>
      <c r="Z13" s="25">
        <v>4440.1000000000004</v>
      </c>
      <c r="AA13" s="25">
        <v>5159.8</v>
      </c>
      <c r="AB13" s="27">
        <f>SUM(P13:AA13)</f>
        <v>56747.700000000012</v>
      </c>
      <c r="AC13" s="28">
        <f t="shared" si="1"/>
        <v>8367.400000000016</v>
      </c>
      <c r="AD13" s="25">
        <f t="shared" si="2"/>
        <v>17.29505604553923</v>
      </c>
      <c r="AE13" s="21"/>
      <c r="AF13" s="21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</row>
    <row r="14" spans="2:44" ht="15.95" customHeight="1" x14ac:dyDescent="0.2">
      <c r="B14" s="24" t="s">
        <v>26</v>
      </c>
      <c r="C14" s="25">
        <v>99.1</v>
      </c>
      <c r="D14" s="25">
        <v>170</v>
      </c>
      <c r="E14" s="25">
        <v>133</v>
      </c>
      <c r="F14" s="25">
        <v>110.7</v>
      </c>
      <c r="G14" s="25">
        <v>145.30000000000001</v>
      </c>
      <c r="H14" s="25">
        <v>177.1</v>
      </c>
      <c r="I14" s="25">
        <v>159</v>
      </c>
      <c r="J14" s="25">
        <v>199.8</v>
      </c>
      <c r="K14" s="25">
        <v>147.9</v>
      </c>
      <c r="L14" s="25">
        <v>196.1</v>
      </c>
      <c r="M14" s="25">
        <v>138.30000000000001</v>
      </c>
      <c r="N14" s="25">
        <v>361.6</v>
      </c>
      <c r="O14" s="26">
        <f>SUM(C14:N14)</f>
        <v>2037.9</v>
      </c>
      <c r="P14" s="25">
        <v>135.69999999999999</v>
      </c>
      <c r="Q14" s="25">
        <v>113.6</v>
      </c>
      <c r="R14" s="25">
        <v>132.1</v>
      </c>
      <c r="S14" s="25">
        <v>133.4</v>
      </c>
      <c r="T14" s="25">
        <v>230.7</v>
      </c>
      <c r="U14" s="25">
        <v>170.1</v>
      </c>
      <c r="V14" s="25">
        <v>229</v>
      </c>
      <c r="W14" s="25">
        <v>193.2</v>
      </c>
      <c r="X14" s="25">
        <v>177.7</v>
      </c>
      <c r="Y14" s="25">
        <v>273</v>
      </c>
      <c r="Z14" s="25">
        <v>187.7</v>
      </c>
      <c r="AA14" s="25">
        <v>284.60000000000002</v>
      </c>
      <c r="AB14" s="27">
        <f>SUM(P14:AA14)</f>
        <v>2260.8000000000002</v>
      </c>
      <c r="AC14" s="28">
        <f t="shared" si="1"/>
        <v>222.90000000000009</v>
      </c>
      <c r="AD14" s="25">
        <f t="shared" si="2"/>
        <v>10.937730016193143</v>
      </c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</row>
    <row r="15" spans="2:44" ht="15.95" customHeight="1" x14ac:dyDescent="0.2">
      <c r="B15" s="22" t="s">
        <v>27</v>
      </c>
      <c r="C15" s="29">
        <f t="shared" ref="C15:AB15" si="7">+C16+C23</f>
        <v>2422.8000000000002</v>
      </c>
      <c r="D15" s="30">
        <f t="shared" si="7"/>
        <v>3160.0999999999995</v>
      </c>
      <c r="E15" s="30">
        <f t="shared" si="7"/>
        <v>4726.9999999999991</v>
      </c>
      <c r="F15" s="30">
        <f t="shared" si="7"/>
        <v>4715.4000000000005</v>
      </c>
      <c r="G15" s="30">
        <f t="shared" si="7"/>
        <v>4823.7000000000016</v>
      </c>
      <c r="H15" s="30">
        <f t="shared" si="7"/>
        <v>3340.1000000000004</v>
      </c>
      <c r="I15" s="30">
        <f t="shared" si="7"/>
        <v>3396.4999999999995</v>
      </c>
      <c r="J15" s="30">
        <f t="shared" si="7"/>
        <v>3441.1</v>
      </c>
      <c r="K15" s="30">
        <f t="shared" si="7"/>
        <v>4491.8999999999996</v>
      </c>
      <c r="L15" s="30">
        <f t="shared" si="7"/>
        <v>5624</v>
      </c>
      <c r="M15" s="30">
        <f t="shared" si="7"/>
        <v>3201.2000000000003</v>
      </c>
      <c r="N15" s="30">
        <f t="shared" si="7"/>
        <v>4018.1</v>
      </c>
      <c r="O15" s="30">
        <f t="shared" si="7"/>
        <v>47361.9</v>
      </c>
      <c r="P15" s="29">
        <f t="shared" si="7"/>
        <v>2893.2000000000003</v>
      </c>
      <c r="Q15" s="30">
        <f t="shared" si="7"/>
        <v>3129.3999999999996</v>
      </c>
      <c r="R15" s="30">
        <f t="shared" si="7"/>
        <v>5476.6</v>
      </c>
      <c r="S15" s="30">
        <f t="shared" si="7"/>
        <v>4640.9000000000005</v>
      </c>
      <c r="T15" s="30">
        <f t="shared" si="7"/>
        <v>4964.2999999999993</v>
      </c>
      <c r="U15" s="30">
        <f t="shared" si="7"/>
        <v>4855</v>
      </c>
      <c r="V15" s="30">
        <f t="shared" si="7"/>
        <v>3416.9999999999995</v>
      </c>
      <c r="W15" s="30">
        <f t="shared" si="7"/>
        <v>3131.4</v>
      </c>
      <c r="X15" s="30">
        <f t="shared" si="7"/>
        <v>4666.2</v>
      </c>
      <c r="Y15" s="30">
        <f t="shared" si="7"/>
        <v>6149.8</v>
      </c>
      <c r="Z15" s="30">
        <f t="shared" si="7"/>
        <v>3378.8999999999996</v>
      </c>
      <c r="AA15" s="30">
        <f t="shared" si="7"/>
        <v>4606.9000000000005</v>
      </c>
      <c r="AB15" s="19">
        <f t="shared" si="7"/>
        <v>51309.599999999999</v>
      </c>
      <c r="AC15" s="31">
        <f t="shared" si="1"/>
        <v>3947.6999999999971</v>
      </c>
      <c r="AD15" s="30">
        <f t="shared" si="2"/>
        <v>8.3351808098914884</v>
      </c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</row>
    <row r="16" spans="2:44" ht="15.95" customHeight="1" x14ac:dyDescent="0.2">
      <c r="B16" s="32" t="s">
        <v>28</v>
      </c>
      <c r="C16" s="29">
        <f>SUM(C17:C22)</f>
        <v>2294.1000000000004</v>
      </c>
      <c r="D16" s="30">
        <f t="shared" ref="D16:AB16" si="8">SUM(D17:D22)</f>
        <v>2965.8999999999996</v>
      </c>
      <c r="E16" s="30">
        <f t="shared" si="8"/>
        <v>4480.9999999999991</v>
      </c>
      <c r="F16" s="30">
        <f t="shared" si="8"/>
        <v>4530.6000000000004</v>
      </c>
      <c r="G16" s="30">
        <f t="shared" si="8"/>
        <v>4603.1000000000013</v>
      </c>
      <c r="H16" s="30">
        <f t="shared" si="8"/>
        <v>3138.1000000000004</v>
      </c>
      <c r="I16" s="30">
        <f t="shared" si="8"/>
        <v>3202.2999999999997</v>
      </c>
      <c r="J16" s="30">
        <f t="shared" si="8"/>
        <v>3250.4</v>
      </c>
      <c r="K16" s="30">
        <f t="shared" si="8"/>
        <v>4296.7</v>
      </c>
      <c r="L16" s="30">
        <f t="shared" si="8"/>
        <v>5441.4</v>
      </c>
      <c r="M16" s="30">
        <f t="shared" si="8"/>
        <v>3033.8</v>
      </c>
      <c r="N16" s="30">
        <f t="shared" si="8"/>
        <v>3823.5</v>
      </c>
      <c r="O16" s="30">
        <f t="shared" si="8"/>
        <v>45060.9</v>
      </c>
      <c r="P16" s="29">
        <f t="shared" si="8"/>
        <v>2753.4</v>
      </c>
      <c r="Q16" s="30">
        <f t="shared" si="8"/>
        <v>2975.2</v>
      </c>
      <c r="R16" s="30">
        <f t="shared" si="8"/>
        <v>5249.8</v>
      </c>
      <c r="S16" s="30">
        <f t="shared" si="8"/>
        <v>4483.3</v>
      </c>
      <c r="T16" s="30">
        <f t="shared" si="8"/>
        <v>4764.0999999999995</v>
      </c>
      <c r="U16" s="30">
        <f t="shared" si="8"/>
        <v>4655.8999999999996</v>
      </c>
      <c r="V16" s="30">
        <f t="shared" si="8"/>
        <v>3222.2999999999997</v>
      </c>
      <c r="W16" s="30">
        <f t="shared" si="8"/>
        <v>2985.1</v>
      </c>
      <c r="X16" s="30">
        <f t="shared" si="8"/>
        <v>4523.0999999999995</v>
      </c>
      <c r="Y16" s="30">
        <f t="shared" si="8"/>
        <v>5992.8</v>
      </c>
      <c r="Z16" s="30">
        <f t="shared" si="8"/>
        <v>3217.3999999999996</v>
      </c>
      <c r="AA16" s="30">
        <f t="shared" si="8"/>
        <v>4401.1000000000004</v>
      </c>
      <c r="AB16" s="19">
        <f t="shared" si="8"/>
        <v>49223.5</v>
      </c>
      <c r="AC16" s="31">
        <f t="shared" si="1"/>
        <v>4162.5999999999985</v>
      </c>
      <c r="AD16" s="30">
        <f t="shared" si="2"/>
        <v>9.2377205071358954</v>
      </c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</row>
    <row r="17" spans="2:60" ht="15.95" customHeight="1" x14ac:dyDescent="0.2">
      <c r="B17" s="33" t="s">
        <v>29</v>
      </c>
      <c r="C17" s="34">
        <v>95.3</v>
      </c>
      <c r="D17" s="35">
        <v>354</v>
      </c>
      <c r="E17" s="35">
        <v>1483.4</v>
      </c>
      <c r="F17" s="35">
        <v>189.1</v>
      </c>
      <c r="G17" s="35">
        <v>168.8</v>
      </c>
      <c r="H17" s="35">
        <v>140.1</v>
      </c>
      <c r="I17" s="35">
        <v>136.6</v>
      </c>
      <c r="J17" s="35">
        <v>334.9</v>
      </c>
      <c r="K17" s="35">
        <v>1180.0999999999999</v>
      </c>
      <c r="L17" s="35">
        <v>145.1</v>
      </c>
      <c r="M17" s="35">
        <v>113.4</v>
      </c>
      <c r="N17" s="35">
        <v>96.7</v>
      </c>
      <c r="O17" s="26">
        <f t="shared" ref="O17:O23" si="9">SUM(C17:N17)</f>
        <v>4437.5</v>
      </c>
      <c r="P17" s="35">
        <v>103.8</v>
      </c>
      <c r="Q17" s="35">
        <v>380.9</v>
      </c>
      <c r="R17" s="35">
        <v>1696.1</v>
      </c>
      <c r="S17" s="35">
        <v>178.8</v>
      </c>
      <c r="T17" s="35">
        <v>181.5</v>
      </c>
      <c r="U17" s="25">
        <v>161.69999999999999</v>
      </c>
      <c r="V17" s="25">
        <v>143.30000000000001</v>
      </c>
      <c r="W17" s="25">
        <v>273.60000000000002</v>
      </c>
      <c r="X17" s="25">
        <v>1345.4</v>
      </c>
      <c r="Y17" s="25">
        <v>202</v>
      </c>
      <c r="Z17" s="25">
        <v>178.8</v>
      </c>
      <c r="AA17" s="25">
        <v>259.3</v>
      </c>
      <c r="AB17" s="27">
        <f t="shared" ref="AB17:AB23" si="10">SUM(P17:AA17)</f>
        <v>5105.2000000000007</v>
      </c>
      <c r="AC17" s="28">
        <f t="shared" si="1"/>
        <v>667.70000000000073</v>
      </c>
      <c r="AD17" s="25">
        <f t="shared" si="2"/>
        <v>15.046760563380298</v>
      </c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</row>
    <row r="18" spans="2:60" ht="15.95" customHeight="1" x14ac:dyDescent="0.2">
      <c r="B18" s="33" t="s">
        <v>30</v>
      </c>
      <c r="C18" s="34">
        <v>257.10000000000002</v>
      </c>
      <c r="D18" s="35">
        <v>217.9</v>
      </c>
      <c r="E18" s="35">
        <v>234.2</v>
      </c>
      <c r="F18" s="35">
        <v>1658.7</v>
      </c>
      <c r="G18" s="35">
        <v>2019.9</v>
      </c>
      <c r="H18" s="35">
        <v>317.10000000000002</v>
      </c>
      <c r="I18" s="35">
        <v>349.9</v>
      </c>
      <c r="J18" s="35">
        <v>170.8</v>
      </c>
      <c r="K18" s="35">
        <v>193.6</v>
      </c>
      <c r="L18" s="35">
        <v>2749.6</v>
      </c>
      <c r="M18" s="35">
        <v>285.89999999999998</v>
      </c>
      <c r="N18" s="35">
        <v>159.80000000000001</v>
      </c>
      <c r="O18" s="26">
        <f t="shared" si="9"/>
        <v>8614.5</v>
      </c>
      <c r="P18" s="35">
        <v>246</v>
      </c>
      <c r="Q18" s="35">
        <v>149.4</v>
      </c>
      <c r="R18" s="35">
        <v>262</v>
      </c>
      <c r="S18" s="35">
        <v>1900.6</v>
      </c>
      <c r="T18" s="35">
        <v>2008.7</v>
      </c>
      <c r="U18" s="35">
        <v>279.3</v>
      </c>
      <c r="V18" s="35">
        <v>348.2</v>
      </c>
      <c r="W18" s="35">
        <v>147.19999999999999</v>
      </c>
      <c r="X18" s="35">
        <v>235.2</v>
      </c>
      <c r="Y18" s="35">
        <v>3019.3</v>
      </c>
      <c r="Z18" s="35">
        <v>350.2</v>
      </c>
      <c r="AA18" s="35">
        <v>454.9</v>
      </c>
      <c r="AB18" s="27">
        <f t="shared" si="10"/>
        <v>9401</v>
      </c>
      <c r="AC18" s="28">
        <f t="shared" si="1"/>
        <v>786.5</v>
      </c>
      <c r="AD18" s="25">
        <f t="shared" si="2"/>
        <v>9.1299553079110805</v>
      </c>
      <c r="AE18" s="21"/>
      <c r="AF18" s="21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2:60" ht="15.95" customHeight="1" x14ac:dyDescent="0.2">
      <c r="B19" s="33" t="s">
        <v>31</v>
      </c>
      <c r="C19" s="34">
        <v>810.2</v>
      </c>
      <c r="D19" s="35">
        <v>983.3</v>
      </c>
      <c r="E19" s="35">
        <v>1189.0999999999999</v>
      </c>
      <c r="F19" s="35">
        <v>954.5</v>
      </c>
      <c r="G19" s="35">
        <v>1003.2</v>
      </c>
      <c r="H19" s="35">
        <v>1151</v>
      </c>
      <c r="I19" s="35">
        <v>1047.5</v>
      </c>
      <c r="J19" s="35">
        <v>1359.9</v>
      </c>
      <c r="K19" s="35">
        <v>1113.8</v>
      </c>
      <c r="L19" s="35">
        <v>1011.6</v>
      </c>
      <c r="M19" s="35">
        <v>1121.8</v>
      </c>
      <c r="N19" s="35">
        <v>1268.8</v>
      </c>
      <c r="O19" s="26">
        <f t="shared" si="9"/>
        <v>13014.699999999999</v>
      </c>
      <c r="P19" s="35">
        <v>754.8</v>
      </c>
      <c r="Q19" s="35">
        <v>1023.7</v>
      </c>
      <c r="R19" s="35">
        <v>1321.7</v>
      </c>
      <c r="S19" s="35">
        <v>978</v>
      </c>
      <c r="T19" s="35">
        <v>1028.7</v>
      </c>
      <c r="U19" s="35">
        <v>1078.2</v>
      </c>
      <c r="V19" s="35">
        <v>1213.0999999999999</v>
      </c>
      <c r="W19" s="35">
        <v>1115.3</v>
      </c>
      <c r="X19" s="35">
        <v>1083.5999999999999</v>
      </c>
      <c r="Y19" s="35">
        <v>1205</v>
      </c>
      <c r="Z19" s="35">
        <v>1124.2</v>
      </c>
      <c r="AA19" s="35">
        <v>1205.5</v>
      </c>
      <c r="AB19" s="27">
        <f t="shared" si="10"/>
        <v>13131.8</v>
      </c>
      <c r="AC19" s="28">
        <f t="shared" si="1"/>
        <v>117.10000000000036</v>
      </c>
      <c r="AD19" s="25">
        <f t="shared" si="2"/>
        <v>0.89975181909687019</v>
      </c>
      <c r="AE19" s="21"/>
      <c r="AF19" s="21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2:60" ht="15.95" customHeight="1" x14ac:dyDescent="0.2">
      <c r="B20" s="36" t="s">
        <v>32</v>
      </c>
      <c r="C20" s="25">
        <v>150.19999999999999</v>
      </c>
      <c r="D20" s="35">
        <v>186.7</v>
      </c>
      <c r="E20" s="35">
        <v>205</v>
      </c>
      <c r="F20" s="35">
        <v>156.5</v>
      </c>
      <c r="G20" s="35">
        <v>171.8</v>
      </c>
      <c r="H20" s="35">
        <v>168.6</v>
      </c>
      <c r="I20" s="35">
        <v>165.1</v>
      </c>
      <c r="J20" s="35">
        <v>170.4</v>
      </c>
      <c r="K20" s="35">
        <v>159.6</v>
      </c>
      <c r="L20" s="35">
        <v>158</v>
      </c>
      <c r="M20" s="35">
        <v>176.8</v>
      </c>
      <c r="N20" s="35">
        <v>179.6</v>
      </c>
      <c r="O20" s="26">
        <f t="shared" si="9"/>
        <v>2048.2999999999997</v>
      </c>
      <c r="P20" s="35">
        <v>161</v>
      </c>
      <c r="Q20" s="35">
        <v>167.9</v>
      </c>
      <c r="R20" s="35">
        <v>203.4</v>
      </c>
      <c r="S20" s="35">
        <v>161.80000000000001</v>
      </c>
      <c r="T20" s="35">
        <v>185.3</v>
      </c>
      <c r="U20" s="35">
        <v>180</v>
      </c>
      <c r="V20" s="35">
        <v>167.9</v>
      </c>
      <c r="W20" s="35">
        <v>166.8</v>
      </c>
      <c r="X20" s="35">
        <v>175.8</v>
      </c>
      <c r="Y20" s="35">
        <v>181.5</v>
      </c>
      <c r="Z20" s="35">
        <v>171.7</v>
      </c>
      <c r="AA20" s="35">
        <v>175.8</v>
      </c>
      <c r="AB20" s="27">
        <f t="shared" si="10"/>
        <v>2098.9</v>
      </c>
      <c r="AC20" s="28">
        <f t="shared" si="1"/>
        <v>50.600000000000364</v>
      </c>
      <c r="AD20" s="25">
        <f t="shared" si="2"/>
        <v>2.4703412586047144</v>
      </c>
      <c r="AE20" s="21"/>
      <c r="AF20" s="21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2:60" ht="15.95" customHeight="1" x14ac:dyDescent="0.2">
      <c r="B21" s="33" t="s">
        <v>33</v>
      </c>
      <c r="C21" s="25">
        <v>833.9</v>
      </c>
      <c r="D21" s="35">
        <v>1008.5</v>
      </c>
      <c r="E21" s="35">
        <v>1007.9</v>
      </c>
      <c r="F21" s="35">
        <v>1287.3</v>
      </c>
      <c r="G21" s="35">
        <v>1032.5999999999999</v>
      </c>
      <c r="H21" s="35">
        <v>1029.5</v>
      </c>
      <c r="I21" s="35">
        <v>1328.1</v>
      </c>
      <c r="J21" s="35">
        <v>996.7</v>
      </c>
      <c r="K21" s="35">
        <v>1294.5999999999999</v>
      </c>
      <c r="L21" s="35">
        <v>1066.3</v>
      </c>
      <c r="M21" s="35">
        <v>1041.9000000000001</v>
      </c>
      <c r="N21" s="35">
        <v>1620.2</v>
      </c>
      <c r="O21" s="26">
        <f t="shared" si="9"/>
        <v>13547.500000000002</v>
      </c>
      <c r="P21" s="35">
        <v>1055.2</v>
      </c>
      <c r="Q21" s="35">
        <v>1123.8</v>
      </c>
      <c r="R21" s="35">
        <v>1448.3</v>
      </c>
      <c r="S21" s="35">
        <v>1107.2</v>
      </c>
      <c r="T21" s="35">
        <v>1172.7</v>
      </c>
      <c r="U21" s="35">
        <v>1450.2</v>
      </c>
      <c r="V21" s="35">
        <v>1190.5999999999999</v>
      </c>
      <c r="W21" s="35">
        <v>1114.3</v>
      </c>
      <c r="X21" s="35">
        <v>1548.7</v>
      </c>
      <c r="Y21" s="35">
        <v>1215.2</v>
      </c>
      <c r="Z21" s="35">
        <v>1210.8</v>
      </c>
      <c r="AA21" s="35">
        <v>1869.1</v>
      </c>
      <c r="AB21" s="27">
        <f t="shared" si="10"/>
        <v>15506.1</v>
      </c>
      <c r="AC21" s="28">
        <f t="shared" si="1"/>
        <v>1958.5999999999985</v>
      </c>
      <c r="AD21" s="25">
        <f t="shared" si="2"/>
        <v>14.457279940948503</v>
      </c>
      <c r="AE21" s="21"/>
      <c r="AF21" s="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2:60" ht="15.95" customHeight="1" x14ac:dyDescent="0.2">
      <c r="B22" s="36" t="s">
        <v>34</v>
      </c>
      <c r="C22" s="25">
        <v>147.4</v>
      </c>
      <c r="D22" s="35">
        <v>215.5</v>
      </c>
      <c r="E22" s="35">
        <v>361.4</v>
      </c>
      <c r="F22" s="35">
        <v>284.5</v>
      </c>
      <c r="G22" s="35">
        <v>206.8</v>
      </c>
      <c r="H22" s="35">
        <v>331.8</v>
      </c>
      <c r="I22" s="35">
        <v>175.1</v>
      </c>
      <c r="J22" s="35">
        <v>217.7</v>
      </c>
      <c r="K22" s="35">
        <v>355</v>
      </c>
      <c r="L22" s="35">
        <v>310.8</v>
      </c>
      <c r="M22" s="35">
        <v>294</v>
      </c>
      <c r="N22" s="35">
        <v>498.4</v>
      </c>
      <c r="O22" s="26">
        <f t="shared" si="9"/>
        <v>3398.4</v>
      </c>
      <c r="P22" s="35">
        <v>432.6</v>
      </c>
      <c r="Q22" s="35">
        <v>129.5</v>
      </c>
      <c r="R22" s="35">
        <v>318.3</v>
      </c>
      <c r="S22" s="35">
        <v>156.9</v>
      </c>
      <c r="T22" s="35">
        <v>187.2</v>
      </c>
      <c r="U22" s="35">
        <v>1506.5</v>
      </c>
      <c r="V22" s="35">
        <v>159.19999999999999</v>
      </c>
      <c r="W22" s="35">
        <v>167.9</v>
      </c>
      <c r="X22" s="35">
        <v>134.4</v>
      </c>
      <c r="Y22" s="35">
        <v>169.8</v>
      </c>
      <c r="Z22" s="35">
        <v>181.7</v>
      </c>
      <c r="AA22" s="35">
        <v>436.5</v>
      </c>
      <c r="AB22" s="27">
        <f t="shared" si="10"/>
        <v>3980.5</v>
      </c>
      <c r="AC22" s="28">
        <f t="shared" si="1"/>
        <v>582.09999999999991</v>
      </c>
      <c r="AD22" s="25">
        <f t="shared" si="2"/>
        <v>17.128648775894536</v>
      </c>
      <c r="AE22" s="21"/>
      <c r="AF22" s="21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</row>
    <row r="23" spans="2:60" ht="15.95" customHeight="1" x14ac:dyDescent="0.2">
      <c r="B23" s="32" t="s">
        <v>35</v>
      </c>
      <c r="C23" s="18">
        <v>128.69999999999999</v>
      </c>
      <c r="D23" s="30">
        <v>194.2</v>
      </c>
      <c r="E23" s="30">
        <v>246</v>
      </c>
      <c r="F23" s="30">
        <v>184.8</v>
      </c>
      <c r="G23" s="30">
        <v>220.6</v>
      </c>
      <c r="H23" s="30">
        <v>202</v>
      </c>
      <c r="I23" s="30">
        <v>194.2</v>
      </c>
      <c r="J23" s="30">
        <v>190.7</v>
      </c>
      <c r="K23" s="30">
        <v>195.2</v>
      </c>
      <c r="L23" s="30">
        <v>182.6</v>
      </c>
      <c r="M23" s="30">
        <v>167.4</v>
      </c>
      <c r="N23" s="30">
        <v>194.6</v>
      </c>
      <c r="O23" s="18">
        <f t="shared" si="9"/>
        <v>2301</v>
      </c>
      <c r="P23" s="30">
        <v>139.80000000000001</v>
      </c>
      <c r="Q23" s="30">
        <v>154.19999999999999</v>
      </c>
      <c r="R23" s="30">
        <v>226.8</v>
      </c>
      <c r="S23" s="30">
        <v>157.6</v>
      </c>
      <c r="T23" s="30">
        <v>200.2</v>
      </c>
      <c r="U23" s="30">
        <v>199.1</v>
      </c>
      <c r="V23" s="30">
        <v>194.7</v>
      </c>
      <c r="W23" s="30">
        <v>146.30000000000001</v>
      </c>
      <c r="X23" s="30">
        <v>143.1</v>
      </c>
      <c r="Y23" s="30">
        <v>157</v>
      </c>
      <c r="Z23" s="30">
        <v>161.5</v>
      </c>
      <c r="AA23" s="30">
        <v>205.8</v>
      </c>
      <c r="AB23" s="19">
        <f t="shared" si="10"/>
        <v>2086.1</v>
      </c>
      <c r="AC23" s="20">
        <f t="shared" si="1"/>
        <v>-214.90000000000009</v>
      </c>
      <c r="AD23" s="18">
        <f t="shared" si="2"/>
        <v>-9.3394176445023938</v>
      </c>
      <c r="AE23" s="21"/>
      <c r="AF23" s="21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</row>
    <row r="24" spans="2:60" ht="15.95" customHeight="1" x14ac:dyDescent="0.2">
      <c r="B24" s="23" t="s">
        <v>36</v>
      </c>
      <c r="C24" s="18">
        <f t="shared" ref="C24:AB24" si="11">+C25+C28+C36+C44</f>
        <v>41333.899999999994</v>
      </c>
      <c r="D24" s="18">
        <f t="shared" si="11"/>
        <v>37588.6</v>
      </c>
      <c r="E24" s="18">
        <f t="shared" si="11"/>
        <v>39227.5</v>
      </c>
      <c r="F24" s="18">
        <f t="shared" si="11"/>
        <v>38289.400000000009</v>
      </c>
      <c r="G24" s="18">
        <f t="shared" si="11"/>
        <v>39604.299999999996</v>
      </c>
      <c r="H24" s="18">
        <f t="shared" si="11"/>
        <v>41953.799999999988</v>
      </c>
      <c r="I24" s="18">
        <f t="shared" si="11"/>
        <v>39680.1</v>
      </c>
      <c r="J24" s="18">
        <f t="shared" si="11"/>
        <v>41460.9</v>
      </c>
      <c r="K24" s="18">
        <f t="shared" si="11"/>
        <v>41973.3</v>
      </c>
      <c r="L24" s="18">
        <f t="shared" si="11"/>
        <v>39385.5</v>
      </c>
      <c r="M24" s="18">
        <f t="shared" si="11"/>
        <v>39530.300000000003</v>
      </c>
      <c r="N24" s="18">
        <f t="shared" si="11"/>
        <v>43874</v>
      </c>
      <c r="O24" s="18">
        <f t="shared" si="11"/>
        <v>483901.60000000003</v>
      </c>
      <c r="P24" s="18">
        <f t="shared" si="11"/>
        <v>44989.600000000006</v>
      </c>
      <c r="Q24" s="18">
        <f t="shared" si="11"/>
        <v>39172.699999999997</v>
      </c>
      <c r="R24" s="18">
        <f t="shared" si="11"/>
        <v>44682.400000000001</v>
      </c>
      <c r="S24" s="18">
        <f t="shared" si="11"/>
        <v>40538.299999999996</v>
      </c>
      <c r="T24" s="18">
        <f t="shared" si="11"/>
        <v>42190.600000000006</v>
      </c>
      <c r="U24" s="18">
        <f t="shared" si="11"/>
        <v>42428.2</v>
      </c>
      <c r="V24" s="18">
        <f t="shared" si="11"/>
        <v>42433</v>
      </c>
      <c r="W24" s="18">
        <f t="shared" si="11"/>
        <v>43662</v>
      </c>
      <c r="X24" s="18">
        <f t="shared" si="11"/>
        <v>43401.900000000009</v>
      </c>
      <c r="Y24" s="18">
        <f t="shared" si="11"/>
        <v>42929.399999999994</v>
      </c>
      <c r="Z24" s="18">
        <f t="shared" si="11"/>
        <v>45601.8</v>
      </c>
      <c r="AA24" s="18">
        <f t="shared" si="11"/>
        <v>44047.399999999994</v>
      </c>
      <c r="AB24" s="19">
        <f t="shared" si="11"/>
        <v>516077.29999999993</v>
      </c>
      <c r="AC24" s="20">
        <f t="shared" si="1"/>
        <v>32175.699999999895</v>
      </c>
      <c r="AD24" s="18">
        <f t="shared" si="2"/>
        <v>6.6492237264766008</v>
      </c>
      <c r="AE24" s="21"/>
      <c r="AF24" s="21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</row>
    <row r="25" spans="2:60" ht="15.95" customHeight="1" x14ac:dyDescent="0.2">
      <c r="B25" s="38" t="s">
        <v>37</v>
      </c>
      <c r="C25" s="18">
        <f t="shared" ref="C25:AB25" si="12">+C26+C27</f>
        <v>27407.5</v>
      </c>
      <c r="D25" s="18">
        <f t="shared" si="12"/>
        <v>23641.9</v>
      </c>
      <c r="E25" s="18">
        <f t="shared" si="12"/>
        <v>24138.2</v>
      </c>
      <c r="F25" s="18">
        <f t="shared" si="12"/>
        <v>24897.5</v>
      </c>
      <c r="G25" s="18">
        <f t="shared" si="12"/>
        <v>25584</v>
      </c>
      <c r="H25" s="18">
        <f t="shared" si="12"/>
        <v>27257.599999999999</v>
      </c>
      <c r="I25" s="18">
        <f t="shared" si="12"/>
        <v>25778.5</v>
      </c>
      <c r="J25" s="18">
        <f t="shared" si="12"/>
        <v>27800.6</v>
      </c>
      <c r="K25" s="18">
        <f t="shared" si="12"/>
        <v>26855.200000000001</v>
      </c>
      <c r="L25" s="18">
        <f t="shared" si="12"/>
        <v>24819.4</v>
      </c>
      <c r="M25" s="18">
        <f t="shared" si="12"/>
        <v>25800.1</v>
      </c>
      <c r="N25" s="18">
        <f t="shared" si="12"/>
        <v>26807.8</v>
      </c>
      <c r="O25" s="18">
        <f t="shared" si="12"/>
        <v>310788.3</v>
      </c>
      <c r="P25" s="18">
        <f t="shared" si="12"/>
        <v>29906.9</v>
      </c>
      <c r="Q25" s="18">
        <f t="shared" si="12"/>
        <v>25377.1</v>
      </c>
      <c r="R25" s="18">
        <f t="shared" si="12"/>
        <v>28964.5</v>
      </c>
      <c r="S25" s="18">
        <f t="shared" si="12"/>
        <v>26948.1</v>
      </c>
      <c r="T25" s="18">
        <f t="shared" si="12"/>
        <v>27154</v>
      </c>
      <c r="U25" s="18">
        <f t="shared" si="12"/>
        <v>27570.199999999997</v>
      </c>
      <c r="V25" s="18">
        <f t="shared" si="12"/>
        <v>28089.5</v>
      </c>
      <c r="W25" s="18">
        <f t="shared" si="12"/>
        <v>27940</v>
      </c>
      <c r="X25" s="18">
        <f t="shared" si="12"/>
        <v>28444</v>
      </c>
      <c r="Y25" s="18">
        <f t="shared" si="12"/>
        <v>28292.6</v>
      </c>
      <c r="Z25" s="18">
        <f t="shared" si="12"/>
        <v>29019.9</v>
      </c>
      <c r="AA25" s="18">
        <f t="shared" si="12"/>
        <v>28986.799999999999</v>
      </c>
      <c r="AB25" s="19">
        <f t="shared" si="12"/>
        <v>336693.6</v>
      </c>
      <c r="AC25" s="20">
        <f t="shared" si="1"/>
        <v>25905.299999999988</v>
      </c>
      <c r="AD25" s="18">
        <f t="shared" si="2"/>
        <v>8.3353523926093711</v>
      </c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2:60" ht="15.95" customHeight="1" x14ac:dyDescent="0.2">
      <c r="B26" s="39" t="s">
        <v>38</v>
      </c>
      <c r="C26" s="25">
        <v>15662.9</v>
      </c>
      <c r="D26" s="25">
        <v>11723.7</v>
      </c>
      <c r="E26" s="25">
        <v>11686.7</v>
      </c>
      <c r="F26" s="25">
        <v>13848.8</v>
      </c>
      <c r="G26" s="25">
        <v>12830.5</v>
      </c>
      <c r="H26" s="25">
        <v>13337.9</v>
      </c>
      <c r="I26" s="25">
        <v>12961.8</v>
      </c>
      <c r="J26" s="25">
        <v>13257.7</v>
      </c>
      <c r="K26" s="25">
        <v>13104.2</v>
      </c>
      <c r="L26" s="25">
        <v>12059.5</v>
      </c>
      <c r="M26" s="25">
        <v>13623.9</v>
      </c>
      <c r="N26" s="25">
        <v>15111</v>
      </c>
      <c r="O26" s="26">
        <f>SUM(C26:N26)</f>
        <v>159208.6</v>
      </c>
      <c r="P26" s="25">
        <v>18118.900000000001</v>
      </c>
      <c r="Q26" s="25">
        <v>14379</v>
      </c>
      <c r="R26" s="25">
        <v>16312.1</v>
      </c>
      <c r="S26" s="25">
        <v>15940.7</v>
      </c>
      <c r="T26" s="25">
        <v>14605</v>
      </c>
      <c r="U26" s="25">
        <v>15586.4</v>
      </c>
      <c r="V26" s="25">
        <v>15449.8</v>
      </c>
      <c r="W26" s="25">
        <v>15381.7</v>
      </c>
      <c r="X26" s="25">
        <v>15633.3</v>
      </c>
      <c r="Y26" s="25">
        <v>14571.9</v>
      </c>
      <c r="Z26" s="25">
        <v>15237.7</v>
      </c>
      <c r="AA26" s="25">
        <v>17371.099999999999</v>
      </c>
      <c r="AB26" s="27">
        <f>SUM(P26:AA26)</f>
        <v>188587.6</v>
      </c>
      <c r="AC26" s="28">
        <f t="shared" si="1"/>
        <v>29379</v>
      </c>
      <c r="AD26" s="25">
        <f t="shared" si="2"/>
        <v>18.453148887685714</v>
      </c>
      <c r="AE26" s="21"/>
      <c r="AF26" s="21"/>
    </row>
    <row r="27" spans="2:60" ht="15.95" customHeight="1" x14ac:dyDescent="0.2">
      <c r="B27" s="39" t="s">
        <v>39</v>
      </c>
      <c r="C27" s="25">
        <v>11744.6</v>
      </c>
      <c r="D27" s="25">
        <v>11918.2</v>
      </c>
      <c r="E27" s="25">
        <v>12451.5</v>
      </c>
      <c r="F27" s="25">
        <v>11048.7</v>
      </c>
      <c r="G27" s="25">
        <v>12753.5</v>
      </c>
      <c r="H27" s="25">
        <v>13919.7</v>
      </c>
      <c r="I27" s="25">
        <v>12816.7</v>
      </c>
      <c r="J27" s="25">
        <v>14542.9</v>
      </c>
      <c r="K27" s="25">
        <v>13751</v>
      </c>
      <c r="L27" s="25">
        <v>12759.9</v>
      </c>
      <c r="M27" s="25">
        <v>12176.2</v>
      </c>
      <c r="N27" s="25">
        <v>11696.8</v>
      </c>
      <c r="O27" s="26">
        <f>SUM(C27:N27)</f>
        <v>151579.69999999998</v>
      </c>
      <c r="P27" s="25">
        <v>11788</v>
      </c>
      <c r="Q27" s="25">
        <v>10998.1</v>
      </c>
      <c r="R27" s="25">
        <v>12652.4</v>
      </c>
      <c r="S27" s="25">
        <v>11007.4</v>
      </c>
      <c r="T27" s="25">
        <v>12549</v>
      </c>
      <c r="U27" s="25">
        <v>11983.8</v>
      </c>
      <c r="V27" s="25">
        <v>12639.7</v>
      </c>
      <c r="W27" s="25">
        <v>12558.3</v>
      </c>
      <c r="X27" s="25">
        <v>12810.7</v>
      </c>
      <c r="Y27" s="25">
        <v>13720.7</v>
      </c>
      <c r="Z27" s="25">
        <v>13782.2</v>
      </c>
      <c r="AA27" s="25">
        <v>11615.7</v>
      </c>
      <c r="AB27" s="27">
        <f>SUM(P27:AA27)</f>
        <v>148106</v>
      </c>
      <c r="AC27" s="28">
        <f t="shared" si="1"/>
        <v>-3473.6999999999825</v>
      </c>
      <c r="AD27" s="25">
        <f t="shared" si="2"/>
        <v>-2.2916657045765247</v>
      </c>
      <c r="AE27" s="21"/>
      <c r="AF27" s="21"/>
    </row>
    <row r="28" spans="2:60" ht="15.95" customHeight="1" x14ac:dyDescent="0.2">
      <c r="B28" s="40" t="s">
        <v>40</v>
      </c>
      <c r="C28" s="18">
        <f>SUM(C29:C35)</f>
        <v>11758.899999999998</v>
      </c>
      <c r="D28" s="18">
        <f t="shared" ref="D28:N28" si="13">SUM(D29:D35)</f>
        <v>11410.599999999999</v>
      </c>
      <c r="E28" s="18">
        <f t="shared" si="13"/>
        <v>13016.4</v>
      </c>
      <c r="F28" s="18">
        <f t="shared" si="13"/>
        <v>11879.8</v>
      </c>
      <c r="G28" s="18">
        <f t="shared" si="13"/>
        <v>12298.7</v>
      </c>
      <c r="H28" s="18">
        <f t="shared" si="13"/>
        <v>12964.8</v>
      </c>
      <c r="I28" s="18">
        <f t="shared" si="13"/>
        <v>12253.599999999999</v>
      </c>
      <c r="J28" s="18">
        <f t="shared" si="13"/>
        <v>11947.4</v>
      </c>
      <c r="K28" s="18">
        <f t="shared" si="13"/>
        <v>13536.2</v>
      </c>
      <c r="L28" s="18">
        <f t="shared" si="13"/>
        <v>12933.500000000002</v>
      </c>
      <c r="M28" s="18">
        <f t="shared" si="13"/>
        <v>11437.2</v>
      </c>
      <c r="N28" s="18">
        <f t="shared" si="13"/>
        <v>13473.500000000002</v>
      </c>
      <c r="O28" s="18">
        <f>SUM(O29:O35)</f>
        <v>148910.6</v>
      </c>
      <c r="P28" s="18">
        <f>SUM(P29:P35)</f>
        <v>12565.1</v>
      </c>
      <c r="Q28" s="18">
        <f t="shared" ref="Q28:AA28" si="14">SUM(Q29:Q35)</f>
        <v>11419.400000000001</v>
      </c>
      <c r="R28" s="18">
        <f t="shared" si="14"/>
        <v>13513.900000000001</v>
      </c>
      <c r="S28" s="18">
        <f t="shared" si="14"/>
        <v>11850.299999999997</v>
      </c>
      <c r="T28" s="18">
        <f>SUM(T29:T35)</f>
        <v>12906.3</v>
      </c>
      <c r="U28" s="18">
        <f>SUM(U29:U35)</f>
        <v>12964.8</v>
      </c>
      <c r="V28" s="18">
        <f>SUM(V29:V35)</f>
        <v>12398</v>
      </c>
      <c r="W28" s="18">
        <f t="shared" ref="W28:Z28" si="15">SUM(W29:W35)</f>
        <v>13776.5</v>
      </c>
      <c r="X28" s="18">
        <f t="shared" si="15"/>
        <v>12808.3</v>
      </c>
      <c r="Y28" s="18">
        <f t="shared" si="15"/>
        <v>12496.1</v>
      </c>
      <c r="Z28" s="18">
        <f t="shared" si="15"/>
        <v>14261.599999999999</v>
      </c>
      <c r="AA28" s="18">
        <f t="shared" si="14"/>
        <v>12254.3</v>
      </c>
      <c r="AB28" s="19">
        <f>SUM(AB29:AB35)</f>
        <v>153214.6</v>
      </c>
      <c r="AC28" s="20">
        <f t="shared" si="1"/>
        <v>4304</v>
      </c>
      <c r="AD28" s="18">
        <f t="shared" si="2"/>
        <v>2.8903247989061893</v>
      </c>
      <c r="AE28" s="21"/>
      <c r="AF28" s="21"/>
    </row>
    <row r="29" spans="2:60" s="48" customFormat="1" ht="15.95" customHeight="1" x14ac:dyDescent="0.2">
      <c r="B29" s="41" t="s">
        <v>41</v>
      </c>
      <c r="C29" s="42">
        <v>3331.9</v>
      </c>
      <c r="D29" s="43">
        <v>3380.1</v>
      </c>
      <c r="E29" s="43">
        <v>4348.7</v>
      </c>
      <c r="F29" s="43">
        <v>3361</v>
      </c>
      <c r="G29" s="43">
        <v>3609.5</v>
      </c>
      <c r="H29" s="43">
        <v>4276.2</v>
      </c>
      <c r="I29" s="43">
        <v>3528.5</v>
      </c>
      <c r="J29" s="43">
        <v>3615.1</v>
      </c>
      <c r="K29" s="43">
        <v>4322.6000000000004</v>
      </c>
      <c r="L29" s="43">
        <v>4113.8</v>
      </c>
      <c r="M29" s="43">
        <v>3276.4</v>
      </c>
      <c r="N29" s="43">
        <v>4514.5</v>
      </c>
      <c r="O29" s="44">
        <f t="shared" ref="O29:O35" si="16">SUM(C29:N29)</f>
        <v>45678.3</v>
      </c>
      <c r="P29" s="43">
        <v>3466.6</v>
      </c>
      <c r="Q29" s="43">
        <v>3527.9</v>
      </c>
      <c r="R29" s="43">
        <v>4490.5</v>
      </c>
      <c r="S29" s="43">
        <v>3583.4</v>
      </c>
      <c r="T29" s="43">
        <v>3922.8</v>
      </c>
      <c r="U29" s="43">
        <v>4263</v>
      </c>
      <c r="V29" s="43">
        <v>3776.1</v>
      </c>
      <c r="W29" s="43">
        <v>4543.5</v>
      </c>
      <c r="X29" s="43">
        <v>3762.2</v>
      </c>
      <c r="Y29" s="43">
        <v>3643.9</v>
      </c>
      <c r="Z29" s="43">
        <v>4783.8</v>
      </c>
      <c r="AA29" s="43">
        <v>3425</v>
      </c>
      <c r="AB29" s="45">
        <f t="shared" ref="AB29:AB35" si="17">SUM(P29:AA29)</f>
        <v>47188.700000000004</v>
      </c>
      <c r="AC29" s="46">
        <f t="shared" si="1"/>
        <v>1510.4000000000015</v>
      </c>
      <c r="AD29" s="44">
        <f t="shared" si="2"/>
        <v>3.3066029164833219</v>
      </c>
      <c r="AE29" s="21"/>
      <c r="AF29" s="21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</row>
    <row r="30" spans="2:60" s="48" customFormat="1" ht="15.95" customHeight="1" x14ac:dyDescent="0.2">
      <c r="B30" s="41" t="s">
        <v>42</v>
      </c>
      <c r="C30" s="42">
        <v>2150.6999999999998</v>
      </c>
      <c r="D30" s="42">
        <v>2365.4</v>
      </c>
      <c r="E30" s="42">
        <v>3121.7</v>
      </c>
      <c r="F30" s="42">
        <v>2418.1</v>
      </c>
      <c r="G30" s="42">
        <v>2772.3</v>
      </c>
      <c r="H30" s="42">
        <v>3073.6</v>
      </c>
      <c r="I30" s="42">
        <v>2693.2</v>
      </c>
      <c r="J30" s="42">
        <v>2548.8000000000002</v>
      </c>
      <c r="K30" s="42">
        <v>3267.4</v>
      </c>
      <c r="L30" s="42">
        <v>2891.7</v>
      </c>
      <c r="M30" s="42">
        <v>2428.6</v>
      </c>
      <c r="N30" s="42">
        <v>3165.1</v>
      </c>
      <c r="O30" s="44">
        <f t="shared" si="16"/>
        <v>32896.6</v>
      </c>
      <c r="P30" s="42">
        <v>2410</v>
      </c>
      <c r="Q30" s="42">
        <v>2566</v>
      </c>
      <c r="R30" s="42">
        <v>3229.2</v>
      </c>
      <c r="S30" s="42">
        <v>2452.1</v>
      </c>
      <c r="T30" s="42">
        <v>2639.3</v>
      </c>
      <c r="U30" s="42">
        <v>2901.4</v>
      </c>
      <c r="V30" s="43">
        <v>2524.6</v>
      </c>
      <c r="W30" s="43">
        <v>3040.9</v>
      </c>
      <c r="X30" s="43">
        <v>2502.6</v>
      </c>
      <c r="Y30" s="43">
        <v>2489.9</v>
      </c>
      <c r="Z30" s="43">
        <v>2953.1</v>
      </c>
      <c r="AA30" s="43">
        <v>2516</v>
      </c>
      <c r="AB30" s="45">
        <f t="shared" si="17"/>
        <v>32225.100000000002</v>
      </c>
      <c r="AC30" s="46">
        <f t="shared" si="1"/>
        <v>-671.49999999999636</v>
      </c>
      <c r="AD30" s="44">
        <f t="shared" si="2"/>
        <v>-2.0412443839180838</v>
      </c>
      <c r="AE30" s="21"/>
      <c r="AF30" s="21"/>
    </row>
    <row r="31" spans="2:60" ht="15.95" customHeight="1" x14ac:dyDescent="0.2">
      <c r="B31" s="39" t="s">
        <v>43</v>
      </c>
      <c r="C31" s="26">
        <v>4249.7</v>
      </c>
      <c r="D31" s="26">
        <v>3623</v>
      </c>
      <c r="E31" s="26">
        <v>3373.5</v>
      </c>
      <c r="F31" s="26">
        <v>3483.4</v>
      </c>
      <c r="G31" s="26">
        <v>3627.1</v>
      </c>
      <c r="H31" s="26">
        <v>3155.1</v>
      </c>
      <c r="I31" s="26">
        <v>3734.1</v>
      </c>
      <c r="J31" s="26">
        <v>3415.9</v>
      </c>
      <c r="K31" s="26">
        <v>3358.2</v>
      </c>
      <c r="L31" s="26">
        <v>3517.6</v>
      </c>
      <c r="M31" s="26">
        <v>3448.2</v>
      </c>
      <c r="N31" s="26">
        <v>3505.6</v>
      </c>
      <c r="O31" s="26">
        <f t="shared" si="16"/>
        <v>42491.399999999994</v>
      </c>
      <c r="P31" s="26">
        <v>4485.8999999999996</v>
      </c>
      <c r="Q31" s="26">
        <v>3286.9</v>
      </c>
      <c r="R31" s="26">
        <v>3425.4</v>
      </c>
      <c r="S31" s="26">
        <v>3490.3</v>
      </c>
      <c r="T31" s="25">
        <v>3620.7</v>
      </c>
      <c r="U31" s="25">
        <v>3329.5</v>
      </c>
      <c r="V31" s="25">
        <v>3441.7</v>
      </c>
      <c r="W31" s="25">
        <v>3422.4</v>
      </c>
      <c r="X31" s="25">
        <v>3780.3</v>
      </c>
      <c r="Y31" s="25">
        <v>3716.8</v>
      </c>
      <c r="Z31" s="25">
        <v>3868.6</v>
      </c>
      <c r="AA31" s="25">
        <v>4036</v>
      </c>
      <c r="AB31" s="49">
        <f t="shared" si="17"/>
        <v>43904.5</v>
      </c>
      <c r="AC31" s="46">
        <f t="shared" si="1"/>
        <v>1413.1000000000058</v>
      </c>
      <c r="AD31" s="44">
        <f t="shared" si="2"/>
        <v>3.3256141242698662</v>
      </c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"/>
      <c r="AP31" s="2"/>
      <c r="AQ31" s="2"/>
    </row>
    <row r="32" spans="2:60" ht="15.95" customHeight="1" x14ac:dyDescent="0.2">
      <c r="B32" s="39" t="s">
        <v>44</v>
      </c>
      <c r="C32" s="26">
        <v>129.30000000000001</v>
      </c>
      <c r="D32" s="26">
        <v>128.4</v>
      </c>
      <c r="E32" s="26">
        <v>244.9</v>
      </c>
      <c r="F32" s="26">
        <v>207.5</v>
      </c>
      <c r="G32" s="26">
        <v>380</v>
      </c>
      <c r="H32" s="26">
        <v>330.7</v>
      </c>
      <c r="I32" s="26">
        <v>274.60000000000002</v>
      </c>
      <c r="J32" s="26">
        <v>196.8</v>
      </c>
      <c r="K32" s="26">
        <v>366.8</v>
      </c>
      <c r="L32" s="26">
        <v>402.7</v>
      </c>
      <c r="M32" s="26">
        <v>331.1</v>
      </c>
      <c r="N32" s="26">
        <v>317.2</v>
      </c>
      <c r="O32" s="26">
        <f t="shared" si="16"/>
        <v>3309.9999999999995</v>
      </c>
      <c r="P32" s="26">
        <v>176.5</v>
      </c>
      <c r="Q32" s="26">
        <v>191.2</v>
      </c>
      <c r="R32" s="26">
        <v>203.7</v>
      </c>
      <c r="S32" s="26">
        <v>209.5</v>
      </c>
      <c r="T32" s="26">
        <v>328.2</v>
      </c>
      <c r="U32" s="26">
        <v>241.6</v>
      </c>
      <c r="V32" s="25">
        <v>192.7</v>
      </c>
      <c r="W32" s="25">
        <v>294.2</v>
      </c>
      <c r="X32" s="25">
        <v>362.9</v>
      </c>
      <c r="Y32" s="25">
        <v>299.60000000000002</v>
      </c>
      <c r="Z32" s="25">
        <v>476.8</v>
      </c>
      <c r="AA32" s="25">
        <v>111.2</v>
      </c>
      <c r="AB32" s="49">
        <f t="shared" si="17"/>
        <v>3088.1</v>
      </c>
      <c r="AC32" s="50">
        <f t="shared" si="1"/>
        <v>-221.89999999999964</v>
      </c>
      <c r="AD32" s="26">
        <f t="shared" si="2"/>
        <v>-6.7039274924471206</v>
      </c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2:57" s="54" customFormat="1" ht="15.95" customHeight="1" x14ac:dyDescent="0.2">
      <c r="B33" s="51" t="s">
        <v>45</v>
      </c>
      <c r="C33" s="25">
        <v>746</v>
      </c>
      <c r="D33" s="52">
        <v>692.8</v>
      </c>
      <c r="E33" s="52">
        <v>704</v>
      </c>
      <c r="F33" s="52">
        <v>726.7</v>
      </c>
      <c r="G33" s="52">
        <v>718.1</v>
      </c>
      <c r="H33" s="52">
        <v>727.8</v>
      </c>
      <c r="I33" s="52">
        <v>722.4</v>
      </c>
      <c r="J33" s="52">
        <v>738.1</v>
      </c>
      <c r="K33" s="52">
        <v>728.5</v>
      </c>
      <c r="L33" s="52">
        <v>736.9</v>
      </c>
      <c r="M33" s="52">
        <v>739.2</v>
      </c>
      <c r="N33" s="52">
        <v>735.2</v>
      </c>
      <c r="O33" s="26">
        <f t="shared" si="16"/>
        <v>8715.6999999999989</v>
      </c>
      <c r="P33" s="52">
        <v>759</v>
      </c>
      <c r="Q33" s="52">
        <v>751</v>
      </c>
      <c r="R33" s="52">
        <v>728.5</v>
      </c>
      <c r="S33" s="52">
        <v>741.8</v>
      </c>
      <c r="T33" s="52">
        <v>745.5</v>
      </c>
      <c r="U33" s="52">
        <v>753.8</v>
      </c>
      <c r="V33" s="34">
        <v>752</v>
      </c>
      <c r="W33" s="34">
        <v>756.7</v>
      </c>
      <c r="X33" s="34">
        <v>758.1</v>
      </c>
      <c r="Y33" s="34">
        <v>761.5</v>
      </c>
      <c r="Z33" s="34">
        <v>770.6</v>
      </c>
      <c r="AA33" s="25">
        <v>757</v>
      </c>
      <c r="AB33" s="27">
        <f t="shared" si="17"/>
        <v>9035.5</v>
      </c>
      <c r="AC33" s="28">
        <f t="shared" si="1"/>
        <v>319.80000000000109</v>
      </c>
      <c r="AD33" s="25">
        <f t="shared" si="2"/>
        <v>3.6692405658753877</v>
      </c>
      <c r="AE33" s="21"/>
      <c r="AF33" s="21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</row>
    <row r="34" spans="2:57" s="54" customFormat="1" ht="15.95" customHeight="1" x14ac:dyDescent="0.2">
      <c r="B34" s="51" t="s">
        <v>46</v>
      </c>
      <c r="C34" s="25">
        <v>873.5</v>
      </c>
      <c r="D34" s="34">
        <v>631.5</v>
      </c>
      <c r="E34" s="34">
        <v>748.5</v>
      </c>
      <c r="F34" s="34">
        <v>1152.8</v>
      </c>
      <c r="G34" s="34">
        <v>793.5</v>
      </c>
      <c r="H34" s="34">
        <v>708.3</v>
      </c>
      <c r="I34" s="34">
        <v>848.9</v>
      </c>
      <c r="J34" s="34">
        <v>853.5</v>
      </c>
      <c r="K34" s="34">
        <v>778.7</v>
      </c>
      <c r="L34" s="34">
        <v>750.1</v>
      </c>
      <c r="M34" s="34">
        <v>682.9</v>
      </c>
      <c r="N34" s="34">
        <v>744.8</v>
      </c>
      <c r="O34" s="26">
        <f t="shared" si="16"/>
        <v>9567</v>
      </c>
      <c r="P34" s="34">
        <v>897</v>
      </c>
      <c r="Q34" s="34">
        <v>726.7</v>
      </c>
      <c r="R34" s="34">
        <v>872.6</v>
      </c>
      <c r="S34" s="34">
        <v>966.8</v>
      </c>
      <c r="T34" s="52">
        <v>1111.5</v>
      </c>
      <c r="U34" s="34">
        <v>940.6</v>
      </c>
      <c r="V34" s="34">
        <v>1114.5999999999999</v>
      </c>
      <c r="W34" s="34">
        <v>1031.4000000000001</v>
      </c>
      <c r="X34" s="34">
        <v>1053.5</v>
      </c>
      <c r="Y34" s="34">
        <v>936.4</v>
      </c>
      <c r="Z34" s="34">
        <v>891.4</v>
      </c>
      <c r="AA34" s="34">
        <v>948.8</v>
      </c>
      <c r="AB34" s="27">
        <f t="shared" si="17"/>
        <v>11491.3</v>
      </c>
      <c r="AC34" s="28">
        <f t="shared" si="1"/>
        <v>1924.2999999999993</v>
      </c>
      <c r="AD34" s="25">
        <f t="shared" si="2"/>
        <v>20.113933312428131</v>
      </c>
      <c r="AE34" s="21"/>
      <c r="AF34" s="21"/>
    </row>
    <row r="35" spans="2:57" s="54" customFormat="1" ht="15.95" customHeight="1" x14ac:dyDescent="0.2">
      <c r="B35" s="51" t="s">
        <v>34</v>
      </c>
      <c r="C35" s="25">
        <v>277.8</v>
      </c>
      <c r="D35" s="34">
        <v>589.4</v>
      </c>
      <c r="E35" s="34">
        <v>475.1</v>
      </c>
      <c r="F35" s="34">
        <v>530.29999999999995</v>
      </c>
      <c r="G35" s="34">
        <v>398.2</v>
      </c>
      <c r="H35" s="34">
        <v>693.1</v>
      </c>
      <c r="I35" s="34">
        <v>451.9</v>
      </c>
      <c r="J35" s="34">
        <v>579.20000000000005</v>
      </c>
      <c r="K35" s="34">
        <v>714</v>
      </c>
      <c r="L35" s="34">
        <v>520.70000000000005</v>
      </c>
      <c r="M35" s="34">
        <v>530.79999999999995</v>
      </c>
      <c r="N35" s="34">
        <v>491.1</v>
      </c>
      <c r="O35" s="25">
        <f t="shared" si="16"/>
        <v>6251.6</v>
      </c>
      <c r="P35" s="34">
        <v>370.1</v>
      </c>
      <c r="Q35" s="34">
        <v>369.7</v>
      </c>
      <c r="R35" s="34">
        <v>564</v>
      </c>
      <c r="S35" s="34">
        <f>330+76.4</f>
        <v>406.4</v>
      </c>
      <c r="T35" s="34">
        <v>538.29999999999995</v>
      </c>
      <c r="U35" s="34">
        <v>534.9</v>
      </c>
      <c r="V35" s="34">
        <v>596.29999999999995</v>
      </c>
      <c r="W35" s="34">
        <v>687.4</v>
      </c>
      <c r="X35" s="34">
        <v>588.70000000000005</v>
      </c>
      <c r="Y35" s="34">
        <v>648</v>
      </c>
      <c r="Z35" s="34">
        <v>517.29999999999995</v>
      </c>
      <c r="AA35" s="34">
        <v>460.3</v>
      </c>
      <c r="AB35" s="27">
        <f t="shared" si="17"/>
        <v>6281.4000000000005</v>
      </c>
      <c r="AC35" s="28">
        <f t="shared" si="1"/>
        <v>29.800000000000182</v>
      </c>
      <c r="AD35" s="25">
        <f t="shared" si="2"/>
        <v>0.47667797043957039</v>
      </c>
      <c r="AE35" s="21"/>
      <c r="AF35" s="21"/>
      <c r="AQ35" s="55"/>
    </row>
    <row r="36" spans="2:57" ht="15.95" customHeight="1" x14ac:dyDescent="0.2">
      <c r="B36" s="38" t="s">
        <v>47</v>
      </c>
      <c r="C36" s="18">
        <f t="shared" ref="C36:AB36" si="18">+C37+C38+C39+C42+C43</f>
        <v>2071.8000000000002</v>
      </c>
      <c r="D36" s="18">
        <f t="shared" si="18"/>
        <v>2309.4999999999995</v>
      </c>
      <c r="E36" s="18">
        <f t="shared" si="18"/>
        <v>1946.1</v>
      </c>
      <c r="F36" s="18">
        <f t="shared" si="18"/>
        <v>1412.8</v>
      </c>
      <c r="G36" s="18">
        <f t="shared" si="18"/>
        <v>1629.0000000000002</v>
      </c>
      <c r="H36" s="18">
        <f t="shared" si="18"/>
        <v>1628.2</v>
      </c>
      <c r="I36" s="18">
        <f t="shared" si="18"/>
        <v>1544.3999999999999</v>
      </c>
      <c r="J36" s="18">
        <f t="shared" si="18"/>
        <v>1572.7999999999997</v>
      </c>
      <c r="K36" s="18">
        <f t="shared" si="18"/>
        <v>1455.3999999999999</v>
      </c>
      <c r="L36" s="18">
        <f t="shared" si="18"/>
        <v>1529.2</v>
      </c>
      <c r="M36" s="18">
        <f t="shared" si="18"/>
        <v>2135.4</v>
      </c>
      <c r="N36" s="18">
        <f t="shared" si="18"/>
        <v>2549.6</v>
      </c>
      <c r="O36" s="18">
        <f t="shared" si="18"/>
        <v>21784.2</v>
      </c>
      <c r="P36" s="18">
        <f t="shared" si="18"/>
        <v>2318.2999999999997</v>
      </c>
      <c r="Q36" s="18">
        <f t="shared" si="18"/>
        <v>2262.6999999999998</v>
      </c>
      <c r="R36" s="18">
        <f t="shared" si="18"/>
        <v>2083.1999999999998</v>
      </c>
      <c r="S36" s="18">
        <f t="shared" si="18"/>
        <v>1631.8999999999999</v>
      </c>
      <c r="T36" s="18">
        <f t="shared" si="18"/>
        <v>1987.5</v>
      </c>
      <c r="U36" s="18">
        <f t="shared" si="18"/>
        <v>1746.1</v>
      </c>
      <c r="V36" s="18">
        <f t="shared" si="18"/>
        <v>1760.9</v>
      </c>
      <c r="W36" s="18">
        <f t="shared" si="18"/>
        <v>1768.8000000000002</v>
      </c>
      <c r="X36" s="18">
        <f t="shared" si="18"/>
        <v>1985.2999999999997</v>
      </c>
      <c r="Y36" s="18">
        <f t="shared" si="18"/>
        <v>1923.0000000000002</v>
      </c>
      <c r="Z36" s="18">
        <f t="shared" si="18"/>
        <v>2110.8000000000002</v>
      </c>
      <c r="AA36" s="18">
        <f t="shared" si="18"/>
        <v>2399.1</v>
      </c>
      <c r="AB36" s="19">
        <f t="shared" si="18"/>
        <v>23977.599999999999</v>
      </c>
      <c r="AC36" s="20">
        <f t="shared" si="1"/>
        <v>2193.3999999999978</v>
      </c>
      <c r="AD36" s="18">
        <f t="shared" si="2"/>
        <v>10.068765435499113</v>
      </c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</row>
    <row r="37" spans="2:57" ht="15.95" customHeight="1" x14ac:dyDescent="0.2">
      <c r="B37" s="39" t="s">
        <v>48</v>
      </c>
      <c r="C37" s="26">
        <v>1169.5</v>
      </c>
      <c r="D37" s="25">
        <v>1542.1</v>
      </c>
      <c r="E37" s="25">
        <v>1576.3</v>
      </c>
      <c r="F37" s="25">
        <v>1231.0999999999999</v>
      </c>
      <c r="G37" s="25">
        <v>1448.9</v>
      </c>
      <c r="H37" s="25">
        <v>1428.9</v>
      </c>
      <c r="I37" s="25">
        <v>1373.3</v>
      </c>
      <c r="J37" s="25">
        <v>1383.1</v>
      </c>
      <c r="K37" s="25">
        <v>1285.0999999999999</v>
      </c>
      <c r="L37" s="25">
        <v>1295</v>
      </c>
      <c r="M37" s="25">
        <v>1630.4</v>
      </c>
      <c r="N37" s="25">
        <v>1695.4</v>
      </c>
      <c r="O37" s="26">
        <f t="shared" ref="O37:O44" si="19">SUM(C37:N37)</f>
        <v>17059.099999999999</v>
      </c>
      <c r="P37" s="26">
        <v>1303.4000000000001</v>
      </c>
      <c r="Q37" s="26">
        <v>1503.3</v>
      </c>
      <c r="R37" s="26">
        <v>1846</v>
      </c>
      <c r="S37" s="26">
        <v>1442.8</v>
      </c>
      <c r="T37" s="26">
        <v>1791.6</v>
      </c>
      <c r="U37" s="26">
        <v>1555.1</v>
      </c>
      <c r="V37" s="26">
        <v>1569.5</v>
      </c>
      <c r="W37" s="26">
        <v>1580.2</v>
      </c>
      <c r="X37" s="26">
        <v>1802.6</v>
      </c>
      <c r="Y37" s="26">
        <v>1666.4</v>
      </c>
      <c r="Z37" s="26">
        <v>1631.2</v>
      </c>
      <c r="AA37" s="26">
        <v>1637.1</v>
      </c>
      <c r="AB37" s="49">
        <f>SUM(P37:AA37)</f>
        <v>19329.2</v>
      </c>
      <c r="AC37" s="50">
        <f t="shared" si="1"/>
        <v>2270.1000000000022</v>
      </c>
      <c r="AD37" s="26">
        <f t="shared" si="2"/>
        <v>13.307267089119604</v>
      </c>
      <c r="AE37" s="21"/>
      <c r="AF37" s="21"/>
    </row>
    <row r="38" spans="2:57" ht="15.95" customHeight="1" x14ac:dyDescent="0.2">
      <c r="B38" s="39" t="s">
        <v>49</v>
      </c>
      <c r="C38" s="26">
        <v>759.7</v>
      </c>
      <c r="D38" s="26">
        <v>640.1</v>
      </c>
      <c r="E38" s="26">
        <v>229.9</v>
      </c>
      <c r="F38" s="26">
        <v>44.1</v>
      </c>
      <c r="G38" s="26">
        <v>42.6</v>
      </c>
      <c r="H38" s="26">
        <v>51.1</v>
      </c>
      <c r="I38" s="26">
        <v>38.200000000000003</v>
      </c>
      <c r="J38" s="26">
        <v>38.299999999999997</v>
      </c>
      <c r="K38" s="26">
        <v>35</v>
      </c>
      <c r="L38" s="26">
        <v>91.4</v>
      </c>
      <c r="M38" s="26">
        <v>344.9</v>
      </c>
      <c r="N38" s="26">
        <v>707.3</v>
      </c>
      <c r="O38" s="26">
        <f t="shared" si="19"/>
        <v>3022.6000000000004</v>
      </c>
      <c r="P38" s="26">
        <v>867.8</v>
      </c>
      <c r="Q38" s="26">
        <v>619.79999999999995</v>
      </c>
      <c r="R38" s="26">
        <v>79.900000000000006</v>
      </c>
      <c r="S38" s="26">
        <v>42</v>
      </c>
      <c r="T38" s="26">
        <v>47.2</v>
      </c>
      <c r="U38" s="26">
        <v>41.5</v>
      </c>
      <c r="V38" s="26">
        <v>41.9</v>
      </c>
      <c r="W38" s="26">
        <v>39.5</v>
      </c>
      <c r="X38" s="26">
        <v>40.5</v>
      </c>
      <c r="Y38" s="26">
        <v>87.8</v>
      </c>
      <c r="Z38" s="26">
        <v>312.39999999999998</v>
      </c>
      <c r="AA38" s="26">
        <v>545.20000000000005</v>
      </c>
      <c r="AB38" s="49">
        <f>SUM(P38:AA38)</f>
        <v>2765.5</v>
      </c>
      <c r="AC38" s="50">
        <f t="shared" si="1"/>
        <v>-257.10000000000036</v>
      </c>
      <c r="AD38" s="26">
        <f t="shared" si="2"/>
        <v>-8.5059220538609264</v>
      </c>
      <c r="AE38" s="21"/>
      <c r="AF38" s="21"/>
    </row>
    <row r="39" spans="2:57" ht="15.95" customHeight="1" x14ac:dyDescent="0.2">
      <c r="B39" s="56" t="s">
        <v>50</v>
      </c>
      <c r="C39" s="18">
        <f>+C40+C41</f>
        <v>33.200000000000003</v>
      </c>
      <c r="D39" s="18">
        <f>+D40+D41</f>
        <v>17.399999999999999</v>
      </c>
      <c r="E39" s="18">
        <f t="shared" ref="E39:H39" si="20">+E40+E41</f>
        <v>20.100000000000001</v>
      </c>
      <c r="F39" s="18">
        <f t="shared" si="20"/>
        <v>16.3</v>
      </c>
      <c r="G39" s="18">
        <f t="shared" si="20"/>
        <v>18.200000000000003</v>
      </c>
      <c r="H39" s="18">
        <f t="shared" si="20"/>
        <v>24.799999999999997</v>
      </c>
      <c r="I39" s="18">
        <f>+I40+I41</f>
        <v>11.3</v>
      </c>
      <c r="J39" s="18">
        <f t="shared" ref="J39:M39" si="21">+J40+J41</f>
        <v>32.299999999999997</v>
      </c>
      <c r="K39" s="18">
        <f t="shared" si="21"/>
        <v>13.9</v>
      </c>
      <c r="L39" s="18">
        <f t="shared" si="21"/>
        <v>22.200000000000003</v>
      </c>
      <c r="M39" s="18">
        <f t="shared" si="21"/>
        <v>39.200000000000003</v>
      </c>
      <c r="N39" s="18">
        <v>27</v>
      </c>
      <c r="O39" s="18">
        <f t="shared" si="19"/>
        <v>275.90000000000003</v>
      </c>
      <c r="P39" s="18">
        <f t="shared" ref="P39:AB39" si="22">+P40+P41</f>
        <v>29</v>
      </c>
      <c r="Q39" s="18">
        <f t="shared" si="22"/>
        <v>21.5</v>
      </c>
      <c r="R39" s="18">
        <f t="shared" si="22"/>
        <v>29.3</v>
      </c>
      <c r="S39" s="18">
        <f t="shared" si="22"/>
        <v>19.3</v>
      </c>
      <c r="T39" s="18">
        <f t="shared" si="22"/>
        <v>20.399999999999999</v>
      </c>
      <c r="U39" s="18">
        <f t="shared" si="22"/>
        <v>20</v>
      </c>
      <c r="V39" s="18">
        <f t="shared" si="22"/>
        <v>21.3</v>
      </c>
      <c r="W39" s="18">
        <f t="shared" si="22"/>
        <v>20.3</v>
      </c>
      <c r="X39" s="18">
        <f t="shared" si="22"/>
        <v>8.6</v>
      </c>
      <c r="Y39" s="18">
        <f t="shared" si="22"/>
        <v>25.200000000000003</v>
      </c>
      <c r="Z39" s="18">
        <f t="shared" si="22"/>
        <v>32.700000000000003</v>
      </c>
      <c r="AA39" s="18">
        <f t="shared" si="22"/>
        <v>26</v>
      </c>
      <c r="AB39" s="19">
        <f t="shared" si="22"/>
        <v>273.59999999999997</v>
      </c>
      <c r="AC39" s="20">
        <f t="shared" si="1"/>
        <v>-2.3000000000000682</v>
      </c>
      <c r="AD39" s="18">
        <f t="shared" si="2"/>
        <v>-0.83363537513594343</v>
      </c>
      <c r="AE39" s="21"/>
      <c r="AF39" s="21"/>
    </row>
    <row r="40" spans="2:57" ht="15.95" customHeight="1" x14ac:dyDescent="0.2">
      <c r="B40" s="57" t="s">
        <v>51</v>
      </c>
      <c r="C40" s="26">
        <v>24.6</v>
      </c>
      <c r="D40" s="26">
        <v>9.1999999999999993</v>
      </c>
      <c r="E40" s="26">
        <v>10.7</v>
      </c>
      <c r="F40" s="26">
        <v>8.5</v>
      </c>
      <c r="G40" s="26">
        <v>9.9</v>
      </c>
      <c r="H40" s="26">
        <v>9.6999999999999993</v>
      </c>
      <c r="I40" s="26">
        <v>0</v>
      </c>
      <c r="J40" s="26">
        <v>22.5</v>
      </c>
      <c r="K40" s="26">
        <v>4.4000000000000004</v>
      </c>
      <c r="L40" s="26">
        <v>10.9</v>
      </c>
      <c r="M40" s="26">
        <v>17.899999999999999</v>
      </c>
      <c r="N40" s="26">
        <v>13.8</v>
      </c>
      <c r="O40" s="26">
        <f t="shared" si="19"/>
        <v>142.10000000000002</v>
      </c>
      <c r="P40" s="26">
        <v>16.2</v>
      </c>
      <c r="Q40" s="26">
        <v>10.199999999999999</v>
      </c>
      <c r="R40" s="26">
        <v>10.199999999999999</v>
      </c>
      <c r="S40" s="26">
        <v>9.4</v>
      </c>
      <c r="T40" s="26">
        <v>8.6999999999999993</v>
      </c>
      <c r="U40" s="26">
        <v>6.3</v>
      </c>
      <c r="V40" s="26">
        <v>8.5</v>
      </c>
      <c r="W40" s="26">
        <v>9.3000000000000007</v>
      </c>
      <c r="X40" s="26">
        <v>5</v>
      </c>
      <c r="Y40" s="26">
        <v>10.4</v>
      </c>
      <c r="Z40" s="26">
        <v>11</v>
      </c>
      <c r="AA40" s="26">
        <v>8.1999999999999993</v>
      </c>
      <c r="AB40" s="49">
        <f>SUM(P40:AA40)</f>
        <v>113.39999999999999</v>
      </c>
      <c r="AC40" s="50">
        <f t="shared" si="1"/>
        <v>-28.700000000000031</v>
      </c>
      <c r="AD40" s="50">
        <f t="shared" si="2"/>
        <v>-20.197044334975388</v>
      </c>
      <c r="AE40" s="21"/>
      <c r="AF40" s="21"/>
    </row>
    <row r="41" spans="2:57" ht="15.95" customHeight="1" x14ac:dyDescent="0.2">
      <c r="B41" s="58" t="s">
        <v>52</v>
      </c>
      <c r="C41" s="59">
        <v>8.6</v>
      </c>
      <c r="D41" s="59">
        <v>8.1999999999999993</v>
      </c>
      <c r="E41" s="59">
        <v>9.4</v>
      </c>
      <c r="F41" s="59">
        <v>7.8</v>
      </c>
      <c r="G41" s="59">
        <v>8.3000000000000007</v>
      </c>
      <c r="H41" s="59">
        <v>15.1</v>
      </c>
      <c r="I41" s="59">
        <v>11.3</v>
      </c>
      <c r="J41" s="59">
        <v>9.8000000000000007</v>
      </c>
      <c r="K41" s="59">
        <v>9.5</v>
      </c>
      <c r="L41" s="59">
        <v>11.3</v>
      </c>
      <c r="M41" s="59">
        <v>21.3</v>
      </c>
      <c r="N41" s="59">
        <v>13.2</v>
      </c>
      <c r="O41" s="59">
        <f t="shared" si="19"/>
        <v>133.79999999999998</v>
      </c>
      <c r="P41" s="59">
        <v>12.8</v>
      </c>
      <c r="Q41" s="59">
        <v>11.3</v>
      </c>
      <c r="R41" s="59">
        <v>19.100000000000001</v>
      </c>
      <c r="S41" s="59">
        <v>9.9</v>
      </c>
      <c r="T41" s="59">
        <v>11.7</v>
      </c>
      <c r="U41" s="59">
        <v>13.7</v>
      </c>
      <c r="V41" s="59">
        <v>12.8</v>
      </c>
      <c r="W41" s="59">
        <v>11</v>
      </c>
      <c r="X41" s="59">
        <v>3.6</v>
      </c>
      <c r="Y41" s="59">
        <v>14.8</v>
      </c>
      <c r="Z41" s="59">
        <v>21.7</v>
      </c>
      <c r="AA41" s="59">
        <v>17.8</v>
      </c>
      <c r="AB41" s="60">
        <f>SUM(P41:AA41)</f>
        <v>160.19999999999999</v>
      </c>
      <c r="AC41" s="61">
        <f t="shared" si="1"/>
        <v>26.400000000000006</v>
      </c>
      <c r="AD41" s="61">
        <f t="shared" si="2"/>
        <v>19.730941704035882</v>
      </c>
      <c r="AE41" s="21"/>
      <c r="AF41" s="21"/>
    </row>
    <row r="42" spans="2:57" ht="15.95" customHeight="1" x14ac:dyDescent="0.2">
      <c r="B42" s="39" t="s">
        <v>53</v>
      </c>
      <c r="C42" s="25">
        <v>83.2</v>
      </c>
      <c r="D42" s="25">
        <v>83.2</v>
      </c>
      <c r="E42" s="25">
        <v>89.2</v>
      </c>
      <c r="F42" s="25">
        <v>90.9</v>
      </c>
      <c r="G42" s="25">
        <v>90.9</v>
      </c>
      <c r="H42" s="25">
        <v>94.7</v>
      </c>
      <c r="I42" s="25">
        <v>93.3</v>
      </c>
      <c r="J42" s="25">
        <v>91</v>
      </c>
      <c r="K42" s="25">
        <v>92.6</v>
      </c>
      <c r="L42" s="25">
        <v>91.1</v>
      </c>
      <c r="M42" s="25">
        <v>92.7</v>
      </c>
      <c r="N42" s="25">
        <v>91.6</v>
      </c>
      <c r="O42" s="26">
        <f t="shared" si="19"/>
        <v>1084.4000000000001</v>
      </c>
      <c r="P42" s="25">
        <v>90.2</v>
      </c>
      <c r="Q42" s="25">
        <v>90.1</v>
      </c>
      <c r="R42" s="25">
        <v>98</v>
      </c>
      <c r="S42" s="25">
        <v>97.7</v>
      </c>
      <c r="T42" s="25">
        <v>98.1</v>
      </c>
      <c r="U42" s="25">
        <v>99</v>
      </c>
      <c r="V42" s="25">
        <v>97.9</v>
      </c>
      <c r="W42" s="25">
        <v>98.4</v>
      </c>
      <c r="X42" s="25">
        <v>102.6</v>
      </c>
      <c r="Y42" s="25">
        <v>101.9</v>
      </c>
      <c r="Z42" s="25">
        <v>101.7</v>
      </c>
      <c r="AA42" s="25">
        <v>141.6</v>
      </c>
      <c r="AB42" s="49">
        <f>SUM(P42:AA42)</f>
        <v>1217.1999999999998</v>
      </c>
      <c r="AC42" s="50">
        <f t="shared" si="1"/>
        <v>132.79999999999973</v>
      </c>
      <c r="AD42" s="50">
        <f t="shared" si="2"/>
        <v>12.246403541128709</v>
      </c>
      <c r="AE42" s="21"/>
      <c r="AF42" s="21"/>
    </row>
    <row r="43" spans="2:57" ht="15.95" customHeight="1" x14ac:dyDescent="0.2">
      <c r="B43" s="39" t="s">
        <v>54</v>
      </c>
      <c r="C43" s="25">
        <v>26.2</v>
      </c>
      <c r="D43" s="25">
        <v>26.7</v>
      </c>
      <c r="E43" s="25">
        <v>30.6</v>
      </c>
      <c r="F43" s="25">
        <v>30.4</v>
      </c>
      <c r="G43" s="25">
        <v>28.4</v>
      </c>
      <c r="H43" s="25">
        <v>28.7</v>
      </c>
      <c r="I43" s="25">
        <v>28.3</v>
      </c>
      <c r="J43" s="25">
        <v>28.1</v>
      </c>
      <c r="K43" s="25">
        <v>28.8</v>
      </c>
      <c r="L43" s="25">
        <v>29.5</v>
      </c>
      <c r="M43" s="25">
        <v>28.2</v>
      </c>
      <c r="N43" s="25">
        <v>28.3</v>
      </c>
      <c r="O43" s="26">
        <f t="shared" si="19"/>
        <v>342.2</v>
      </c>
      <c r="P43" s="25">
        <v>27.9</v>
      </c>
      <c r="Q43" s="25">
        <v>28</v>
      </c>
      <c r="R43" s="25">
        <v>30</v>
      </c>
      <c r="S43" s="25">
        <v>30.1</v>
      </c>
      <c r="T43" s="25">
        <v>30.2</v>
      </c>
      <c r="U43" s="25">
        <f>30.5</f>
        <v>30.5</v>
      </c>
      <c r="V43" s="25">
        <v>30.3</v>
      </c>
      <c r="W43" s="25">
        <v>30.4</v>
      </c>
      <c r="X43" s="25">
        <v>31</v>
      </c>
      <c r="Y43" s="25">
        <v>41.7</v>
      </c>
      <c r="Z43" s="25">
        <v>32.799999999999997</v>
      </c>
      <c r="AA43" s="25">
        <v>49.2</v>
      </c>
      <c r="AB43" s="49">
        <f>SUM(P43:AA43)</f>
        <v>392.09999999999997</v>
      </c>
      <c r="AC43" s="50">
        <f t="shared" si="1"/>
        <v>49.899999999999977</v>
      </c>
      <c r="AD43" s="50">
        <f t="shared" si="2"/>
        <v>14.582115721800109</v>
      </c>
      <c r="AE43" s="21"/>
      <c r="AF43" s="21"/>
    </row>
    <row r="44" spans="2:57" ht="15.95" customHeight="1" x14ac:dyDescent="0.2">
      <c r="B44" s="38" t="s">
        <v>55</v>
      </c>
      <c r="C44" s="18">
        <v>95.7</v>
      </c>
      <c r="D44" s="18">
        <v>226.6</v>
      </c>
      <c r="E44" s="18">
        <v>126.8</v>
      </c>
      <c r="F44" s="18">
        <v>99.3</v>
      </c>
      <c r="G44" s="18">
        <v>92.6</v>
      </c>
      <c r="H44" s="18">
        <v>103.2</v>
      </c>
      <c r="I44" s="18">
        <v>103.6</v>
      </c>
      <c r="J44" s="18">
        <v>140.1</v>
      </c>
      <c r="K44" s="18">
        <v>126.5</v>
      </c>
      <c r="L44" s="18">
        <v>103.4</v>
      </c>
      <c r="M44" s="18">
        <v>157.6</v>
      </c>
      <c r="N44" s="18">
        <v>1043.0999999999999</v>
      </c>
      <c r="O44" s="18">
        <f t="shared" si="19"/>
        <v>2418.5</v>
      </c>
      <c r="P44" s="18">
        <v>199.3</v>
      </c>
      <c r="Q44" s="18">
        <v>113.5</v>
      </c>
      <c r="R44" s="18">
        <v>120.8</v>
      </c>
      <c r="S44" s="18">
        <v>108</v>
      </c>
      <c r="T44" s="18">
        <v>142.80000000000001</v>
      </c>
      <c r="U44" s="62">
        <v>147.1</v>
      </c>
      <c r="V44" s="62">
        <v>184.6</v>
      </c>
      <c r="W44" s="62">
        <v>176.7</v>
      </c>
      <c r="X44" s="62">
        <v>164.3</v>
      </c>
      <c r="Y44" s="62">
        <v>217.7</v>
      </c>
      <c r="Z44" s="62">
        <v>209.5</v>
      </c>
      <c r="AA44" s="62">
        <v>407.2</v>
      </c>
      <c r="AB44" s="19">
        <f>SUM(P44:AA44)</f>
        <v>2191.5</v>
      </c>
      <c r="AC44" s="20">
        <f t="shared" si="1"/>
        <v>-227</v>
      </c>
      <c r="AD44" s="20">
        <f t="shared" si="2"/>
        <v>-9.3859830473433945</v>
      </c>
      <c r="AE44" s="21"/>
      <c r="AF44" s="21"/>
    </row>
    <row r="45" spans="2:57" ht="15.95" customHeight="1" x14ac:dyDescent="0.2">
      <c r="B45" s="23" t="s">
        <v>56</v>
      </c>
      <c r="C45" s="63">
        <f t="shared" ref="C45:AB45" si="23">+C46+C48</f>
        <v>4788.7</v>
      </c>
      <c r="D45" s="63">
        <f t="shared" si="23"/>
        <v>4778</v>
      </c>
      <c r="E45" s="63">
        <f t="shared" si="23"/>
        <v>4989.3999999999996</v>
      </c>
      <c r="F45" s="63">
        <f t="shared" si="23"/>
        <v>4434.6000000000004</v>
      </c>
      <c r="G45" s="63">
        <f t="shared" si="23"/>
        <v>5006</v>
      </c>
      <c r="H45" s="63">
        <f t="shared" si="23"/>
        <v>5413.4</v>
      </c>
      <c r="I45" s="63">
        <f t="shared" si="23"/>
        <v>4755.8</v>
      </c>
      <c r="J45" s="63">
        <f t="shared" si="23"/>
        <v>5422.6</v>
      </c>
      <c r="K45" s="63">
        <f t="shared" si="23"/>
        <v>5270.1</v>
      </c>
      <c r="L45" s="63">
        <f t="shared" si="23"/>
        <v>4785.0999999999995</v>
      </c>
      <c r="M45" s="63">
        <f t="shared" si="23"/>
        <v>5077</v>
      </c>
      <c r="N45" s="63">
        <f t="shared" si="23"/>
        <v>4748.7</v>
      </c>
      <c r="O45" s="63">
        <f t="shared" si="23"/>
        <v>59469.400000000009</v>
      </c>
      <c r="P45" s="63">
        <f t="shared" si="23"/>
        <v>4572.1000000000004</v>
      </c>
      <c r="Q45" s="63">
        <f t="shared" si="23"/>
        <v>4384.6000000000004</v>
      </c>
      <c r="R45" s="63">
        <f t="shared" si="23"/>
        <v>4827.3999999999996</v>
      </c>
      <c r="S45" s="63">
        <f t="shared" si="23"/>
        <v>4559.5</v>
      </c>
      <c r="T45" s="63">
        <f t="shared" si="23"/>
        <v>5040.3</v>
      </c>
      <c r="U45" s="63">
        <f t="shared" si="23"/>
        <v>4822.6000000000004</v>
      </c>
      <c r="V45" s="63">
        <f t="shared" si="23"/>
        <v>5286</v>
      </c>
      <c r="W45" s="63">
        <f t="shared" si="23"/>
        <v>5273.1</v>
      </c>
      <c r="X45" s="63">
        <f t="shared" si="23"/>
        <v>5551.5</v>
      </c>
      <c r="Y45" s="63">
        <f t="shared" si="23"/>
        <v>5735.1</v>
      </c>
      <c r="Z45" s="63">
        <f t="shared" si="23"/>
        <v>5769.9000000000005</v>
      </c>
      <c r="AA45" s="63">
        <f t="shared" si="23"/>
        <v>5043.5</v>
      </c>
      <c r="AB45" s="63">
        <f t="shared" si="23"/>
        <v>60865.600000000006</v>
      </c>
      <c r="AC45" s="64">
        <f t="shared" si="1"/>
        <v>1396.1999999999971</v>
      </c>
      <c r="AD45" s="64">
        <f t="shared" si="2"/>
        <v>2.3477620423276457</v>
      </c>
      <c r="AE45" s="21"/>
      <c r="AF45" s="21"/>
    </row>
    <row r="46" spans="2:57" ht="15.95" customHeight="1" x14ac:dyDescent="0.2">
      <c r="B46" s="65" t="s">
        <v>57</v>
      </c>
      <c r="C46" s="66">
        <f t="shared" ref="C46:AB46" si="24">SUM(C47:C47)</f>
        <v>4000.2</v>
      </c>
      <c r="D46" s="66">
        <f t="shared" si="24"/>
        <v>4024.5</v>
      </c>
      <c r="E46" s="66">
        <f t="shared" si="24"/>
        <v>4272.2</v>
      </c>
      <c r="F46" s="66">
        <f t="shared" si="24"/>
        <v>3651.2</v>
      </c>
      <c r="G46" s="66">
        <f t="shared" si="24"/>
        <v>4256</v>
      </c>
      <c r="H46" s="66">
        <f t="shared" si="24"/>
        <v>4688.2</v>
      </c>
      <c r="I46" s="66">
        <f t="shared" si="24"/>
        <v>3995.8</v>
      </c>
      <c r="J46" s="66">
        <f t="shared" si="24"/>
        <v>4583.8</v>
      </c>
      <c r="K46" s="66">
        <f t="shared" si="24"/>
        <v>4503.6000000000004</v>
      </c>
      <c r="L46" s="66">
        <f t="shared" si="24"/>
        <v>4214.8999999999996</v>
      </c>
      <c r="M46" s="66">
        <f t="shared" si="24"/>
        <v>4395</v>
      </c>
      <c r="N46" s="66">
        <f t="shared" si="24"/>
        <v>4049.3</v>
      </c>
      <c r="O46" s="66">
        <f t="shared" si="24"/>
        <v>50634.700000000004</v>
      </c>
      <c r="P46" s="66">
        <f t="shared" si="24"/>
        <v>3654.2</v>
      </c>
      <c r="Q46" s="66">
        <f t="shared" si="24"/>
        <v>3516.3</v>
      </c>
      <c r="R46" s="66">
        <f t="shared" si="24"/>
        <v>3973.2</v>
      </c>
      <c r="S46" s="66">
        <f t="shared" si="24"/>
        <v>3658.7</v>
      </c>
      <c r="T46" s="66">
        <f t="shared" si="24"/>
        <v>4217.5</v>
      </c>
      <c r="U46" s="66">
        <f t="shared" si="24"/>
        <v>4011.4</v>
      </c>
      <c r="V46" s="66">
        <f t="shared" si="24"/>
        <v>4393.7</v>
      </c>
      <c r="W46" s="66">
        <f t="shared" si="24"/>
        <v>4278.6000000000004</v>
      </c>
      <c r="X46" s="66">
        <f t="shared" si="24"/>
        <v>4688.3</v>
      </c>
      <c r="Y46" s="66">
        <f t="shared" si="24"/>
        <v>5068.2</v>
      </c>
      <c r="Z46" s="66">
        <f t="shared" si="24"/>
        <v>5054.3</v>
      </c>
      <c r="AA46" s="66">
        <f t="shared" si="24"/>
        <v>4280.6000000000004</v>
      </c>
      <c r="AB46" s="66">
        <f t="shared" si="24"/>
        <v>50795.000000000007</v>
      </c>
      <c r="AC46" s="67">
        <f t="shared" si="1"/>
        <v>160.30000000000291</v>
      </c>
      <c r="AD46" s="67">
        <f t="shared" si="2"/>
        <v>0.31658131676499102</v>
      </c>
      <c r="AE46" s="21"/>
      <c r="AF46" s="21"/>
    </row>
    <row r="47" spans="2:57" ht="15.95" customHeight="1" x14ac:dyDescent="0.2">
      <c r="B47" s="39" t="s">
        <v>58</v>
      </c>
      <c r="C47" s="26">
        <v>4000.2</v>
      </c>
      <c r="D47" s="26">
        <v>4024.5</v>
      </c>
      <c r="E47" s="26">
        <v>4272.2</v>
      </c>
      <c r="F47" s="26">
        <v>3651.2</v>
      </c>
      <c r="G47" s="26">
        <v>4256</v>
      </c>
      <c r="H47" s="26">
        <v>4688.2</v>
      </c>
      <c r="I47" s="26">
        <v>3995.8</v>
      </c>
      <c r="J47" s="26">
        <v>4583.8</v>
      </c>
      <c r="K47" s="26">
        <v>4503.6000000000004</v>
      </c>
      <c r="L47" s="26">
        <v>4214.8999999999996</v>
      </c>
      <c r="M47" s="26">
        <v>4395</v>
      </c>
      <c r="N47" s="26">
        <v>4049.3</v>
      </c>
      <c r="O47" s="26">
        <f>SUM(C47:N47)</f>
        <v>50634.700000000004</v>
      </c>
      <c r="P47" s="26">
        <v>3654.2</v>
      </c>
      <c r="Q47" s="26">
        <v>3516.3</v>
      </c>
      <c r="R47" s="26">
        <v>3973.2</v>
      </c>
      <c r="S47" s="26">
        <v>3658.7</v>
      </c>
      <c r="T47" s="25">
        <v>4217.5</v>
      </c>
      <c r="U47" s="25">
        <v>4011.4</v>
      </c>
      <c r="V47" s="25">
        <v>4393.7</v>
      </c>
      <c r="W47" s="25">
        <v>4278.6000000000004</v>
      </c>
      <c r="X47" s="25">
        <v>4688.3</v>
      </c>
      <c r="Y47" s="25">
        <v>5068.2</v>
      </c>
      <c r="Z47" s="25">
        <v>5054.3</v>
      </c>
      <c r="AA47" s="25">
        <v>4280.6000000000004</v>
      </c>
      <c r="AB47" s="49">
        <f>SUM(P47:AA47)</f>
        <v>50795.000000000007</v>
      </c>
      <c r="AC47" s="50">
        <f t="shared" si="1"/>
        <v>160.30000000000291</v>
      </c>
      <c r="AD47" s="50">
        <f t="shared" si="2"/>
        <v>0.31658131676499102</v>
      </c>
      <c r="AE47" s="21"/>
      <c r="AF47" s="21"/>
    </row>
    <row r="48" spans="2:57" ht="15.95" customHeight="1" x14ac:dyDescent="0.2">
      <c r="B48" s="65" t="s">
        <v>59</v>
      </c>
      <c r="C48" s="66">
        <f t="shared" ref="C48:AB48" si="25">SUM(C49:C51)</f>
        <v>788.5</v>
      </c>
      <c r="D48" s="66">
        <f t="shared" si="25"/>
        <v>753.5</v>
      </c>
      <c r="E48" s="66">
        <f t="shared" si="25"/>
        <v>717.19999999999993</v>
      </c>
      <c r="F48" s="66">
        <f t="shared" si="25"/>
        <v>783.40000000000009</v>
      </c>
      <c r="G48" s="66">
        <f t="shared" si="25"/>
        <v>750</v>
      </c>
      <c r="H48" s="66">
        <f t="shared" si="25"/>
        <v>725.19999999999993</v>
      </c>
      <c r="I48" s="66">
        <f t="shared" si="25"/>
        <v>759.99999999999989</v>
      </c>
      <c r="J48" s="66">
        <f t="shared" si="25"/>
        <v>838.80000000000007</v>
      </c>
      <c r="K48" s="66">
        <f t="shared" si="25"/>
        <v>766.5</v>
      </c>
      <c r="L48" s="66">
        <f t="shared" si="25"/>
        <v>570.20000000000005</v>
      </c>
      <c r="M48" s="66">
        <f t="shared" si="25"/>
        <v>682</v>
      </c>
      <c r="N48" s="66">
        <f t="shared" si="25"/>
        <v>699.4</v>
      </c>
      <c r="O48" s="66">
        <f t="shared" si="25"/>
        <v>8834.7000000000007</v>
      </c>
      <c r="P48" s="66">
        <f t="shared" si="25"/>
        <v>917.90000000000009</v>
      </c>
      <c r="Q48" s="66">
        <f t="shared" si="25"/>
        <v>868.3</v>
      </c>
      <c r="R48" s="66">
        <f t="shared" si="25"/>
        <v>854.19999999999993</v>
      </c>
      <c r="S48" s="66">
        <f t="shared" si="25"/>
        <v>900.80000000000007</v>
      </c>
      <c r="T48" s="66">
        <f t="shared" si="25"/>
        <v>822.8</v>
      </c>
      <c r="U48" s="66">
        <f t="shared" si="25"/>
        <v>811.2</v>
      </c>
      <c r="V48" s="66">
        <f t="shared" si="25"/>
        <v>892.30000000000007</v>
      </c>
      <c r="W48" s="66">
        <f t="shared" si="25"/>
        <v>994.5</v>
      </c>
      <c r="X48" s="66">
        <f t="shared" si="25"/>
        <v>863.2</v>
      </c>
      <c r="Y48" s="66">
        <f t="shared" si="25"/>
        <v>666.90000000000009</v>
      </c>
      <c r="Z48" s="66">
        <f t="shared" si="25"/>
        <v>715.6</v>
      </c>
      <c r="AA48" s="66">
        <f t="shared" si="25"/>
        <v>762.9</v>
      </c>
      <c r="AB48" s="66">
        <f t="shared" si="25"/>
        <v>10070.6</v>
      </c>
      <c r="AC48" s="67">
        <f t="shared" si="1"/>
        <v>1235.8999999999996</v>
      </c>
      <c r="AD48" s="67">
        <f t="shared" si="2"/>
        <v>13.989156394671006</v>
      </c>
      <c r="AE48" s="21"/>
      <c r="AF48" s="21"/>
    </row>
    <row r="49" spans="2:57" ht="15.95" customHeight="1" x14ac:dyDescent="0.2">
      <c r="B49" s="39" t="s">
        <v>60</v>
      </c>
      <c r="C49" s="26">
        <v>757.5</v>
      </c>
      <c r="D49" s="26">
        <v>724.9</v>
      </c>
      <c r="E49" s="26">
        <v>684.6</v>
      </c>
      <c r="F49" s="26">
        <v>753.7</v>
      </c>
      <c r="G49" s="26">
        <v>721.1</v>
      </c>
      <c r="H49" s="26">
        <v>694.5</v>
      </c>
      <c r="I49" s="26">
        <v>719.8</v>
      </c>
      <c r="J49" s="26">
        <v>794.2</v>
      </c>
      <c r="K49" s="26">
        <v>732.6</v>
      </c>
      <c r="L49" s="26">
        <v>537.79999999999995</v>
      </c>
      <c r="M49" s="26">
        <v>646.20000000000005</v>
      </c>
      <c r="N49" s="26">
        <v>660.7</v>
      </c>
      <c r="O49" s="26">
        <f t="shared" ref="O49:O54" si="26">SUM(C49:N49)</f>
        <v>8427.6</v>
      </c>
      <c r="P49" s="26">
        <v>870</v>
      </c>
      <c r="Q49" s="26">
        <v>830.8</v>
      </c>
      <c r="R49" s="26">
        <v>812.8</v>
      </c>
      <c r="S49" s="26">
        <v>864.6</v>
      </c>
      <c r="T49" s="26">
        <v>779.4</v>
      </c>
      <c r="U49" s="26">
        <v>775.6</v>
      </c>
      <c r="V49" s="26">
        <v>854.7</v>
      </c>
      <c r="W49" s="26">
        <v>958.2</v>
      </c>
      <c r="X49" s="26">
        <v>837.3</v>
      </c>
      <c r="Y49" s="26">
        <v>651.20000000000005</v>
      </c>
      <c r="Z49" s="26">
        <v>700.7</v>
      </c>
      <c r="AA49" s="26">
        <v>749.2</v>
      </c>
      <c r="AB49" s="27">
        <f t="shared" ref="AB49:AB54" si="27">SUM(P49:AA49)</f>
        <v>9684.5000000000018</v>
      </c>
      <c r="AC49" s="50">
        <f t="shared" si="1"/>
        <v>1256.9000000000015</v>
      </c>
      <c r="AD49" s="50">
        <f t="shared" si="2"/>
        <v>14.914091793630469</v>
      </c>
      <c r="AE49" s="21"/>
      <c r="AF49" s="21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</row>
    <row r="50" spans="2:57" ht="15.95" customHeight="1" x14ac:dyDescent="0.2">
      <c r="B50" s="39" t="s">
        <v>61</v>
      </c>
      <c r="C50" s="26">
        <v>4.8</v>
      </c>
      <c r="D50" s="26">
        <v>5</v>
      </c>
      <c r="E50" s="26">
        <v>5.8</v>
      </c>
      <c r="F50" s="26">
        <v>4.2</v>
      </c>
      <c r="G50" s="26">
        <v>6.4</v>
      </c>
      <c r="H50" s="26">
        <v>8.9</v>
      </c>
      <c r="I50" s="26">
        <v>16.399999999999999</v>
      </c>
      <c r="J50" s="26">
        <v>18.7</v>
      </c>
      <c r="K50" s="26">
        <v>17</v>
      </c>
      <c r="L50" s="26">
        <v>14.7</v>
      </c>
      <c r="M50" s="26">
        <v>16.3</v>
      </c>
      <c r="N50" s="26">
        <v>14.3</v>
      </c>
      <c r="O50" s="26">
        <f t="shared" si="26"/>
        <v>132.5</v>
      </c>
      <c r="P50" s="26">
        <v>16.7</v>
      </c>
      <c r="Q50" s="26">
        <v>14.8</v>
      </c>
      <c r="R50" s="26">
        <v>17.3</v>
      </c>
      <c r="S50" s="26">
        <v>13.2</v>
      </c>
      <c r="T50" s="26">
        <v>15.8</v>
      </c>
      <c r="U50" s="26">
        <v>15.9</v>
      </c>
      <c r="V50" s="26">
        <v>16.5</v>
      </c>
      <c r="W50" s="26">
        <v>14.5</v>
      </c>
      <c r="X50" s="26">
        <v>14.7</v>
      </c>
      <c r="Y50" s="26">
        <v>14.2</v>
      </c>
      <c r="Z50" s="26">
        <v>13.3</v>
      </c>
      <c r="AA50" s="26">
        <v>11.4</v>
      </c>
      <c r="AB50" s="27">
        <f t="shared" si="27"/>
        <v>178.3</v>
      </c>
      <c r="AC50" s="50">
        <f t="shared" si="1"/>
        <v>45.800000000000011</v>
      </c>
      <c r="AD50" s="50">
        <f t="shared" si="2"/>
        <v>34.566037735849065</v>
      </c>
      <c r="AE50" s="21"/>
      <c r="AF50" s="21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</row>
    <row r="51" spans="2:57" ht="15.95" customHeight="1" x14ac:dyDescent="0.2">
      <c r="B51" s="39" t="s">
        <v>34</v>
      </c>
      <c r="C51" s="26">
        <v>26.2</v>
      </c>
      <c r="D51" s="26">
        <v>23.6</v>
      </c>
      <c r="E51" s="26">
        <v>26.8</v>
      </c>
      <c r="F51" s="26">
        <v>25.5</v>
      </c>
      <c r="G51" s="26">
        <v>22.5</v>
      </c>
      <c r="H51" s="26">
        <v>21.8</v>
      </c>
      <c r="I51" s="26">
        <v>23.8</v>
      </c>
      <c r="J51" s="26">
        <v>25.9</v>
      </c>
      <c r="K51" s="26">
        <v>16.899999999999999</v>
      </c>
      <c r="L51" s="26">
        <v>17.7</v>
      </c>
      <c r="M51" s="26">
        <v>19.5</v>
      </c>
      <c r="N51" s="26">
        <v>24.4</v>
      </c>
      <c r="O51" s="26">
        <f t="shared" si="26"/>
        <v>274.60000000000002</v>
      </c>
      <c r="P51" s="26">
        <v>31.2</v>
      </c>
      <c r="Q51" s="26">
        <v>22.7</v>
      </c>
      <c r="R51" s="26">
        <v>24.1</v>
      </c>
      <c r="S51" s="26">
        <v>23</v>
      </c>
      <c r="T51" s="26">
        <v>27.6</v>
      </c>
      <c r="U51" s="26">
        <v>19.7</v>
      </c>
      <c r="V51" s="26">
        <v>21.1</v>
      </c>
      <c r="W51" s="26">
        <v>21.8</v>
      </c>
      <c r="X51" s="26">
        <v>11.2</v>
      </c>
      <c r="Y51" s="26">
        <v>1.5</v>
      </c>
      <c r="Z51" s="26">
        <v>1.6</v>
      </c>
      <c r="AA51" s="26">
        <v>2.2999999999999998</v>
      </c>
      <c r="AB51" s="69">
        <f t="shared" si="27"/>
        <v>207.79999999999998</v>
      </c>
      <c r="AC51" s="50">
        <f t="shared" si="1"/>
        <v>-66.80000000000004</v>
      </c>
      <c r="AD51" s="50">
        <f t="shared" si="2"/>
        <v>-24.326292789512031</v>
      </c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</row>
    <row r="52" spans="2:57" ht="15.95" customHeight="1" x14ac:dyDescent="0.2">
      <c r="B52" s="23" t="s">
        <v>62</v>
      </c>
      <c r="C52" s="18">
        <v>82.7</v>
      </c>
      <c r="D52" s="18">
        <v>106.1</v>
      </c>
      <c r="E52" s="18">
        <v>108.8</v>
      </c>
      <c r="F52" s="18">
        <v>86.8</v>
      </c>
      <c r="G52" s="18">
        <v>102.5</v>
      </c>
      <c r="H52" s="18">
        <v>104.3</v>
      </c>
      <c r="I52" s="18">
        <v>98.9</v>
      </c>
      <c r="J52" s="18">
        <v>92.9</v>
      </c>
      <c r="K52" s="18">
        <v>93.2</v>
      </c>
      <c r="L52" s="18">
        <v>94.4</v>
      </c>
      <c r="M52" s="18">
        <v>117.3</v>
      </c>
      <c r="N52" s="18">
        <v>121.1</v>
      </c>
      <c r="O52" s="18">
        <f t="shared" si="26"/>
        <v>1209</v>
      </c>
      <c r="P52" s="18">
        <v>90.4</v>
      </c>
      <c r="Q52" s="18">
        <v>106.1</v>
      </c>
      <c r="R52" s="18">
        <v>130</v>
      </c>
      <c r="S52" s="18">
        <v>100.9</v>
      </c>
      <c r="T52" s="18">
        <v>133</v>
      </c>
      <c r="U52" s="18">
        <v>112.8</v>
      </c>
      <c r="V52" s="18">
        <v>120.7</v>
      </c>
      <c r="W52" s="18">
        <v>114.6</v>
      </c>
      <c r="X52" s="18">
        <v>124.4</v>
      </c>
      <c r="Y52" s="18">
        <v>129.1</v>
      </c>
      <c r="Z52" s="18">
        <v>121.6</v>
      </c>
      <c r="AA52" s="18">
        <v>117.7</v>
      </c>
      <c r="AB52" s="19">
        <f t="shared" si="27"/>
        <v>1401.3</v>
      </c>
      <c r="AC52" s="20">
        <f t="shared" si="1"/>
        <v>192.29999999999995</v>
      </c>
      <c r="AD52" s="20">
        <f t="shared" si="2"/>
        <v>15.905707196029773</v>
      </c>
      <c r="AE52" s="21"/>
      <c r="AF52" s="21"/>
    </row>
    <row r="53" spans="2:57" ht="15.95" customHeight="1" x14ac:dyDescent="0.2">
      <c r="B53" s="23" t="s">
        <v>63</v>
      </c>
      <c r="C53" s="18">
        <v>0.2</v>
      </c>
      <c r="D53" s="18">
        <v>0.6</v>
      </c>
      <c r="E53" s="18">
        <v>0.2</v>
      </c>
      <c r="F53" s="18">
        <v>0.1</v>
      </c>
      <c r="G53" s="18">
        <v>0.3</v>
      </c>
      <c r="H53" s="18">
        <v>0.2</v>
      </c>
      <c r="I53" s="18">
        <v>0.2</v>
      </c>
      <c r="J53" s="18">
        <v>0.2</v>
      </c>
      <c r="K53" s="18">
        <v>0.1</v>
      </c>
      <c r="L53" s="18">
        <v>0.3</v>
      </c>
      <c r="M53" s="18">
        <v>0.3</v>
      </c>
      <c r="N53" s="18">
        <v>0.3</v>
      </c>
      <c r="O53" s="18">
        <f t="shared" si="26"/>
        <v>2.9999999999999996</v>
      </c>
      <c r="P53" s="18">
        <v>0.1</v>
      </c>
      <c r="Q53" s="18">
        <v>0.1</v>
      </c>
      <c r="R53" s="18">
        <v>0.5</v>
      </c>
      <c r="S53" s="18">
        <v>0.1</v>
      </c>
      <c r="T53" s="18">
        <v>0.6</v>
      </c>
      <c r="U53" s="18">
        <v>0.2</v>
      </c>
      <c r="V53" s="18">
        <v>0.3</v>
      </c>
      <c r="W53" s="18">
        <v>0.2</v>
      </c>
      <c r="X53" s="18">
        <v>0.2</v>
      </c>
      <c r="Y53" s="18">
        <v>0.4</v>
      </c>
      <c r="Z53" s="18">
        <v>0.1</v>
      </c>
      <c r="AA53" s="18">
        <v>0.1</v>
      </c>
      <c r="AB53" s="19">
        <f t="shared" si="27"/>
        <v>2.9000000000000004</v>
      </c>
      <c r="AC53" s="20">
        <f t="shared" si="1"/>
        <v>-9.9999999999999201E-2</v>
      </c>
      <c r="AD53" s="20">
        <f t="shared" si="2"/>
        <v>-3.3333333333333068</v>
      </c>
      <c r="AE53" s="21"/>
      <c r="AF53" s="21"/>
    </row>
    <row r="54" spans="2:57" ht="15.95" customHeight="1" x14ac:dyDescent="0.2">
      <c r="B54" s="23" t="s">
        <v>64</v>
      </c>
      <c r="C54" s="62">
        <v>686.2</v>
      </c>
      <c r="D54" s="18">
        <v>405.9</v>
      </c>
      <c r="E54" s="18">
        <v>692</v>
      </c>
      <c r="F54" s="18">
        <v>469.2</v>
      </c>
      <c r="G54" s="18">
        <v>283.5</v>
      </c>
      <c r="H54" s="18">
        <v>417.5</v>
      </c>
      <c r="I54" s="18">
        <v>428.3</v>
      </c>
      <c r="J54" s="18">
        <v>320.2</v>
      </c>
      <c r="K54" s="18">
        <v>309.2</v>
      </c>
      <c r="L54" s="18">
        <v>265.3</v>
      </c>
      <c r="M54" s="18">
        <v>282.7</v>
      </c>
      <c r="N54" s="18">
        <v>363.2</v>
      </c>
      <c r="O54" s="18">
        <f t="shared" si="26"/>
        <v>4923.1999999999989</v>
      </c>
      <c r="P54" s="62">
        <v>445.5</v>
      </c>
      <c r="Q54" s="62">
        <v>274.2</v>
      </c>
      <c r="R54" s="62">
        <v>398.1</v>
      </c>
      <c r="S54" s="62">
        <v>286.7</v>
      </c>
      <c r="T54" s="18">
        <v>432.8</v>
      </c>
      <c r="U54" s="18">
        <v>312.10000000000002</v>
      </c>
      <c r="V54" s="18">
        <v>495.6</v>
      </c>
      <c r="W54" s="18">
        <v>275.5</v>
      </c>
      <c r="X54" s="18">
        <v>297.10000000000002</v>
      </c>
      <c r="Y54" s="18">
        <v>294.60000000000002</v>
      </c>
      <c r="Z54" s="18">
        <v>352.8</v>
      </c>
      <c r="AA54" s="18">
        <v>355.9</v>
      </c>
      <c r="AB54" s="19">
        <f t="shared" si="27"/>
        <v>4220.8999999999996</v>
      </c>
      <c r="AC54" s="20">
        <f t="shared" si="1"/>
        <v>-702.29999999999927</v>
      </c>
      <c r="AD54" s="20">
        <f t="shared" si="2"/>
        <v>-14.265112122196932</v>
      </c>
      <c r="AE54" s="21"/>
      <c r="AF54" s="21"/>
    </row>
    <row r="55" spans="2:57" ht="15.95" customHeight="1" x14ac:dyDescent="0.2">
      <c r="B55" s="23" t="s">
        <v>65</v>
      </c>
      <c r="C55" s="18">
        <f t="shared" ref="C55:AA55" si="28">+C56</f>
        <v>0</v>
      </c>
      <c r="D55" s="18">
        <f t="shared" si="28"/>
        <v>0.2</v>
      </c>
      <c r="E55" s="18">
        <f t="shared" si="28"/>
        <v>330</v>
      </c>
      <c r="F55" s="18">
        <f t="shared" si="28"/>
        <v>0.1</v>
      </c>
      <c r="G55" s="18">
        <f t="shared" si="28"/>
        <v>0.1</v>
      </c>
      <c r="H55" s="18">
        <f t="shared" si="28"/>
        <v>330</v>
      </c>
      <c r="I55" s="18">
        <f t="shared" si="28"/>
        <v>0.1</v>
      </c>
      <c r="J55" s="18">
        <f t="shared" si="28"/>
        <v>0</v>
      </c>
      <c r="K55" s="18">
        <f t="shared" si="28"/>
        <v>340</v>
      </c>
      <c r="L55" s="18">
        <f t="shared" si="28"/>
        <v>1003.8</v>
      </c>
      <c r="M55" s="18">
        <f t="shared" si="28"/>
        <v>38.799999999999997</v>
      </c>
      <c r="N55" s="18">
        <f t="shared" si="28"/>
        <v>0</v>
      </c>
      <c r="O55" s="18">
        <f t="shared" si="28"/>
        <v>2043.1</v>
      </c>
      <c r="P55" s="18">
        <f t="shared" si="28"/>
        <v>0</v>
      </c>
      <c r="Q55" s="18">
        <f t="shared" si="28"/>
        <v>0</v>
      </c>
      <c r="R55" s="18">
        <f t="shared" si="28"/>
        <v>0</v>
      </c>
      <c r="S55" s="18">
        <f t="shared" si="28"/>
        <v>0</v>
      </c>
      <c r="T55" s="18">
        <f t="shared" si="28"/>
        <v>1</v>
      </c>
      <c r="U55" s="18">
        <f t="shared" si="28"/>
        <v>5735.6</v>
      </c>
      <c r="V55" s="18">
        <f t="shared" si="28"/>
        <v>840.2</v>
      </c>
      <c r="W55" s="18">
        <f t="shared" si="28"/>
        <v>0</v>
      </c>
      <c r="X55" s="18">
        <f t="shared" si="28"/>
        <v>5498.1</v>
      </c>
      <c r="Y55" s="18">
        <f t="shared" si="28"/>
        <v>200.1</v>
      </c>
      <c r="Z55" s="18">
        <f t="shared" si="28"/>
        <v>2360</v>
      </c>
      <c r="AA55" s="18">
        <f t="shared" si="28"/>
        <v>5097.5999999999995</v>
      </c>
      <c r="AB55" s="19">
        <f>+AB56</f>
        <v>19732.600000000002</v>
      </c>
      <c r="AC55" s="20">
        <f t="shared" si="1"/>
        <v>17689.500000000004</v>
      </c>
      <c r="AD55" s="20">
        <f t="shared" si="2"/>
        <v>865.81665116734393</v>
      </c>
      <c r="AE55" s="21"/>
      <c r="AF55" s="21"/>
    </row>
    <row r="56" spans="2:57" s="71" customFormat="1" x14ac:dyDescent="0.2">
      <c r="B56" s="70" t="s">
        <v>66</v>
      </c>
      <c r="C56" s="18">
        <f t="shared" ref="C56:O56" si="29">SUM(C57:C62)</f>
        <v>0</v>
      </c>
      <c r="D56" s="18">
        <f t="shared" si="29"/>
        <v>0.2</v>
      </c>
      <c r="E56" s="18">
        <f t="shared" si="29"/>
        <v>330</v>
      </c>
      <c r="F56" s="18">
        <f t="shared" si="29"/>
        <v>0.1</v>
      </c>
      <c r="G56" s="18">
        <f t="shared" si="29"/>
        <v>0.1</v>
      </c>
      <c r="H56" s="18">
        <f t="shared" si="29"/>
        <v>330</v>
      </c>
      <c r="I56" s="18">
        <f>SUM(I57:I62)</f>
        <v>0.1</v>
      </c>
      <c r="J56" s="18">
        <f t="shared" ref="J56:M56" si="30">SUM(J57:J62)</f>
        <v>0</v>
      </c>
      <c r="K56" s="18">
        <f t="shared" si="30"/>
        <v>340</v>
      </c>
      <c r="L56" s="18">
        <f t="shared" si="30"/>
        <v>1003.8</v>
      </c>
      <c r="M56" s="18">
        <f t="shared" si="30"/>
        <v>38.799999999999997</v>
      </c>
      <c r="N56" s="18">
        <f t="shared" si="29"/>
        <v>0</v>
      </c>
      <c r="O56" s="18">
        <f t="shared" si="29"/>
        <v>2043.1</v>
      </c>
      <c r="P56" s="18">
        <f>SUM(P57:P62)</f>
        <v>0</v>
      </c>
      <c r="Q56" s="18">
        <f t="shared" ref="Q56:AB56" si="31">SUM(Q57:Q62)</f>
        <v>0</v>
      </c>
      <c r="R56" s="18">
        <f t="shared" si="31"/>
        <v>0</v>
      </c>
      <c r="S56" s="18">
        <f t="shared" si="31"/>
        <v>0</v>
      </c>
      <c r="T56" s="18">
        <f t="shared" si="31"/>
        <v>1</v>
      </c>
      <c r="U56" s="18">
        <f t="shared" si="31"/>
        <v>5735.6</v>
      </c>
      <c r="V56" s="18">
        <f t="shared" si="31"/>
        <v>840.2</v>
      </c>
      <c r="W56" s="18">
        <f t="shared" si="31"/>
        <v>0</v>
      </c>
      <c r="X56" s="18">
        <f t="shared" si="31"/>
        <v>5498.1</v>
      </c>
      <c r="Y56" s="18">
        <f t="shared" si="31"/>
        <v>200.1</v>
      </c>
      <c r="Z56" s="18">
        <f t="shared" si="31"/>
        <v>2360</v>
      </c>
      <c r="AA56" s="18">
        <f t="shared" si="31"/>
        <v>5097.5999999999995</v>
      </c>
      <c r="AB56" s="18">
        <f t="shared" si="31"/>
        <v>19732.600000000002</v>
      </c>
      <c r="AC56" s="20">
        <f t="shared" si="1"/>
        <v>17689.500000000004</v>
      </c>
      <c r="AD56" s="20">
        <f t="shared" si="2"/>
        <v>865.81665116734393</v>
      </c>
      <c r="AE56" s="21"/>
      <c r="AF56" s="21"/>
    </row>
    <row r="57" spans="2:57" s="75" customFormat="1" x14ac:dyDescent="0.2">
      <c r="B57" s="72" t="s">
        <v>67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6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1397.4</v>
      </c>
      <c r="AB57" s="69">
        <f t="shared" ref="AB57:AB62" si="32">SUM(P57:AA57)</f>
        <v>1397.4</v>
      </c>
      <c r="AC57" s="73">
        <f>+AB57-O57</f>
        <v>1397.4</v>
      </c>
      <c r="AD57" s="74">
        <v>0</v>
      </c>
      <c r="AE57" s="21"/>
      <c r="AF57" s="21"/>
    </row>
    <row r="58" spans="2:57" s="75" customFormat="1" x14ac:dyDescent="0.2">
      <c r="B58" s="76" t="s">
        <v>68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6">
        <f>SUM(C58:N58)</f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840</v>
      </c>
      <c r="W58" s="25">
        <v>0</v>
      </c>
      <c r="X58" s="25">
        <v>698</v>
      </c>
      <c r="Y58" s="25">
        <v>0</v>
      </c>
      <c r="Z58" s="25">
        <v>360</v>
      </c>
      <c r="AA58" s="25">
        <v>700</v>
      </c>
      <c r="AB58" s="69">
        <f t="shared" si="32"/>
        <v>2598</v>
      </c>
      <c r="AC58" s="28">
        <f>+AB58-O58</f>
        <v>2598</v>
      </c>
      <c r="AD58" s="74">
        <v>0</v>
      </c>
      <c r="AE58" s="21"/>
      <c r="AF58" s="21"/>
    </row>
    <row r="59" spans="2:57" s="75" customFormat="1" x14ac:dyDescent="0.2">
      <c r="B59" s="72" t="s">
        <v>69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6">
        <f>SUM(C59:N59)</f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44">
        <v>735.5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69">
        <f t="shared" si="32"/>
        <v>735.5</v>
      </c>
      <c r="AC59" s="73">
        <f>+AB59-O59</f>
        <v>735.5</v>
      </c>
      <c r="AD59" s="74">
        <v>0</v>
      </c>
      <c r="AE59" s="21"/>
      <c r="AF59" s="21"/>
    </row>
    <row r="60" spans="2:57" s="75" customFormat="1" x14ac:dyDescent="0.2">
      <c r="B60" s="76" t="s">
        <v>70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6">
        <f>SUM(C60:N60)</f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5000</v>
      </c>
      <c r="V60" s="25">
        <v>0</v>
      </c>
      <c r="W60" s="25">
        <v>0</v>
      </c>
      <c r="X60" s="25">
        <v>4800</v>
      </c>
      <c r="Y60" s="25">
        <v>200</v>
      </c>
      <c r="Z60" s="25">
        <v>0</v>
      </c>
      <c r="AA60" s="25">
        <v>0</v>
      </c>
      <c r="AB60" s="69">
        <f t="shared" si="32"/>
        <v>10000</v>
      </c>
      <c r="AC60" s="28">
        <f t="shared" si="1"/>
        <v>10000</v>
      </c>
      <c r="AD60" s="74">
        <v>0</v>
      </c>
      <c r="AE60" s="21"/>
      <c r="AF60" s="21"/>
    </row>
    <row r="61" spans="2:57" s="75" customFormat="1" x14ac:dyDescent="0.2">
      <c r="B61" s="72" t="s">
        <v>71</v>
      </c>
      <c r="C61" s="25">
        <v>0</v>
      </c>
      <c r="D61" s="25">
        <v>0</v>
      </c>
      <c r="E61" s="25">
        <v>330</v>
      </c>
      <c r="F61" s="25">
        <v>0</v>
      </c>
      <c r="G61" s="25">
        <v>0</v>
      </c>
      <c r="H61" s="25">
        <v>330</v>
      </c>
      <c r="I61" s="25">
        <v>0</v>
      </c>
      <c r="J61" s="25">
        <v>0</v>
      </c>
      <c r="K61" s="25">
        <v>340</v>
      </c>
      <c r="L61" s="25">
        <v>1000</v>
      </c>
      <c r="M61" s="25">
        <v>0</v>
      </c>
      <c r="N61" s="25">
        <v>0</v>
      </c>
      <c r="O61" s="26">
        <f>SUM(C61:N61)</f>
        <v>2000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2000</v>
      </c>
      <c r="AA61" s="25">
        <v>3000</v>
      </c>
      <c r="AB61" s="69">
        <f t="shared" si="32"/>
        <v>5000</v>
      </c>
      <c r="AC61" s="73">
        <f>+AB61-O61</f>
        <v>3000</v>
      </c>
      <c r="AD61" s="74">
        <f t="shared" ref="AD61:AD87" si="33">+AC61/O61*100</f>
        <v>150</v>
      </c>
      <c r="AE61" s="21"/>
      <c r="AF61" s="21"/>
    </row>
    <row r="62" spans="2:57" s="75" customFormat="1" ht="15.95" customHeight="1" x14ac:dyDescent="0.2">
      <c r="B62" s="76" t="s">
        <v>34</v>
      </c>
      <c r="C62" s="25">
        <v>0</v>
      </c>
      <c r="D62" s="25">
        <v>0.2</v>
      </c>
      <c r="E62" s="25">
        <v>0</v>
      </c>
      <c r="F62" s="25">
        <v>0.1</v>
      </c>
      <c r="G62" s="25">
        <v>0.1</v>
      </c>
      <c r="H62" s="25">
        <v>0</v>
      </c>
      <c r="I62" s="25">
        <v>0.1</v>
      </c>
      <c r="J62" s="25">
        <v>0</v>
      </c>
      <c r="K62" s="25">
        <v>0</v>
      </c>
      <c r="L62" s="25">
        <v>3.8</v>
      </c>
      <c r="M62" s="25">
        <v>38.799999999999997</v>
      </c>
      <c r="N62" s="25">
        <v>0</v>
      </c>
      <c r="O62" s="26">
        <f>SUM(C62:N62)</f>
        <v>43.099999999999994</v>
      </c>
      <c r="P62" s="25">
        <v>0</v>
      </c>
      <c r="Q62" s="25">
        <v>0</v>
      </c>
      <c r="R62" s="25">
        <v>0</v>
      </c>
      <c r="S62" s="25">
        <v>0</v>
      </c>
      <c r="T62" s="25">
        <v>1</v>
      </c>
      <c r="U62" s="25">
        <v>0.1</v>
      </c>
      <c r="V62" s="25">
        <v>0.2</v>
      </c>
      <c r="W62" s="25">
        <v>0</v>
      </c>
      <c r="X62" s="25">
        <v>0.1</v>
      </c>
      <c r="Y62" s="25">
        <v>0.1</v>
      </c>
      <c r="Z62" s="25">
        <v>0</v>
      </c>
      <c r="AA62" s="25">
        <v>0.2</v>
      </c>
      <c r="AB62" s="69">
        <f t="shared" si="32"/>
        <v>1.7000000000000002</v>
      </c>
      <c r="AC62" s="28">
        <f t="shared" si="1"/>
        <v>-41.399999999999991</v>
      </c>
      <c r="AD62" s="74">
        <f t="shared" si="33"/>
        <v>-96.055684454756374</v>
      </c>
      <c r="AE62" s="21"/>
      <c r="AF62" s="21"/>
    </row>
    <row r="63" spans="2:57" ht="15.95" customHeight="1" x14ac:dyDescent="0.2">
      <c r="B63" s="77" t="s">
        <v>72</v>
      </c>
      <c r="C63" s="18">
        <f>+C64+C75+C79</f>
        <v>2225.5000000000005</v>
      </c>
      <c r="D63" s="18">
        <f t="shared" ref="D63:AB63" si="34">+D64+D75+D79</f>
        <v>2639</v>
      </c>
      <c r="E63" s="18">
        <f t="shared" si="34"/>
        <v>2333.4</v>
      </c>
      <c r="F63" s="18">
        <f t="shared" si="34"/>
        <v>1981.5999999999997</v>
      </c>
      <c r="G63" s="18">
        <f t="shared" si="34"/>
        <v>2568.9</v>
      </c>
      <c r="H63" s="18">
        <f t="shared" si="34"/>
        <v>2312.1</v>
      </c>
      <c r="I63" s="18">
        <f t="shared" si="34"/>
        <v>2539.6</v>
      </c>
      <c r="J63" s="18">
        <f t="shared" si="34"/>
        <v>2381.1000000000004</v>
      </c>
      <c r="K63" s="18">
        <f t="shared" si="34"/>
        <v>2560.3999999999996</v>
      </c>
      <c r="L63" s="18">
        <f t="shared" si="34"/>
        <v>3665.5000000000005</v>
      </c>
      <c r="M63" s="18">
        <f t="shared" si="34"/>
        <v>2424.9</v>
      </c>
      <c r="N63" s="18">
        <f t="shared" si="34"/>
        <v>3206.6999999999994</v>
      </c>
      <c r="O63" s="18">
        <f t="shared" si="34"/>
        <v>30838.700000000004</v>
      </c>
      <c r="P63" s="18">
        <f t="shared" si="34"/>
        <v>2528.7000000000003</v>
      </c>
      <c r="Q63" s="18">
        <f t="shared" si="34"/>
        <v>3952.9</v>
      </c>
      <c r="R63" s="18">
        <f t="shared" si="34"/>
        <v>3645.1</v>
      </c>
      <c r="S63" s="18">
        <f>+S64+S75+S79</f>
        <v>3072</v>
      </c>
      <c r="T63" s="18">
        <f t="shared" si="34"/>
        <v>3082.3</v>
      </c>
      <c r="U63" s="18">
        <f t="shared" si="34"/>
        <v>3874.4</v>
      </c>
      <c r="V63" s="18">
        <f t="shared" si="34"/>
        <v>3578.7</v>
      </c>
      <c r="W63" s="18">
        <f t="shared" si="34"/>
        <v>3133.2000000000003</v>
      </c>
      <c r="X63" s="18">
        <f t="shared" si="34"/>
        <v>2706.1</v>
      </c>
      <c r="Y63" s="18">
        <f t="shared" si="34"/>
        <v>2772.2000000000003</v>
      </c>
      <c r="Z63" s="18">
        <f t="shared" si="34"/>
        <v>2972.6</v>
      </c>
      <c r="AA63" s="18">
        <f t="shared" si="34"/>
        <v>2216.8999999999996</v>
      </c>
      <c r="AB63" s="19">
        <f t="shared" si="34"/>
        <v>37535.100000000006</v>
      </c>
      <c r="AC63" s="20">
        <f t="shared" si="1"/>
        <v>6696.4000000000015</v>
      </c>
      <c r="AD63" s="18">
        <f t="shared" si="33"/>
        <v>21.714274596529687</v>
      </c>
      <c r="AE63" s="21"/>
      <c r="AF63" s="21"/>
    </row>
    <row r="64" spans="2:57" ht="15.95" customHeight="1" x14ac:dyDescent="0.2">
      <c r="B64" s="70" t="s">
        <v>73</v>
      </c>
      <c r="C64" s="18">
        <f>+C65+C71</f>
        <v>1822.1000000000001</v>
      </c>
      <c r="D64" s="18">
        <f t="shared" ref="D64:AB64" si="35">+D65+D71</f>
        <v>2118.7999999999997</v>
      </c>
      <c r="E64" s="18">
        <f t="shared" si="35"/>
        <v>1792.2000000000003</v>
      </c>
      <c r="F64" s="18">
        <f t="shared" si="35"/>
        <v>1389.1</v>
      </c>
      <c r="G64" s="18">
        <f t="shared" si="35"/>
        <v>2036.8</v>
      </c>
      <c r="H64" s="18">
        <f t="shared" si="35"/>
        <v>1758.1000000000001</v>
      </c>
      <c r="I64" s="18">
        <f t="shared" si="35"/>
        <v>1971.8999999999999</v>
      </c>
      <c r="J64" s="18">
        <f t="shared" si="35"/>
        <v>1896.8</v>
      </c>
      <c r="K64" s="18">
        <f t="shared" si="35"/>
        <v>2031.3</v>
      </c>
      <c r="L64" s="18">
        <f t="shared" si="35"/>
        <v>3104.3</v>
      </c>
      <c r="M64" s="18">
        <f t="shared" si="35"/>
        <v>1865</v>
      </c>
      <c r="N64" s="18">
        <f t="shared" si="35"/>
        <v>2467.8999999999996</v>
      </c>
      <c r="O64" s="18">
        <f t="shared" si="35"/>
        <v>24254.300000000003</v>
      </c>
      <c r="P64" s="18">
        <f t="shared" si="35"/>
        <v>1998.8</v>
      </c>
      <c r="Q64" s="18">
        <f t="shared" si="35"/>
        <v>3309.4</v>
      </c>
      <c r="R64" s="18">
        <f t="shared" si="35"/>
        <v>2924.5</v>
      </c>
      <c r="S64" s="18">
        <f>+S65+S71</f>
        <v>2377</v>
      </c>
      <c r="T64" s="18">
        <f t="shared" si="35"/>
        <v>2433.3000000000002</v>
      </c>
      <c r="U64" s="18">
        <f t="shared" si="35"/>
        <v>3220.7000000000003</v>
      </c>
      <c r="V64" s="18">
        <f t="shared" si="35"/>
        <v>2969.2</v>
      </c>
      <c r="W64" s="18">
        <f t="shared" si="35"/>
        <v>2530.1000000000004</v>
      </c>
      <c r="X64" s="18">
        <f t="shared" si="35"/>
        <v>2093.1999999999998</v>
      </c>
      <c r="Y64" s="18">
        <f t="shared" si="35"/>
        <v>2086.6</v>
      </c>
      <c r="Z64" s="18">
        <f t="shared" si="35"/>
        <v>2305.5</v>
      </c>
      <c r="AA64" s="18">
        <f t="shared" si="35"/>
        <v>1489.5999999999997</v>
      </c>
      <c r="AB64" s="19">
        <f t="shared" si="35"/>
        <v>29737.9</v>
      </c>
      <c r="AC64" s="20">
        <f t="shared" si="1"/>
        <v>5483.5999999999985</v>
      </c>
      <c r="AD64" s="18">
        <f t="shared" si="33"/>
        <v>22.608774526578785</v>
      </c>
      <c r="AE64" s="21"/>
      <c r="AF64" s="21"/>
    </row>
    <row r="65" spans="2:57" ht="15.95" customHeight="1" x14ac:dyDescent="0.2">
      <c r="B65" s="38" t="s">
        <v>74</v>
      </c>
      <c r="C65" s="18">
        <f>+C66+C69+C70</f>
        <v>87.5</v>
      </c>
      <c r="D65" s="18">
        <f t="shared" ref="D65:N65" si="36">+D66+D69+D70</f>
        <v>478.1</v>
      </c>
      <c r="E65" s="18">
        <f t="shared" si="36"/>
        <v>189.7</v>
      </c>
      <c r="F65" s="18">
        <f t="shared" si="36"/>
        <v>82.5</v>
      </c>
      <c r="G65" s="18">
        <f t="shared" si="36"/>
        <v>89.5</v>
      </c>
      <c r="H65" s="18">
        <f t="shared" si="36"/>
        <v>259.3</v>
      </c>
      <c r="I65" s="18">
        <f t="shared" si="36"/>
        <v>185.79999999999998</v>
      </c>
      <c r="J65" s="18">
        <f t="shared" si="36"/>
        <v>177.5</v>
      </c>
      <c r="K65" s="18">
        <f t="shared" si="36"/>
        <v>282.5</v>
      </c>
      <c r="L65" s="18">
        <f t="shared" si="36"/>
        <v>260.89999999999998</v>
      </c>
      <c r="M65" s="18">
        <f t="shared" si="36"/>
        <v>177.10000000000002</v>
      </c>
      <c r="N65" s="18">
        <f t="shared" si="36"/>
        <v>108.69999999999999</v>
      </c>
      <c r="O65" s="18">
        <f>+O66+O69+O70</f>
        <v>2379.1</v>
      </c>
      <c r="P65" s="18">
        <f>+P66+P69+P70</f>
        <v>120.49999999999999</v>
      </c>
      <c r="Q65" s="18">
        <f t="shared" ref="Q65:AA65" si="37">+Q66+Q69+Q70</f>
        <v>147.9</v>
      </c>
      <c r="R65" s="18">
        <f t="shared" si="37"/>
        <v>366</v>
      </c>
      <c r="S65" s="18">
        <f t="shared" si="37"/>
        <v>287.60000000000002</v>
      </c>
      <c r="T65" s="18">
        <f t="shared" si="37"/>
        <v>176.5</v>
      </c>
      <c r="U65" s="18">
        <f t="shared" si="37"/>
        <v>141.9</v>
      </c>
      <c r="V65" s="18">
        <f t="shared" si="37"/>
        <v>111.19999999999999</v>
      </c>
      <c r="W65" s="18">
        <f t="shared" si="37"/>
        <v>294.3</v>
      </c>
      <c r="X65" s="18">
        <f t="shared" si="37"/>
        <v>289</v>
      </c>
      <c r="Y65" s="18">
        <f t="shared" si="37"/>
        <v>314.7</v>
      </c>
      <c r="Z65" s="18">
        <f t="shared" si="37"/>
        <v>95.8</v>
      </c>
      <c r="AA65" s="18">
        <f t="shared" si="37"/>
        <v>84.3</v>
      </c>
      <c r="AB65" s="18">
        <f>+AB66+AB69+AB70</f>
        <v>2429.6999999999998</v>
      </c>
      <c r="AC65" s="20">
        <f t="shared" si="1"/>
        <v>50.599999999999909</v>
      </c>
      <c r="AD65" s="18">
        <f t="shared" si="33"/>
        <v>2.1268546929511123</v>
      </c>
      <c r="AE65" s="21"/>
      <c r="AF65" s="21"/>
    </row>
    <row r="66" spans="2:57" ht="15.95" customHeight="1" x14ac:dyDescent="0.2">
      <c r="B66" s="56" t="s">
        <v>75</v>
      </c>
      <c r="C66" s="18">
        <f t="shared" ref="C66:AB66" si="38">+C67+C68</f>
        <v>85.7</v>
      </c>
      <c r="D66" s="18">
        <f t="shared" si="38"/>
        <v>83.6</v>
      </c>
      <c r="E66" s="18">
        <f>+E67+E68</f>
        <v>96.8</v>
      </c>
      <c r="F66" s="18">
        <f>+F67+F68</f>
        <v>79.8</v>
      </c>
      <c r="G66" s="18">
        <f>+G67+G68</f>
        <v>71.5</v>
      </c>
      <c r="H66" s="18">
        <f>+H67+H68</f>
        <v>79.2</v>
      </c>
      <c r="I66" s="18">
        <v>80.599999999999994</v>
      </c>
      <c r="J66" s="18">
        <v>91.3</v>
      </c>
      <c r="K66" s="18">
        <v>273.29999999999995</v>
      </c>
      <c r="L66" s="18">
        <v>94.1</v>
      </c>
      <c r="M66" s="18">
        <v>103</v>
      </c>
      <c r="N66" s="18">
        <v>107.5</v>
      </c>
      <c r="O66" s="18">
        <f t="shared" si="38"/>
        <v>1246.4000000000001</v>
      </c>
      <c r="P66" s="18">
        <f t="shared" si="38"/>
        <v>116.1</v>
      </c>
      <c r="Q66" s="18">
        <f t="shared" si="38"/>
        <v>134.30000000000001</v>
      </c>
      <c r="R66" s="18">
        <f t="shared" si="38"/>
        <v>121.2</v>
      </c>
      <c r="S66" s="18">
        <f t="shared" si="38"/>
        <v>92.600000000000009</v>
      </c>
      <c r="T66" s="18">
        <f t="shared" si="38"/>
        <v>102.60000000000001</v>
      </c>
      <c r="U66" s="18">
        <f>+U67+U68</f>
        <v>110.4</v>
      </c>
      <c r="V66" s="18">
        <f t="shared" si="38"/>
        <v>103.69999999999999</v>
      </c>
      <c r="W66" s="18">
        <f t="shared" si="38"/>
        <v>97.399999999999991</v>
      </c>
      <c r="X66" s="18">
        <f t="shared" si="38"/>
        <v>112.1</v>
      </c>
      <c r="Y66" s="18">
        <f t="shared" si="38"/>
        <v>87.4</v>
      </c>
      <c r="Z66" s="18">
        <f t="shared" si="38"/>
        <v>83.8</v>
      </c>
      <c r="AA66" s="18">
        <f t="shared" si="38"/>
        <v>77.5</v>
      </c>
      <c r="AB66" s="18">
        <f t="shared" si="38"/>
        <v>1239.1000000000001</v>
      </c>
      <c r="AC66" s="20">
        <f t="shared" si="1"/>
        <v>-7.2999999999999545</v>
      </c>
      <c r="AD66" s="18">
        <f t="shared" si="33"/>
        <v>-0.58568677792040713</v>
      </c>
      <c r="AE66" s="21"/>
      <c r="AF66" s="21"/>
    </row>
    <row r="67" spans="2:57" ht="15.95" customHeight="1" x14ac:dyDescent="0.2">
      <c r="B67" s="78" t="s">
        <v>76</v>
      </c>
      <c r="C67" s="26">
        <v>85.7</v>
      </c>
      <c r="D67" s="79">
        <v>83.6</v>
      </c>
      <c r="E67" s="79">
        <v>96.8</v>
      </c>
      <c r="F67" s="79">
        <v>79.8</v>
      </c>
      <c r="G67" s="79">
        <v>71.5</v>
      </c>
      <c r="H67" s="80">
        <v>79.2</v>
      </c>
      <c r="I67" s="80">
        <v>78.5</v>
      </c>
      <c r="J67" s="80">
        <v>85.7</v>
      </c>
      <c r="K67" s="80">
        <v>81.099999999999994</v>
      </c>
      <c r="L67" s="80">
        <v>94</v>
      </c>
      <c r="M67" s="80">
        <v>101.9</v>
      </c>
      <c r="N67" s="80">
        <v>96.9</v>
      </c>
      <c r="O67" s="26">
        <f>SUM(C67:N67)</f>
        <v>1034.7</v>
      </c>
      <c r="P67" s="26">
        <v>80.7</v>
      </c>
      <c r="Q67" s="26">
        <v>100.4</v>
      </c>
      <c r="R67" s="26">
        <v>117.8</v>
      </c>
      <c r="S67" s="26">
        <v>88.7</v>
      </c>
      <c r="T67" s="25">
        <v>100.4</v>
      </c>
      <c r="U67" s="25">
        <v>105.5</v>
      </c>
      <c r="V67" s="25">
        <v>97.1</v>
      </c>
      <c r="W67" s="25">
        <v>94.6</v>
      </c>
      <c r="X67" s="25">
        <v>93.2</v>
      </c>
      <c r="Y67" s="25">
        <v>87</v>
      </c>
      <c r="Z67" s="25">
        <v>83.8</v>
      </c>
      <c r="AA67" s="25">
        <v>76.7</v>
      </c>
      <c r="AB67" s="26">
        <f>SUM(P67:AA67)</f>
        <v>1125.9000000000001</v>
      </c>
      <c r="AC67" s="50">
        <f t="shared" si="1"/>
        <v>91.200000000000045</v>
      </c>
      <c r="AD67" s="26">
        <f t="shared" si="33"/>
        <v>8.8141490287039748</v>
      </c>
      <c r="AE67" s="21"/>
      <c r="AF67" s="21"/>
    </row>
    <row r="68" spans="2:57" ht="15.95" customHeight="1" x14ac:dyDescent="0.2">
      <c r="B68" s="81" t="s">
        <v>77</v>
      </c>
      <c r="C68" s="59">
        <v>0</v>
      </c>
      <c r="D68" s="82">
        <v>0</v>
      </c>
      <c r="E68" s="82">
        <v>0</v>
      </c>
      <c r="F68" s="82">
        <v>0</v>
      </c>
      <c r="G68" s="82">
        <v>0</v>
      </c>
      <c r="H68" s="83">
        <v>0</v>
      </c>
      <c r="I68" s="83">
        <v>2.1</v>
      </c>
      <c r="J68" s="83">
        <v>5.6</v>
      </c>
      <c r="K68" s="83">
        <v>192.2</v>
      </c>
      <c r="L68" s="83">
        <v>0.1</v>
      </c>
      <c r="M68" s="83">
        <v>1.1000000000000001</v>
      </c>
      <c r="N68" s="83">
        <v>10.6</v>
      </c>
      <c r="O68" s="59">
        <f>SUM(C68:N68)</f>
        <v>211.69999999999996</v>
      </c>
      <c r="P68" s="59">
        <v>35.4</v>
      </c>
      <c r="Q68" s="59">
        <v>33.9</v>
      </c>
      <c r="R68" s="59">
        <v>3.4</v>
      </c>
      <c r="S68" s="59">
        <v>3.9</v>
      </c>
      <c r="T68" s="59">
        <v>2.2000000000000002</v>
      </c>
      <c r="U68" s="59">
        <v>4.9000000000000004</v>
      </c>
      <c r="V68" s="59">
        <v>6.6</v>
      </c>
      <c r="W68" s="59">
        <v>2.8</v>
      </c>
      <c r="X68" s="59">
        <v>18.899999999999999</v>
      </c>
      <c r="Y68" s="59">
        <v>0.4</v>
      </c>
      <c r="Z68" s="59">
        <v>0</v>
      </c>
      <c r="AA68" s="59">
        <v>0.8</v>
      </c>
      <c r="AB68" s="60">
        <f>SUM(P68:AA68)</f>
        <v>113.2</v>
      </c>
      <c r="AC68" s="61">
        <f t="shared" si="1"/>
        <v>-98.499999999999957</v>
      </c>
      <c r="AD68" s="59">
        <f t="shared" si="33"/>
        <v>-46.528105810108634</v>
      </c>
      <c r="AE68" s="21"/>
      <c r="AF68" s="21"/>
    </row>
    <row r="69" spans="2:57" ht="15.95" customHeight="1" x14ac:dyDescent="0.2">
      <c r="B69" s="84" t="s">
        <v>78</v>
      </c>
      <c r="C69" s="59">
        <v>1.8</v>
      </c>
      <c r="D69" s="82">
        <v>394.4</v>
      </c>
      <c r="E69" s="82">
        <v>92.8</v>
      </c>
      <c r="F69" s="82">
        <v>2.5</v>
      </c>
      <c r="G69" s="82">
        <v>16.399999999999999</v>
      </c>
      <c r="H69" s="83">
        <v>180</v>
      </c>
      <c r="I69" s="83">
        <v>105.1</v>
      </c>
      <c r="J69" s="83">
        <v>86.2</v>
      </c>
      <c r="K69" s="83">
        <v>9.1</v>
      </c>
      <c r="L69" s="83">
        <v>166.8</v>
      </c>
      <c r="M69" s="83">
        <v>73.3</v>
      </c>
      <c r="N69" s="83">
        <v>1.1000000000000001</v>
      </c>
      <c r="O69" s="59">
        <f>SUM(C69:N69)</f>
        <v>1129.5</v>
      </c>
      <c r="P69" s="59">
        <v>4.3</v>
      </c>
      <c r="Q69" s="59">
        <v>13.5</v>
      </c>
      <c r="R69" s="59">
        <v>244.7</v>
      </c>
      <c r="S69" s="59">
        <v>193.4</v>
      </c>
      <c r="T69" s="59">
        <v>73.8</v>
      </c>
      <c r="U69" s="59">
        <v>31.3</v>
      </c>
      <c r="V69" s="59">
        <v>7.4</v>
      </c>
      <c r="W69" s="59">
        <v>196.9</v>
      </c>
      <c r="X69" s="59">
        <v>175.3</v>
      </c>
      <c r="Y69" s="59">
        <v>227.1</v>
      </c>
      <c r="Z69" s="59">
        <v>11.8</v>
      </c>
      <c r="AA69" s="59">
        <v>6.8</v>
      </c>
      <c r="AB69" s="60">
        <f>SUM(P69:AA69)</f>
        <v>1186.2999999999997</v>
      </c>
      <c r="AC69" s="61">
        <f t="shared" si="1"/>
        <v>56.799999999999727</v>
      </c>
      <c r="AD69" s="59">
        <f t="shared" si="33"/>
        <v>5.0287737937140085</v>
      </c>
      <c r="AE69" s="21"/>
      <c r="AF69" s="21"/>
    </row>
    <row r="70" spans="2:57" ht="15.95" customHeight="1" x14ac:dyDescent="0.2">
      <c r="B70" s="39" t="s">
        <v>79</v>
      </c>
      <c r="C70" s="26">
        <v>0</v>
      </c>
      <c r="D70" s="26">
        <v>0.1</v>
      </c>
      <c r="E70" s="26">
        <v>0.1</v>
      </c>
      <c r="F70" s="26">
        <v>0.2</v>
      </c>
      <c r="G70" s="26">
        <v>1.6</v>
      </c>
      <c r="H70" s="26">
        <v>0.1</v>
      </c>
      <c r="I70" s="26">
        <v>0.1</v>
      </c>
      <c r="J70" s="26">
        <v>0</v>
      </c>
      <c r="K70" s="26">
        <v>0.1</v>
      </c>
      <c r="L70" s="26">
        <v>0</v>
      </c>
      <c r="M70" s="26">
        <v>0.8</v>
      </c>
      <c r="N70" s="26">
        <v>0.1</v>
      </c>
      <c r="O70" s="26">
        <f>SUM(C70:N70)</f>
        <v>3.2000000000000006</v>
      </c>
      <c r="P70" s="26">
        <v>0.1</v>
      </c>
      <c r="Q70" s="26">
        <v>0.1</v>
      </c>
      <c r="R70" s="26">
        <v>0.1</v>
      </c>
      <c r="S70" s="26">
        <v>1.6</v>
      </c>
      <c r="T70" s="26">
        <v>0.1</v>
      </c>
      <c r="U70" s="85">
        <v>0.2</v>
      </c>
      <c r="V70" s="85">
        <v>0.1</v>
      </c>
      <c r="W70" s="85">
        <v>0</v>
      </c>
      <c r="X70" s="85">
        <v>1.6</v>
      </c>
      <c r="Y70" s="85">
        <v>0.2</v>
      </c>
      <c r="Z70" s="85">
        <v>0.2</v>
      </c>
      <c r="AA70" s="85">
        <v>0</v>
      </c>
      <c r="AB70" s="49">
        <f>SUM(P70:AA70)</f>
        <v>4.3000000000000007</v>
      </c>
      <c r="AC70" s="50">
        <f>+AB70-O70</f>
        <v>1.1000000000000001</v>
      </c>
      <c r="AD70" s="26">
        <f t="shared" si="33"/>
        <v>34.374999999999993</v>
      </c>
      <c r="AE70" s="21"/>
      <c r="AF70" s="21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>
        <v>8.6590086590000004E-2</v>
      </c>
      <c r="AU70" s="68">
        <v>8.0920080919999998E-2</v>
      </c>
      <c r="AV70" s="68">
        <v>0.16291016291000002</v>
      </c>
      <c r="AW70" s="68">
        <v>1.6485016484999999</v>
      </c>
      <c r="AX70" s="68">
        <v>0.10096566096556001</v>
      </c>
      <c r="AY70" s="68">
        <v>0.24063024062999999</v>
      </c>
      <c r="AZ70" s="68">
        <v>0.10092490092480001</v>
      </c>
      <c r="BA70" s="68">
        <v>3.2890032890000004E-2</v>
      </c>
      <c r="BB70" s="68">
        <v>1.5435840435824999</v>
      </c>
      <c r="BC70" s="68">
        <v>0.15039015039</v>
      </c>
      <c r="BD70" s="68"/>
      <c r="BE70" s="68"/>
    </row>
    <row r="71" spans="2:57" ht="15.95" customHeight="1" x14ac:dyDescent="0.2">
      <c r="B71" s="38" t="s">
        <v>80</v>
      </c>
      <c r="C71" s="62">
        <f t="shared" ref="C71:AA71" si="39">SUM(C72:C74)</f>
        <v>1734.6000000000001</v>
      </c>
      <c r="D71" s="18">
        <f t="shared" si="39"/>
        <v>1640.6999999999998</v>
      </c>
      <c r="E71" s="18">
        <f t="shared" si="39"/>
        <v>1602.5000000000002</v>
      </c>
      <c r="F71" s="18">
        <f t="shared" si="39"/>
        <v>1306.5999999999999</v>
      </c>
      <c r="G71" s="18">
        <f t="shared" si="39"/>
        <v>1947.3</v>
      </c>
      <c r="H71" s="18">
        <f t="shared" si="39"/>
        <v>1498.8000000000002</v>
      </c>
      <c r="I71" s="18">
        <f t="shared" si="39"/>
        <v>1786.1</v>
      </c>
      <c r="J71" s="18">
        <f t="shared" si="39"/>
        <v>1719.3</v>
      </c>
      <c r="K71" s="18">
        <f t="shared" si="39"/>
        <v>1748.8</v>
      </c>
      <c r="L71" s="18">
        <f t="shared" si="39"/>
        <v>2843.4</v>
      </c>
      <c r="M71" s="18">
        <f t="shared" si="39"/>
        <v>1687.9</v>
      </c>
      <c r="N71" s="18">
        <f t="shared" si="39"/>
        <v>2359.1999999999998</v>
      </c>
      <c r="O71" s="18">
        <f t="shared" si="39"/>
        <v>21875.200000000004</v>
      </c>
      <c r="P71" s="18">
        <f t="shared" si="39"/>
        <v>1878.3</v>
      </c>
      <c r="Q71" s="18">
        <f t="shared" si="39"/>
        <v>3161.5</v>
      </c>
      <c r="R71" s="18">
        <f t="shared" si="39"/>
        <v>2558.5</v>
      </c>
      <c r="S71" s="18">
        <f t="shared" si="39"/>
        <v>2089.4</v>
      </c>
      <c r="T71" s="18">
        <f t="shared" si="39"/>
        <v>2256.8000000000002</v>
      </c>
      <c r="U71" s="18">
        <f t="shared" si="39"/>
        <v>3078.8</v>
      </c>
      <c r="V71" s="18">
        <f t="shared" si="39"/>
        <v>2858</v>
      </c>
      <c r="W71" s="18">
        <f t="shared" si="39"/>
        <v>2235.8000000000002</v>
      </c>
      <c r="X71" s="18">
        <f t="shared" si="39"/>
        <v>1804.2</v>
      </c>
      <c r="Y71" s="18">
        <f t="shared" si="39"/>
        <v>1771.9</v>
      </c>
      <c r="Z71" s="18">
        <f t="shared" si="39"/>
        <v>2209.6999999999998</v>
      </c>
      <c r="AA71" s="18">
        <f t="shared" si="39"/>
        <v>1405.2999999999997</v>
      </c>
      <c r="AB71" s="19">
        <f>SUM(AB72:AB74)</f>
        <v>27308.2</v>
      </c>
      <c r="AC71" s="20">
        <f t="shared" si="1"/>
        <v>5432.9999999999964</v>
      </c>
      <c r="AD71" s="18">
        <f t="shared" si="33"/>
        <v>24.83634435342303</v>
      </c>
      <c r="AE71" s="21"/>
      <c r="AF71" s="21"/>
    </row>
    <row r="72" spans="2:57" ht="15.95" customHeight="1" x14ac:dyDescent="0.2">
      <c r="B72" s="86" t="s">
        <v>81</v>
      </c>
      <c r="C72" s="26">
        <v>45</v>
      </c>
      <c r="D72" s="26">
        <v>38.1</v>
      </c>
      <c r="E72" s="26">
        <v>36.9</v>
      </c>
      <c r="F72" s="26">
        <v>35.200000000000003</v>
      </c>
      <c r="G72" s="26">
        <v>29.9</v>
      </c>
      <c r="H72" s="26">
        <v>33.5</v>
      </c>
      <c r="I72" s="26">
        <v>21.6</v>
      </c>
      <c r="J72" s="26">
        <v>94.8</v>
      </c>
      <c r="K72" s="26">
        <v>20</v>
      </c>
      <c r="L72" s="26">
        <v>-51.1</v>
      </c>
      <c r="M72" s="26">
        <v>21.3</v>
      </c>
      <c r="N72" s="26">
        <v>30</v>
      </c>
      <c r="O72" s="26">
        <f>SUM(C72:N72)</f>
        <v>355.2</v>
      </c>
      <c r="P72" s="26">
        <v>28.8</v>
      </c>
      <c r="Q72" s="26">
        <v>35.299999999999997</v>
      </c>
      <c r="R72" s="26">
        <v>36</v>
      </c>
      <c r="S72" s="26">
        <v>20.7</v>
      </c>
      <c r="T72" s="26">
        <v>20.7</v>
      </c>
      <c r="U72" s="26">
        <v>20.5</v>
      </c>
      <c r="V72" s="26">
        <v>21.6</v>
      </c>
      <c r="W72" s="26">
        <v>21.9</v>
      </c>
      <c r="X72" s="26">
        <v>21</v>
      </c>
      <c r="Y72" s="26">
        <v>9.6999999999999993</v>
      </c>
      <c r="Z72" s="26">
        <v>8.6999999999999993</v>
      </c>
      <c r="AA72" s="26">
        <v>9.1</v>
      </c>
      <c r="AB72" s="49">
        <f>SUM(P72:AA72)</f>
        <v>253.99999999999997</v>
      </c>
      <c r="AC72" s="50">
        <f t="shared" ref="AC72:AC104" si="40">+AB72-O72</f>
        <v>-101.20000000000002</v>
      </c>
      <c r="AD72" s="26">
        <f t="shared" si="33"/>
        <v>-28.490990990990994</v>
      </c>
      <c r="AE72" s="21"/>
      <c r="AF72" s="21"/>
    </row>
    <row r="73" spans="2:57" ht="15.95" customHeight="1" x14ac:dyDescent="0.2">
      <c r="B73" s="84" t="s">
        <v>82</v>
      </c>
      <c r="C73" s="87">
        <v>1535.2</v>
      </c>
      <c r="D73" s="59">
        <v>1383.3</v>
      </c>
      <c r="E73" s="59">
        <v>1330.2</v>
      </c>
      <c r="F73" s="59">
        <v>1215.0999999999999</v>
      </c>
      <c r="G73" s="59">
        <v>1712.6</v>
      </c>
      <c r="H73" s="59">
        <v>1357.4</v>
      </c>
      <c r="I73" s="59">
        <v>1409.7</v>
      </c>
      <c r="J73" s="59">
        <v>1617.7</v>
      </c>
      <c r="K73" s="59">
        <v>1019.1</v>
      </c>
      <c r="L73" s="59">
        <v>1125.5999999999999</v>
      </c>
      <c r="M73" s="59">
        <v>1084.9000000000001</v>
      </c>
      <c r="N73" s="59">
        <v>2070.5</v>
      </c>
      <c r="O73" s="88">
        <f>SUM(C73:N73)</f>
        <v>16861.300000000003</v>
      </c>
      <c r="P73" s="88">
        <v>1728.2</v>
      </c>
      <c r="Q73" s="88">
        <v>2911.6</v>
      </c>
      <c r="R73" s="88">
        <v>2211.5</v>
      </c>
      <c r="S73" s="88">
        <v>1793.3</v>
      </c>
      <c r="T73" s="88">
        <v>2142.8000000000002</v>
      </c>
      <c r="U73" s="88">
        <v>2818.8</v>
      </c>
      <c r="V73" s="88">
        <v>2747.9</v>
      </c>
      <c r="W73" s="88">
        <v>2136.3000000000002</v>
      </c>
      <c r="X73" s="88">
        <v>1638.7</v>
      </c>
      <c r="Y73" s="88">
        <v>1638</v>
      </c>
      <c r="Z73" s="88">
        <v>2086.4</v>
      </c>
      <c r="AA73" s="88">
        <v>1295.5999999999999</v>
      </c>
      <c r="AB73" s="88">
        <f>SUM(P73:AA73)</f>
        <v>25149.100000000002</v>
      </c>
      <c r="AC73" s="61">
        <f t="shared" si="40"/>
        <v>8287.7999999999993</v>
      </c>
      <c r="AD73" s="59">
        <f t="shared" si="33"/>
        <v>49.152793675457993</v>
      </c>
      <c r="AE73" s="21"/>
      <c r="AF73" s="21"/>
    </row>
    <row r="74" spans="2:57" ht="15.95" customHeight="1" x14ac:dyDescent="0.2">
      <c r="B74" s="86" t="s">
        <v>34</v>
      </c>
      <c r="C74" s="25">
        <v>154.4</v>
      </c>
      <c r="D74" s="26">
        <v>219.3</v>
      </c>
      <c r="E74" s="26">
        <v>235.4</v>
      </c>
      <c r="F74" s="26">
        <v>56.3</v>
      </c>
      <c r="G74" s="26">
        <v>204.8</v>
      </c>
      <c r="H74" s="26">
        <v>107.9</v>
      </c>
      <c r="I74" s="26">
        <v>354.8</v>
      </c>
      <c r="J74" s="26">
        <v>6.8</v>
      </c>
      <c r="K74" s="26">
        <v>709.7</v>
      </c>
      <c r="L74" s="26">
        <v>1768.9</v>
      </c>
      <c r="M74" s="26">
        <v>581.70000000000005</v>
      </c>
      <c r="N74" s="26">
        <v>258.7</v>
      </c>
      <c r="O74" s="26">
        <f>SUM(C74:N74)</f>
        <v>4658.7</v>
      </c>
      <c r="P74" s="25">
        <v>121.3</v>
      </c>
      <c r="Q74" s="25">
        <v>214.6</v>
      </c>
      <c r="R74" s="25">
        <v>311</v>
      </c>
      <c r="S74" s="25">
        <v>275.39999999999998</v>
      </c>
      <c r="T74" s="25">
        <v>93.3</v>
      </c>
      <c r="U74" s="25">
        <v>239.5</v>
      </c>
      <c r="V74" s="25">
        <v>88.5</v>
      </c>
      <c r="W74" s="25">
        <v>77.599999999999994</v>
      </c>
      <c r="X74" s="25">
        <v>144.5</v>
      </c>
      <c r="Y74" s="25">
        <v>124.2</v>
      </c>
      <c r="Z74" s="25">
        <v>114.6</v>
      </c>
      <c r="AA74" s="25">
        <v>100.6</v>
      </c>
      <c r="AB74" s="49">
        <f>SUM(P74:AA74)</f>
        <v>1905.0999999999997</v>
      </c>
      <c r="AC74" s="50">
        <f t="shared" si="40"/>
        <v>-2753.6000000000004</v>
      </c>
      <c r="AD74" s="26">
        <f t="shared" si="33"/>
        <v>-59.106617725975063</v>
      </c>
      <c r="AE74" s="21"/>
      <c r="AF74" s="21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</row>
    <row r="75" spans="2:57" ht="15.95" customHeight="1" x14ac:dyDescent="0.2">
      <c r="B75" s="70" t="s">
        <v>83</v>
      </c>
      <c r="C75" s="18">
        <f>SUM(C76:C78)</f>
        <v>397</v>
      </c>
      <c r="D75" s="18">
        <f t="shared" ref="D75:N75" si="41">SUM(D76:D78)</f>
        <v>470.9</v>
      </c>
      <c r="E75" s="18">
        <f t="shared" si="41"/>
        <v>506.6</v>
      </c>
      <c r="F75" s="18">
        <f t="shared" si="41"/>
        <v>550.69999999999993</v>
      </c>
      <c r="G75" s="18">
        <f t="shared" si="41"/>
        <v>489.7</v>
      </c>
      <c r="H75" s="18">
        <f t="shared" si="41"/>
        <v>480.29999999999995</v>
      </c>
      <c r="I75" s="18">
        <f>SUM(I76:I78)</f>
        <v>451.9</v>
      </c>
      <c r="J75" s="18">
        <f t="shared" ref="J75:M75" si="42">SUM(J76:J78)</f>
        <v>448.5</v>
      </c>
      <c r="K75" s="18">
        <f t="shared" si="42"/>
        <v>441.9</v>
      </c>
      <c r="L75" s="18">
        <f t="shared" si="42"/>
        <v>431.90000000000003</v>
      </c>
      <c r="M75" s="18">
        <f t="shared" si="42"/>
        <v>469.79999999999995</v>
      </c>
      <c r="N75" s="18">
        <f t="shared" si="41"/>
        <v>480.2</v>
      </c>
      <c r="O75" s="18">
        <f>SUM(O76:O78)</f>
        <v>5619.4</v>
      </c>
      <c r="P75" s="18">
        <f>SUM(P76:P78)</f>
        <v>491.6</v>
      </c>
      <c r="Q75" s="18">
        <f t="shared" ref="Q75:AA75" si="43">SUM(Q76:Q78)</f>
        <v>566.1</v>
      </c>
      <c r="R75" s="18">
        <f t="shared" si="43"/>
        <v>527.5</v>
      </c>
      <c r="S75" s="18">
        <f t="shared" si="43"/>
        <v>605</v>
      </c>
      <c r="T75" s="18">
        <f t="shared" si="43"/>
        <v>541.6</v>
      </c>
      <c r="U75" s="18">
        <f t="shared" si="43"/>
        <v>506.5</v>
      </c>
      <c r="V75" s="18">
        <f t="shared" si="43"/>
        <v>524.4</v>
      </c>
      <c r="W75" s="18">
        <f t="shared" si="43"/>
        <v>513.1</v>
      </c>
      <c r="X75" s="18">
        <f t="shared" si="43"/>
        <v>515.4</v>
      </c>
      <c r="Y75" s="18">
        <f t="shared" si="43"/>
        <v>507.20000000000005</v>
      </c>
      <c r="Z75" s="18">
        <f t="shared" si="43"/>
        <v>506.6</v>
      </c>
      <c r="AA75" s="18">
        <f t="shared" si="43"/>
        <v>556.70000000000005</v>
      </c>
      <c r="AB75" s="18">
        <f>SUM(AB76:AB78)</f>
        <v>6361.7000000000007</v>
      </c>
      <c r="AC75" s="20">
        <f t="shared" si="40"/>
        <v>742.30000000000109</v>
      </c>
      <c r="AD75" s="18">
        <f t="shared" si="33"/>
        <v>13.209595330462347</v>
      </c>
      <c r="AE75" s="21"/>
      <c r="AF75" s="21"/>
    </row>
    <row r="76" spans="2:57" ht="15.95" customHeight="1" x14ac:dyDescent="0.2">
      <c r="B76" s="89" t="s">
        <v>84</v>
      </c>
      <c r="C76" s="25">
        <v>318</v>
      </c>
      <c r="D76" s="25">
        <v>387.7</v>
      </c>
      <c r="E76" s="25">
        <v>391.8</v>
      </c>
      <c r="F76" s="25">
        <v>456.7</v>
      </c>
      <c r="G76" s="25">
        <v>382.1</v>
      </c>
      <c r="H76" s="25">
        <v>365</v>
      </c>
      <c r="I76" s="25">
        <v>348.2</v>
      </c>
      <c r="J76" s="25">
        <v>340.4</v>
      </c>
      <c r="K76" s="25">
        <v>342.5</v>
      </c>
      <c r="L76" s="25">
        <v>304.3</v>
      </c>
      <c r="M76" s="25">
        <v>342.4</v>
      </c>
      <c r="N76" s="25">
        <v>370.8</v>
      </c>
      <c r="O76" s="26">
        <f>SUM(C76:N76)</f>
        <v>4349.9000000000005</v>
      </c>
      <c r="P76" s="25">
        <v>379.2</v>
      </c>
      <c r="Q76" s="25">
        <v>499.6</v>
      </c>
      <c r="R76" s="25">
        <v>435.7</v>
      </c>
      <c r="S76" s="25">
        <v>487.8</v>
      </c>
      <c r="T76" s="25">
        <v>403.4</v>
      </c>
      <c r="U76" s="25">
        <v>390.7</v>
      </c>
      <c r="V76" s="25">
        <v>404.7</v>
      </c>
      <c r="W76" s="25">
        <v>400.1</v>
      </c>
      <c r="X76" s="25">
        <v>382.3</v>
      </c>
      <c r="Y76" s="25">
        <v>361.7</v>
      </c>
      <c r="Z76" s="25">
        <v>382.3</v>
      </c>
      <c r="AA76" s="25">
        <v>435.1</v>
      </c>
      <c r="AB76" s="49">
        <f>SUM(P76:AA76)</f>
        <v>4962.6000000000004</v>
      </c>
      <c r="AC76" s="50">
        <f t="shared" si="40"/>
        <v>612.69999999999982</v>
      </c>
      <c r="AD76" s="26">
        <f t="shared" si="33"/>
        <v>14.085381273132711</v>
      </c>
      <c r="AE76" s="21"/>
      <c r="AF76" s="21"/>
    </row>
    <row r="77" spans="2:57" ht="15.95" customHeight="1" x14ac:dyDescent="0.2">
      <c r="B77" s="89" t="s">
        <v>85</v>
      </c>
      <c r="C77" s="26">
        <v>76.8</v>
      </c>
      <c r="D77" s="25">
        <v>80.5</v>
      </c>
      <c r="E77" s="25">
        <v>111.5</v>
      </c>
      <c r="F77" s="25">
        <v>91.6</v>
      </c>
      <c r="G77" s="25">
        <v>104.7</v>
      </c>
      <c r="H77" s="25">
        <v>112.4</v>
      </c>
      <c r="I77" s="25">
        <v>100.7</v>
      </c>
      <c r="J77" s="25">
        <v>105.1</v>
      </c>
      <c r="K77" s="25">
        <v>96.5</v>
      </c>
      <c r="L77" s="25">
        <v>124.8</v>
      </c>
      <c r="M77" s="25">
        <v>124.5</v>
      </c>
      <c r="N77" s="25">
        <v>107</v>
      </c>
      <c r="O77" s="26">
        <f>SUM(C77:N77)</f>
        <v>1236.0999999999999</v>
      </c>
      <c r="P77" s="26">
        <v>109.8</v>
      </c>
      <c r="Q77" s="26">
        <v>64</v>
      </c>
      <c r="R77" s="26">
        <v>88.7</v>
      </c>
      <c r="S77" s="26">
        <v>114.9</v>
      </c>
      <c r="T77" s="26">
        <v>135.6</v>
      </c>
      <c r="U77" s="26">
        <v>113.3</v>
      </c>
      <c r="V77" s="26">
        <v>117.2</v>
      </c>
      <c r="W77" s="26">
        <v>110.6</v>
      </c>
      <c r="X77" s="26">
        <v>130.6</v>
      </c>
      <c r="Y77" s="26">
        <v>142.9</v>
      </c>
      <c r="Z77" s="26">
        <v>121.9</v>
      </c>
      <c r="AA77" s="26">
        <v>119.6</v>
      </c>
      <c r="AB77" s="49">
        <f>SUM(P77:AA77)</f>
        <v>1369.1000000000001</v>
      </c>
      <c r="AC77" s="50">
        <f t="shared" si="40"/>
        <v>133.00000000000023</v>
      </c>
      <c r="AD77" s="26">
        <f t="shared" si="33"/>
        <v>10.759647277728359</v>
      </c>
      <c r="AE77" s="21"/>
      <c r="AF77" s="21"/>
    </row>
    <row r="78" spans="2:57" ht="15.95" customHeight="1" x14ac:dyDescent="0.2">
      <c r="B78" s="89" t="s">
        <v>34</v>
      </c>
      <c r="C78" s="26">
        <v>2.2000000000000002</v>
      </c>
      <c r="D78" s="26">
        <v>2.7</v>
      </c>
      <c r="E78" s="26">
        <v>3.3</v>
      </c>
      <c r="F78" s="26">
        <v>2.4</v>
      </c>
      <c r="G78" s="26">
        <v>2.9</v>
      </c>
      <c r="H78" s="26">
        <v>2.9</v>
      </c>
      <c r="I78" s="26">
        <v>3</v>
      </c>
      <c r="J78" s="26">
        <v>3</v>
      </c>
      <c r="K78" s="26">
        <v>2.9</v>
      </c>
      <c r="L78" s="26">
        <v>2.8</v>
      </c>
      <c r="M78" s="26">
        <v>2.9</v>
      </c>
      <c r="N78" s="26">
        <v>2.4</v>
      </c>
      <c r="O78" s="26">
        <f>SUM(C78:N78)</f>
        <v>33.4</v>
      </c>
      <c r="P78" s="26">
        <v>2.6</v>
      </c>
      <c r="Q78" s="26">
        <v>2.5</v>
      </c>
      <c r="R78" s="26">
        <v>3.1</v>
      </c>
      <c r="S78" s="26">
        <v>2.2999999999999998</v>
      </c>
      <c r="T78" s="26">
        <v>2.6</v>
      </c>
      <c r="U78" s="26">
        <v>2.5</v>
      </c>
      <c r="V78" s="26">
        <v>2.5</v>
      </c>
      <c r="W78" s="26">
        <v>2.4</v>
      </c>
      <c r="X78" s="26">
        <v>2.5</v>
      </c>
      <c r="Y78" s="26">
        <v>2.6</v>
      </c>
      <c r="Z78" s="26">
        <v>2.4</v>
      </c>
      <c r="AA78" s="26">
        <v>2</v>
      </c>
      <c r="AB78" s="49">
        <f>SUM(P78:AA78)</f>
        <v>30</v>
      </c>
      <c r="AC78" s="50">
        <f t="shared" si="40"/>
        <v>-3.3999999999999986</v>
      </c>
      <c r="AD78" s="26">
        <f t="shared" si="33"/>
        <v>-10.179640718562871</v>
      </c>
      <c r="AE78" s="21"/>
      <c r="AF78" s="21"/>
    </row>
    <row r="79" spans="2:57" ht="15.95" customHeight="1" x14ac:dyDescent="0.2">
      <c r="B79" s="70" t="s">
        <v>86</v>
      </c>
      <c r="C79" s="18">
        <f>SUM(C80:C82)</f>
        <v>6.4</v>
      </c>
      <c r="D79" s="18">
        <f t="shared" ref="D79:N79" si="44">SUM(D80:D82)</f>
        <v>49.3</v>
      </c>
      <c r="E79" s="18">
        <f t="shared" si="44"/>
        <v>34.6</v>
      </c>
      <c r="F79" s="18">
        <f t="shared" si="44"/>
        <v>41.800000000000004</v>
      </c>
      <c r="G79" s="18">
        <f t="shared" si="44"/>
        <v>42.4</v>
      </c>
      <c r="H79" s="18">
        <f t="shared" si="44"/>
        <v>73.7</v>
      </c>
      <c r="I79" s="18">
        <f t="shared" si="44"/>
        <v>115.80000000000001</v>
      </c>
      <c r="J79" s="18">
        <f t="shared" si="44"/>
        <v>35.800000000000004</v>
      </c>
      <c r="K79" s="18">
        <f t="shared" si="44"/>
        <v>87.199999999999989</v>
      </c>
      <c r="L79" s="18">
        <f t="shared" si="44"/>
        <v>129.30000000000001</v>
      </c>
      <c r="M79" s="18">
        <f t="shared" si="44"/>
        <v>90.1</v>
      </c>
      <c r="N79" s="18">
        <f t="shared" si="44"/>
        <v>258.59999999999997</v>
      </c>
      <c r="O79" s="18">
        <f>SUM(O80:O82)</f>
        <v>965.00000000000011</v>
      </c>
      <c r="P79" s="18">
        <f>SUM(P80:P82)</f>
        <v>38.299999999999997</v>
      </c>
      <c r="Q79" s="18">
        <f t="shared" ref="Q79:AA79" si="45">SUM(Q80:Q82)</f>
        <v>77.400000000000006</v>
      </c>
      <c r="R79" s="18">
        <f t="shared" si="45"/>
        <v>193.1</v>
      </c>
      <c r="S79" s="18">
        <f>SUM(S80:S82)</f>
        <v>90</v>
      </c>
      <c r="T79" s="18">
        <f>SUM(T80:T82)</f>
        <v>107.4</v>
      </c>
      <c r="U79" s="18">
        <f t="shared" si="45"/>
        <v>147.19999999999999</v>
      </c>
      <c r="V79" s="18">
        <f t="shared" si="45"/>
        <v>85.1</v>
      </c>
      <c r="W79" s="18">
        <f t="shared" si="45"/>
        <v>90</v>
      </c>
      <c r="X79" s="18">
        <f t="shared" si="45"/>
        <v>97.5</v>
      </c>
      <c r="Y79" s="18">
        <f t="shared" si="45"/>
        <v>178.4</v>
      </c>
      <c r="Z79" s="18">
        <f t="shared" si="45"/>
        <v>160.50000000000003</v>
      </c>
      <c r="AA79" s="18">
        <f t="shared" si="45"/>
        <v>170.6</v>
      </c>
      <c r="AB79" s="19">
        <f>SUM(AB80:AB82)</f>
        <v>1435.5</v>
      </c>
      <c r="AC79" s="50">
        <f t="shared" si="40"/>
        <v>470.49999999999989</v>
      </c>
      <c r="AD79" s="26">
        <f t="shared" si="33"/>
        <v>48.756476683937805</v>
      </c>
      <c r="AE79" s="21"/>
      <c r="AF79" s="21"/>
    </row>
    <row r="80" spans="2:57" ht="15.95" customHeight="1" x14ac:dyDescent="0.2">
      <c r="B80" s="90" t="s">
        <v>87</v>
      </c>
      <c r="C80" s="59">
        <v>3</v>
      </c>
      <c r="D80" s="59">
        <v>3.4</v>
      </c>
      <c r="E80" s="59">
        <v>4.7</v>
      </c>
      <c r="F80" s="59">
        <v>3.6</v>
      </c>
      <c r="G80" s="59">
        <v>3.9</v>
      </c>
      <c r="H80" s="59">
        <v>5</v>
      </c>
      <c r="I80" s="59">
        <v>3.9</v>
      </c>
      <c r="J80" s="59">
        <v>4.0999999999999996</v>
      </c>
      <c r="K80" s="59">
        <v>5.3</v>
      </c>
      <c r="L80" s="59">
        <v>4.2</v>
      </c>
      <c r="M80" s="59">
        <v>4.3</v>
      </c>
      <c r="N80" s="59">
        <v>6.1</v>
      </c>
      <c r="O80" s="59">
        <f>SUM(C80:N80)</f>
        <v>51.5</v>
      </c>
      <c r="P80" s="59">
        <v>4.4000000000000004</v>
      </c>
      <c r="Q80" s="59">
        <v>4.4000000000000004</v>
      </c>
      <c r="R80" s="59">
        <v>5.7</v>
      </c>
      <c r="S80" s="59">
        <v>4.5999999999999996</v>
      </c>
      <c r="T80" s="59">
        <v>5.7</v>
      </c>
      <c r="U80" s="59">
        <v>4.3</v>
      </c>
      <c r="V80" s="59">
        <v>3.8</v>
      </c>
      <c r="W80" s="59">
        <v>4.5</v>
      </c>
      <c r="X80" s="59">
        <v>3.7</v>
      </c>
      <c r="Y80" s="59">
        <v>3.6</v>
      </c>
      <c r="Z80" s="59">
        <v>3.3</v>
      </c>
      <c r="AA80" s="59">
        <v>4.2</v>
      </c>
      <c r="AB80" s="60">
        <f>SUM(P80:AA80)</f>
        <v>52.2</v>
      </c>
      <c r="AC80" s="61">
        <f t="shared" si="40"/>
        <v>0.70000000000000284</v>
      </c>
      <c r="AD80" s="61">
        <f t="shared" si="33"/>
        <v>1.3592233009708794</v>
      </c>
      <c r="AE80" s="21"/>
      <c r="AF80" s="21"/>
    </row>
    <row r="81" spans="2:32" ht="15.95" customHeight="1" x14ac:dyDescent="0.2">
      <c r="B81" s="90" t="s">
        <v>88</v>
      </c>
      <c r="C81" s="59">
        <v>0.1</v>
      </c>
      <c r="D81" s="59">
        <v>42.1</v>
      </c>
      <c r="E81" s="59">
        <v>24.3</v>
      </c>
      <c r="F81" s="59">
        <v>34.6</v>
      </c>
      <c r="G81" s="59">
        <v>33.4</v>
      </c>
      <c r="H81" s="59">
        <v>63.8</v>
      </c>
      <c r="I81" s="59">
        <v>107.4</v>
      </c>
      <c r="J81" s="59">
        <v>27.5</v>
      </c>
      <c r="K81" s="59">
        <v>77.3</v>
      </c>
      <c r="L81" s="59">
        <v>120.3</v>
      </c>
      <c r="M81" s="59">
        <v>81</v>
      </c>
      <c r="N81" s="59">
        <v>248.6</v>
      </c>
      <c r="O81" s="59">
        <f>SUM(C81:N81)</f>
        <v>860.40000000000009</v>
      </c>
      <c r="P81" s="59">
        <v>30.1</v>
      </c>
      <c r="Q81" s="59">
        <v>69</v>
      </c>
      <c r="R81" s="59">
        <v>182.4</v>
      </c>
      <c r="S81" s="59">
        <v>82.2</v>
      </c>
      <c r="T81" s="59">
        <v>97</v>
      </c>
      <c r="U81" s="59">
        <v>139.19999999999999</v>
      </c>
      <c r="V81" s="59">
        <v>77</v>
      </c>
      <c r="W81" s="59">
        <v>81.599999999999994</v>
      </c>
      <c r="X81" s="59">
        <v>90.2</v>
      </c>
      <c r="Y81" s="59">
        <v>170.3</v>
      </c>
      <c r="Z81" s="59">
        <v>153.80000000000001</v>
      </c>
      <c r="AA81" s="59">
        <v>163.1</v>
      </c>
      <c r="AB81" s="60">
        <f>SUM(P81:AA81)</f>
        <v>1335.8999999999999</v>
      </c>
      <c r="AC81" s="61">
        <f t="shared" si="40"/>
        <v>475.49999999999977</v>
      </c>
      <c r="AD81" s="61">
        <f t="shared" si="33"/>
        <v>55.264993026499262</v>
      </c>
      <c r="AE81" s="21"/>
      <c r="AF81" s="21"/>
    </row>
    <row r="82" spans="2:32" ht="15.95" customHeight="1" x14ac:dyDescent="0.2">
      <c r="B82" s="33" t="s">
        <v>34</v>
      </c>
      <c r="C82" s="26">
        <v>3.3</v>
      </c>
      <c r="D82" s="26">
        <v>3.8</v>
      </c>
      <c r="E82" s="26">
        <v>5.6</v>
      </c>
      <c r="F82" s="26">
        <v>3.6</v>
      </c>
      <c r="G82" s="26">
        <v>5.0999999999999996</v>
      </c>
      <c r="H82" s="26">
        <v>4.9000000000000004</v>
      </c>
      <c r="I82" s="26">
        <v>4.5</v>
      </c>
      <c r="J82" s="26">
        <v>4.2</v>
      </c>
      <c r="K82" s="26">
        <v>4.5999999999999996</v>
      </c>
      <c r="L82" s="26">
        <v>4.8</v>
      </c>
      <c r="M82" s="26">
        <v>4.8</v>
      </c>
      <c r="N82" s="26">
        <v>3.9</v>
      </c>
      <c r="O82" s="26">
        <f>SUM(C82:N82)</f>
        <v>53.099999999999994</v>
      </c>
      <c r="P82" s="26">
        <v>3.8</v>
      </c>
      <c r="Q82" s="26">
        <v>4</v>
      </c>
      <c r="R82" s="26">
        <v>5</v>
      </c>
      <c r="S82" s="26">
        <v>3.2</v>
      </c>
      <c r="T82" s="26">
        <v>4.7</v>
      </c>
      <c r="U82" s="26">
        <v>3.7</v>
      </c>
      <c r="V82" s="26">
        <v>4.3</v>
      </c>
      <c r="W82" s="26">
        <v>3.9</v>
      </c>
      <c r="X82" s="26">
        <v>3.6</v>
      </c>
      <c r="Y82" s="26">
        <v>4.5</v>
      </c>
      <c r="Z82" s="26">
        <v>3.4</v>
      </c>
      <c r="AA82" s="26">
        <v>3.3</v>
      </c>
      <c r="AB82" s="49">
        <f>SUM(P82:AA82)</f>
        <v>47.4</v>
      </c>
      <c r="AC82" s="50">
        <f t="shared" si="40"/>
        <v>-5.6999999999999957</v>
      </c>
      <c r="AD82" s="26">
        <f t="shared" si="33"/>
        <v>-10.73446327683615</v>
      </c>
      <c r="AE82" s="21"/>
      <c r="AF82" s="21"/>
    </row>
    <row r="83" spans="2:32" ht="15.95" customHeight="1" x14ac:dyDescent="0.2">
      <c r="B83" s="23" t="s">
        <v>89</v>
      </c>
      <c r="C83" s="18">
        <f t="shared" ref="C83:AB83" si="46">+C84+C90+C92</f>
        <v>4445.6000000000004</v>
      </c>
      <c r="D83" s="18">
        <f t="shared" si="46"/>
        <v>1348.1</v>
      </c>
      <c r="E83" s="18">
        <f t="shared" si="46"/>
        <v>1348.8000000000002</v>
      </c>
      <c r="F83" s="18">
        <f t="shared" si="46"/>
        <v>1253.9000000000001</v>
      </c>
      <c r="G83" s="18">
        <f t="shared" si="46"/>
        <v>1632.6</v>
      </c>
      <c r="H83" s="18">
        <f t="shared" si="46"/>
        <v>3578.7999999999997</v>
      </c>
      <c r="I83" s="18">
        <f t="shared" si="46"/>
        <v>1531.1999999999998</v>
      </c>
      <c r="J83" s="18">
        <f t="shared" si="46"/>
        <v>5602.7</v>
      </c>
      <c r="K83" s="18">
        <f t="shared" si="46"/>
        <v>2051.4</v>
      </c>
      <c r="L83" s="18">
        <f t="shared" si="46"/>
        <v>1778.7000000000003</v>
      </c>
      <c r="M83" s="18">
        <f t="shared" si="46"/>
        <v>2333.6</v>
      </c>
      <c r="N83" s="18">
        <f t="shared" si="46"/>
        <v>8855.5999999999985</v>
      </c>
      <c r="O83" s="18">
        <f t="shared" si="46"/>
        <v>35761</v>
      </c>
      <c r="P83" s="18">
        <f t="shared" si="46"/>
        <v>1007.7</v>
      </c>
      <c r="Q83" s="18">
        <f t="shared" si="46"/>
        <v>1653.9</v>
      </c>
      <c r="R83" s="18">
        <f t="shared" si="46"/>
        <v>2570.2000000000003</v>
      </c>
      <c r="S83" s="18">
        <f t="shared" si="46"/>
        <v>1110.3</v>
      </c>
      <c r="T83" s="18">
        <f t="shared" si="46"/>
        <v>821.4</v>
      </c>
      <c r="U83" s="18">
        <f t="shared" si="46"/>
        <v>9016.1</v>
      </c>
      <c r="V83" s="18">
        <f t="shared" si="46"/>
        <v>1941.4</v>
      </c>
      <c r="W83" s="18">
        <f t="shared" si="46"/>
        <v>1110.7</v>
      </c>
      <c r="X83" s="18">
        <f t="shared" si="46"/>
        <v>983.40000000000009</v>
      </c>
      <c r="Y83" s="18">
        <f t="shared" si="46"/>
        <v>1224.8</v>
      </c>
      <c r="Z83" s="18">
        <f t="shared" si="46"/>
        <v>1472.9</v>
      </c>
      <c r="AA83" s="18">
        <f t="shared" si="46"/>
        <v>5987.4000000000005</v>
      </c>
      <c r="AB83" s="19">
        <f t="shared" si="46"/>
        <v>28900.2</v>
      </c>
      <c r="AC83" s="20">
        <f t="shared" si="40"/>
        <v>-6860.7999999999993</v>
      </c>
      <c r="AD83" s="18">
        <f t="shared" si="33"/>
        <v>-19.185145829255333</v>
      </c>
      <c r="AE83" s="21"/>
      <c r="AF83" s="21"/>
    </row>
    <row r="84" spans="2:32" ht="15.95" customHeight="1" x14ac:dyDescent="0.2">
      <c r="B84" s="70" t="s">
        <v>90</v>
      </c>
      <c r="C84" s="18">
        <f t="shared" ref="C84:AB84" si="47">SUM(C85:C89)</f>
        <v>2847.7</v>
      </c>
      <c r="D84" s="62">
        <f t="shared" si="47"/>
        <v>396.2</v>
      </c>
      <c r="E84" s="62">
        <f t="shared" si="47"/>
        <v>320.7</v>
      </c>
      <c r="F84" s="62">
        <f t="shared" si="47"/>
        <v>438.3</v>
      </c>
      <c r="G84" s="62">
        <f t="shared" si="47"/>
        <v>820.6</v>
      </c>
      <c r="H84" s="62">
        <f t="shared" si="47"/>
        <v>2563.6</v>
      </c>
      <c r="I84" s="62">
        <f t="shared" si="47"/>
        <v>732.3</v>
      </c>
      <c r="J84" s="62">
        <f t="shared" ref="J84:M84" si="48">SUM(J85:J89)</f>
        <v>4775.3999999999996</v>
      </c>
      <c r="K84" s="62">
        <f t="shared" si="48"/>
        <v>1126.3</v>
      </c>
      <c r="L84" s="62">
        <f t="shared" si="48"/>
        <v>699.6</v>
      </c>
      <c r="M84" s="62">
        <f t="shared" si="48"/>
        <v>1686.1</v>
      </c>
      <c r="N84" s="62">
        <f t="shared" si="47"/>
        <v>7216.7999999999993</v>
      </c>
      <c r="O84" s="18">
        <f t="shared" si="47"/>
        <v>23623.599999999999</v>
      </c>
      <c r="P84" s="18">
        <f t="shared" si="47"/>
        <v>157.70000000000002</v>
      </c>
      <c r="Q84" s="62">
        <f t="shared" si="47"/>
        <v>95.6</v>
      </c>
      <c r="R84" s="62">
        <f t="shared" si="47"/>
        <v>1555</v>
      </c>
      <c r="S84" s="62">
        <f t="shared" si="47"/>
        <v>117.6</v>
      </c>
      <c r="T84" s="62">
        <f t="shared" si="47"/>
        <v>53.6</v>
      </c>
      <c r="U84" s="62">
        <f t="shared" si="47"/>
        <v>7968.2</v>
      </c>
      <c r="V84" s="62">
        <f t="shared" si="47"/>
        <v>1139</v>
      </c>
      <c r="W84" s="62">
        <f t="shared" ref="W84:Z84" si="49">SUM(W85:W89)</f>
        <v>108.5</v>
      </c>
      <c r="X84" s="62">
        <f t="shared" si="49"/>
        <v>106.8</v>
      </c>
      <c r="Y84" s="62">
        <f t="shared" si="49"/>
        <v>330.79999999999995</v>
      </c>
      <c r="Z84" s="62">
        <f t="shared" si="49"/>
        <v>142</v>
      </c>
      <c r="AA84" s="62">
        <f t="shared" si="47"/>
        <v>1584</v>
      </c>
      <c r="AB84" s="19">
        <f t="shared" si="47"/>
        <v>13358.800000000001</v>
      </c>
      <c r="AC84" s="20">
        <f t="shared" si="40"/>
        <v>-10264.799999999997</v>
      </c>
      <c r="AD84" s="18">
        <f t="shared" si="33"/>
        <v>-43.45146379044683</v>
      </c>
      <c r="AE84" s="21"/>
      <c r="AF84" s="21"/>
    </row>
    <row r="85" spans="2:32" ht="15.95" customHeight="1" x14ac:dyDescent="0.2">
      <c r="B85" s="89" t="s">
        <v>91</v>
      </c>
      <c r="C85" s="26">
        <v>2500.1999999999998</v>
      </c>
      <c r="D85" s="26">
        <v>0</v>
      </c>
      <c r="E85" s="26">
        <v>0</v>
      </c>
      <c r="F85" s="26">
        <v>0</v>
      </c>
      <c r="G85" s="26">
        <v>0</v>
      </c>
      <c r="H85" s="26">
        <v>1448.8</v>
      </c>
      <c r="I85" s="26">
        <v>0</v>
      </c>
      <c r="J85" s="26">
        <v>3669</v>
      </c>
      <c r="K85" s="26">
        <v>0</v>
      </c>
      <c r="L85" s="26">
        <v>0</v>
      </c>
      <c r="M85" s="26">
        <v>894.1</v>
      </c>
      <c r="N85" s="26">
        <v>3605.5</v>
      </c>
      <c r="O85" s="26">
        <f t="shared" ref="O85:O96" si="50">SUM(C85:N85)</f>
        <v>12117.6</v>
      </c>
      <c r="P85" s="26">
        <v>0</v>
      </c>
      <c r="Q85" s="26">
        <v>0</v>
      </c>
      <c r="R85" s="26">
        <v>1504.3</v>
      </c>
      <c r="S85" s="26">
        <v>0</v>
      </c>
      <c r="T85" s="26">
        <v>0</v>
      </c>
      <c r="U85" s="26">
        <v>7929.3</v>
      </c>
      <c r="V85" s="26">
        <v>1000</v>
      </c>
      <c r="W85" s="26">
        <v>0</v>
      </c>
      <c r="X85" s="26">
        <v>0</v>
      </c>
      <c r="Y85" s="26">
        <v>0</v>
      </c>
      <c r="Z85" s="26">
        <v>0</v>
      </c>
      <c r="AA85" s="26">
        <v>0</v>
      </c>
      <c r="AB85" s="49">
        <f t="shared" ref="AB85:AB95" si="51">SUM(P85:AA85)</f>
        <v>10433.6</v>
      </c>
      <c r="AC85" s="91">
        <f t="shared" si="40"/>
        <v>-1684</v>
      </c>
      <c r="AD85" s="26">
        <f t="shared" si="33"/>
        <v>-13.897141348121739</v>
      </c>
      <c r="AE85" s="21"/>
      <c r="AF85" s="21"/>
    </row>
    <row r="86" spans="2:32" ht="15.95" customHeight="1" x14ac:dyDescent="0.2">
      <c r="B86" s="89" t="s">
        <v>92</v>
      </c>
      <c r="C86" s="26">
        <v>102.3</v>
      </c>
      <c r="D86" s="26">
        <v>396.2</v>
      </c>
      <c r="E86" s="26">
        <v>88.8</v>
      </c>
      <c r="F86" s="26">
        <v>2.7</v>
      </c>
      <c r="G86" s="26">
        <v>177.4</v>
      </c>
      <c r="H86" s="26">
        <v>91.2</v>
      </c>
      <c r="I86" s="26">
        <v>81.400000000000006</v>
      </c>
      <c r="J86" s="26">
        <v>92.5</v>
      </c>
      <c r="K86" s="26">
        <v>86.6</v>
      </c>
      <c r="L86" s="26">
        <v>98.4</v>
      </c>
      <c r="M86" s="26">
        <v>379.1</v>
      </c>
      <c r="N86" s="26">
        <v>2943.4</v>
      </c>
      <c r="O86" s="26">
        <f t="shared" si="50"/>
        <v>4540</v>
      </c>
      <c r="P86" s="26">
        <v>108.9</v>
      </c>
      <c r="Q86" s="26">
        <v>95.6</v>
      </c>
      <c r="R86" s="26">
        <v>50.7</v>
      </c>
      <c r="S86" s="26">
        <v>48.9</v>
      </c>
      <c r="T86" s="26">
        <v>52.9</v>
      </c>
      <c r="U86" s="26">
        <v>38.9</v>
      </c>
      <c r="V86" s="26">
        <v>79.3</v>
      </c>
      <c r="W86" s="26">
        <v>108.5</v>
      </c>
      <c r="X86" s="26">
        <v>106.8</v>
      </c>
      <c r="Y86" s="26">
        <v>253.7</v>
      </c>
      <c r="Z86" s="26">
        <v>141.30000000000001</v>
      </c>
      <c r="AA86" s="26">
        <v>1584</v>
      </c>
      <c r="AB86" s="49">
        <f t="shared" si="51"/>
        <v>2669.5</v>
      </c>
      <c r="AC86" s="50">
        <f t="shared" si="40"/>
        <v>-1870.5</v>
      </c>
      <c r="AD86" s="26">
        <f t="shared" si="33"/>
        <v>-41.20044052863436</v>
      </c>
      <c r="AE86" s="21"/>
      <c r="AF86" s="21"/>
    </row>
    <row r="87" spans="2:32" ht="15.95" customHeight="1" x14ac:dyDescent="0.2">
      <c r="B87" s="89" t="s">
        <v>93</v>
      </c>
      <c r="C87" s="26">
        <v>245.1</v>
      </c>
      <c r="D87" s="26">
        <v>0</v>
      </c>
      <c r="E87" s="26">
        <v>0</v>
      </c>
      <c r="F87" s="26">
        <v>32.5</v>
      </c>
      <c r="G87" s="26">
        <v>0</v>
      </c>
      <c r="H87" s="26">
        <v>0</v>
      </c>
      <c r="I87" s="26">
        <v>73</v>
      </c>
      <c r="J87" s="26">
        <v>0</v>
      </c>
      <c r="K87" s="26">
        <v>0</v>
      </c>
      <c r="L87" s="26">
        <v>11.8</v>
      </c>
      <c r="M87" s="26">
        <v>0</v>
      </c>
      <c r="N87" s="26">
        <v>0</v>
      </c>
      <c r="O87" s="26">
        <f t="shared" si="50"/>
        <v>362.40000000000003</v>
      </c>
      <c r="P87" s="26">
        <v>41</v>
      </c>
      <c r="Q87" s="26">
        <v>0</v>
      </c>
      <c r="R87" s="26">
        <v>0</v>
      </c>
      <c r="S87" s="26">
        <v>68.7</v>
      </c>
      <c r="T87" s="26">
        <v>0.5</v>
      </c>
      <c r="U87" s="26">
        <v>0</v>
      </c>
      <c r="V87" s="26">
        <v>59.7</v>
      </c>
      <c r="W87" s="26">
        <v>0</v>
      </c>
      <c r="X87" s="26">
        <v>0</v>
      </c>
      <c r="Y87" s="26">
        <v>77.099999999999994</v>
      </c>
      <c r="Z87" s="26">
        <v>0.7</v>
      </c>
      <c r="AA87" s="26">
        <v>0</v>
      </c>
      <c r="AB87" s="49">
        <f t="shared" si="51"/>
        <v>247.7</v>
      </c>
      <c r="AC87" s="50">
        <f t="shared" si="40"/>
        <v>-114.70000000000005</v>
      </c>
      <c r="AD87" s="26">
        <f t="shared" si="33"/>
        <v>-31.650110375275947</v>
      </c>
      <c r="AE87" s="21"/>
      <c r="AF87" s="21"/>
    </row>
    <row r="88" spans="2:32" ht="15.95" customHeight="1" x14ac:dyDescent="0.2">
      <c r="B88" s="89" t="s">
        <v>94</v>
      </c>
      <c r="C88" s="25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f t="shared" si="50"/>
        <v>0</v>
      </c>
      <c r="P88" s="25">
        <v>0</v>
      </c>
      <c r="Q88" s="25">
        <v>0</v>
      </c>
      <c r="R88" s="25">
        <v>0</v>
      </c>
      <c r="S88" s="25">
        <v>0</v>
      </c>
      <c r="T88" s="25">
        <v>0.2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49">
        <f t="shared" si="51"/>
        <v>0.2</v>
      </c>
      <c r="AC88" s="92">
        <f t="shared" si="40"/>
        <v>0.2</v>
      </c>
      <c r="AD88" s="93">
        <v>0</v>
      </c>
      <c r="AE88" s="21"/>
      <c r="AF88" s="21"/>
    </row>
    <row r="89" spans="2:32" s="96" customFormat="1" ht="15.95" customHeight="1" x14ac:dyDescent="0.2">
      <c r="B89" s="94" t="s">
        <v>95</v>
      </c>
      <c r="C89" s="44">
        <v>0.1</v>
      </c>
      <c r="D89" s="44">
        <v>0</v>
      </c>
      <c r="E89" s="44">
        <v>231.9</v>
      </c>
      <c r="F89" s="44">
        <v>403.1</v>
      </c>
      <c r="G89" s="44">
        <v>643.20000000000005</v>
      </c>
      <c r="H89" s="44">
        <v>1023.6</v>
      </c>
      <c r="I89" s="44">
        <v>577.9</v>
      </c>
      <c r="J89" s="44">
        <v>1013.9</v>
      </c>
      <c r="K89" s="44">
        <v>1039.7</v>
      </c>
      <c r="L89" s="44">
        <v>589.4</v>
      </c>
      <c r="M89" s="44">
        <v>412.9</v>
      </c>
      <c r="N89" s="44">
        <v>667.9</v>
      </c>
      <c r="O89" s="44">
        <f t="shared" si="50"/>
        <v>6603.5999999999995</v>
      </c>
      <c r="P89" s="44">
        <v>7.8</v>
      </c>
      <c r="Q89" s="44">
        <v>0</v>
      </c>
      <c r="R89" s="44">
        <v>0</v>
      </c>
      <c r="S89" s="44">
        <v>0</v>
      </c>
      <c r="T89" s="44">
        <v>0</v>
      </c>
      <c r="U89" s="44">
        <v>0</v>
      </c>
      <c r="V89" s="44">
        <v>0</v>
      </c>
      <c r="W89" s="44">
        <v>0</v>
      </c>
      <c r="X89" s="44">
        <v>0</v>
      </c>
      <c r="Y89" s="44">
        <v>0</v>
      </c>
      <c r="Z89" s="44">
        <v>0</v>
      </c>
      <c r="AA89" s="44">
        <v>0</v>
      </c>
      <c r="AB89" s="49">
        <f t="shared" si="51"/>
        <v>7.8</v>
      </c>
      <c r="AC89" s="95">
        <f t="shared" si="40"/>
        <v>-6595.7999999999993</v>
      </c>
      <c r="AD89" s="26">
        <f t="shared" ref="AD89:AD94" si="52">+AC89/O89*100</f>
        <v>-99.881882609485729</v>
      </c>
      <c r="AE89" s="21"/>
      <c r="AF89" s="21"/>
    </row>
    <row r="90" spans="2:32" ht="15.95" customHeight="1" x14ac:dyDescent="0.2">
      <c r="B90" s="70" t="s">
        <v>96</v>
      </c>
      <c r="C90" s="18">
        <v>100.5</v>
      </c>
      <c r="D90" s="18">
        <v>154</v>
      </c>
      <c r="E90" s="18">
        <v>114.9</v>
      </c>
      <c r="F90" s="18">
        <v>102.4</v>
      </c>
      <c r="G90" s="18">
        <v>102.8</v>
      </c>
      <c r="H90" s="18">
        <v>98.6</v>
      </c>
      <c r="I90" s="18">
        <v>97.1</v>
      </c>
      <c r="J90" s="18">
        <v>102.6</v>
      </c>
      <c r="K90" s="18">
        <v>88.4</v>
      </c>
      <c r="L90" s="18">
        <v>245.3</v>
      </c>
      <c r="M90" s="18">
        <v>94.6</v>
      </c>
      <c r="N90" s="18">
        <v>106.5</v>
      </c>
      <c r="O90" s="18">
        <f t="shared" si="50"/>
        <v>1407.6999999999998</v>
      </c>
      <c r="P90" s="18">
        <v>99.6</v>
      </c>
      <c r="Q90" s="18">
        <v>816.2</v>
      </c>
      <c r="R90" s="18">
        <v>96.4</v>
      </c>
      <c r="S90" s="18">
        <v>95.2</v>
      </c>
      <c r="T90" s="18">
        <v>98.9</v>
      </c>
      <c r="U90" s="18">
        <v>96.6</v>
      </c>
      <c r="V90" s="18">
        <v>106.7</v>
      </c>
      <c r="W90" s="18">
        <v>116.4</v>
      </c>
      <c r="X90" s="18">
        <v>111.9</v>
      </c>
      <c r="Y90" s="18">
        <v>137.6</v>
      </c>
      <c r="Z90" s="18">
        <v>136.6</v>
      </c>
      <c r="AA90" s="18">
        <v>236.8</v>
      </c>
      <c r="AB90" s="19">
        <f t="shared" si="51"/>
        <v>2148.9</v>
      </c>
      <c r="AC90" s="20">
        <f t="shared" si="40"/>
        <v>741.20000000000027</v>
      </c>
      <c r="AD90" s="18">
        <f t="shared" si="52"/>
        <v>52.6532641898132</v>
      </c>
      <c r="AE90" s="21"/>
      <c r="AF90" s="21"/>
    </row>
    <row r="91" spans="2:32" ht="15.95" customHeight="1" x14ac:dyDescent="0.2">
      <c r="B91" s="97" t="s">
        <v>97</v>
      </c>
      <c r="C91" s="59">
        <v>85.6</v>
      </c>
      <c r="D91" s="59">
        <v>83.2</v>
      </c>
      <c r="E91" s="59">
        <v>89.9</v>
      </c>
      <c r="F91" s="59">
        <v>76.3</v>
      </c>
      <c r="G91" s="59">
        <v>82.2</v>
      </c>
      <c r="H91" s="59">
        <v>72.900000000000006</v>
      </c>
      <c r="I91" s="59">
        <v>83.3</v>
      </c>
      <c r="J91" s="59">
        <v>84.4</v>
      </c>
      <c r="K91" s="59">
        <v>74.900000000000006</v>
      </c>
      <c r="L91" s="59">
        <v>99.3</v>
      </c>
      <c r="M91" s="59">
        <v>83.7</v>
      </c>
      <c r="N91" s="59">
        <v>90.1</v>
      </c>
      <c r="O91" s="59">
        <f t="shared" si="50"/>
        <v>1005.8</v>
      </c>
      <c r="P91" s="59">
        <v>92.6</v>
      </c>
      <c r="Q91" s="59">
        <v>74.400000000000006</v>
      </c>
      <c r="R91" s="59">
        <v>72.2</v>
      </c>
      <c r="S91" s="59">
        <v>71.099999999999994</v>
      </c>
      <c r="T91" s="59">
        <v>78</v>
      </c>
      <c r="U91" s="59">
        <v>80.5</v>
      </c>
      <c r="V91" s="59">
        <v>86.1</v>
      </c>
      <c r="W91" s="59">
        <v>75.099999999999994</v>
      </c>
      <c r="X91" s="59">
        <v>76</v>
      </c>
      <c r="Y91" s="59">
        <v>82.9</v>
      </c>
      <c r="Z91" s="59">
        <v>70.8</v>
      </c>
      <c r="AA91" s="59">
        <v>74.900000000000006</v>
      </c>
      <c r="AB91" s="60">
        <f t="shared" si="51"/>
        <v>934.59999999999991</v>
      </c>
      <c r="AC91" s="61">
        <f t="shared" si="40"/>
        <v>-71.200000000000045</v>
      </c>
      <c r="AD91" s="61">
        <f t="shared" si="52"/>
        <v>-7.0789421356134472</v>
      </c>
      <c r="AE91" s="21"/>
      <c r="AF91" s="21"/>
    </row>
    <row r="92" spans="2:32" ht="15.75" customHeight="1" x14ac:dyDescent="0.2">
      <c r="B92" s="70" t="s">
        <v>98</v>
      </c>
      <c r="C92" s="18">
        <f t="shared" ref="C92:N92" si="53">SUM(C93:C96)</f>
        <v>1497.4</v>
      </c>
      <c r="D92" s="18">
        <f t="shared" si="53"/>
        <v>797.9</v>
      </c>
      <c r="E92" s="18">
        <f t="shared" si="53"/>
        <v>913.2</v>
      </c>
      <c r="F92" s="18">
        <f t="shared" si="53"/>
        <v>713.2</v>
      </c>
      <c r="G92" s="18">
        <f t="shared" si="53"/>
        <v>709.19999999999993</v>
      </c>
      <c r="H92" s="18">
        <f t="shared" si="53"/>
        <v>916.6</v>
      </c>
      <c r="I92" s="18">
        <f t="shared" si="53"/>
        <v>701.8</v>
      </c>
      <c r="J92" s="18">
        <f t="shared" ref="J92:M92" si="54">SUM(J93:J96)</f>
        <v>724.7</v>
      </c>
      <c r="K92" s="18">
        <f t="shared" si="54"/>
        <v>836.69999999999993</v>
      </c>
      <c r="L92" s="18">
        <f t="shared" si="54"/>
        <v>833.80000000000007</v>
      </c>
      <c r="M92" s="18">
        <f t="shared" si="54"/>
        <v>552.9</v>
      </c>
      <c r="N92" s="18">
        <f t="shared" si="53"/>
        <v>1532.3</v>
      </c>
      <c r="O92" s="18">
        <f t="shared" si="50"/>
        <v>10729.699999999999</v>
      </c>
      <c r="P92" s="18">
        <f>SUM(P93:P96)</f>
        <v>750.4</v>
      </c>
      <c r="Q92" s="18">
        <f>SUM(Q93:Q96)</f>
        <v>742.1</v>
      </c>
      <c r="R92" s="18">
        <f t="shared" ref="R92:AA92" si="55">SUM(R93:R96)</f>
        <v>918.80000000000007</v>
      </c>
      <c r="S92" s="18">
        <f t="shared" si="55"/>
        <v>897.5</v>
      </c>
      <c r="T92" s="18">
        <f t="shared" si="55"/>
        <v>668.9</v>
      </c>
      <c r="U92" s="18">
        <f t="shared" si="55"/>
        <v>951.3</v>
      </c>
      <c r="V92" s="18">
        <f t="shared" si="55"/>
        <v>695.7</v>
      </c>
      <c r="W92" s="18">
        <f t="shared" si="55"/>
        <v>885.80000000000007</v>
      </c>
      <c r="X92" s="18">
        <f t="shared" si="55"/>
        <v>764.7</v>
      </c>
      <c r="Y92" s="18">
        <f t="shared" si="55"/>
        <v>756.4</v>
      </c>
      <c r="Z92" s="18">
        <f t="shared" si="55"/>
        <v>1194.3</v>
      </c>
      <c r="AA92" s="18">
        <f t="shared" si="55"/>
        <v>4166.6000000000004</v>
      </c>
      <c r="AB92" s="18">
        <f t="shared" si="51"/>
        <v>13392.5</v>
      </c>
      <c r="AC92" s="20">
        <f t="shared" si="40"/>
        <v>2662.8000000000011</v>
      </c>
      <c r="AD92" s="18">
        <f t="shared" si="52"/>
        <v>24.817096470544389</v>
      </c>
      <c r="AE92" s="21"/>
      <c r="AF92" s="21"/>
    </row>
    <row r="93" spans="2:32" s="48" customFormat="1" ht="15.95" customHeight="1" x14ac:dyDescent="0.2">
      <c r="B93" s="94" t="s">
        <v>99</v>
      </c>
      <c r="C93" s="44">
        <v>693.1</v>
      </c>
      <c r="D93" s="44">
        <v>785.9</v>
      </c>
      <c r="E93" s="44">
        <v>908.1</v>
      </c>
      <c r="F93" s="44">
        <v>705.1</v>
      </c>
      <c r="G93" s="44">
        <v>701.8</v>
      </c>
      <c r="H93" s="44">
        <v>912.2</v>
      </c>
      <c r="I93" s="44">
        <v>695.3</v>
      </c>
      <c r="J93" s="44">
        <v>712.9</v>
      </c>
      <c r="K93" s="44">
        <v>832.9</v>
      </c>
      <c r="L93" s="44">
        <v>828.2</v>
      </c>
      <c r="M93" s="44">
        <v>548.79999999999995</v>
      </c>
      <c r="N93" s="44">
        <v>914.9</v>
      </c>
      <c r="O93" s="26">
        <f t="shared" si="50"/>
        <v>9239.1999999999989</v>
      </c>
      <c r="P93" s="44">
        <v>745.1</v>
      </c>
      <c r="Q93" s="44">
        <v>737.5</v>
      </c>
      <c r="R93" s="44">
        <v>913.2</v>
      </c>
      <c r="S93" s="44">
        <v>726.3</v>
      </c>
      <c r="T93" s="44">
        <v>661.8</v>
      </c>
      <c r="U93" s="44">
        <v>946.5</v>
      </c>
      <c r="V93" s="44">
        <v>691.5</v>
      </c>
      <c r="W93" s="44">
        <v>881.6</v>
      </c>
      <c r="X93" s="44">
        <v>760.5</v>
      </c>
      <c r="Y93" s="44">
        <v>753.8</v>
      </c>
      <c r="Z93" s="44">
        <v>879.9</v>
      </c>
      <c r="AA93" s="44">
        <v>829.7</v>
      </c>
      <c r="AB93" s="45">
        <f t="shared" si="51"/>
        <v>9527.4000000000015</v>
      </c>
      <c r="AC93" s="46">
        <f t="shared" si="40"/>
        <v>288.20000000000255</v>
      </c>
      <c r="AD93" s="44">
        <f t="shared" si="52"/>
        <v>3.1193176898433044</v>
      </c>
      <c r="AE93" s="21"/>
      <c r="AF93" s="21"/>
    </row>
    <row r="94" spans="2:32" s="48" customFormat="1" ht="15.95" customHeight="1" x14ac:dyDescent="0.2">
      <c r="B94" s="94" t="s">
        <v>100</v>
      </c>
      <c r="C94" s="44">
        <v>801.3</v>
      </c>
      <c r="D94" s="44">
        <v>0</v>
      </c>
      <c r="E94" s="44">
        <v>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f t="shared" si="50"/>
        <v>801.3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44">
        <v>0</v>
      </c>
      <c r="V94" s="44">
        <v>0</v>
      </c>
      <c r="W94" s="44">
        <v>0</v>
      </c>
      <c r="X94" s="44">
        <v>0</v>
      </c>
      <c r="Y94" s="44">
        <v>0</v>
      </c>
      <c r="Z94" s="44">
        <v>0</v>
      </c>
      <c r="AA94" s="44">
        <v>0</v>
      </c>
      <c r="AB94" s="45">
        <f t="shared" si="51"/>
        <v>0</v>
      </c>
      <c r="AC94" s="46">
        <f t="shared" si="40"/>
        <v>-801.3</v>
      </c>
      <c r="AD94" s="44">
        <f t="shared" si="52"/>
        <v>-100</v>
      </c>
      <c r="AE94" s="21"/>
      <c r="AF94" s="21"/>
    </row>
    <row r="95" spans="2:32" s="48" customFormat="1" ht="15.95" customHeight="1" x14ac:dyDescent="0.2">
      <c r="B95" s="90" t="s">
        <v>101</v>
      </c>
      <c r="C95" s="59">
        <v>0</v>
      </c>
      <c r="D95" s="59">
        <v>0</v>
      </c>
      <c r="E95" s="59">
        <v>0</v>
      </c>
      <c r="F95" s="59">
        <v>0</v>
      </c>
      <c r="G95" s="59">
        <v>0</v>
      </c>
      <c r="H95" s="59">
        <v>0.1</v>
      </c>
      <c r="I95" s="59">
        <v>0</v>
      </c>
      <c r="J95" s="59">
        <v>0</v>
      </c>
      <c r="K95" s="59">
        <v>0</v>
      </c>
      <c r="L95" s="59">
        <v>0</v>
      </c>
      <c r="M95" s="59">
        <v>0</v>
      </c>
      <c r="N95" s="59">
        <v>0</v>
      </c>
      <c r="O95" s="59">
        <f t="shared" si="50"/>
        <v>0.1</v>
      </c>
      <c r="P95" s="59">
        <v>0</v>
      </c>
      <c r="Q95" s="59">
        <v>0</v>
      </c>
      <c r="R95" s="59">
        <v>0</v>
      </c>
      <c r="S95" s="59">
        <v>0</v>
      </c>
      <c r="T95" s="59">
        <v>0</v>
      </c>
      <c r="U95" s="59">
        <v>0</v>
      </c>
      <c r="V95" s="59">
        <v>0</v>
      </c>
      <c r="W95" s="59">
        <v>0</v>
      </c>
      <c r="X95" s="59">
        <v>0</v>
      </c>
      <c r="Y95" s="59">
        <v>0</v>
      </c>
      <c r="Z95" s="59">
        <v>0</v>
      </c>
      <c r="AA95" s="59">
        <v>0</v>
      </c>
      <c r="AB95" s="60">
        <f t="shared" si="51"/>
        <v>0</v>
      </c>
      <c r="AC95" s="61">
        <f t="shared" si="40"/>
        <v>-0.1</v>
      </c>
      <c r="AD95" s="98">
        <v>0</v>
      </c>
      <c r="AE95" s="21"/>
      <c r="AF95" s="21"/>
    </row>
    <row r="96" spans="2:32" s="48" customFormat="1" ht="15.95" customHeight="1" x14ac:dyDescent="0.2">
      <c r="B96" s="89" t="s">
        <v>34</v>
      </c>
      <c r="C96" s="26">
        <v>3</v>
      </c>
      <c r="D96" s="26">
        <v>12</v>
      </c>
      <c r="E96" s="26">
        <v>5.1000000000000227</v>
      </c>
      <c r="F96" s="26">
        <v>8.1000000000000227</v>
      </c>
      <c r="G96" s="26">
        <v>7.4</v>
      </c>
      <c r="H96" s="26">
        <v>4.3</v>
      </c>
      <c r="I96" s="26">
        <v>6.5</v>
      </c>
      <c r="J96" s="26">
        <v>11.800000000000068</v>
      </c>
      <c r="K96" s="26">
        <v>3.8</v>
      </c>
      <c r="L96" s="26">
        <v>5.6</v>
      </c>
      <c r="M96" s="26">
        <v>4.0999999999999996</v>
      </c>
      <c r="N96" s="26">
        <v>617.4</v>
      </c>
      <c r="O96" s="26">
        <f t="shared" si="50"/>
        <v>689.10000000000014</v>
      </c>
      <c r="P96" s="26">
        <v>5.3</v>
      </c>
      <c r="Q96" s="26">
        <v>4.5999999999999996</v>
      </c>
      <c r="R96" s="26">
        <v>5.6</v>
      </c>
      <c r="S96" s="26">
        <v>171.2</v>
      </c>
      <c r="T96" s="26">
        <v>7.1</v>
      </c>
      <c r="U96" s="26">
        <v>4.8</v>
      </c>
      <c r="V96" s="26">
        <v>4.2</v>
      </c>
      <c r="W96" s="26">
        <v>4.2</v>
      </c>
      <c r="X96" s="26">
        <v>4.2</v>
      </c>
      <c r="Y96" s="26">
        <v>2.6</v>
      </c>
      <c r="Z96" s="26">
        <v>314.39999999999998</v>
      </c>
      <c r="AA96" s="26">
        <v>3336.9</v>
      </c>
      <c r="AB96" s="85">
        <f>SUM(P96:AA96)</f>
        <v>3865.1</v>
      </c>
      <c r="AC96" s="50">
        <f t="shared" si="40"/>
        <v>3176</v>
      </c>
      <c r="AD96" s="44">
        <f>+AC96/O96*100</f>
        <v>460.89101726890141</v>
      </c>
      <c r="AE96" s="21"/>
      <c r="AF96" s="21"/>
    </row>
    <row r="97" spans="2:32" ht="15.95" customHeight="1" x14ac:dyDescent="0.2">
      <c r="B97" s="77" t="s">
        <v>102</v>
      </c>
      <c r="C97" s="18">
        <f t="shared" ref="C97:AB97" si="56">+C101+C98</f>
        <v>0</v>
      </c>
      <c r="D97" s="18">
        <f t="shared" si="56"/>
        <v>0</v>
      </c>
      <c r="E97" s="18">
        <f t="shared" si="56"/>
        <v>826.2</v>
      </c>
      <c r="F97" s="18">
        <f t="shared" si="56"/>
        <v>0</v>
      </c>
      <c r="G97" s="18">
        <f t="shared" si="56"/>
        <v>18.600000000000001</v>
      </c>
      <c r="H97" s="18">
        <f t="shared" si="56"/>
        <v>2.6</v>
      </c>
      <c r="I97" s="18">
        <f t="shared" si="56"/>
        <v>0</v>
      </c>
      <c r="J97" s="18">
        <f t="shared" si="56"/>
        <v>0</v>
      </c>
      <c r="K97" s="18">
        <f t="shared" si="56"/>
        <v>2390.6</v>
      </c>
      <c r="L97" s="18">
        <f t="shared" si="56"/>
        <v>2415.5</v>
      </c>
      <c r="M97" s="18">
        <f t="shared" si="56"/>
        <v>2448.6</v>
      </c>
      <c r="N97" s="18">
        <f t="shared" si="56"/>
        <v>3065.8</v>
      </c>
      <c r="O97" s="18">
        <f t="shared" si="56"/>
        <v>11167.9</v>
      </c>
      <c r="P97" s="18">
        <f t="shared" si="56"/>
        <v>0</v>
      </c>
      <c r="Q97" s="18">
        <f t="shared" si="56"/>
        <v>0</v>
      </c>
      <c r="R97" s="18">
        <f t="shared" si="56"/>
        <v>2737</v>
      </c>
      <c r="S97" s="18">
        <f t="shared" si="56"/>
        <v>544.29999999999995</v>
      </c>
      <c r="T97" s="18">
        <f t="shared" si="56"/>
        <v>815.4</v>
      </c>
      <c r="U97" s="18">
        <f t="shared" si="56"/>
        <v>848.9</v>
      </c>
      <c r="V97" s="18">
        <f t="shared" si="56"/>
        <v>0</v>
      </c>
      <c r="W97" s="18">
        <f t="shared" si="56"/>
        <v>0</v>
      </c>
      <c r="X97" s="18">
        <f t="shared" si="56"/>
        <v>0</v>
      </c>
      <c r="Y97" s="18">
        <f t="shared" si="56"/>
        <v>879.19999999999993</v>
      </c>
      <c r="Z97" s="18">
        <f t="shared" si="56"/>
        <v>1699.9</v>
      </c>
      <c r="AA97" s="18">
        <f t="shared" si="56"/>
        <v>1142.4000000000001</v>
      </c>
      <c r="AB97" s="19">
        <f t="shared" si="56"/>
        <v>8667.1</v>
      </c>
      <c r="AC97" s="20">
        <f t="shared" si="40"/>
        <v>-2500.7999999999993</v>
      </c>
      <c r="AD97" s="18">
        <f>+AC97/O97*100</f>
        <v>-22.392750651420585</v>
      </c>
      <c r="AE97" s="21"/>
      <c r="AF97" s="21"/>
    </row>
    <row r="98" spans="2:32" ht="15.95" customHeight="1" x14ac:dyDescent="0.2">
      <c r="B98" s="99" t="s">
        <v>103</v>
      </c>
      <c r="C98" s="66">
        <f t="shared" ref="C98:AB98" si="57">+C99+C100</f>
        <v>0</v>
      </c>
      <c r="D98" s="66">
        <f t="shared" si="57"/>
        <v>0</v>
      </c>
      <c r="E98" s="66">
        <f t="shared" si="57"/>
        <v>0</v>
      </c>
      <c r="F98" s="66">
        <f t="shared" si="57"/>
        <v>0</v>
      </c>
      <c r="G98" s="66">
        <f t="shared" si="57"/>
        <v>18.600000000000001</v>
      </c>
      <c r="H98" s="66">
        <f t="shared" si="57"/>
        <v>2.6</v>
      </c>
      <c r="I98" s="66">
        <f t="shared" si="57"/>
        <v>0</v>
      </c>
      <c r="J98" s="66">
        <f t="shared" si="57"/>
        <v>0</v>
      </c>
      <c r="K98" s="66">
        <f t="shared" si="57"/>
        <v>0</v>
      </c>
      <c r="L98" s="66">
        <f t="shared" si="57"/>
        <v>0</v>
      </c>
      <c r="M98" s="66">
        <f t="shared" si="57"/>
        <v>13.6</v>
      </c>
      <c r="N98" s="66">
        <f t="shared" si="57"/>
        <v>1117.1000000000001</v>
      </c>
      <c r="O98" s="66">
        <f t="shared" si="57"/>
        <v>1151.9000000000001</v>
      </c>
      <c r="P98" s="66">
        <f t="shared" si="57"/>
        <v>0</v>
      </c>
      <c r="Q98" s="66">
        <f t="shared" si="57"/>
        <v>0</v>
      </c>
      <c r="R98" s="66">
        <f t="shared" si="57"/>
        <v>0</v>
      </c>
      <c r="S98" s="66">
        <f t="shared" si="57"/>
        <v>0</v>
      </c>
      <c r="T98" s="66">
        <f t="shared" si="57"/>
        <v>0</v>
      </c>
      <c r="U98" s="66">
        <f t="shared" si="57"/>
        <v>25.3</v>
      </c>
      <c r="V98" s="66">
        <f t="shared" si="57"/>
        <v>0</v>
      </c>
      <c r="W98" s="66">
        <f t="shared" si="57"/>
        <v>0</v>
      </c>
      <c r="X98" s="66">
        <f t="shared" si="57"/>
        <v>0</v>
      </c>
      <c r="Y98" s="66">
        <f t="shared" si="57"/>
        <v>26.3</v>
      </c>
      <c r="Z98" s="66">
        <f t="shared" si="57"/>
        <v>0</v>
      </c>
      <c r="AA98" s="66">
        <f t="shared" si="57"/>
        <v>1142.4000000000001</v>
      </c>
      <c r="AB98" s="66">
        <f t="shared" si="57"/>
        <v>1194</v>
      </c>
      <c r="AC98" s="67">
        <f t="shared" si="40"/>
        <v>42.099999999999909</v>
      </c>
      <c r="AD98" s="100">
        <f>+AC98/O98*100</f>
        <v>3.6548311485371912</v>
      </c>
      <c r="AE98" s="21"/>
      <c r="AF98" s="21"/>
    </row>
    <row r="99" spans="2:32" ht="15.95" customHeight="1" x14ac:dyDescent="0.2">
      <c r="B99" s="89" t="s">
        <v>104</v>
      </c>
      <c r="C99" s="26">
        <v>0</v>
      </c>
      <c r="D99" s="26">
        <v>0</v>
      </c>
      <c r="E99" s="26">
        <v>0</v>
      </c>
      <c r="F99" s="26">
        <v>0</v>
      </c>
      <c r="G99" s="26">
        <v>18.600000000000001</v>
      </c>
      <c r="H99" s="26">
        <v>2.6</v>
      </c>
      <c r="I99" s="26">
        <v>0</v>
      </c>
      <c r="J99" s="26">
        <v>0</v>
      </c>
      <c r="K99" s="26">
        <v>0</v>
      </c>
      <c r="L99" s="26">
        <v>0</v>
      </c>
      <c r="M99" s="26">
        <v>13.6</v>
      </c>
      <c r="N99" s="26">
        <v>0.2</v>
      </c>
      <c r="O99" s="26">
        <f>SUM(C99:N99)</f>
        <v>35.000000000000007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25.3</v>
      </c>
      <c r="V99" s="26">
        <v>0</v>
      </c>
      <c r="W99" s="26">
        <v>0</v>
      </c>
      <c r="X99" s="26">
        <v>0</v>
      </c>
      <c r="Y99" s="26">
        <v>26.3</v>
      </c>
      <c r="Z99" s="26">
        <v>0</v>
      </c>
      <c r="AA99" s="26">
        <v>0</v>
      </c>
      <c r="AB99" s="49">
        <f>SUM(P99:AA99)</f>
        <v>51.6</v>
      </c>
      <c r="AC99" s="50">
        <f t="shared" si="40"/>
        <v>16.599999999999994</v>
      </c>
      <c r="AD99" s="44">
        <f>+AC99/O99*100</f>
        <v>47.428571428571402</v>
      </c>
      <c r="AE99" s="21"/>
      <c r="AF99" s="21"/>
    </row>
    <row r="100" spans="2:32" ht="15.95" customHeight="1" x14ac:dyDescent="0.2">
      <c r="B100" s="89" t="s">
        <v>105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1116.9000000000001</v>
      </c>
      <c r="O100" s="26">
        <f>SUM(C100:N100)</f>
        <v>1116.9000000000001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1142.4000000000001</v>
      </c>
      <c r="AB100" s="49">
        <f>SUM(P100:AA100)</f>
        <v>1142.4000000000001</v>
      </c>
      <c r="AC100" s="50">
        <f t="shared" si="40"/>
        <v>25.5</v>
      </c>
      <c r="AD100" s="44">
        <f>+AC100/O100*100</f>
        <v>2.2831050228310499</v>
      </c>
      <c r="AE100" s="21"/>
      <c r="AF100" s="21"/>
    </row>
    <row r="101" spans="2:32" ht="15.95" customHeight="1" x14ac:dyDescent="0.2">
      <c r="B101" s="24" t="s">
        <v>106</v>
      </c>
      <c r="C101" s="26">
        <v>0</v>
      </c>
      <c r="D101" s="26">
        <v>0</v>
      </c>
      <c r="E101" s="26">
        <v>826.2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2390.6</v>
      </c>
      <c r="L101" s="26">
        <v>2415.5</v>
      </c>
      <c r="M101" s="26">
        <v>2435</v>
      </c>
      <c r="N101" s="26">
        <v>1948.7</v>
      </c>
      <c r="O101" s="26">
        <f>SUM(C101:N101)</f>
        <v>10016</v>
      </c>
      <c r="P101" s="26">
        <v>0</v>
      </c>
      <c r="Q101" s="26">
        <v>0</v>
      </c>
      <c r="R101" s="26">
        <v>2737</v>
      </c>
      <c r="S101" s="26">
        <v>544.29999999999995</v>
      </c>
      <c r="T101" s="26">
        <v>815.4</v>
      </c>
      <c r="U101" s="26">
        <v>823.6</v>
      </c>
      <c r="V101" s="26">
        <v>0</v>
      </c>
      <c r="W101" s="26">
        <v>0</v>
      </c>
      <c r="X101" s="26">
        <v>0</v>
      </c>
      <c r="Y101" s="26">
        <v>852.9</v>
      </c>
      <c r="Z101" s="26">
        <v>1699.9</v>
      </c>
      <c r="AA101" s="26">
        <v>0</v>
      </c>
      <c r="AB101" s="49">
        <f>SUM(P101:AA101)</f>
        <v>7473.1</v>
      </c>
      <c r="AC101" s="50">
        <f t="shared" si="40"/>
        <v>-2542.8999999999996</v>
      </c>
      <c r="AD101" s="44">
        <f t="shared" ref="AD101:AD109" si="58">+AC101/O101*100</f>
        <v>-25.3883785942492</v>
      </c>
      <c r="AE101" s="21"/>
      <c r="AF101" s="21"/>
    </row>
    <row r="102" spans="2:32" ht="20.25" customHeight="1" thickBot="1" x14ac:dyDescent="0.25">
      <c r="B102" s="101" t="s">
        <v>107</v>
      </c>
      <c r="C102" s="102">
        <f t="shared" ref="C102:AB102" si="59">+C97+C8</f>
        <v>80867.699999999983</v>
      </c>
      <c r="D102" s="102">
        <f t="shared" si="59"/>
        <v>66273.5</v>
      </c>
      <c r="E102" s="102">
        <f t="shared" si="59"/>
        <v>72648.999999999985</v>
      </c>
      <c r="F102" s="102">
        <f t="shared" si="59"/>
        <v>87402.500000000029</v>
      </c>
      <c r="G102" s="102">
        <f t="shared" si="59"/>
        <v>85039.200000000012</v>
      </c>
      <c r="H102" s="102">
        <f t="shared" si="59"/>
        <v>78774.899999999994</v>
      </c>
      <c r="I102" s="102">
        <f t="shared" si="59"/>
        <v>76871.3</v>
      </c>
      <c r="J102" s="102">
        <f t="shared" si="59"/>
        <v>78405.399999999994</v>
      </c>
      <c r="K102" s="102">
        <f t="shared" si="59"/>
        <v>81344.899999999994</v>
      </c>
      <c r="L102" s="102">
        <f t="shared" si="59"/>
        <v>81545.100000000006</v>
      </c>
      <c r="M102" s="102">
        <f t="shared" si="59"/>
        <v>75664.800000000017</v>
      </c>
      <c r="N102" s="102">
        <f t="shared" si="59"/>
        <v>90342.7</v>
      </c>
      <c r="O102" s="103">
        <f t="shared" si="59"/>
        <v>955181</v>
      </c>
      <c r="P102" s="102">
        <f t="shared" si="59"/>
        <v>85752.3</v>
      </c>
      <c r="Q102" s="102">
        <f t="shared" si="59"/>
        <v>73726.7</v>
      </c>
      <c r="R102" s="102">
        <f t="shared" si="59"/>
        <v>87434.400000000009</v>
      </c>
      <c r="S102" s="102">
        <f t="shared" si="59"/>
        <v>94362.1</v>
      </c>
      <c r="T102" s="102">
        <f t="shared" si="59"/>
        <v>91561.400000000009</v>
      </c>
      <c r="U102" s="102">
        <f t="shared" si="59"/>
        <v>107330.20000000001</v>
      </c>
      <c r="V102" s="102">
        <f t="shared" si="59"/>
        <v>97096.4</v>
      </c>
      <c r="W102" s="102">
        <f t="shared" si="59"/>
        <v>79473.100000000006</v>
      </c>
      <c r="X102" s="102">
        <f t="shared" si="59"/>
        <v>87044.900000000009</v>
      </c>
      <c r="Y102" s="102">
        <f t="shared" si="59"/>
        <v>84630.000000000015</v>
      </c>
      <c r="Z102" s="102">
        <f t="shared" si="59"/>
        <v>89664.7</v>
      </c>
      <c r="AA102" s="102">
        <f t="shared" si="59"/>
        <v>92870.199999999983</v>
      </c>
      <c r="AB102" s="102">
        <f t="shared" si="59"/>
        <v>1070946.4000000001</v>
      </c>
      <c r="AC102" s="104">
        <f t="shared" si="40"/>
        <v>115765.40000000014</v>
      </c>
      <c r="AD102" s="104">
        <f t="shared" si="58"/>
        <v>12.119734374950939</v>
      </c>
      <c r="AE102" s="21"/>
      <c r="AF102" s="21"/>
    </row>
    <row r="103" spans="2:32" ht="15.95" customHeight="1" thickTop="1" x14ac:dyDescent="0.2">
      <c r="B103" s="23" t="s">
        <v>108</v>
      </c>
      <c r="C103" s="18">
        <v>335.8</v>
      </c>
      <c r="D103" s="18">
        <v>3.9</v>
      </c>
      <c r="E103" s="18">
        <v>45.4</v>
      </c>
      <c r="F103" s="18">
        <v>12.1</v>
      </c>
      <c r="G103" s="18">
        <v>151.6</v>
      </c>
      <c r="H103" s="18">
        <v>18.899999999999999</v>
      </c>
      <c r="I103" s="18">
        <v>23.3</v>
      </c>
      <c r="J103" s="18">
        <v>7.9</v>
      </c>
      <c r="K103" s="18">
        <v>1.3</v>
      </c>
      <c r="L103" s="18">
        <v>111.2</v>
      </c>
      <c r="M103" s="18">
        <v>273</v>
      </c>
      <c r="N103" s="18">
        <v>161.4</v>
      </c>
      <c r="O103" s="18">
        <f>SUM(C103:N103)</f>
        <v>1145.8</v>
      </c>
      <c r="P103" s="18">
        <v>20.6</v>
      </c>
      <c r="Q103" s="18">
        <v>1.4</v>
      </c>
      <c r="R103" s="18">
        <v>71.3</v>
      </c>
      <c r="S103" s="18">
        <v>10.1</v>
      </c>
      <c r="T103" s="18">
        <v>38.799999999999997</v>
      </c>
      <c r="U103" s="18">
        <v>4.8</v>
      </c>
      <c r="V103" s="18">
        <v>273.10000000000002</v>
      </c>
      <c r="W103" s="18">
        <v>35.6</v>
      </c>
      <c r="X103" s="18">
        <v>24.9</v>
      </c>
      <c r="Y103" s="18">
        <v>86.6</v>
      </c>
      <c r="Z103" s="18">
        <v>198.7</v>
      </c>
      <c r="AA103" s="18">
        <v>207</v>
      </c>
      <c r="AB103" s="18">
        <f>SUM(P103:AA103)</f>
        <v>972.90000000000009</v>
      </c>
      <c r="AC103" s="20">
        <f t="shared" si="40"/>
        <v>-172.89999999999986</v>
      </c>
      <c r="AD103" s="105">
        <f t="shared" si="58"/>
        <v>-15.089893524175238</v>
      </c>
      <c r="AE103" s="21"/>
      <c r="AF103" s="21"/>
    </row>
    <row r="104" spans="2:32" ht="15.95" customHeight="1" x14ac:dyDescent="0.2">
      <c r="B104" s="106" t="s">
        <v>109</v>
      </c>
      <c r="C104" s="107">
        <f t="shared" ref="C104:AB104" si="60">+C105+C109+C120</f>
        <v>17912.2</v>
      </c>
      <c r="D104" s="107">
        <f t="shared" si="60"/>
        <v>135220.4</v>
      </c>
      <c r="E104" s="107">
        <f t="shared" si="60"/>
        <v>825.9</v>
      </c>
      <c r="F104" s="107">
        <f t="shared" si="60"/>
        <v>228.9</v>
      </c>
      <c r="G104" s="107">
        <f t="shared" si="60"/>
        <v>183.6</v>
      </c>
      <c r="H104" s="107">
        <f t="shared" si="60"/>
        <v>82719.599999999991</v>
      </c>
      <c r="I104" s="107">
        <f t="shared" si="60"/>
        <v>4319.3999999999996</v>
      </c>
      <c r="J104" s="107">
        <f t="shared" si="60"/>
        <v>212.5</v>
      </c>
      <c r="K104" s="107">
        <f t="shared" si="60"/>
        <v>32301</v>
      </c>
      <c r="L104" s="107">
        <f t="shared" si="60"/>
        <v>1109</v>
      </c>
      <c r="M104" s="107">
        <f t="shared" si="60"/>
        <v>1540.3</v>
      </c>
      <c r="N104" s="107">
        <f t="shared" si="60"/>
        <v>3401.1</v>
      </c>
      <c r="O104" s="107">
        <f t="shared" si="60"/>
        <v>279973.90000000002</v>
      </c>
      <c r="P104" s="107">
        <f t="shared" si="60"/>
        <v>48395.399999999994</v>
      </c>
      <c r="Q104" s="107">
        <f t="shared" si="60"/>
        <v>105966.7</v>
      </c>
      <c r="R104" s="107">
        <f t="shared" si="60"/>
        <v>12799.599999999999</v>
      </c>
      <c r="S104" s="107">
        <f t="shared" si="60"/>
        <v>8553.1</v>
      </c>
      <c r="T104" s="107">
        <f t="shared" si="60"/>
        <v>7238.2999999999993</v>
      </c>
      <c r="U104" s="107">
        <f t="shared" si="60"/>
        <v>26584.400000000001</v>
      </c>
      <c r="V104" s="107">
        <f t="shared" si="60"/>
        <v>28797.5</v>
      </c>
      <c r="W104" s="107">
        <f t="shared" si="60"/>
        <v>3012.2</v>
      </c>
      <c r="X104" s="107">
        <f t="shared" si="60"/>
        <v>31192.2</v>
      </c>
      <c r="Y104" s="107">
        <f t="shared" si="60"/>
        <v>2646.3</v>
      </c>
      <c r="Z104" s="107">
        <f t="shared" si="60"/>
        <v>12328.3</v>
      </c>
      <c r="AA104" s="107">
        <f t="shared" si="60"/>
        <v>10605.1</v>
      </c>
      <c r="AB104" s="107">
        <f t="shared" si="60"/>
        <v>298119.09999999998</v>
      </c>
      <c r="AC104" s="108">
        <f t="shared" si="40"/>
        <v>18145.199999999953</v>
      </c>
      <c r="AD104" s="107">
        <f t="shared" si="58"/>
        <v>6.4810326962620275</v>
      </c>
      <c r="AE104" s="21"/>
      <c r="AF104" s="21"/>
    </row>
    <row r="105" spans="2:32" ht="15.95" customHeight="1" x14ac:dyDescent="0.2">
      <c r="B105" s="109" t="s">
        <v>110</v>
      </c>
      <c r="C105" s="110">
        <f>+C107+C108+C106</f>
        <v>149.5</v>
      </c>
      <c r="D105" s="110">
        <f t="shared" ref="D105:R105" si="61">+D107+D108+D106</f>
        <v>224.3</v>
      </c>
      <c r="E105" s="110">
        <f t="shared" si="61"/>
        <v>11.4</v>
      </c>
      <c r="F105" s="110">
        <f t="shared" si="61"/>
        <v>121.7</v>
      </c>
      <c r="G105" s="110">
        <f t="shared" si="61"/>
        <v>8.6999999999999993</v>
      </c>
      <c r="H105" s="110">
        <f t="shared" si="61"/>
        <v>0</v>
      </c>
      <c r="I105" s="110">
        <f t="shared" si="61"/>
        <v>27.5</v>
      </c>
      <c r="J105" s="110">
        <f t="shared" si="61"/>
        <v>27.9</v>
      </c>
      <c r="K105" s="110">
        <f t="shared" si="61"/>
        <v>53.7</v>
      </c>
      <c r="L105" s="110">
        <f t="shared" si="61"/>
        <v>117.4</v>
      </c>
      <c r="M105" s="110">
        <f t="shared" si="61"/>
        <v>0</v>
      </c>
      <c r="N105" s="110">
        <f t="shared" si="61"/>
        <v>0</v>
      </c>
      <c r="O105" s="110">
        <f t="shared" si="61"/>
        <v>742.1</v>
      </c>
      <c r="P105" s="110">
        <f t="shared" si="61"/>
        <v>238.7</v>
      </c>
      <c r="Q105" s="110">
        <f t="shared" si="61"/>
        <v>107.4</v>
      </c>
      <c r="R105" s="110">
        <f t="shared" si="61"/>
        <v>27.3</v>
      </c>
      <c r="S105" s="110">
        <f>+S107+S108+S106</f>
        <v>0</v>
      </c>
      <c r="T105" s="110">
        <f t="shared" ref="T105:AB105" si="62">+T107+T108+T106</f>
        <v>180.2</v>
      </c>
      <c r="U105" s="110">
        <f t="shared" si="62"/>
        <v>0</v>
      </c>
      <c r="V105" s="110">
        <f t="shared" si="62"/>
        <v>1706.4</v>
      </c>
      <c r="W105" s="110">
        <f t="shared" si="62"/>
        <v>28.6</v>
      </c>
      <c r="X105" s="110">
        <f t="shared" si="62"/>
        <v>849.5</v>
      </c>
      <c r="Y105" s="110">
        <f t="shared" si="62"/>
        <v>120.4</v>
      </c>
      <c r="Z105" s="110">
        <f t="shared" si="62"/>
        <v>0</v>
      </c>
      <c r="AA105" s="110">
        <f t="shared" si="62"/>
        <v>83.1</v>
      </c>
      <c r="AB105" s="110">
        <f t="shared" si="62"/>
        <v>3341.6</v>
      </c>
      <c r="AC105" s="110">
        <f>+AB105-O105</f>
        <v>2599.5</v>
      </c>
      <c r="AD105" s="111">
        <f t="shared" si="58"/>
        <v>350.28971836679693</v>
      </c>
      <c r="AE105" s="21"/>
      <c r="AF105" s="21"/>
    </row>
    <row r="106" spans="2:32" ht="15.95" customHeight="1" x14ac:dyDescent="0.2">
      <c r="B106" s="112" t="s">
        <v>111</v>
      </c>
      <c r="C106" s="113">
        <v>0</v>
      </c>
      <c r="D106" s="113">
        <v>0</v>
      </c>
      <c r="E106" s="113">
        <v>0</v>
      </c>
      <c r="F106" s="113">
        <v>0</v>
      </c>
      <c r="G106" s="113">
        <v>0</v>
      </c>
      <c r="H106" s="113">
        <v>0</v>
      </c>
      <c r="I106" s="113">
        <v>0</v>
      </c>
      <c r="J106" s="113">
        <v>0</v>
      </c>
      <c r="K106" s="113">
        <v>0</v>
      </c>
      <c r="L106" s="113">
        <v>0</v>
      </c>
      <c r="M106" s="113">
        <v>0</v>
      </c>
      <c r="N106" s="113">
        <v>0</v>
      </c>
      <c r="O106" s="113">
        <f>SUM(C106:N106)</f>
        <v>0</v>
      </c>
      <c r="P106" s="113">
        <v>0</v>
      </c>
      <c r="Q106" s="113">
        <v>0</v>
      </c>
      <c r="R106" s="113">
        <v>0</v>
      </c>
      <c r="S106" s="113">
        <v>0</v>
      </c>
      <c r="T106" s="113">
        <v>0</v>
      </c>
      <c r="U106" s="113">
        <v>0</v>
      </c>
      <c r="V106" s="113">
        <v>1676.2</v>
      </c>
      <c r="W106" s="113">
        <v>0</v>
      </c>
      <c r="X106" s="113">
        <v>849.5</v>
      </c>
      <c r="Y106" s="113">
        <v>0</v>
      </c>
      <c r="Z106" s="113">
        <v>0</v>
      </c>
      <c r="AA106" s="113">
        <v>0</v>
      </c>
      <c r="AB106" s="113">
        <f>SUM(P106:AA106)</f>
        <v>2525.6999999999998</v>
      </c>
      <c r="AC106" s="113">
        <f>+AB106-O106</f>
        <v>2525.6999999999998</v>
      </c>
      <c r="AD106" s="93">
        <v>0</v>
      </c>
      <c r="AE106" s="21"/>
      <c r="AF106" s="21"/>
    </row>
    <row r="107" spans="2:32" ht="19.5" customHeight="1" x14ac:dyDescent="0.2">
      <c r="B107" s="112" t="s">
        <v>112</v>
      </c>
      <c r="C107" s="113">
        <v>0</v>
      </c>
      <c r="D107" s="114">
        <v>32.200000000000003</v>
      </c>
      <c r="E107" s="114">
        <v>0</v>
      </c>
      <c r="F107" s="114">
        <v>121.7</v>
      </c>
      <c r="G107" s="114">
        <v>8.6999999999999993</v>
      </c>
      <c r="H107" s="114">
        <v>0</v>
      </c>
      <c r="I107" s="114">
        <v>27.5</v>
      </c>
      <c r="J107" s="114">
        <v>27.9</v>
      </c>
      <c r="K107" s="114">
        <v>53.7</v>
      </c>
      <c r="L107" s="114">
        <v>117.4</v>
      </c>
      <c r="M107" s="114">
        <v>0</v>
      </c>
      <c r="N107" s="114">
        <v>0</v>
      </c>
      <c r="O107" s="113">
        <f>SUM(C107:N107)</f>
        <v>389.1</v>
      </c>
      <c r="P107" s="113">
        <v>0</v>
      </c>
      <c r="Q107" s="113">
        <v>107.4</v>
      </c>
      <c r="R107" s="113">
        <v>27.3</v>
      </c>
      <c r="S107" s="113">
        <v>0</v>
      </c>
      <c r="T107" s="113">
        <v>180.2</v>
      </c>
      <c r="U107" s="113">
        <v>0</v>
      </c>
      <c r="V107" s="113">
        <v>30.2</v>
      </c>
      <c r="W107" s="113">
        <v>28.6</v>
      </c>
      <c r="X107" s="113">
        <v>0</v>
      </c>
      <c r="Y107" s="113">
        <v>120.4</v>
      </c>
      <c r="Z107" s="113">
        <v>0</v>
      </c>
      <c r="AA107" s="113">
        <v>83.1</v>
      </c>
      <c r="AB107" s="113">
        <f>SUM(P107:AA107)</f>
        <v>577.20000000000005</v>
      </c>
      <c r="AC107" s="114">
        <f>+AB107-O107</f>
        <v>188.10000000000002</v>
      </c>
      <c r="AD107" s="113">
        <f t="shared" si="58"/>
        <v>48.342328450269854</v>
      </c>
      <c r="AE107" s="21"/>
      <c r="AF107" s="21"/>
    </row>
    <row r="108" spans="2:32" s="96" customFormat="1" ht="21" customHeight="1" x14ac:dyDescent="0.2">
      <c r="B108" s="115" t="s">
        <v>113</v>
      </c>
      <c r="C108" s="116">
        <v>149.5</v>
      </c>
      <c r="D108" s="116">
        <v>192.1</v>
      </c>
      <c r="E108" s="116">
        <v>11.4</v>
      </c>
      <c r="F108" s="116">
        <v>0</v>
      </c>
      <c r="G108" s="116">
        <v>0</v>
      </c>
      <c r="H108" s="116">
        <v>0</v>
      </c>
      <c r="I108" s="116">
        <v>0</v>
      </c>
      <c r="J108" s="116">
        <v>0</v>
      </c>
      <c r="K108" s="116">
        <v>0</v>
      </c>
      <c r="L108" s="116">
        <v>0</v>
      </c>
      <c r="M108" s="116">
        <v>0</v>
      </c>
      <c r="N108" s="116">
        <v>0</v>
      </c>
      <c r="O108" s="116">
        <f>SUM(C108:N108)</f>
        <v>353</v>
      </c>
      <c r="P108" s="116">
        <v>238.7</v>
      </c>
      <c r="Q108" s="116">
        <v>0</v>
      </c>
      <c r="R108" s="116">
        <v>0</v>
      </c>
      <c r="S108" s="116">
        <v>0</v>
      </c>
      <c r="T108" s="116">
        <v>0</v>
      </c>
      <c r="U108" s="116">
        <v>0</v>
      </c>
      <c r="V108" s="116">
        <v>0</v>
      </c>
      <c r="W108" s="116">
        <v>0</v>
      </c>
      <c r="X108" s="116">
        <v>0</v>
      </c>
      <c r="Y108" s="116">
        <v>0</v>
      </c>
      <c r="Z108" s="116">
        <v>0</v>
      </c>
      <c r="AA108" s="116">
        <v>0</v>
      </c>
      <c r="AB108" s="116">
        <f>SUM(P108:AA108)</f>
        <v>238.7</v>
      </c>
      <c r="AC108" s="117">
        <f>+AB108-O108</f>
        <v>-114.30000000000001</v>
      </c>
      <c r="AD108" s="113">
        <f t="shared" si="58"/>
        <v>-32.379603399433435</v>
      </c>
      <c r="AE108" s="21"/>
      <c r="AF108" s="21"/>
    </row>
    <row r="109" spans="2:32" ht="15.95" customHeight="1" x14ac:dyDescent="0.2">
      <c r="B109" s="109" t="s">
        <v>114</v>
      </c>
      <c r="C109" s="110">
        <f t="shared" ref="C109:AB109" si="63">+C110+C112</f>
        <v>17762.7</v>
      </c>
      <c r="D109" s="110">
        <f t="shared" si="63"/>
        <v>134996.1</v>
      </c>
      <c r="E109" s="110">
        <f t="shared" si="63"/>
        <v>814.5</v>
      </c>
      <c r="F109" s="110">
        <f t="shared" si="63"/>
        <v>107.2</v>
      </c>
      <c r="G109" s="110">
        <f t="shared" si="63"/>
        <v>174.9</v>
      </c>
      <c r="H109" s="110">
        <f t="shared" si="63"/>
        <v>82159.399999999994</v>
      </c>
      <c r="I109" s="110">
        <f t="shared" si="63"/>
        <v>4291.8999999999996</v>
      </c>
      <c r="J109" s="110">
        <f t="shared" si="63"/>
        <v>184.6</v>
      </c>
      <c r="K109" s="110">
        <f t="shared" si="63"/>
        <v>31675.1</v>
      </c>
      <c r="L109" s="110">
        <f t="shared" si="63"/>
        <v>991.6</v>
      </c>
      <c r="M109" s="110">
        <f t="shared" si="63"/>
        <v>1540.3</v>
      </c>
      <c r="N109" s="110">
        <f t="shared" si="63"/>
        <v>3401.1</v>
      </c>
      <c r="O109" s="110">
        <f t="shared" si="63"/>
        <v>278099.40000000002</v>
      </c>
      <c r="P109" s="110">
        <f t="shared" si="63"/>
        <v>48156.7</v>
      </c>
      <c r="Q109" s="110">
        <f t="shared" si="63"/>
        <v>103407.90000000001</v>
      </c>
      <c r="R109" s="110">
        <f>+R110+R112</f>
        <v>11361.4</v>
      </c>
      <c r="S109" s="110">
        <f t="shared" si="63"/>
        <v>7618.6</v>
      </c>
      <c r="T109" s="110">
        <f t="shared" si="63"/>
        <v>5898.4</v>
      </c>
      <c r="U109" s="110">
        <f t="shared" si="63"/>
        <v>20992.9</v>
      </c>
      <c r="V109" s="110">
        <f t="shared" si="63"/>
        <v>20383.599999999999</v>
      </c>
      <c r="W109" s="110">
        <f t="shared" si="63"/>
        <v>2983.6</v>
      </c>
      <c r="X109" s="110">
        <f t="shared" si="63"/>
        <v>30342.7</v>
      </c>
      <c r="Y109" s="110">
        <f t="shared" si="63"/>
        <v>2525.9</v>
      </c>
      <c r="Z109" s="110">
        <f t="shared" si="63"/>
        <v>12328.3</v>
      </c>
      <c r="AA109" s="110">
        <f t="shared" si="63"/>
        <v>10522</v>
      </c>
      <c r="AB109" s="110">
        <f t="shared" si="63"/>
        <v>276522</v>
      </c>
      <c r="AC109" s="110">
        <f>+AB109-O109</f>
        <v>-1577.4000000000233</v>
      </c>
      <c r="AD109" s="111">
        <f t="shared" si="58"/>
        <v>-0.56720726474060112</v>
      </c>
      <c r="AE109" s="21"/>
      <c r="AF109" s="21"/>
    </row>
    <row r="110" spans="2:32" ht="15.95" customHeight="1" x14ac:dyDescent="0.2">
      <c r="B110" s="118" t="s">
        <v>115</v>
      </c>
      <c r="C110" s="119">
        <f t="shared" ref="C110:AA110" si="64">+C111</f>
        <v>0</v>
      </c>
      <c r="D110" s="119">
        <f t="shared" si="64"/>
        <v>0</v>
      </c>
      <c r="E110" s="119">
        <f t="shared" si="64"/>
        <v>0</v>
      </c>
      <c r="F110" s="119">
        <f t="shared" si="64"/>
        <v>0</v>
      </c>
      <c r="G110" s="119">
        <f t="shared" si="64"/>
        <v>0</v>
      </c>
      <c r="H110" s="119">
        <f t="shared" si="64"/>
        <v>0</v>
      </c>
      <c r="I110" s="119">
        <f t="shared" si="64"/>
        <v>0</v>
      </c>
      <c r="J110" s="119">
        <f t="shared" si="64"/>
        <v>0</v>
      </c>
      <c r="K110" s="119">
        <f t="shared" si="64"/>
        <v>0</v>
      </c>
      <c r="L110" s="119">
        <f t="shared" si="64"/>
        <v>0</v>
      </c>
      <c r="M110" s="119">
        <f t="shared" si="64"/>
        <v>0</v>
      </c>
      <c r="N110" s="119">
        <f t="shared" si="64"/>
        <v>0</v>
      </c>
      <c r="O110" s="119">
        <f t="shared" si="64"/>
        <v>0</v>
      </c>
      <c r="P110" s="119">
        <f t="shared" si="64"/>
        <v>0</v>
      </c>
      <c r="Q110" s="119">
        <f t="shared" si="64"/>
        <v>0</v>
      </c>
      <c r="R110" s="119">
        <f t="shared" si="64"/>
        <v>0</v>
      </c>
      <c r="S110" s="119">
        <f t="shared" si="64"/>
        <v>0</v>
      </c>
      <c r="T110" s="119">
        <f t="shared" si="64"/>
        <v>0</v>
      </c>
      <c r="U110" s="119">
        <f t="shared" si="64"/>
        <v>0</v>
      </c>
      <c r="V110" s="119">
        <f t="shared" si="64"/>
        <v>0</v>
      </c>
      <c r="W110" s="119">
        <f t="shared" si="64"/>
        <v>0</v>
      </c>
      <c r="X110" s="119">
        <f t="shared" si="64"/>
        <v>0</v>
      </c>
      <c r="Y110" s="119">
        <f t="shared" si="64"/>
        <v>0</v>
      </c>
      <c r="Z110" s="119">
        <f t="shared" si="64"/>
        <v>0</v>
      </c>
      <c r="AA110" s="119">
        <f t="shared" si="64"/>
        <v>0</v>
      </c>
      <c r="AB110" s="119">
        <f>+AB111</f>
        <v>0</v>
      </c>
      <c r="AC110" s="120">
        <f>+AC111</f>
        <v>0</v>
      </c>
      <c r="AD110" s="121">
        <v>0</v>
      </c>
      <c r="AE110" s="21"/>
      <c r="AF110" s="21"/>
    </row>
    <row r="111" spans="2:32" ht="15.95" customHeight="1" x14ac:dyDescent="0.2">
      <c r="B111" s="36" t="s">
        <v>116</v>
      </c>
      <c r="C111" s="113">
        <v>0</v>
      </c>
      <c r="D111" s="114">
        <v>0</v>
      </c>
      <c r="E111" s="114">
        <v>0</v>
      </c>
      <c r="F111" s="114">
        <v>0</v>
      </c>
      <c r="G111" s="114">
        <v>0</v>
      </c>
      <c r="H111" s="114">
        <v>0</v>
      </c>
      <c r="I111" s="114">
        <v>0</v>
      </c>
      <c r="J111" s="114">
        <v>0</v>
      </c>
      <c r="K111" s="114">
        <v>0</v>
      </c>
      <c r="L111" s="114">
        <v>0</v>
      </c>
      <c r="M111" s="114">
        <v>0</v>
      </c>
      <c r="N111" s="114">
        <v>0</v>
      </c>
      <c r="O111" s="113">
        <f>SUM(C111:N111)</f>
        <v>0</v>
      </c>
      <c r="P111" s="113">
        <v>0</v>
      </c>
      <c r="Q111" s="113">
        <v>0</v>
      </c>
      <c r="R111" s="113">
        <v>0</v>
      </c>
      <c r="S111" s="113">
        <v>0</v>
      </c>
      <c r="T111" s="113">
        <v>0</v>
      </c>
      <c r="U111" s="113">
        <v>0</v>
      </c>
      <c r="V111" s="113">
        <v>0</v>
      </c>
      <c r="W111" s="113">
        <v>0</v>
      </c>
      <c r="X111" s="113">
        <v>0</v>
      </c>
      <c r="Y111" s="113">
        <v>0</v>
      </c>
      <c r="Z111" s="113">
        <v>0</v>
      </c>
      <c r="AA111" s="113">
        <v>0</v>
      </c>
      <c r="AB111" s="113">
        <f>SUM(P111:AA111)</f>
        <v>0</v>
      </c>
      <c r="AC111" s="120">
        <f t="shared" ref="AC111:AC137" si="65">+AB111-O111</f>
        <v>0</v>
      </c>
      <c r="AD111" s="121">
        <v>0</v>
      </c>
      <c r="AE111" s="21"/>
      <c r="AF111" s="21"/>
    </row>
    <row r="112" spans="2:32" ht="15.95" customHeight="1" x14ac:dyDescent="0.2">
      <c r="B112" s="118" t="s">
        <v>117</v>
      </c>
      <c r="C112" s="122">
        <f t="shared" ref="C112:AB112" si="66">+C114+C117+C113</f>
        <v>17762.7</v>
      </c>
      <c r="D112" s="122">
        <f t="shared" si="66"/>
        <v>134996.1</v>
      </c>
      <c r="E112" s="122">
        <f t="shared" si="66"/>
        <v>814.5</v>
      </c>
      <c r="F112" s="122">
        <f t="shared" si="66"/>
        <v>107.2</v>
      </c>
      <c r="G112" s="122">
        <f t="shared" si="66"/>
        <v>174.9</v>
      </c>
      <c r="H112" s="122">
        <f t="shared" si="66"/>
        <v>82159.399999999994</v>
      </c>
      <c r="I112" s="122">
        <f t="shared" si="66"/>
        <v>4291.8999999999996</v>
      </c>
      <c r="J112" s="122">
        <f t="shared" si="66"/>
        <v>184.6</v>
      </c>
      <c r="K112" s="122">
        <f t="shared" si="66"/>
        <v>31675.1</v>
      </c>
      <c r="L112" s="122">
        <f t="shared" si="66"/>
        <v>991.6</v>
      </c>
      <c r="M112" s="122">
        <f t="shared" si="66"/>
        <v>1540.3</v>
      </c>
      <c r="N112" s="122">
        <f t="shared" si="66"/>
        <v>3401.1</v>
      </c>
      <c r="O112" s="122">
        <f t="shared" si="66"/>
        <v>278099.40000000002</v>
      </c>
      <c r="P112" s="122">
        <f t="shared" si="66"/>
        <v>48156.7</v>
      </c>
      <c r="Q112" s="122">
        <f t="shared" si="66"/>
        <v>103407.90000000001</v>
      </c>
      <c r="R112" s="122">
        <f>+R114+R117+R113</f>
        <v>11361.4</v>
      </c>
      <c r="S112" s="122">
        <f t="shared" si="66"/>
        <v>7618.6</v>
      </c>
      <c r="T112" s="122">
        <f t="shared" si="66"/>
        <v>5898.4</v>
      </c>
      <c r="U112" s="122">
        <f t="shared" si="66"/>
        <v>20992.9</v>
      </c>
      <c r="V112" s="122">
        <f t="shared" si="66"/>
        <v>20383.599999999999</v>
      </c>
      <c r="W112" s="122">
        <f t="shared" si="66"/>
        <v>2983.6</v>
      </c>
      <c r="X112" s="122">
        <f t="shared" si="66"/>
        <v>30342.7</v>
      </c>
      <c r="Y112" s="122">
        <f t="shared" si="66"/>
        <v>2525.9</v>
      </c>
      <c r="Z112" s="122">
        <f t="shared" si="66"/>
        <v>12328.3</v>
      </c>
      <c r="AA112" s="122">
        <f t="shared" si="66"/>
        <v>10522</v>
      </c>
      <c r="AB112" s="122">
        <f t="shared" si="66"/>
        <v>276522</v>
      </c>
      <c r="AC112" s="123">
        <f t="shared" si="65"/>
        <v>-1577.4000000000233</v>
      </c>
      <c r="AD112" s="124">
        <f>+AC112/O112*100</f>
        <v>-0.56720726474060112</v>
      </c>
      <c r="AE112" s="21"/>
      <c r="AF112" s="21"/>
    </row>
    <row r="113" spans="2:32" ht="15.95" customHeight="1" x14ac:dyDescent="0.2">
      <c r="B113" s="125" t="s">
        <v>118</v>
      </c>
      <c r="C113" s="107">
        <v>0</v>
      </c>
      <c r="D113" s="108">
        <v>0</v>
      </c>
      <c r="E113" s="108">
        <v>0</v>
      </c>
      <c r="F113" s="108">
        <v>0</v>
      </c>
      <c r="G113" s="108">
        <v>0</v>
      </c>
      <c r="H113" s="108">
        <v>0</v>
      </c>
      <c r="I113" s="108">
        <v>0</v>
      </c>
      <c r="J113" s="108">
        <v>0</v>
      </c>
      <c r="K113" s="108">
        <v>0</v>
      </c>
      <c r="L113" s="108">
        <v>0</v>
      </c>
      <c r="M113" s="108">
        <v>0</v>
      </c>
      <c r="N113" s="108">
        <v>0</v>
      </c>
      <c r="O113" s="107">
        <f>SUM(C113:N113)</f>
        <v>0</v>
      </c>
      <c r="P113" s="107">
        <v>0</v>
      </c>
      <c r="Q113" s="107">
        <v>0</v>
      </c>
      <c r="R113" s="107">
        <v>0</v>
      </c>
      <c r="S113" s="107">
        <v>0</v>
      </c>
      <c r="T113" s="107">
        <v>0</v>
      </c>
      <c r="U113" s="107">
        <v>0</v>
      </c>
      <c r="V113" s="107">
        <v>0</v>
      </c>
      <c r="W113" s="107">
        <v>0</v>
      </c>
      <c r="X113" s="107">
        <v>0</v>
      </c>
      <c r="Y113" s="107">
        <v>0</v>
      </c>
      <c r="Z113" s="107">
        <v>0</v>
      </c>
      <c r="AA113" s="107">
        <v>0</v>
      </c>
      <c r="AB113" s="107">
        <f>SUM(P113:AA113)</f>
        <v>0</v>
      </c>
      <c r="AC113" s="126">
        <f t="shared" si="65"/>
        <v>0</v>
      </c>
      <c r="AD113" s="127" t="s">
        <v>119</v>
      </c>
      <c r="AE113" s="21"/>
      <c r="AF113" s="21"/>
    </row>
    <row r="114" spans="2:32" ht="15.95" customHeight="1" x14ac:dyDescent="0.2">
      <c r="B114" s="125" t="s">
        <v>120</v>
      </c>
      <c r="C114" s="108">
        <f t="shared" ref="C114:AB114" si="67">+C115+C116</f>
        <v>229</v>
      </c>
      <c r="D114" s="108">
        <f t="shared" si="67"/>
        <v>133989.5</v>
      </c>
      <c r="E114" s="108">
        <f t="shared" si="67"/>
        <v>164.2</v>
      </c>
      <c r="F114" s="108">
        <f t="shared" si="67"/>
        <v>0</v>
      </c>
      <c r="G114" s="108">
        <f t="shared" si="67"/>
        <v>0</v>
      </c>
      <c r="H114" s="108">
        <f t="shared" si="67"/>
        <v>70000</v>
      </c>
      <c r="I114" s="108">
        <f t="shared" si="67"/>
        <v>0</v>
      </c>
      <c r="J114" s="108">
        <f t="shared" si="67"/>
        <v>0</v>
      </c>
      <c r="K114" s="108">
        <f t="shared" si="67"/>
        <v>30000</v>
      </c>
      <c r="L114" s="108">
        <f t="shared" si="67"/>
        <v>0</v>
      </c>
      <c r="M114" s="108">
        <f t="shared" si="67"/>
        <v>0</v>
      </c>
      <c r="N114" s="108">
        <f t="shared" si="67"/>
        <v>0</v>
      </c>
      <c r="O114" s="108">
        <f t="shared" si="67"/>
        <v>234382.7</v>
      </c>
      <c r="P114" s="108">
        <f t="shared" si="67"/>
        <v>0</v>
      </c>
      <c r="Q114" s="108">
        <f t="shared" si="67"/>
        <v>94384.1</v>
      </c>
      <c r="R114" s="108">
        <f t="shared" si="67"/>
        <v>10000</v>
      </c>
      <c r="S114" s="108">
        <f t="shared" si="67"/>
        <v>5000</v>
      </c>
      <c r="T114" s="108">
        <f t="shared" si="67"/>
        <v>5000</v>
      </c>
      <c r="U114" s="108">
        <f t="shared" si="67"/>
        <v>20000</v>
      </c>
      <c r="V114" s="108">
        <f t="shared" si="67"/>
        <v>20000</v>
      </c>
      <c r="W114" s="108">
        <f t="shared" si="67"/>
        <v>0</v>
      </c>
      <c r="X114" s="108">
        <f t="shared" si="67"/>
        <v>30159.8</v>
      </c>
      <c r="Y114" s="108">
        <f t="shared" si="67"/>
        <v>0</v>
      </c>
      <c r="Z114" s="108">
        <f t="shared" si="67"/>
        <v>0</v>
      </c>
      <c r="AA114" s="108">
        <f t="shared" si="67"/>
        <v>0</v>
      </c>
      <c r="AB114" s="108">
        <f t="shared" si="67"/>
        <v>184543.9</v>
      </c>
      <c r="AC114" s="31">
        <f t="shared" si="65"/>
        <v>-49838.800000000017</v>
      </c>
      <c r="AD114" s="107">
        <f>+AC114/O114*100</f>
        <v>-21.263856078114987</v>
      </c>
      <c r="AE114" s="21"/>
      <c r="AF114" s="21"/>
    </row>
    <row r="115" spans="2:32" ht="15.95" customHeight="1" x14ac:dyDescent="0.2">
      <c r="B115" s="128" t="s">
        <v>121</v>
      </c>
      <c r="C115" s="113">
        <v>229</v>
      </c>
      <c r="D115" s="114">
        <v>0</v>
      </c>
      <c r="E115" s="114">
        <v>0</v>
      </c>
      <c r="F115" s="114">
        <v>0</v>
      </c>
      <c r="G115" s="114">
        <v>0</v>
      </c>
      <c r="H115" s="114">
        <v>70000</v>
      </c>
      <c r="I115" s="114">
        <v>0</v>
      </c>
      <c r="J115" s="114">
        <v>0</v>
      </c>
      <c r="K115" s="114">
        <v>30000</v>
      </c>
      <c r="L115" s="114">
        <v>0</v>
      </c>
      <c r="M115" s="114">
        <v>0</v>
      </c>
      <c r="N115" s="114">
        <v>0</v>
      </c>
      <c r="O115" s="113">
        <f>SUM(C115:N115)</f>
        <v>100229</v>
      </c>
      <c r="P115" s="113">
        <v>0</v>
      </c>
      <c r="Q115" s="113">
        <v>30000</v>
      </c>
      <c r="R115" s="113">
        <v>10000</v>
      </c>
      <c r="S115" s="113">
        <v>5000</v>
      </c>
      <c r="T115" s="113">
        <v>5000</v>
      </c>
      <c r="U115" s="113">
        <v>20000</v>
      </c>
      <c r="V115" s="113">
        <v>20000</v>
      </c>
      <c r="W115" s="113">
        <v>0</v>
      </c>
      <c r="X115" s="113">
        <v>30159.8</v>
      </c>
      <c r="Y115" s="113">
        <v>0</v>
      </c>
      <c r="Z115" s="113">
        <v>0</v>
      </c>
      <c r="AA115" s="113">
        <v>0</v>
      </c>
      <c r="AB115" s="113">
        <f>SUM(P115:AA115)</f>
        <v>120159.8</v>
      </c>
      <c r="AC115" s="129">
        <f t="shared" si="65"/>
        <v>19930.800000000003</v>
      </c>
      <c r="AD115" s="113">
        <f>+AC115/O115*100</f>
        <v>19.885262748306381</v>
      </c>
      <c r="AE115" s="21"/>
      <c r="AF115" s="21"/>
    </row>
    <row r="116" spans="2:32" ht="15.95" customHeight="1" x14ac:dyDescent="0.2">
      <c r="B116" s="128" t="s">
        <v>122</v>
      </c>
      <c r="C116" s="113">
        <v>0</v>
      </c>
      <c r="D116" s="114">
        <v>133989.5</v>
      </c>
      <c r="E116" s="114">
        <v>164.2</v>
      </c>
      <c r="F116" s="114">
        <v>0</v>
      </c>
      <c r="G116" s="114">
        <v>0</v>
      </c>
      <c r="H116" s="114">
        <v>0</v>
      </c>
      <c r="I116" s="114">
        <v>0</v>
      </c>
      <c r="J116" s="114">
        <v>0</v>
      </c>
      <c r="K116" s="114">
        <v>0</v>
      </c>
      <c r="L116" s="114">
        <v>0</v>
      </c>
      <c r="M116" s="114">
        <v>0</v>
      </c>
      <c r="N116" s="114">
        <v>0</v>
      </c>
      <c r="O116" s="113">
        <f>SUM(C116:N116)</f>
        <v>134153.70000000001</v>
      </c>
      <c r="P116" s="113">
        <v>0</v>
      </c>
      <c r="Q116" s="113">
        <v>64384.1</v>
      </c>
      <c r="R116" s="113">
        <v>0</v>
      </c>
      <c r="S116" s="113">
        <v>0</v>
      </c>
      <c r="T116" s="113">
        <v>0</v>
      </c>
      <c r="U116" s="113">
        <v>0</v>
      </c>
      <c r="V116" s="113">
        <v>0</v>
      </c>
      <c r="W116" s="113">
        <v>0</v>
      </c>
      <c r="X116" s="113">
        <v>0</v>
      </c>
      <c r="Y116" s="113">
        <v>0</v>
      </c>
      <c r="Z116" s="113">
        <v>0</v>
      </c>
      <c r="AA116" s="113">
        <v>0</v>
      </c>
      <c r="AB116" s="113">
        <f>SUM(P116:AA116)</f>
        <v>64384.1</v>
      </c>
      <c r="AC116" s="129">
        <f t="shared" si="65"/>
        <v>-69769.600000000006</v>
      </c>
      <c r="AD116" s="113">
        <f>+AC116/O116*100</f>
        <v>-52.007212622536692</v>
      </c>
      <c r="AE116" s="21"/>
      <c r="AF116" s="21"/>
    </row>
    <row r="117" spans="2:32" ht="15.95" customHeight="1" x14ac:dyDescent="0.2">
      <c r="B117" s="125" t="s">
        <v>123</v>
      </c>
      <c r="C117" s="108">
        <f t="shared" ref="C117:AB117" si="68">+C118+C119</f>
        <v>17533.7</v>
      </c>
      <c r="D117" s="108">
        <f t="shared" si="68"/>
        <v>1006.6</v>
      </c>
      <c r="E117" s="108">
        <f t="shared" si="68"/>
        <v>650.29999999999995</v>
      </c>
      <c r="F117" s="108">
        <f t="shared" si="68"/>
        <v>107.2</v>
      </c>
      <c r="G117" s="108">
        <f t="shared" si="68"/>
        <v>174.9</v>
      </c>
      <c r="H117" s="108">
        <f t="shared" si="68"/>
        <v>12159.4</v>
      </c>
      <c r="I117" s="108">
        <f t="shared" si="68"/>
        <v>4291.8999999999996</v>
      </c>
      <c r="J117" s="108">
        <f t="shared" si="68"/>
        <v>184.6</v>
      </c>
      <c r="K117" s="108">
        <f t="shared" si="68"/>
        <v>1675.1</v>
      </c>
      <c r="L117" s="108">
        <f t="shared" si="68"/>
        <v>991.6</v>
      </c>
      <c r="M117" s="108">
        <f t="shared" si="68"/>
        <v>1540.3</v>
      </c>
      <c r="N117" s="108">
        <f t="shared" si="68"/>
        <v>3401.1</v>
      </c>
      <c r="O117" s="108">
        <f t="shared" si="68"/>
        <v>43716.7</v>
      </c>
      <c r="P117" s="108">
        <f t="shared" si="68"/>
        <v>48156.7</v>
      </c>
      <c r="Q117" s="108">
        <f t="shared" si="68"/>
        <v>9023.7999999999993</v>
      </c>
      <c r="R117" s="108">
        <f t="shared" si="68"/>
        <v>1361.4</v>
      </c>
      <c r="S117" s="108">
        <f t="shared" si="68"/>
        <v>2618.6</v>
      </c>
      <c r="T117" s="108">
        <f t="shared" si="68"/>
        <v>898.4</v>
      </c>
      <c r="U117" s="108">
        <f t="shared" si="68"/>
        <v>992.9</v>
      </c>
      <c r="V117" s="108">
        <f t="shared" si="68"/>
        <v>383.59999999999997</v>
      </c>
      <c r="W117" s="108">
        <f t="shared" si="68"/>
        <v>2983.6</v>
      </c>
      <c r="X117" s="108">
        <f t="shared" si="68"/>
        <v>182.9</v>
      </c>
      <c r="Y117" s="108">
        <f t="shared" si="68"/>
        <v>2525.9</v>
      </c>
      <c r="Z117" s="108">
        <f t="shared" si="68"/>
        <v>12328.3</v>
      </c>
      <c r="AA117" s="108">
        <f t="shared" si="68"/>
        <v>10522</v>
      </c>
      <c r="AB117" s="108">
        <f t="shared" si="68"/>
        <v>91978.099999999991</v>
      </c>
      <c r="AC117" s="31">
        <f t="shared" si="65"/>
        <v>48261.399999999994</v>
      </c>
      <c r="AD117" s="30">
        <f>+AC117/O117*100</f>
        <v>110.39579840198368</v>
      </c>
      <c r="AE117" s="21"/>
      <c r="AF117" s="21"/>
    </row>
    <row r="118" spans="2:32" ht="15.95" customHeight="1" x14ac:dyDescent="0.2">
      <c r="B118" s="128" t="s">
        <v>124</v>
      </c>
      <c r="C118" s="113">
        <v>0</v>
      </c>
      <c r="D118" s="114">
        <v>0</v>
      </c>
      <c r="E118" s="114">
        <v>0</v>
      </c>
      <c r="F118" s="114">
        <v>0</v>
      </c>
      <c r="G118" s="114">
        <v>0</v>
      </c>
      <c r="H118" s="114">
        <v>0</v>
      </c>
      <c r="I118" s="114">
        <v>0</v>
      </c>
      <c r="J118" s="114">
        <v>0</v>
      </c>
      <c r="K118" s="114">
        <v>0</v>
      </c>
      <c r="L118" s="114">
        <v>0</v>
      </c>
      <c r="M118" s="114">
        <v>0</v>
      </c>
      <c r="N118" s="114">
        <v>0</v>
      </c>
      <c r="O118" s="113">
        <f>SUM(C118:N118)</f>
        <v>0</v>
      </c>
      <c r="P118" s="113">
        <v>0</v>
      </c>
      <c r="Q118" s="113">
        <v>0</v>
      </c>
      <c r="R118" s="113">
        <v>0</v>
      </c>
      <c r="S118" s="113">
        <v>0</v>
      </c>
      <c r="T118" s="113">
        <v>0</v>
      </c>
      <c r="U118" s="113">
        <v>0</v>
      </c>
      <c r="V118" s="113">
        <v>0</v>
      </c>
      <c r="W118" s="113">
        <v>0</v>
      </c>
      <c r="X118" s="113">
        <v>0</v>
      </c>
      <c r="Y118" s="113">
        <v>0</v>
      </c>
      <c r="Z118" s="113">
        <v>0</v>
      </c>
      <c r="AA118" s="113">
        <v>0</v>
      </c>
      <c r="AB118" s="113">
        <f>SUM(P118:AA118)</f>
        <v>0</v>
      </c>
      <c r="AC118" s="129">
        <f t="shared" si="65"/>
        <v>0</v>
      </c>
      <c r="AD118" s="121">
        <v>0</v>
      </c>
      <c r="AE118" s="21"/>
      <c r="AF118" s="21"/>
    </row>
    <row r="119" spans="2:32" ht="15.95" customHeight="1" x14ac:dyDescent="0.2">
      <c r="B119" s="128" t="s">
        <v>125</v>
      </c>
      <c r="C119" s="114">
        <v>17533.7</v>
      </c>
      <c r="D119" s="114">
        <v>1006.6</v>
      </c>
      <c r="E119" s="114">
        <v>650.29999999999995</v>
      </c>
      <c r="F119" s="114">
        <v>107.2</v>
      </c>
      <c r="G119" s="114">
        <v>174.9</v>
      </c>
      <c r="H119" s="114">
        <v>12159.4</v>
      </c>
      <c r="I119" s="114">
        <v>4291.8999999999996</v>
      </c>
      <c r="J119" s="114">
        <v>184.6</v>
      </c>
      <c r="K119" s="114">
        <v>1675.1</v>
      </c>
      <c r="L119" s="114">
        <v>991.6</v>
      </c>
      <c r="M119" s="114">
        <v>1540.3</v>
      </c>
      <c r="N119" s="114">
        <v>3401.1</v>
      </c>
      <c r="O119" s="113">
        <f>SUM(C119:N119)</f>
        <v>43716.7</v>
      </c>
      <c r="P119" s="130">
        <v>48156.7</v>
      </c>
      <c r="Q119" s="114">
        <v>9023.7999999999993</v>
      </c>
      <c r="R119" s="114">
        <f>77.5+1283.9</f>
        <v>1361.4</v>
      </c>
      <c r="S119" s="113">
        <v>2618.6</v>
      </c>
      <c r="T119" s="113">
        <v>898.4</v>
      </c>
      <c r="U119" s="113">
        <v>992.9</v>
      </c>
      <c r="V119" s="113">
        <f>275.9+107.7</f>
        <v>383.59999999999997</v>
      </c>
      <c r="W119" s="113">
        <v>2983.6</v>
      </c>
      <c r="X119" s="113">
        <v>182.9</v>
      </c>
      <c r="Y119" s="113">
        <f>66.4+2459.5</f>
        <v>2525.9</v>
      </c>
      <c r="Z119" s="113">
        <v>12328.3</v>
      </c>
      <c r="AA119" s="113">
        <v>10522</v>
      </c>
      <c r="AB119" s="113">
        <f>SUM(P119:AA119)</f>
        <v>91978.099999999991</v>
      </c>
      <c r="AC119" s="129">
        <f t="shared" si="65"/>
        <v>48261.399999999994</v>
      </c>
      <c r="AD119" s="79">
        <f>+AC119/O119*100</f>
        <v>110.39579840198368</v>
      </c>
      <c r="AE119" s="21"/>
      <c r="AF119" s="21"/>
    </row>
    <row r="120" spans="2:32" ht="15.95" customHeight="1" x14ac:dyDescent="0.2">
      <c r="B120" s="109" t="s">
        <v>126</v>
      </c>
      <c r="C120" s="107">
        <f t="shared" ref="C120:AB120" si="69">+C121+C124</f>
        <v>0</v>
      </c>
      <c r="D120" s="107">
        <f t="shared" si="69"/>
        <v>0</v>
      </c>
      <c r="E120" s="107">
        <f t="shared" si="69"/>
        <v>0</v>
      </c>
      <c r="F120" s="107">
        <f t="shared" si="69"/>
        <v>0</v>
      </c>
      <c r="G120" s="107">
        <f t="shared" si="69"/>
        <v>0</v>
      </c>
      <c r="H120" s="107">
        <f t="shared" si="69"/>
        <v>560.20000000000005</v>
      </c>
      <c r="I120" s="107">
        <f t="shared" si="69"/>
        <v>0</v>
      </c>
      <c r="J120" s="107">
        <f t="shared" si="69"/>
        <v>0</v>
      </c>
      <c r="K120" s="107">
        <f t="shared" si="69"/>
        <v>572.20000000000005</v>
      </c>
      <c r="L120" s="107">
        <f t="shared" si="69"/>
        <v>0</v>
      </c>
      <c r="M120" s="107">
        <f t="shared" si="69"/>
        <v>0</v>
      </c>
      <c r="N120" s="107">
        <f t="shared" si="69"/>
        <v>0</v>
      </c>
      <c r="O120" s="107">
        <f t="shared" si="69"/>
        <v>1132.4000000000001</v>
      </c>
      <c r="P120" s="107">
        <f t="shared" si="69"/>
        <v>0</v>
      </c>
      <c r="Q120" s="107">
        <f t="shared" si="69"/>
        <v>2451.4</v>
      </c>
      <c r="R120" s="107">
        <f t="shared" si="69"/>
        <v>1410.9</v>
      </c>
      <c r="S120" s="107">
        <f t="shared" si="69"/>
        <v>934.5</v>
      </c>
      <c r="T120" s="107">
        <f t="shared" si="69"/>
        <v>1159.7</v>
      </c>
      <c r="U120" s="107">
        <f t="shared" si="69"/>
        <v>5591.5</v>
      </c>
      <c r="V120" s="107">
        <f t="shared" si="69"/>
        <v>6707.5</v>
      </c>
      <c r="W120" s="107">
        <f t="shared" si="69"/>
        <v>0</v>
      </c>
      <c r="X120" s="107">
        <f t="shared" si="69"/>
        <v>0</v>
      </c>
      <c r="Y120" s="107">
        <f t="shared" si="69"/>
        <v>0</v>
      </c>
      <c r="Z120" s="107">
        <f t="shared" si="69"/>
        <v>0</v>
      </c>
      <c r="AA120" s="107">
        <f t="shared" si="69"/>
        <v>0</v>
      </c>
      <c r="AB120" s="107">
        <f t="shared" si="69"/>
        <v>18255.5</v>
      </c>
      <c r="AC120" s="31">
        <f t="shared" si="65"/>
        <v>17123.099999999999</v>
      </c>
      <c r="AD120" s="30">
        <f>+AC120/O120*100</f>
        <v>1512.107029318262</v>
      </c>
      <c r="AE120" s="21"/>
      <c r="AF120" s="21"/>
    </row>
    <row r="121" spans="2:32" ht="15.95" customHeight="1" x14ac:dyDescent="0.2">
      <c r="B121" s="131" t="s">
        <v>127</v>
      </c>
      <c r="C121" s="107">
        <f t="shared" ref="C121:AB121" si="70">+C122+C123</f>
        <v>0</v>
      </c>
      <c r="D121" s="107">
        <f t="shared" si="70"/>
        <v>0</v>
      </c>
      <c r="E121" s="107">
        <f t="shared" si="70"/>
        <v>0</v>
      </c>
      <c r="F121" s="107">
        <f t="shared" si="70"/>
        <v>0</v>
      </c>
      <c r="G121" s="107">
        <f t="shared" si="70"/>
        <v>0</v>
      </c>
      <c r="H121" s="107">
        <f t="shared" si="70"/>
        <v>560.20000000000005</v>
      </c>
      <c r="I121" s="107">
        <f t="shared" si="70"/>
        <v>0</v>
      </c>
      <c r="J121" s="107">
        <f t="shared" si="70"/>
        <v>0</v>
      </c>
      <c r="K121" s="107">
        <f t="shared" si="70"/>
        <v>572.20000000000005</v>
      </c>
      <c r="L121" s="107">
        <f t="shared" si="70"/>
        <v>0</v>
      </c>
      <c r="M121" s="107">
        <f t="shared" si="70"/>
        <v>0</v>
      </c>
      <c r="N121" s="107">
        <f t="shared" si="70"/>
        <v>0</v>
      </c>
      <c r="O121" s="107">
        <f t="shared" si="70"/>
        <v>1132.4000000000001</v>
      </c>
      <c r="P121" s="107">
        <f t="shared" si="70"/>
        <v>0</v>
      </c>
      <c r="Q121" s="107">
        <f t="shared" si="70"/>
        <v>2451.4</v>
      </c>
      <c r="R121" s="107">
        <f t="shared" si="70"/>
        <v>1306.4000000000001</v>
      </c>
      <c r="S121" s="107">
        <f t="shared" si="70"/>
        <v>816.9</v>
      </c>
      <c r="T121" s="107">
        <f t="shared" si="70"/>
        <v>1002.9</v>
      </c>
      <c r="U121" s="107">
        <f t="shared" si="70"/>
        <v>4703.1000000000004</v>
      </c>
      <c r="V121" s="107">
        <f t="shared" si="70"/>
        <v>5587.6</v>
      </c>
      <c r="W121" s="107">
        <f t="shared" si="70"/>
        <v>0</v>
      </c>
      <c r="X121" s="107">
        <f t="shared" si="70"/>
        <v>0</v>
      </c>
      <c r="Y121" s="107">
        <f t="shared" si="70"/>
        <v>0</v>
      </c>
      <c r="Z121" s="107">
        <f t="shared" si="70"/>
        <v>0</v>
      </c>
      <c r="AA121" s="107">
        <f t="shared" si="70"/>
        <v>0</v>
      </c>
      <c r="AB121" s="107">
        <f t="shared" si="70"/>
        <v>15868.300000000001</v>
      </c>
      <c r="AC121" s="31">
        <f t="shared" si="65"/>
        <v>14735.900000000001</v>
      </c>
      <c r="AD121" s="30">
        <f>+AC121/O121*100</f>
        <v>1301.2981278700106</v>
      </c>
      <c r="AE121" s="21"/>
      <c r="AF121" s="21"/>
    </row>
    <row r="122" spans="2:32" ht="15.95" customHeight="1" x14ac:dyDescent="0.2">
      <c r="B122" s="132" t="s">
        <v>128</v>
      </c>
      <c r="C122" s="113">
        <v>0</v>
      </c>
      <c r="D122" s="113">
        <v>0</v>
      </c>
      <c r="E122" s="113">
        <v>0</v>
      </c>
      <c r="F122" s="113">
        <v>0</v>
      </c>
      <c r="G122" s="113">
        <v>0</v>
      </c>
      <c r="H122" s="113">
        <v>560.20000000000005</v>
      </c>
      <c r="I122" s="113">
        <v>0</v>
      </c>
      <c r="J122" s="113">
        <v>0</v>
      </c>
      <c r="K122" s="113">
        <v>572.20000000000005</v>
      </c>
      <c r="L122" s="113">
        <v>0</v>
      </c>
      <c r="M122" s="113">
        <v>0</v>
      </c>
      <c r="N122" s="113">
        <v>0</v>
      </c>
      <c r="O122" s="113">
        <f>SUM(C122:N122)</f>
        <v>1132.4000000000001</v>
      </c>
      <c r="P122" s="113">
        <v>0</v>
      </c>
      <c r="Q122" s="113">
        <v>2451.4</v>
      </c>
      <c r="R122" s="113">
        <v>1306.4000000000001</v>
      </c>
      <c r="S122" s="113">
        <v>816.9</v>
      </c>
      <c r="T122" s="113">
        <v>1002.9</v>
      </c>
      <c r="U122" s="113">
        <v>4703.1000000000004</v>
      </c>
      <c r="V122" s="113">
        <v>5587.6</v>
      </c>
      <c r="W122" s="113">
        <v>0</v>
      </c>
      <c r="X122" s="113">
        <v>0</v>
      </c>
      <c r="Y122" s="113">
        <v>0</v>
      </c>
      <c r="Z122" s="113">
        <v>0</v>
      </c>
      <c r="AA122" s="113">
        <v>0</v>
      </c>
      <c r="AB122" s="113">
        <f>SUM(P122:AA122)</f>
        <v>15868.300000000001</v>
      </c>
      <c r="AC122" s="129">
        <f t="shared" si="65"/>
        <v>14735.900000000001</v>
      </c>
      <c r="AD122" s="79">
        <f>+AC122/O122*100</f>
        <v>1301.2981278700106</v>
      </c>
      <c r="AE122" s="21"/>
      <c r="AF122" s="21"/>
    </row>
    <row r="123" spans="2:32" ht="15.95" customHeight="1" x14ac:dyDescent="0.2">
      <c r="B123" s="132" t="s">
        <v>129</v>
      </c>
      <c r="C123" s="133">
        <v>0</v>
      </c>
      <c r="D123" s="133">
        <v>0</v>
      </c>
      <c r="E123" s="133">
        <v>0</v>
      </c>
      <c r="F123" s="133">
        <v>0</v>
      </c>
      <c r="G123" s="133">
        <v>0</v>
      </c>
      <c r="H123" s="133">
        <v>0</v>
      </c>
      <c r="I123" s="133">
        <v>0</v>
      </c>
      <c r="J123" s="133">
        <v>0</v>
      </c>
      <c r="K123" s="133">
        <v>0</v>
      </c>
      <c r="L123" s="133">
        <v>0</v>
      </c>
      <c r="M123" s="133">
        <v>0</v>
      </c>
      <c r="N123" s="133">
        <v>0</v>
      </c>
      <c r="O123" s="113">
        <f>SUM(C123:N123)</f>
        <v>0</v>
      </c>
      <c r="P123" s="133">
        <v>0</v>
      </c>
      <c r="Q123" s="133">
        <v>0</v>
      </c>
      <c r="R123" s="133">
        <v>0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13">
        <f>SUM(P123:AA123)</f>
        <v>0</v>
      </c>
      <c r="AC123" s="74">
        <f t="shared" si="65"/>
        <v>0</v>
      </c>
      <c r="AD123" s="93">
        <v>0</v>
      </c>
      <c r="AE123" s="21"/>
      <c r="AF123" s="21"/>
    </row>
    <row r="124" spans="2:32" ht="15.95" customHeight="1" x14ac:dyDescent="0.2">
      <c r="B124" s="131" t="s">
        <v>130</v>
      </c>
      <c r="C124" s="107">
        <f t="shared" ref="C124:AB124" si="71">+C125+C126</f>
        <v>0</v>
      </c>
      <c r="D124" s="107">
        <f t="shared" si="71"/>
        <v>0</v>
      </c>
      <c r="E124" s="107">
        <f t="shared" si="71"/>
        <v>0</v>
      </c>
      <c r="F124" s="107">
        <f t="shared" si="71"/>
        <v>0</v>
      </c>
      <c r="G124" s="107">
        <f t="shared" si="71"/>
        <v>0</v>
      </c>
      <c r="H124" s="107">
        <f t="shared" si="71"/>
        <v>0</v>
      </c>
      <c r="I124" s="107">
        <f t="shared" si="71"/>
        <v>0</v>
      </c>
      <c r="J124" s="107">
        <f t="shared" si="71"/>
        <v>0</v>
      </c>
      <c r="K124" s="107">
        <f t="shared" si="71"/>
        <v>0</v>
      </c>
      <c r="L124" s="107">
        <f t="shared" si="71"/>
        <v>0</v>
      </c>
      <c r="M124" s="107">
        <f t="shared" si="71"/>
        <v>0</v>
      </c>
      <c r="N124" s="107">
        <f t="shared" si="71"/>
        <v>0</v>
      </c>
      <c r="O124" s="107">
        <f t="shared" si="71"/>
        <v>0</v>
      </c>
      <c r="P124" s="107">
        <f t="shared" si="71"/>
        <v>0</v>
      </c>
      <c r="Q124" s="107">
        <f t="shared" si="71"/>
        <v>0</v>
      </c>
      <c r="R124" s="107">
        <f t="shared" si="71"/>
        <v>104.5</v>
      </c>
      <c r="S124" s="107">
        <f t="shared" si="71"/>
        <v>117.6</v>
      </c>
      <c r="T124" s="107">
        <f t="shared" si="71"/>
        <v>156.80000000000001</v>
      </c>
      <c r="U124" s="107">
        <f t="shared" si="71"/>
        <v>888.4</v>
      </c>
      <c r="V124" s="107">
        <f t="shared" si="71"/>
        <v>1119.9000000000001</v>
      </c>
      <c r="W124" s="107">
        <f t="shared" si="71"/>
        <v>0</v>
      </c>
      <c r="X124" s="107">
        <f t="shared" si="71"/>
        <v>0</v>
      </c>
      <c r="Y124" s="107">
        <f t="shared" si="71"/>
        <v>0</v>
      </c>
      <c r="Z124" s="107">
        <f t="shared" si="71"/>
        <v>0</v>
      </c>
      <c r="AA124" s="107">
        <f t="shared" si="71"/>
        <v>0</v>
      </c>
      <c r="AB124" s="107">
        <f t="shared" si="71"/>
        <v>2387.1999999999998</v>
      </c>
      <c r="AC124" s="31">
        <f t="shared" si="65"/>
        <v>2387.1999999999998</v>
      </c>
      <c r="AD124" s="93">
        <v>0</v>
      </c>
      <c r="AE124" s="21"/>
      <c r="AF124" s="21"/>
    </row>
    <row r="125" spans="2:32" ht="15.95" customHeight="1" x14ac:dyDescent="0.2">
      <c r="B125" s="132" t="s">
        <v>131</v>
      </c>
      <c r="C125" s="113">
        <v>0</v>
      </c>
      <c r="D125" s="113">
        <v>0</v>
      </c>
      <c r="E125" s="113">
        <v>0</v>
      </c>
      <c r="F125" s="113">
        <v>0</v>
      </c>
      <c r="G125" s="113">
        <v>0</v>
      </c>
      <c r="H125" s="113">
        <v>0</v>
      </c>
      <c r="I125" s="113">
        <v>0</v>
      </c>
      <c r="J125" s="113">
        <v>0</v>
      </c>
      <c r="K125" s="113">
        <v>0</v>
      </c>
      <c r="L125" s="113">
        <v>0</v>
      </c>
      <c r="M125" s="113">
        <v>0</v>
      </c>
      <c r="N125" s="113">
        <v>0</v>
      </c>
      <c r="O125" s="113">
        <f>SUM(C125:N125)</f>
        <v>0</v>
      </c>
      <c r="P125" s="113">
        <v>0</v>
      </c>
      <c r="Q125" s="113">
        <v>0</v>
      </c>
      <c r="R125" s="113">
        <v>104.5</v>
      </c>
      <c r="S125" s="113">
        <v>117.6</v>
      </c>
      <c r="T125" s="113">
        <v>156.80000000000001</v>
      </c>
      <c r="U125" s="113">
        <v>888.4</v>
      </c>
      <c r="V125" s="113">
        <v>1119.9000000000001</v>
      </c>
      <c r="W125" s="113">
        <v>0</v>
      </c>
      <c r="X125" s="113">
        <v>0</v>
      </c>
      <c r="Y125" s="113">
        <v>0</v>
      </c>
      <c r="Z125" s="113">
        <v>0</v>
      </c>
      <c r="AA125" s="113">
        <v>0</v>
      </c>
      <c r="AB125" s="113">
        <f>SUM(P125:AA125)</f>
        <v>2387.1999999999998</v>
      </c>
      <c r="AC125" s="129">
        <f t="shared" si="65"/>
        <v>2387.1999999999998</v>
      </c>
      <c r="AD125" s="93">
        <v>0</v>
      </c>
      <c r="AE125" s="21"/>
      <c r="AF125" s="21"/>
    </row>
    <row r="126" spans="2:32" ht="15.95" customHeight="1" x14ac:dyDescent="0.2">
      <c r="B126" s="132" t="s">
        <v>132</v>
      </c>
      <c r="C126" s="113">
        <v>0</v>
      </c>
      <c r="D126" s="113">
        <v>0</v>
      </c>
      <c r="E126" s="113">
        <v>0</v>
      </c>
      <c r="F126" s="113">
        <v>0</v>
      </c>
      <c r="G126" s="113">
        <v>0</v>
      </c>
      <c r="H126" s="113">
        <v>0</v>
      </c>
      <c r="I126" s="113">
        <v>0</v>
      </c>
      <c r="J126" s="113">
        <v>0</v>
      </c>
      <c r="K126" s="113">
        <v>0</v>
      </c>
      <c r="L126" s="113">
        <v>0</v>
      </c>
      <c r="M126" s="113">
        <v>0</v>
      </c>
      <c r="N126" s="113">
        <v>0</v>
      </c>
      <c r="O126" s="113">
        <f>SUM(C126:N126)</f>
        <v>0</v>
      </c>
      <c r="P126" s="113">
        <v>0</v>
      </c>
      <c r="Q126" s="113">
        <v>0</v>
      </c>
      <c r="R126" s="113">
        <v>0</v>
      </c>
      <c r="S126" s="113">
        <v>0</v>
      </c>
      <c r="T126" s="113">
        <v>0</v>
      </c>
      <c r="U126" s="113">
        <v>0</v>
      </c>
      <c r="V126" s="113">
        <v>0</v>
      </c>
      <c r="W126" s="113">
        <v>0</v>
      </c>
      <c r="X126" s="113">
        <v>0</v>
      </c>
      <c r="Y126" s="113">
        <v>0</v>
      </c>
      <c r="Z126" s="113">
        <v>0</v>
      </c>
      <c r="AA126" s="113">
        <v>0</v>
      </c>
      <c r="AB126" s="113">
        <f>SUM(P126:AA126)</f>
        <v>0</v>
      </c>
      <c r="AC126" s="129">
        <f t="shared" si="65"/>
        <v>0</v>
      </c>
      <c r="AD126" s="93">
        <v>0</v>
      </c>
      <c r="AE126" s="21"/>
      <c r="AF126" s="21"/>
    </row>
    <row r="127" spans="2:32" ht="30" customHeight="1" x14ac:dyDescent="0.2">
      <c r="B127" s="134" t="s">
        <v>133</v>
      </c>
      <c r="C127" s="135">
        <v>64.599999999999994</v>
      </c>
      <c r="D127" s="135">
        <v>78.3</v>
      </c>
      <c r="E127" s="135">
        <v>44.4</v>
      </c>
      <c r="F127" s="135">
        <v>75</v>
      </c>
      <c r="G127" s="135">
        <v>40.700000000000003</v>
      </c>
      <c r="H127" s="135">
        <v>116.4</v>
      </c>
      <c r="I127" s="135">
        <v>14.3</v>
      </c>
      <c r="J127" s="135">
        <v>34.6</v>
      </c>
      <c r="K127" s="135">
        <v>25.7</v>
      </c>
      <c r="L127" s="135">
        <v>12.9</v>
      </c>
      <c r="M127" s="135">
        <v>252.2</v>
      </c>
      <c r="N127" s="135">
        <v>167.7</v>
      </c>
      <c r="O127" s="135">
        <f>SUM(C127:N127)</f>
        <v>926.8</v>
      </c>
      <c r="P127" s="135">
        <v>18.7</v>
      </c>
      <c r="Q127" s="135">
        <v>49.6</v>
      </c>
      <c r="R127" s="135">
        <v>41.8</v>
      </c>
      <c r="S127" s="135">
        <v>49.5</v>
      </c>
      <c r="T127" s="135">
        <v>100</v>
      </c>
      <c r="U127" s="135">
        <v>367.3</v>
      </c>
      <c r="V127" s="135">
        <v>220.2</v>
      </c>
      <c r="W127" s="135">
        <v>59.4</v>
      </c>
      <c r="X127" s="135">
        <v>163.80000000000001</v>
      </c>
      <c r="Y127" s="135">
        <v>270.39999999999998</v>
      </c>
      <c r="Z127" s="135">
        <v>189.3</v>
      </c>
      <c r="AA127" s="135">
        <v>385.6</v>
      </c>
      <c r="AB127" s="135">
        <f>SUM(P127:AA127)</f>
        <v>1915.6000000000004</v>
      </c>
      <c r="AC127" s="136">
        <f t="shared" si="65"/>
        <v>988.80000000000041</v>
      </c>
      <c r="AD127" s="137">
        <f>+AC127/O127*100</f>
        <v>106.68968493741913</v>
      </c>
      <c r="AE127" s="21"/>
      <c r="AF127" s="21"/>
    </row>
    <row r="128" spans="2:32" ht="18.75" customHeight="1" thickBot="1" x14ac:dyDescent="0.25">
      <c r="B128" s="138" t="s">
        <v>107</v>
      </c>
      <c r="C128" s="139">
        <f t="shared" ref="C128:AB128" si="72">+C127+C104+C103+C102</f>
        <v>99180.299999999988</v>
      </c>
      <c r="D128" s="139">
        <f t="shared" si="72"/>
        <v>201576.09999999998</v>
      </c>
      <c r="E128" s="139">
        <f t="shared" si="72"/>
        <v>73564.699999999983</v>
      </c>
      <c r="F128" s="139">
        <f t="shared" si="72"/>
        <v>87718.500000000029</v>
      </c>
      <c r="G128" s="139">
        <f t="shared" si="72"/>
        <v>85415.1</v>
      </c>
      <c r="H128" s="139">
        <f t="shared" si="72"/>
        <v>161629.79999999999</v>
      </c>
      <c r="I128" s="139">
        <f t="shared" si="72"/>
        <v>81228.3</v>
      </c>
      <c r="J128" s="139">
        <f t="shared" si="72"/>
        <v>78660.399999999994</v>
      </c>
      <c r="K128" s="139">
        <f t="shared" si="72"/>
        <v>113672.9</v>
      </c>
      <c r="L128" s="139">
        <f t="shared" si="72"/>
        <v>82778.200000000012</v>
      </c>
      <c r="M128" s="139">
        <f t="shared" si="72"/>
        <v>77730.300000000017</v>
      </c>
      <c r="N128" s="139">
        <f t="shared" si="72"/>
        <v>94072.9</v>
      </c>
      <c r="O128" s="139">
        <f t="shared" si="72"/>
        <v>1237227.5</v>
      </c>
      <c r="P128" s="139">
        <f t="shared" si="72"/>
        <v>134187</v>
      </c>
      <c r="Q128" s="139">
        <f t="shared" si="72"/>
        <v>179744.4</v>
      </c>
      <c r="R128" s="139">
        <f t="shared" si="72"/>
        <v>100347.1</v>
      </c>
      <c r="S128" s="139">
        <f t="shared" si="72"/>
        <v>102974.8</v>
      </c>
      <c r="T128" s="139">
        <f t="shared" si="72"/>
        <v>98938.500000000015</v>
      </c>
      <c r="U128" s="139">
        <f t="shared" si="72"/>
        <v>134286.70000000001</v>
      </c>
      <c r="V128" s="139">
        <f t="shared" si="72"/>
        <v>126387.2</v>
      </c>
      <c r="W128" s="139">
        <f t="shared" si="72"/>
        <v>82580.3</v>
      </c>
      <c r="X128" s="139">
        <f t="shared" si="72"/>
        <v>118425.80000000002</v>
      </c>
      <c r="Y128" s="139">
        <f t="shared" si="72"/>
        <v>87633.300000000017</v>
      </c>
      <c r="Z128" s="139">
        <f t="shared" si="72"/>
        <v>102381</v>
      </c>
      <c r="AA128" s="139">
        <f t="shared" si="72"/>
        <v>104067.89999999998</v>
      </c>
      <c r="AB128" s="139">
        <f t="shared" si="72"/>
        <v>1371954</v>
      </c>
      <c r="AC128" s="140">
        <f t="shared" si="65"/>
        <v>134726.5</v>
      </c>
      <c r="AD128" s="139">
        <f>+AC128/O128*100</f>
        <v>10.889387764174334</v>
      </c>
      <c r="AE128" s="21"/>
      <c r="AF128" s="21"/>
    </row>
    <row r="129" spans="2:32" ht="15.95" customHeight="1" thickTop="1" x14ac:dyDescent="0.2">
      <c r="B129" s="141" t="s">
        <v>134</v>
      </c>
      <c r="C129" s="142">
        <f t="shared" ref="C129:T129" si="73">SUM(C130:C135)</f>
        <v>836.50000000000011</v>
      </c>
      <c r="D129" s="142">
        <f t="shared" si="73"/>
        <v>786.3</v>
      </c>
      <c r="E129" s="142">
        <f t="shared" si="73"/>
        <v>991.2</v>
      </c>
      <c r="F129" s="142">
        <f t="shared" si="73"/>
        <v>1447.7</v>
      </c>
      <c r="G129" s="142">
        <f t="shared" si="73"/>
        <v>1872.3999999999999</v>
      </c>
      <c r="H129" s="142">
        <f>SUM(H130:H135)</f>
        <v>1026.2</v>
      </c>
      <c r="I129" s="142">
        <f>SUM(I130:I135)</f>
        <v>1024.2</v>
      </c>
      <c r="J129" s="142">
        <f t="shared" ref="J129:M129" si="74">SUM(J130:J135)</f>
        <v>940.9</v>
      </c>
      <c r="K129" s="142">
        <f t="shared" si="74"/>
        <v>935.3</v>
      </c>
      <c r="L129" s="142">
        <f t="shared" si="74"/>
        <v>1001.8000000000001</v>
      </c>
      <c r="M129" s="142">
        <f t="shared" si="74"/>
        <v>868.19999999999993</v>
      </c>
      <c r="N129" s="142">
        <f t="shared" si="73"/>
        <v>1230.5</v>
      </c>
      <c r="O129" s="142">
        <f t="shared" si="73"/>
        <v>12961.2</v>
      </c>
      <c r="P129" s="142">
        <f t="shared" si="73"/>
        <v>950.2</v>
      </c>
      <c r="Q129" s="142">
        <f t="shared" si="73"/>
        <v>856.6</v>
      </c>
      <c r="R129" s="142">
        <f t="shared" si="73"/>
        <v>1005.7</v>
      </c>
      <c r="S129" s="142">
        <f t="shared" si="73"/>
        <v>1699.5</v>
      </c>
      <c r="T129" s="142">
        <f t="shared" si="73"/>
        <v>2048.9</v>
      </c>
      <c r="U129" s="142">
        <f t="shared" ref="U129:AA129" si="75">SUM(U130:U135)</f>
        <v>1013.0999999999999</v>
      </c>
      <c r="V129" s="142">
        <f t="shared" si="75"/>
        <v>1073.2</v>
      </c>
      <c r="W129" s="142">
        <f t="shared" si="75"/>
        <v>971.5</v>
      </c>
      <c r="X129" s="142">
        <f t="shared" si="75"/>
        <v>903.1</v>
      </c>
      <c r="Y129" s="142">
        <f t="shared" si="75"/>
        <v>1048.1000000000001</v>
      </c>
      <c r="Z129" s="142">
        <f t="shared" si="75"/>
        <v>672.2</v>
      </c>
      <c r="AA129" s="142">
        <f t="shared" si="75"/>
        <v>634.20000000000005</v>
      </c>
      <c r="AB129" s="136">
        <f t="shared" ref="AB129:AB135" si="76">SUM(P129:AA129)</f>
        <v>12876.300000000003</v>
      </c>
      <c r="AC129" s="136">
        <f t="shared" si="65"/>
        <v>-84.899999999997817</v>
      </c>
      <c r="AD129" s="135">
        <f>+AC129/O129*100</f>
        <v>-0.65503194148688249</v>
      </c>
      <c r="AE129" s="21"/>
      <c r="AF129" s="21"/>
    </row>
    <row r="130" spans="2:32" ht="17.25" customHeight="1" x14ac:dyDescent="0.2">
      <c r="B130" s="143" t="s">
        <v>135</v>
      </c>
      <c r="C130" s="144">
        <v>416.8</v>
      </c>
      <c r="D130" s="144">
        <v>381.8</v>
      </c>
      <c r="E130" s="144">
        <v>425.3</v>
      </c>
      <c r="F130" s="144">
        <v>399.8</v>
      </c>
      <c r="G130" s="144">
        <v>471.3</v>
      </c>
      <c r="H130" s="144">
        <v>439</v>
      </c>
      <c r="I130" s="144">
        <v>457.5</v>
      </c>
      <c r="J130" s="144">
        <v>461.6</v>
      </c>
      <c r="K130" s="144">
        <v>439.2</v>
      </c>
      <c r="L130" s="144">
        <v>459.2</v>
      </c>
      <c r="M130" s="144">
        <v>479.1</v>
      </c>
      <c r="N130" s="144">
        <v>521.4</v>
      </c>
      <c r="O130" s="144">
        <f t="shared" ref="O130:O135" si="77">SUM(C130:N130)</f>
        <v>5352</v>
      </c>
      <c r="P130" s="144">
        <v>471.9</v>
      </c>
      <c r="Q130" s="144">
        <v>449.8</v>
      </c>
      <c r="R130" s="144">
        <v>528.20000000000005</v>
      </c>
      <c r="S130" s="144">
        <v>464.6</v>
      </c>
      <c r="T130" s="144">
        <v>603.1</v>
      </c>
      <c r="U130" s="144">
        <v>524.9</v>
      </c>
      <c r="V130" s="144">
        <v>558.20000000000005</v>
      </c>
      <c r="W130" s="144">
        <v>516.1</v>
      </c>
      <c r="X130" s="144">
        <v>519.20000000000005</v>
      </c>
      <c r="Y130" s="144">
        <v>584.79999999999995</v>
      </c>
      <c r="Z130" s="144">
        <v>525.20000000000005</v>
      </c>
      <c r="AA130" s="144">
        <v>581.70000000000005</v>
      </c>
      <c r="AB130" s="145">
        <f t="shared" si="76"/>
        <v>6327.7</v>
      </c>
      <c r="AC130" s="145">
        <f t="shared" si="65"/>
        <v>975.69999999999982</v>
      </c>
      <c r="AD130" s="144">
        <f>+AC130/O130*100</f>
        <v>18.230568011958141</v>
      </c>
      <c r="AE130" s="21"/>
      <c r="AF130" s="21"/>
    </row>
    <row r="131" spans="2:32" ht="17.25" customHeight="1" x14ac:dyDescent="0.2">
      <c r="B131" s="143" t="s">
        <v>136</v>
      </c>
      <c r="C131" s="144">
        <v>0</v>
      </c>
      <c r="D131" s="144">
        <v>0</v>
      </c>
      <c r="E131" s="144">
        <v>0</v>
      </c>
      <c r="F131" s="144">
        <v>0</v>
      </c>
      <c r="G131" s="144">
        <v>0</v>
      </c>
      <c r="H131" s="144">
        <v>0</v>
      </c>
      <c r="I131" s="144">
        <v>0</v>
      </c>
      <c r="J131" s="144">
        <v>0</v>
      </c>
      <c r="K131" s="144">
        <v>0</v>
      </c>
      <c r="L131" s="144">
        <v>0</v>
      </c>
      <c r="M131" s="144">
        <v>0</v>
      </c>
      <c r="N131" s="144">
        <v>0</v>
      </c>
      <c r="O131" s="144">
        <f t="shared" si="77"/>
        <v>0</v>
      </c>
      <c r="P131" s="144">
        <v>0</v>
      </c>
      <c r="Q131" s="44">
        <v>23.2</v>
      </c>
      <c r="R131" s="144">
        <v>0</v>
      </c>
      <c r="S131" s="144">
        <v>0</v>
      </c>
      <c r="T131" s="144">
        <v>0</v>
      </c>
      <c r="U131" s="144">
        <v>0</v>
      </c>
      <c r="V131" s="144">
        <v>0</v>
      </c>
      <c r="W131" s="144">
        <v>0</v>
      </c>
      <c r="X131" s="144">
        <v>0</v>
      </c>
      <c r="Y131" s="144">
        <v>0</v>
      </c>
      <c r="Z131" s="144">
        <v>0</v>
      </c>
      <c r="AA131" s="144">
        <v>0</v>
      </c>
      <c r="AB131" s="145">
        <f t="shared" si="76"/>
        <v>23.2</v>
      </c>
      <c r="AC131" s="146">
        <f t="shared" si="65"/>
        <v>23.2</v>
      </c>
      <c r="AD131" s="121">
        <v>0</v>
      </c>
      <c r="AE131" s="21"/>
      <c r="AF131" s="21"/>
    </row>
    <row r="132" spans="2:32" ht="17.25" customHeight="1" x14ac:dyDescent="0.2">
      <c r="B132" s="143" t="s">
        <v>137</v>
      </c>
      <c r="C132" s="144">
        <v>49</v>
      </c>
      <c r="D132" s="144">
        <v>14.6</v>
      </c>
      <c r="E132" s="144">
        <v>41.9</v>
      </c>
      <c r="F132" s="144">
        <v>627.6</v>
      </c>
      <c r="G132" s="144">
        <v>964</v>
      </c>
      <c r="H132" s="144">
        <v>88.4</v>
      </c>
      <c r="I132" s="144">
        <v>129.1</v>
      </c>
      <c r="J132" s="144">
        <v>32.6</v>
      </c>
      <c r="K132" s="144">
        <v>19.899999999999999</v>
      </c>
      <c r="L132" s="144">
        <v>89</v>
      </c>
      <c r="M132" s="144">
        <v>16.399999999999999</v>
      </c>
      <c r="N132" s="144">
        <v>12.5</v>
      </c>
      <c r="O132" s="144">
        <f t="shared" si="77"/>
        <v>2085</v>
      </c>
      <c r="P132" s="144">
        <v>63.5</v>
      </c>
      <c r="Q132" s="144">
        <v>21.2</v>
      </c>
      <c r="R132" s="144">
        <v>45</v>
      </c>
      <c r="S132" s="144">
        <v>883.8</v>
      </c>
      <c r="T132" s="144">
        <v>1053.8</v>
      </c>
      <c r="U132" s="144">
        <v>66.8</v>
      </c>
      <c r="V132" s="144">
        <v>128.9</v>
      </c>
      <c r="W132" s="144">
        <v>25.1</v>
      </c>
      <c r="X132" s="144">
        <v>22.3</v>
      </c>
      <c r="Y132" s="144">
        <v>96.6</v>
      </c>
      <c r="Z132" s="144">
        <v>19.899999999999999</v>
      </c>
      <c r="AA132" s="144">
        <v>15.9</v>
      </c>
      <c r="AB132" s="145">
        <f t="shared" si="76"/>
        <v>2442.8000000000006</v>
      </c>
      <c r="AC132" s="145">
        <f t="shared" si="65"/>
        <v>357.80000000000064</v>
      </c>
      <c r="AD132" s="144">
        <f t="shared" ref="AD132:AD137" si="78">+AC132/O132*100</f>
        <v>17.160671462829765</v>
      </c>
      <c r="AE132" s="21"/>
      <c r="AF132" s="21"/>
    </row>
    <row r="133" spans="2:32" ht="17.25" customHeight="1" x14ac:dyDescent="0.2">
      <c r="B133" s="143" t="s">
        <v>138</v>
      </c>
      <c r="C133" s="147">
        <v>288.60000000000002</v>
      </c>
      <c r="D133" s="147">
        <v>302.39999999999998</v>
      </c>
      <c r="E133" s="147">
        <v>393.2</v>
      </c>
      <c r="F133" s="147">
        <v>304.2</v>
      </c>
      <c r="G133" s="147">
        <v>335.9</v>
      </c>
      <c r="H133" s="147">
        <v>386.8</v>
      </c>
      <c r="I133" s="147">
        <v>327.5</v>
      </c>
      <c r="J133" s="147">
        <v>324.39999999999998</v>
      </c>
      <c r="K133" s="147">
        <v>399.5</v>
      </c>
      <c r="L133" s="147">
        <v>368.7</v>
      </c>
      <c r="M133" s="147">
        <v>300.3</v>
      </c>
      <c r="N133" s="147">
        <v>404.2</v>
      </c>
      <c r="O133" s="147">
        <f t="shared" si="77"/>
        <v>4135.7000000000007</v>
      </c>
      <c r="P133" s="147">
        <v>309.3</v>
      </c>
      <c r="Q133" s="147">
        <v>320.7</v>
      </c>
      <c r="R133" s="147">
        <v>406.3</v>
      </c>
      <c r="S133" s="147">
        <v>317.5</v>
      </c>
      <c r="T133" s="147">
        <v>345.4</v>
      </c>
      <c r="U133" s="147">
        <v>377.1</v>
      </c>
      <c r="V133" s="147">
        <v>331.6</v>
      </c>
      <c r="W133" s="147">
        <v>399.4</v>
      </c>
      <c r="X133" s="147">
        <v>329.7</v>
      </c>
      <c r="Y133" s="147">
        <v>322.8</v>
      </c>
      <c r="Z133" s="147">
        <v>78.2</v>
      </c>
      <c r="AA133" s="147">
        <v>0</v>
      </c>
      <c r="AB133" s="145">
        <f t="shared" si="76"/>
        <v>3537.9999999999995</v>
      </c>
      <c r="AC133" s="145">
        <f t="shared" si="65"/>
        <v>-597.70000000000118</v>
      </c>
      <c r="AD133" s="79">
        <f t="shared" si="78"/>
        <v>-14.452208815919942</v>
      </c>
      <c r="AE133" s="21"/>
      <c r="AF133" s="21"/>
    </row>
    <row r="134" spans="2:32" ht="16.5" customHeight="1" x14ac:dyDescent="0.2">
      <c r="B134" s="143" t="s">
        <v>139</v>
      </c>
      <c r="C134" s="148">
        <v>0</v>
      </c>
      <c r="D134" s="144">
        <v>0.4</v>
      </c>
      <c r="E134" s="144">
        <v>0</v>
      </c>
      <c r="F134" s="144">
        <v>0</v>
      </c>
      <c r="G134" s="144">
        <v>0</v>
      </c>
      <c r="H134" s="144">
        <v>0</v>
      </c>
      <c r="I134" s="144">
        <v>0.1</v>
      </c>
      <c r="J134" s="144">
        <v>0</v>
      </c>
      <c r="K134" s="144">
        <v>0</v>
      </c>
      <c r="L134" s="144">
        <v>0</v>
      </c>
      <c r="M134" s="144">
        <v>0.1</v>
      </c>
      <c r="N134" s="144">
        <v>-0.1</v>
      </c>
      <c r="O134" s="144">
        <f t="shared" si="77"/>
        <v>0.5</v>
      </c>
      <c r="P134" s="148">
        <v>0</v>
      </c>
      <c r="Q134" s="148">
        <v>0</v>
      </c>
      <c r="R134" s="148">
        <v>0</v>
      </c>
      <c r="S134" s="148">
        <v>0.1</v>
      </c>
      <c r="T134" s="148">
        <v>0</v>
      </c>
      <c r="U134" s="148">
        <v>0</v>
      </c>
      <c r="V134" s="148">
        <v>0</v>
      </c>
      <c r="W134" s="148">
        <v>0</v>
      </c>
      <c r="X134" s="148">
        <v>0</v>
      </c>
      <c r="Y134" s="148">
        <v>0</v>
      </c>
      <c r="Z134" s="148">
        <v>0</v>
      </c>
      <c r="AA134" s="148">
        <v>-0.1</v>
      </c>
      <c r="AB134" s="145">
        <f t="shared" si="76"/>
        <v>0</v>
      </c>
      <c r="AC134" s="145">
        <f t="shared" si="65"/>
        <v>-0.5</v>
      </c>
      <c r="AD134" s="79">
        <f t="shared" si="78"/>
        <v>-100</v>
      </c>
      <c r="AE134" s="21"/>
      <c r="AF134" s="21"/>
    </row>
    <row r="135" spans="2:32" ht="16.5" customHeight="1" thickBot="1" x14ac:dyDescent="0.25">
      <c r="B135" s="149" t="s">
        <v>140</v>
      </c>
      <c r="C135" s="150">
        <v>82.1</v>
      </c>
      <c r="D135" s="150">
        <v>87.1</v>
      </c>
      <c r="E135" s="150">
        <v>130.80000000000001</v>
      </c>
      <c r="F135" s="150">
        <v>116.1</v>
      </c>
      <c r="G135" s="150">
        <v>101.2</v>
      </c>
      <c r="H135" s="150">
        <v>112</v>
      </c>
      <c r="I135" s="150">
        <v>110</v>
      </c>
      <c r="J135" s="150">
        <v>122.3</v>
      </c>
      <c r="K135" s="150">
        <v>76.7</v>
      </c>
      <c r="L135" s="150">
        <v>84.9</v>
      </c>
      <c r="M135" s="150">
        <v>72.3</v>
      </c>
      <c r="N135" s="150">
        <v>292.5</v>
      </c>
      <c r="O135" s="150">
        <f t="shared" si="77"/>
        <v>1388</v>
      </c>
      <c r="P135" s="150">
        <v>105.5</v>
      </c>
      <c r="Q135" s="150">
        <v>41.7</v>
      </c>
      <c r="R135" s="150">
        <v>26.2</v>
      </c>
      <c r="S135" s="150">
        <v>33.5</v>
      </c>
      <c r="T135" s="150">
        <v>46.6</v>
      </c>
      <c r="U135" s="150">
        <v>44.3</v>
      </c>
      <c r="V135" s="150">
        <v>54.5</v>
      </c>
      <c r="W135" s="150">
        <v>30.9</v>
      </c>
      <c r="X135" s="150">
        <v>31.9</v>
      </c>
      <c r="Y135" s="150">
        <v>43.9</v>
      </c>
      <c r="Z135" s="150">
        <v>48.9</v>
      </c>
      <c r="AA135" s="150">
        <v>36.700000000000003</v>
      </c>
      <c r="AB135" s="145">
        <f t="shared" si="76"/>
        <v>544.59999999999991</v>
      </c>
      <c r="AC135" s="151">
        <f t="shared" si="65"/>
        <v>-843.40000000000009</v>
      </c>
      <c r="AD135" s="152">
        <f t="shared" si="78"/>
        <v>-60.763688760806922</v>
      </c>
      <c r="AE135" s="21"/>
      <c r="AF135" s="21"/>
    </row>
    <row r="136" spans="2:32" ht="19.5" customHeight="1" thickTop="1" x14ac:dyDescent="0.2">
      <c r="B136" s="153" t="s">
        <v>141</v>
      </c>
      <c r="C136" s="154">
        <f t="shared" ref="C136:AB136" si="79">+C129+C128</f>
        <v>100016.79999999999</v>
      </c>
      <c r="D136" s="154">
        <f t="shared" si="79"/>
        <v>202362.39999999997</v>
      </c>
      <c r="E136" s="154">
        <f t="shared" si="79"/>
        <v>74555.89999999998</v>
      </c>
      <c r="F136" s="154">
        <f t="shared" si="79"/>
        <v>89166.200000000026</v>
      </c>
      <c r="G136" s="154">
        <f t="shared" si="79"/>
        <v>87287.5</v>
      </c>
      <c r="H136" s="154">
        <f>+H129+H128</f>
        <v>162656</v>
      </c>
      <c r="I136" s="154">
        <f>+I129+I128</f>
        <v>82252.5</v>
      </c>
      <c r="J136" s="154">
        <f t="shared" ref="J136:M136" si="80">+J129+J128</f>
        <v>79601.299999999988</v>
      </c>
      <c r="K136" s="154">
        <f t="shared" si="80"/>
        <v>114608.2</v>
      </c>
      <c r="L136" s="154">
        <f t="shared" si="80"/>
        <v>83780.000000000015</v>
      </c>
      <c r="M136" s="154">
        <f t="shared" si="80"/>
        <v>78598.500000000015</v>
      </c>
      <c r="N136" s="154">
        <f t="shared" si="79"/>
        <v>95303.4</v>
      </c>
      <c r="O136" s="154">
        <f t="shared" si="79"/>
        <v>1250188.7</v>
      </c>
      <c r="P136" s="155">
        <f t="shared" si="79"/>
        <v>135137.20000000001</v>
      </c>
      <c r="Q136" s="156">
        <f t="shared" si="79"/>
        <v>180601</v>
      </c>
      <c r="R136" s="156">
        <f t="shared" si="79"/>
        <v>101352.8</v>
      </c>
      <c r="S136" s="156">
        <f t="shared" si="79"/>
        <v>104674.3</v>
      </c>
      <c r="T136" s="156">
        <f t="shared" si="79"/>
        <v>100987.40000000001</v>
      </c>
      <c r="U136" s="156">
        <f t="shared" si="79"/>
        <v>135299.80000000002</v>
      </c>
      <c r="V136" s="156">
        <f t="shared" si="79"/>
        <v>127460.4</v>
      </c>
      <c r="W136" s="156">
        <f t="shared" si="79"/>
        <v>83551.8</v>
      </c>
      <c r="X136" s="156">
        <f t="shared" si="79"/>
        <v>119328.90000000002</v>
      </c>
      <c r="Y136" s="156">
        <f t="shared" si="79"/>
        <v>88681.400000000023</v>
      </c>
      <c r="Z136" s="156">
        <f t="shared" si="79"/>
        <v>103053.2</v>
      </c>
      <c r="AA136" s="156">
        <f t="shared" si="79"/>
        <v>104702.09999999998</v>
      </c>
      <c r="AB136" s="155">
        <f t="shared" si="79"/>
        <v>1384830.3</v>
      </c>
      <c r="AC136" s="157">
        <f t="shared" si="65"/>
        <v>134641.60000000009</v>
      </c>
      <c r="AD136" s="155">
        <f t="shared" si="78"/>
        <v>10.769702205755028</v>
      </c>
      <c r="AE136" s="21"/>
      <c r="AF136" s="21"/>
    </row>
    <row r="137" spans="2:32" ht="19.5" customHeight="1" x14ac:dyDescent="0.2">
      <c r="B137" s="158" t="s">
        <v>142</v>
      </c>
      <c r="C137" s="159">
        <f>+'[1]cut presupuestaria'!C30</f>
        <v>1634.2999999999997</v>
      </c>
      <c r="D137" s="159">
        <f>+'[1]cut presupuestaria'!D30</f>
        <v>1914.6</v>
      </c>
      <c r="E137" s="159">
        <f>+'[1]cut presupuestaria'!E30</f>
        <v>1551.3000000000002</v>
      </c>
      <c r="F137" s="159">
        <f>+'[1]cut presupuestaria'!F30</f>
        <v>1339.8999999999999</v>
      </c>
      <c r="G137" s="159">
        <f>+'[1]cut presupuestaria'!G30</f>
        <v>1856.8</v>
      </c>
      <c r="H137" s="159">
        <f>+'[1]cut presupuestaria'!H30</f>
        <v>1694.3</v>
      </c>
      <c r="I137" s="159">
        <f>+'[1]cut presupuestaria'!I30</f>
        <v>1722.8</v>
      </c>
      <c r="J137" s="159">
        <f>+'[1]cut presupuestaria'!J30</f>
        <v>1835.3</v>
      </c>
      <c r="K137" s="159">
        <f>+'[1]cut presupuestaria'!K30</f>
        <v>1387.4</v>
      </c>
      <c r="L137" s="159">
        <f>+'[1]cut presupuestaria'!L30</f>
        <v>1527.6</v>
      </c>
      <c r="M137" s="159">
        <f>+'[1]cut presupuestaria'!M30</f>
        <v>1349.6000000000001</v>
      </c>
      <c r="N137" s="159">
        <f>+'[1]cut presupuestaria'!N30</f>
        <v>2440.1999999999994</v>
      </c>
      <c r="O137" s="159">
        <f>SUM(C137:N137)</f>
        <v>20254.099999999995</v>
      </c>
      <c r="P137" s="159">
        <f>+'[1]cut presupuestaria'!P30</f>
        <v>1907.7</v>
      </c>
      <c r="Q137" s="159">
        <f>+'[1]cut presupuestaria'!Q30</f>
        <v>3118.1000000000004</v>
      </c>
      <c r="R137" s="159">
        <f>+'[1]cut presupuestaria'!R30</f>
        <v>2738.9999999999995</v>
      </c>
      <c r="S137" s="159">
        <f>+'[1]cut presupuestaria'!S30</f>
        <v>2158.5</v>
      </c>
      <c r="T137" s="159">
        <f>+'[1]cut presupuestaria'!T30</f>
        <v>2411.1</v>
      </c>
      <c r="U137" s="159">
        <f>+'[1]cut presupuestaria'!U30</f>
        <v>3092.7</v>
      </c>
      <c r="V137" s="159">
        <f>+'[1]cut presupuestaria'!V30</f>
        <v>2941.7000000000003</v>
      </c>
      <c r="W137" s="159">
        <f>+'[1]cut presupuestaria'!W30</f>
        <v>2508.1999999999998</v>
      </c>
      <c r="X137" s="159">
        <f>+'[1]cut presupuestaria'!X30</f>
        <v>2006.4</v>
      </c>
      <c r="Y137" s="159">
        <f>+'[1]cut presupuestaria'!Y30</f>
        <v>2137.1000000000004</v>
      </c>
      <c r="Z137" s="159">
        <f>+'[1]cut presupuestaria'!Z30</f>
        <v>2347.7000000000003</v>
      </c>
      <c r="AA137" s="159">
        <f>+'[1]cut presupuestaria'!AA30</f>
        <v>1563.1999999999998</v>
      </c>
      <c r="AB137" s="159">
        <f>+AB80+AB73+AB69+AB41+AB91+AB81+AB68+AB95</f>
        <v>28931.500000000004</v>
      </c>
      <c r="AC137" s="160">
        <f t="shared" si="65"/>
        <v>8677.4000000000087</v>
      </c>
      <c r="AD137" s="160">
        <f t="shared" si="78"/>
        <v>42.842683703546498</v>
      </c>
      <c r="AE137" s="21"/>
      <c r="AF137" s="21"/>
    </row>
    <row r="138" spans="2:32" ht="16.5" customHeight="1" x14ac:dyDescent="0.2">
      <c r="B138" s="161" t="s">
        <v>143</v>
      </c>
      <c r="C138" s="162"/>
      <c r="D138" s="162"/>
      <c r="E138" s="162"/>
      <c r="F138" s="162"/>
      <c r="G138" s="162"/>
      <c r="H138" s="162"/>
      <c r="I138" s="162"/>
      <c r="J138" s="162"/>
      <c r="K138" s="162"/>
      <c r="L138" s="162"/>
      <c r="M138" s="162"/>
      <c r="N138" s="162"/>
      <c r="O138" s="162"/>
      <c r="P138" s="163"/>
      <c r="Q138" s="163"/>
      <c r="R138" s="163"/>
      <c r="S138" s="163"/>
      <c r="T138" s="164"/>
      <c r="U138" s="163"/>
      <c r="V138" s="163"/>
      <c r="W138" s="163"/>
      <c r="X138" s="163"/>
      <c r="Y138" s="163"/>
      <c r="Z138" s="163"/>
      <c r="AA138" s="163"/>
      <c r="AB138" s="163"/>
      <c r="AC138" s="165"/>
      <c r="AD138" s="166"/>
    </row>
    <row r="139" spans="2:32" ht="15" customHeight="1" x14ac:dyDescent="0.2">
      <c r="B139" s="167" t="s">
        <v>144</v>
      </c>
      <c r="C139" s="164"/>
      <c r="D139" s="164"/>
      <c r="E139" s="164"/>
      <c r="F139" s="164"/>
      <c r="G139" s="164"/>
      <c r="H139" s="164"/>
      <c r="I139" s="164"/>
      <c r="J139" s="164"/>
      <c r="K139" s="164"/>
      <c r="L139" s="164"/>
      <c r="M139" s="164"/>
      <c r="N139" s="164"/>
      <c r="O139" s="164"/>
      <c r="P139" s="164"/>
      <c r="Q139" s="164"/>
      <c r="R139" s="164"/>
      <c r="S139" s="164"/>
      <c r="T139" s="164"/>
      <c r="U139" s="164"/>
      <c r="V139" s="164"/>
      <c r="W139" s="164"/>
      <c r="X139" s="164"/>
      <c r="Y139" s="164"/>
      <c r="Z139" s="164"/>
      <c r="AA139" s="164"/>
      <c r="AB139" s="164"/>
      <c r="AC139" s="168"/>
      <c r="AD139" s="169"/>
    </row>
    <row r="140" spans="2:32" s="173" customFormat="1" ht="12.75" customHeight="1" x14ac:dyDescent="0.2">
      <c r="B140" s="170" t="s">
        <v>145</v>
      </c>
      <c r="C140" s="164"/>
      <c r="D140" s="164"/>
      <c r="E140" s="164"/>
      <c r="F140" s="164"/>
      <c r="G140" s="164"/>
      <c r="H140" s="164"/>
      <c r="I140" s="164"/>
      <c r="J140" s="164"/>
      <c r="K140" s="164"/>
      <c r="L140" s="164"/>
      <c r="M140" s="164"/>
      <c r="N140" s="164"/>
      <c r="O140" s="164"/>
      <c r="P140" s="171"/>
      <c r="Q140" s="171"/>
      <c r="R140" s="171"/>
      <c r="S140" s="171"/>
      <c r="T140" s="171"/>
      <c r="U140" s="171"/>
      <c r="V140" s="171"/>
      <c r="W140" s="171"/>
      <c r="X140" s="171"/>
      <c r="Y140" s="171"/>
      <c r="Z140" s="171"/>
      <c r="AA140" s="171"/>
      <c r="AB140" s="171"/>
      <c r="AC140" s="168"/>
      <c r="AD140" s="169"/>
      <c r="AE140" s="172"/>
    </row>
    <row r="141" spans="2:32" s="173" customFormat="1" ht="14.25" customHeight="1" x14ac:dyDescent="0.2">
      <c r="B141" s="170" t="s">
        <v>146</v>
      </c>
      <c r="C141" s="164"/>
      <c r="D141" s="164"/>
      <c r="E141" s="164"/>
      <c r="F141" s="164"/>
      <c r="G141" s="164"/>
      <c r="H141" s="164"/>
      <c r="I141" s="164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  <c r="Z141" s="164"/>
      <c r="AA141" s="164"/>
      <c r="AB141" s="164"/>
      <c r="AC141" s="168"/>
      <c r="AD141" s="169"/>
      <c r="AE141" s="172"/>
    </row>
    <row r="142" spans="2:32" ht="13.5" customHeight="1" x14ac:dyDescent="0.2">
      <c r="B142" s="170" t="s">
        <v>147</v>
      </c>
      <c r="C142" s="174"/>
      <c r="D142" s="174"/>
      <c r="E142" s="174"/>
      <c r="F142" s="174"/>
      <c r="G142" s="175"/>
      <c r="H142" s="175"/>
      <c r="I142" s="175"/>
      <c r="J142" s="175"/>
      <c r="K142" s="175"/>
      <c r="L142" s="175"/>
      <c r="M142" s="175"/>
      <c r="N142" s="175"/>
      <c r="O142" s="175"/>
      <c r="P142" s="171"/>
      <c r="Q142" s="171"/>
      <c r="R142" s="171"/>
      <c r="S142" s="171"/>
      <c r="T142" s="171"/>
      <c r="U142" s="171"/>
      <c r="V142" s="171"/>
      <c r="W142" s="171"/>
      <c r="X142" s="171"/>
      <c r="Y142" s="171"/>
      <c r="Z142" s="171"/>
      <c r="AA142" s="171"/>
      <c r="AB142" s="171"/>
      <c r="AC142" s="176"/>
      <c r="AD142" s="169"/>
    </row>
    <row r="143" spans="2:32" ht="12.75" customHeight="1" x14ac:dyDescent="0.2">
      <c r="B143" s="177" t="s">
        <v>148</v>
      </c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78"/>
      <c r="AA143" s="178"/>
      <c r="AB143" s="178"/>
      <c r="AC143" s="176"/>
      <c r="AD143" s="179"/>
    </row>
    <row r="144" spans="2:32" x14ac:dyDescent="0.2">
      <c r="B144" s="180"/>
      <c r="C144" s="164"/>
      <c r="D144" s="164"/>
      <c r="E144" s="164"/>
      <c r="F144" s="164"/>
      <c r="G144" s="164"/>
      <c r="H144" s="164"/>
      <c r="I144" s="164"/>
      <c r="J144" s="164"/>
      <c r="K144" s="164"/>
      <c r="L144" s="164"/>
      <c r="M144" s="164"/>
      <c r="N144" s="164"/>
      <c r="O144" s="164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6"/>
      <c r="AD144" s="179"/>
    </row>
    <row r="145" spans="2:30" x14ac:dyDescent="0.2">
      <c r="B145" s="180"/>
      <c r="C145" s="164"/>
      <c r="D145" s="164"/>
      <c r="E145" s="164"/>
      <c r="F145" s="164"/>
      <c r="G145" s="164"/>
      <c r="H145" s="164"/>
      <c r="I145" s="164"/>
      <c r="J145" s="164"/>
      <c r="K145" s="164"/>
      <c r="L145" s="164"/>
      <c r="M145" s="164"/>
      <c r="N145" s="164"/>
      <c r="O145" s="164"/>
      <c r="P145" s="164"/>
      <c r="Q145" s="164"/>
      <c r="R145" s="164"/>
      <c r="S145" s="164"/>
      <c r="T145" s="164"/>
      <c r="U145" s="164"/>
      <c r="V145" s="164"/>
      <c r="W145" s="164"/>
      <c r="X145" s="164"/>
      <c r="Y145" s="164"/>
      <c r="Z145" s="164"/>
      <c r="AA145" s="164"/>
      <c r="AB145" s="164"/>
      <c r="AC145" s="181"/>
      <c r="AD145" s="182"/>
    </row>
    <row r="146" spans="2:30" x14ac:dyDescent="0.2"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4"/>
      <c r="AD146" s="169"/>
    </row>
    <row r="147" spans="2:30" x14ac:dyDescent="0.2">
      <c r="B147" s="185"/>
      <c r="C147" s="185"/>
      <c r="D147" s="185"/>
      <c r="E147" s="185"/>
      <c r="F147" s="185"/>
      <c r="G147" s="185"/>
      <c r="H147" s="185"/>
      <c r="I147" s="185"/>
      <c r="J147" s="185"/>
      <c r="K147" s="185"/>
      <c r="L147" s="185"/>
      <c r="M147" s="185"/>
      <c r="N147" s="185"/>
      <c r="O147" s="21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84"/>
      <c r="AD147" s="185"/>
    </row>
    <row r="148" spans="2:30" x14ac:dyDescent="0.2">
      <c r="B148" s="185"/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185"/>
      <c r="P148" s="183"/>
      <c r="Q148" s="183"/>
      <c r="R148" s="183"/>
      <c r="S148" s="183"/>
      <c r="T148" s="183"/>
      <c r="U148" s="183"/>
      <c r="V148" s="183"/>
      <c r="W148" s="183"/>
      <c r="X148" s="164"/>
      <c r="Y148" s="183"/>
      <c r="Z148" s="183"/>
      <c r="AA148" s="183"/>
      <c r="AB148" s="183"/>
      <c r="AC148" s="184"/>
      <c r="AD148" s="185"/>
    </row>
    <row r="149" spans="2:30" x14ac:dyDescent="0.2">
      <c r="B149" s="185"/>
      <c r="C149" s="185"/>
      <c r="D149" s="185"/>
      <c r="E149" s="185"/>
      <c r="F149" s="185"/>
      <c r="G149" s="185"/>
      <c r="H149" s="185"/>
      <c r="I149" s="185"/>
      <c r="J149" s="185"/>
      <c r="K149" s="185"/>
      <c r="L149" s="185"/>
      <c r="M149" s="185"/>
      <c r="N149" s="185"/>
      <c r="O149" s="185"/>
      <c r="P149" s="184"/>
      <c r="Q149" s="184"/>
      <c r="R149" s="184"/>
      <c r="S149" s="184"/>
      <c r="T149" s="184"/>
      <c r="U149" s="184"/>
      <c r="V149" s="184"/>
      <c r="W149" s="184"/>
      <c r="X149" s="184"/>
      <c r="Y149" s="184"/>
      <c r="Z149" s="184"/>
      <c r="AA149" s="184"/>
      <c r="AB149" s="184"/>
      <c r="AC149" s="184"/>
      <c r="AD149" s="185"/>
    </row>
    <row r="150" spans="2:30" x14ac:dyDescent="0.2">
      <c r="B150" s="185"/>
      <c r="C150" s="185"/>
      <c r="D150" s="185"/>
      <c r="E150" s="185"/>
      <c r="F150" s="185"/>
      <c r="G150" s="185"/>
      <c r="H150" s="185"/>
      <c r="I150" s="185"/>
      <c r="J150" s="185"/>
      <c r="K150" s="185"/>
      <c r="L150" s="185"/>
      <c r="M150" s="185"/>
      <c r="N150" s="185"/>
      <c r="O150" s="185"/>
      <c r="P150" s="186"/>
      <c r="Q150" s="186"/>
      <c r="R150" s="186"/>
      <c r="S150" s="186"/>
      <c r="T150" s="186"/>
      <c r="U150" s="186"/>
      <c r="V150" s="186"/>
      <c r="W150" s="186"/>
      <c r="X150" s="186"/>
      <c r="Y150" s="186"/>
      <c r="Z150" s="186"/>
      <c r="AA150" s="186"/>
      <c r="AB150" s="186"/>
      <c r="AC150" s="186"/>
      <c r="AD150" s="185"/>
    </row>
    <row r="151" spans="2:30" x14ac:dyDescent="0.2">
      <c r="B151" s="185"/>
      <c r="C151" s="185"/>
      <c r="D151" s="185"/>
      <c r="E151" s="185"/>
      <c r="F151" s="185"/>
      <c r="G151" s="185"/>
      <c r="H151" s="185"/>
      <c r="I151" s="185"/>
      <c r="J151" s="185"/>
      <c r="K151" s="185"/>
      <c r="L151" s="185"/>
      <c r="M151" s="185"/>
      <c r="N151" s="185"/>
      <c r="O151" s="185"/>
      <c r="P151" s="186"/>
      <c r="Q151" s="186"/>
      <c r="R151" s="186"/>
      <c r="S151" s="186"/>
      <c r="T151" s="186"/>
      <c r="U151" s="186"/>
      <c r="V151" s="186"/>
      <c r="W151" s="186"/>
      <c r="X151" s="186"/>
      <c r="Y151" s="186"/>
      <c r="Z151" s="186"/>
      <c r="AA151" s="186"/>
      <c r="AB151" s="186"/>
      <c r="AC151" s="186"/>
      <c r="AD151" s="185"/>
    </row>
    <row r="152" spans="2:30" x14ac:dyDescent="0.2"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  <c r="AA152" s="176"/>
      <c r="AB152" s="176"/>
      <c r="AC152" s="176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" bottom="0" header="0" footer="0"/>
  <pageSetup scale="60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73AC6-7889-4DAF-88D9-9B9F9E7C3450}">
  <sheetPr>
    <tabColor rgb="FFC00000"/>
  </sheetPr>
  <dimension ref="A1:AL252"/>
  <sheetViews>
    <sheetView showGridLines="0" tabSelected="1" topLeftCell="I88" zoomScaleNormal="100" workbookViewId="0">
      <selection activeCell="O18" sqref="O18"/>
    </sheetView>
  </sheetViews>
  <sheetFormatPr baseColWidth="10" defaultColWidth="11.42578125" defaultRowHeight="12.75" x14ac:dyDescent="0.2"/>
  <cols>
    <col min="1" max="1" width="1.5703125" style="211" customWidth="1"/>
    <col min="2" max="2" width="76.85546875" style="188" customWidth="1"/>
    <col min="3" max="7" width="10.7109375" style="188" customWidth="1"/>
    <col min="8" max="8" width="11.42578125" style="188" bestFit="1" customWidth="1"/>
    <col min="9" max="10" width="11.42578125" style="188" customWidth="1"/>
    <col min="11" max="11" width="13.42578125" style="188" bestFit="1" customWidth="1"/>
    <col min="12" max="12" width="10.7109375" style="188" bestFit="1" customWidth="1"/>
    <col min="13" max="13" width="13.42578125" style="188" customWidth="1"/>
    <col min="14" max="14" width="13" style="188" bestFit="1" customWidth="1"/>
    <col min="15" max="15" width="13.7109375" style="211" customWidth="1"/>
    <col min="16" max="16" width="11.7109375" style="211" bestFit="1" customWidth="1"/>
    <col min="17" max="23" width="11.28515625" style="211" customWidth="1"/>
    <col min="24" max="24" width="13.42578125" style="211" bestFit="1" customWidth="1"/>
    <col min="25" max="26" width="11.28515625" style="211" customWidth="1"/>
    <col min="27" max="27" width="13" style="211" bestFit="1" customWidth="1"/>
    <col min="28" max="28" width="18.85546875" style="211" customWidth="1"/>
    <col min="29" max="29" width="16" style="211" customWidth="1"/>
    <col min="30" max="30" width="15" style="188" customWidth="1"/>
    <col min="31" max="16384" width="11.42578125" style="188"/>
  </cols>
  <sheetData>
    <row r="1" spans="2:30" ht="18.75" customHeight="1" x14ac:dyDescent="0.25">
      <c r="B1" s="187" t="s">
        <v>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</row>
    <row r="2" spans="2:30" ht="9.75" customHeight="1" x14ac:dyDescent="0.25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89"/>
    </row>
    <row r="3" spans="2:30" ht="20.25" customHeight="1" x14ac:dyDescent="0.2">
      <c r="B3" s="191" t="s">
        <v>149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</row>
    <row r="4" spans="2:30" ht="15.75" customHeight="1" x14ac:dyDescent="0.2">
      <c r="B4" s="191" t="s">
        <v>1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</row>
    <row r="5" spans="2:30" ht="15.75" customHeight="1" x14ac:dyDescent="0.2">
      <c r="B5" s="192" t="s">
        <v>150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</row>
    <row r="6" spans="2:30" ht="15.75" customHeight="1" x14ac:dyDescent="0.2">
      <c r="B6" s="192" t="s">
        <v>151</v>
      </c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</row>
    <row r="7" spans="2:30" ht="24" customHeight="1" x14ac:dyDescent="0.2">
      <c r="B7" s="193" t="s">
        <v>4</v>
      </c>
      <c r="C7" s="194">
        <v>2023</v>
      </c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6" t="s">
        <v>152</v>
      </c>
      <c r="P7" s="194">
        <v>2023</v>
      </c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6" t="s">
        <v>153</v>
      </c>
      <c r="AC7" s="196" t="s">
        <v>154</v>
      </c>
      <c r="AD7" s="196" t="s">
        <v>155</v>
      </c>
    </row>
    <row r="8" spans="2:30" ht="25.5" customHeight="1" x14ac:dyDescent="0.2">
      <c r="B8" s="197"/>
      <c r="C8" s="198" t="s">
        <v>6</v>
      </c>
      <c r="D8" s="198" t="s">
        <v>7</v>
      </c>
      <c r="E8" s="198" t="s">
        <v>8</v>
      </c>
      <c r="F8" s="198" t="s">
        <v>9</v>
      </c>
      <c r="G8" s="198" t="s">
        <v>10</v>
      </c>
      <c r="H8" s="198" t="s">
        <v>11</v>
      </c>
      <c r="I8" s="198" t="s">
        <v>12</v>
      </c>
      <c r="J8" s="198" t="s">
        <v>13</v>
      </c>
      <c r="K8" s="198" t="s">
        <v>14</v>
      </c>
      <c r="L8" s="198" t="s">
        <v>15</v>
      </c>
      <c r="M8" s="198" t="s">
        <v>16</v>
      </c>
      <c r="N8" s="198" t="s">
        <v>17</v>
      </c>
      <c r="O8" s="199"/>
      <c r="P8" s="198" t="s">
        <v>6</v>
      </c>
      <c r="Q8" s="198" t="s">
        <v>7</v>
      </c>
      <c r="R8" s="198" t="s">
        <v>8</v>
      </c>
      <c r="S8" s="198" t="s">
        <v>9</v>
      </c>
      <c r="T8" s="198" t="s">
        <v>10</v>
      </c>
      <c r="U8" s="198" t="s">
        <v>11</v>
      </c>
      <c r="V8" s="198" t="s">
        <v>12</v>
      </c>
      <c r="W8" s="198" t="s">
        <v>13</v>
      </c>
      <c r="X8" s="198" t="s">
        <v>14</v>
      </c>
      <c r="Y8" s="198" t="s">
        <v>15</v>
      </c>
      <c r="Z8" s="198" t="s">
        <v>16</v>
      </c>
      <c r="AA8" s="198" t="s">
        <v>17</v>
      </c>
      <c r="AB8" s="199"/>
      <c r="AC8" s="199"/>
      <c r="AD8" s="199"/>
    </row>
    <row r="9" spans="2:30" ht="18" customHeight="1" x14ac:dyDescent="0.2">
      <c r="B9" s="200" t="s">
        <v>20</v>
      </c>
      <c r="C9" s="18">
        <f t="shared" ref="C9:AB9" si="0">+C10+C55+C56+C64+C84</f>
        <v>85752.3</v>
      </c>
      <c r="D9" s="18">
        <f t="shared" si="0"/>
        <v>73726.7</v>
      </c>
      <c r="E9" s="18">
        <f t="shared" si="0"/>
        <v>84697.400000000009</v>
      </c>
      <c r="F9" s="18">
        <f t="shared" si="0"/>
        <v>93817.8</v>
      </c>
      <c r="G9" s="18">
        <f t="shared" si="0"/>
        <v>90746.000000000015</v>
      </c>
      <c r="H9" s="18">
        <f t="shared" si="0"/>
        <v>106481.30000000002</v>
      </c>
      <c r="I9" s="18">
        <f t="shared" si="0"/>
        <v>97096.4</v>
      </c>
      <c r="J9" s="18">
        <f t="shared" si="0"/>
        <v>79473.100000000006</v>
      </c>
      <c r="K9" s="18">
        <f t="shared" si="0"/>
        <v>87044.900000000009</v>
      </c>
      <c r="L9" s="18">
        <f t="shared" si="0"/>
        <v>83750.800000000017</v>
      </c>
      <c r="M9" s="18">
        <f t="shared" si="0"/>
        <v>87964.800000000003</v>
      </c>
      <c r="N9" s="18">
        <f t="shared" si="0"/>
        <v>91727.799999999988</v>
      </c>
      <c r="O9" s="62">
        <f t="shared" si="0"/>
        <v>1062279.3</v>
      </c>
      <c r="P9" s="18">
        <f t="shared" si="0"/>
        <v>85178.393603989985</v>
      </c>
      <c r="Q9" s="18">
        <f t="shared" si="0"/>
        <v>73635.642939180005</v>
      </c>
      <c r="R9" s="18">
        <f t="shared" si="0"/>
        <v>84617.850463190014</v>
      </c>
      <c r="S9" s="18">
        <f t="shared" si="0"/>
        <v>93556.828074799982</v>
      </c>
      <c r="T9" s="18">
        <f t="shared" si="0"/>
        <v>90153.532813229976</v>
      </c>
      <c r="U9" s="18">
        <f t="shared" si="0"/>
        <v>105384.81435763001</v>
      </c>
      <c r="V9" s="18">
        <f t="shared" si="0"/>
        <v>96899.386870184389</v>
      </c>
      <c r="W9" s="18">
        <f t="shared" si="0"/>
        <v>81365.972965684865</v>
      </c>
      <c r="X9" s="18">
        <f t="shared" si="0"/>
        <v>89614.179127610085</v>
      </c>
      <c r="Y9" s="18">
        <f t="shared" si="0"/>
        <v>86853.233915176388</v>
      </c>
      <c r="Z9" s="18">
        <f t="shared" si="0"/>
        <v>92555.547737798159</v>
      </c>
      <c r="AA9" s="18">
        <f t="shared" si="0"/>
        <v>95554.542289287128</v>
      </c>
      <c r="AB9" s="18">
        <f t="shared" si="0"/>
        <v>1075369.9251577607</v>
      </c>
      <c r="AC9" s="18">
        <f>+O9-AB9</f>
        <v>-13090.625157760689</v>
      </c>
      <c r="AD9" s="201">
        <f t="shared" ref="AD9:AD72" si="1">+O9/AB9*100</f>
        <v>98.782686324816055</v>
      </c>
    </row>
    <row r="10" spans="2:30" ht="18" customHeight="1" x14ac:dyDescent="0.2">
      <c r="B10" s="200" t="s">
        <v>21</v>
      </c>
      <c r="C10" s="18">
        <f t="shared" ref="C10:AB10" si="2">+C11+C16+C25+C46+C53+C54</f>
        <v>81770.400000000009</v>
      </c>
      <c r="D10" s="18">
        <f t="shared" si="2"/>
        <v>67845.700000000012</v>
      </c>
      <c r="E10" s="18">
        <f t="shared" si="2"/>
        <v>78084</v>
      </c>
      <c r="F10" s="18">
        <f t="shared" si="2"/>
        <v>89348.800000000003</v>
      </c>
      <c r="G10" s="18">
        <f t="shared" si="2"/>
        <v>86408.500000000015</v>
      </c>
      <c r="H10" s="18">
        <f t="shared" si="2"/>
        <v>87543.1</v>
      </c>
      <c r="I10" s="18">
        <f t="shared" si="2"/>
        <v>90240.5</v>
      </c>
      <c r="J10" s="18">
        <f t="shared" si="2"/>
        <v>74953.700000000012</v>
      </c>
      <c r="K10" s="18">
        <f t="shared" si="2"/>
        <v>77560.2</v>
      </c>
      <c r="L10" s="18">
        <f t="shared" si="2"/>
        <v>79259.100000000006</v>
      </c>
      <c r="M10" s="18">
        <f t="shared" si="2"/>
        <v>80806.5</v>
      </c>
      <c r="N10" s="18">
        <f t="shared" si="2"/>
        <v>78070</v>
      </c>
      <c r="O10" s="62">
        <f t="shared" si="2"/>
        <v>971890.5</v>
      </c>
      <c r="P10" s="18">
        <f t="shared" si="2"/>
        <v>81770.433165979979</v>
      </c>
      <c r="Q10" s="18">
        <f t="shared" si="2"/>
        <v>67845.680399649995</v>
      </c>
      <c r="R10" s="18">
        <f t="shared" si="2"/>
        <v>78083.943520830013</v>
      </c>
      <c r="S10" s="18">
        <f t="shared" si="2"/>
        <v>89272.38443672999</v>
      </c>
      <c r="T10" s="18">
        <f t="shared" si="2"/>
        <v>86408.064888609981</v>
      </c>
      <c r="U10" s="18">
        <f t="shared" si="2"/>
        <v>87513.835056520009</v>
      </c>
      <c r="V10" s="18">
        <f t="shared" si="2"/>
        <v>90873.294159743149</v>
      </c>
      <c r="W10" s="18">
        <f t="shared" si="2"/>
        <v>77054.809943379136</v>
      </c>
      <c r="X10" s="18">
        <f t="shared" si="2"/>
        <v>79779.995871867926</v>
      </c>
      <c r="Y10" s="18">
        <f t="shared" si="2"/>
        <v>80636.909109356056</v>
      </c>
      <c r="Z10" s="18">
        <f t="shared" si="2"/>
        <v>81598.051155336711</v>
      </c>
      <c r="AA10" s="18">
        <f t="shared" si="2"/>
        <v>86955.980946067328</v>
      </c>
      <c r="AB10" s="18">
        <f t="shared" si="2"/>
        <v>987793.38265407016</v>
      </c>
      <c r="AC10" s="18">
        <f t="shared" ref="AC10:AC75" si="3">+O10-AB10</f>
        <v>-15902.882654070156</v>
      </c>
      <c r="AD10" s="201">
        <f t="shared" si="1"/>
        <v>98.390059810753016</v>
      </c>
    </row>
    <row r="11" spans="2:30" ht="18" customHeight="1" x14ac:dyDescent="0.2">
      <c r="B11" s="23" t="s">
        <v>22</v>
      </c>
      <c r="C11" s="18">
        <f t="shared" ref="C11:AB11" si="4">SUM(C12:C15)</f>
        <v>29225</v>
      </c>
      <c r="D11" s="18">
        <f t="shared" si="4"/>
        <v>21052.799999999999</v>
      </c>
      <c r="E11" s="18">
        <f t="shared" si="4"/>
        <v>22967.1</v>
      </c>
      <c r="F11" s="18">
        <f t="shared" si="4"/>
        <v>39509.100000000006</v>
      </c>
      <c r="G11" s="18">
        <f t="shared" si="4"/>
        <v>34079.699999999997</v>
      </c>
      <c r="H11" s="18">
        <f t="shared" si="4"/>
        <v>35324.299999999996</v>
      </c>
      <c r="I11" s="18">
        <f t="shared" si="4"/>
        <v>38983.5</v>
      </c>
      <c r="J11" s="18">
        <f t="shared" ref="J11:M11" si="5">SUM(J12:J15)</f>
        <v>22772.400000000001</v>
      </c>
      <c r="K11" s="18">
        <f t="shared" si="5"/>
        <v>23816</v>
      </c>
      <c r="L11" s="18">
        <f t="shared" si="5"/>
        <v>24315.3</v>
      </c>
      <c r="M11" s="18">
        <f t="shared" si="5"/>
        <v>25934.2</v>
      </c>
      <c r="N11" s="18">
        <f t="shared" si="4"/>
        <v>24254.399999999998</v>
      </c>
      <c r="O11" s="62">
        <f t="shared" si="4"/>
        <v>342233.8</v>
      </c>
      <c r="P11" s="18">
        <f t="shared" si="4"/>
        <v>29224.930048710001</v>
      </c>
      <c r="Q11" s="18">
        <f t="shared" si="4"/>
        <v>21052.812707600002</v>
      </c>
      <c r="R11" s="18">
        <f t="shared" si="4"/>
        <v>22967.129131299997</v>
      </c>
      <c r="S11" s="18">
        <f t="shared" si="4"/>
        <v>39509.128972889994</v>
      </c>
      <c r="T11" s="18">
        <f t="shared" si="4"/>
        <v>34079.732406249997</v>
      </c>
      <c r="U11" s="18">
        <f t="shared" si="4"/>
        <v>35324.760540489995</v>
      </c>
      <c r="V11" s="18">
        <f t="shared" si="4"/>
        <v>38983.230010440006</v>
      </c>
      <c r="W11" s="18">
        <f t="shared" ref="W11:Z11" si="6">SUM(W12:W15)</f>
        <v>23112.083595839969</v>
      </c>
      <c r="X11" s="18">
        <f t="shared" si="6"/>
        <v>23113.361892247234</v>
      </c>
      <c r="Y11" s="18">
        <f t="shared" si="6"/>
        <v>23288.082427857466</v>
      </c>
      <c r="Z11" s="18">
        <f t="shared" si="6"/>
        <v>24036.592646492503</v>
      </c>
      <c r="AA11" s="18">
        <f t="shared" si="4"/>
        <v>27082.336422985263</v>
      </c>
      <c r="AB11" s="18">
        <f t="shared" si="4"/>
        <v>341774.18080310244</v>
      </c>
      <c r="AC11" s="18">
        <f t="shared" si="3"/>
        <v>459.61919689754723</v>
      </c>
      <c r="AD11" s="201">
        <f t="shared" si="1"/>
        <v>100.13448037409307</v>
      </c>
    </row>
    <row r="12" spans="2:30" ht="18" customHeight="1" x14ac:dyDescent="0.2">
      <c r="B12" s="24" t="s">
        <v>23</v>
      </c>
      <c r="C12" s="26">
        <f>+[3]PP!P11</f>
        <v>10101.6</v>
      </c>
      <c r="D12" s="26">
        <f>+[3]PP!Q11</f>
        <v>8585.1</v>
      </c>
      <c r="E12" s="26">
        <f>+[3]PP!R11</f>
        <v>9046.2000000000007</v>
      </c>
      <c r="F12" s="26">
        <f>+[3]PP!S11</f>
        <v>8895.6</v>
      </c>
      <c r="G12" s="26">
        <f>+[3]PP!T11</f>
        <v>9912.6</v>
      </c>
      <c r="H12" s="26">
        <f>+[3]PP!U11</f>
        <v>7929.1</v>
      </c>
      <c r="I12" s="26">
        <f>+[3]PP!V11</f>
        <v>7446.9</v>
      </c>
      <c r="J12" s="26">
        <f>+[3]PP!W11</f>
        <v>7885.7</v>
      </c>
      <c r="K12" s="26">
        <f>+[3]PP!X11</f>
        <v>7842</v>
      </c>
      <c r="L12" s="26">
        <f>+[3]PP!Y11</f>
        <v>7744.4</v>
      </c>
      <c r="M12" s="26">
        <f>+[3]PP!Z11</f>
        <v>8250.6</v>
      </c>
      <c r="N12" s="26">
        <f>+[3]PP!AA11</f>
        <v>9510.1</v>
      </c>
      <c r="O12" s="25">
        <f>SUM(C12:N12)</f>
        <v>103149.90000000001</v>
      </c>
      <c r="P12" s="26">
        <v>10101.558513260001</v>
      </c>
      <c r="Q12" s="26">
        <v>8585.1323966199998</v>
      </c>
      <c r="R12" s="26">
        <v>9046.183822099998</v>
      </c>
      <c r="S12" s="26">
        <v>8895.615054670001</v>
      </c>
      <c r="T12" s="26">
        <v>9912.6193316199988</v>
      </c>
      <c r="U12" s="26">
        <v>7929.1228355900002</v>
      </c>
      <c r="V12" s="26">
        <v>7446.9226703799995</v>
      </c>
      <c r="W12" s="26">
        <v>8216.6128551466554</v>
      </c>
      <c r="X12" s="26">
        <v>8092.5833175614453</v>
      </c>
      <c r="Y12" s="26">
        <v>7584.3096663456718</v>
      </c>
      <c r="Z12" s="26">
        <v>8249.218575035411</v>
      </c>
      <c r="AA12" s="26">
        <v>8944.7012611796781</v>
      </c>
      <c r="AB12" s="26">
        <f>SUM(P12:AA12)</f>
        <v>103004.58029950886</v>
      </c>
      <c r="AC12" s="26">
        <f t="shared" si="3"/>
        <v>145.31970049114898</v>
      </c>
      <c r="AD12" s="202">
        <f t="shared" si="1"/>
        <v>100.14108081414301</v>
      </c>
    </row>
    <row r="13" spans="2:30" ht="18" customHeight="1" x14ac:dyDescent="0.2">
      <c r="B13" s="24" t="s">
        <v>24</v>
      </c>
      <c r="C13" s="26">
        <f>+[3]PP!P12</f>
        <v>12514</v>
      </c>
      <c r="D13" s="26">
        <f>+[3]PP!Q12</f>
        <v>9348.4</v>
      </c>
      <c r="E13" s="26">
        <f>+[3]PP!R12</f>
        <v>9907.2000000000007</v>
      </c>
      <c r="F13" s="26">
        <f>+[3]PP!S12</f>
        <v>25353.7</v>
      </c>
      <c r="G13" s="26">
        <f>+[3]PP!T12</f>
        <v>16932.3</v>
      </c>
      <c r="H13" s="26">
        <f>+[3]PP!U12</f>
        <v>22657.599999999999</v>
      </c>
      <c r="I13" s="26">
        <f>+[3]PP!V12</f>
        <v>26942.3</v>
      </c>
      <c r="J13" s="26">
        <f>+[3]PP!W12</f>
        <v>10794.6</v>
      </c>
      <c r="K13" s="26">
        <f>+[3]PP!X12</f>
        <v>11291.5</v>
      </c>
      <c r="L13" s="26">
        <f>+[3]PP!Y12</f>
        <v>11978.1</v>
      </c>
      <c r="M13" s="26">
        <f>+[3]PP!Z12</f>
        <v>13055.8</v>
      </c>
      <c r="N13" s="26">
        <f>+[3]PP!AA12</f>
        <v>9299.9</v>
      </c>
      <c r="O13" s="25">
        <f>SUM(C13:N13)</f>
        <v>180075.4</v>
      </c>
      <c r="P13" s="26">
        <v>12514.000437050001</v>
      </c>
      <c r="Q13" s="26">
        <v>9348.3806230500013</v>
      </c>
      <c r="R13" s="26">
        <v>9907.2593513700012</v>
      </c>
      <c r="S13" s="26">
        <v>25353.684546629996</v>
      </c>
      <c r="T13" s="26">
        <v>16932.514644170002</v>
      </c>
      <c r="U13" s="26">
        <v>22658.614093029999</v>
      </c>
      <c r="V13" s="26">
        <v>26942.094861950001</v>
      </c>
      <c r="W13" s="26">
        <v>10640.839679804494</v>
      </c>
      <c r="X13" s="26">
        <v>10829.702265142656</v>
      </c>
      <c r="Y13" s="26">
        <v>11789.003275884739</v>
      </c>
      <c r="Z13" s="26">
        <v>11655.738144989029</v>
      </c>
      <c r="AA13" s="26">
        <v>13919.286906513698</v>
      </c>
      <c r="AB13" s="26">
        <f>SUM(P13:AA13)</f>
        <v>182491.11882958465</v>
      </c>
      <c r="AC13" s="26">
        <f t="shared" si="3"/>
        <v>-2415.7188295846572</v>
      </c>
      <c r="AD13" s="202">
        <f t="shared" si="1"/>
        <v>98.676254030838322</v>
      </c>
    </row>
    <row r="14" spans="2:30" ht="18" customHeight="1" x14ac:dyDescent="0.2">
      <c r="B14" s="24" t="s">
        <v>25</v>
      </c>
      <c r="C14" s="26">
        <f>+[3]PP!P13</f>
        <v>6473.7</v>
      </c>
      <c r="D14" s="26">
        <f>+[3]PP!Q13</f>
        <v>3005.7</v>
      </c>
      <c r="E14" s="26">
        <f>+[3]PP!R13</f>
        <v>3881.6</v>
      </c>
      <c r="F14" s="26">
        <f>+[3]PP!S13</f>
        <v>5126.3999999999996</v>
      </c>
      <c r="G14" s="26">
        <f>+[3]PP!T13</f>
        <v>7004.1</v>
      </c>
      <c r="H14" s="26">
        <f>+[3]PP!U13</f>
        <v>4567.5</v>
      </c>
      <c r="I14" s="26">
        <f>+[3]PP!V13</f>
        <v>4365.3</v>
      </c>
      <c r="J14" s="26">
        <f>+[3]PP!W13</f>
        <v>3898.9</v>
      </c>
      <c r="K14" s="26">
        <f>+[3]PP!X13</f>
        <v>4504.8</v>
      </c>
      <c r="L14" s="26">
        <f>+[3]PP!Y13</f>
        <v>4319.8</v>
      </c>
      <c r="M14" s="26">
        <f>+[3]PP!Z13</f>
        <v>4440.1000000000004</v>
      </c>
      <c r="N14" s="26">
        <f>+[3]PP!AA13</f>
        <v>5159.8</v>
      </c>
      <c r="O14" s="25">
        <f>SUM(C14:N14)</f>
        <v>56747.700000000012</v>
      </c>
      <c r="P14" s="26">
        <v>6473.7013820699995</v>
      </c>
      <c r="Q14" s="26">
        <v>3005.6740903099994</v>
      </c>
      <c r="R14" s="26">
        <v>3881.6081379700004</v>
      </c>
      <c r="S14" s="26">
        <v>5126.3742107700009</v>
      </c>
      <c r="T14" s="26">
        <v>7003.9266545700002</v>
      </c>
      <c r="U14" s="26">
        <v>4566.8803916499992</v>
      </c>
      <c r="V14" s="26">
        <v>4365.3124547800007</v>
      </c>
      <c r="W14" s="26">
        <v>4064.170525288037</v>
      </c>
      <c r="X14" s="26">
        <v>3983.7995845677474</v>
      </c>
      <c r="Y14" s="26">
        <v>3694.3637523813873</v>
      </c>
      <c r="Z14" s="26">
        <v>3917.5328755845321</v>
      </c>
      <c r="AA14" s="26">
        <v>4007.0987906002338</v>
      </c>
      <c r="AB14" s="26">
        <f>SUM(P14:AA14)</f>
        <v>54090.442850541942</v>
      </c>
      <c r="AC14" s="26">
        <f t="shared" si="3"/>
        <v>2657.2571494580698</v>
      </c>
      <c r="AD14" s="202">
        <f t="shared" si="1"/>
        <v>104.91261858735447</v>
      </c>
    </row>
    <row r="15" spans="2:30" ht="18" customHeight="1" x14ac:dyDescent="0.2">
      <c r="B15" s="24" t="s">
        <v>26</v>
      </c>
      <c r="C15" s="26">
        <f>+[3]PP!P14</f>
        <v>135.69999999999999</v>
      </c>
      <c r="D15" s="26">
        <f>+[3]PP!Q14</f>
        <v>113.6</v>
      </c>
      <c r="E15" s="26">
        <f>+[3]PP!R14</f>
        <v>132.1</v>
      </c>
      <c r="F15" s="26">
        <f>+[3]PP!S14</f>
        <v>133.4</v>
      </c>
      <c r="G15" s="26">
        <f>+[3]PP!T14</f>
        <v>230.7</v>
      </c>
      <c r="H15" s="26">
        <f>+[3]PP!U14</f>
        <v>170.1</v>
      </c>
      <c r="I15" s="26">
        <f>+[3]PP!V14</f>
        <v>229</v>
      </c>
      <c r="J15" s="26">
        <f>+[3]PP!W14</f>
        <v>193.2</v>
      </c>
      <c r="K15" s="26">
        <f>+[3]PP!X14</f>
        <v>177.7</v>
      </c>
      <c r="L15" s="26">
        <f>+[3]PP!Y14</f>
        <v>273</v>
      </c>
      <c r="M15" s="26">
        <f>+[3]PP!Z14</f>
        <v>187.7</v>
      </c>
      <c r="N15" s="26">
        <f>+[3]PP!AA14</f>
        <v>284.60000000000002</v>
      </c>
      <c r="O15" s="25">
        <f>SUM(C15:N15)</f>
        <v>2260.8000000000002</v>
      </c>
      <c r="P15" s="26">
        <v>135.66971632999997</v>
      </c>
      <c r="Q15" s="26">
        <v>113.62559761999999</v>
      </c>
      <c r="R15" s="26">
        <v>132.07781986000001</v>
      </c>
      <c r="S15" s="26">
        <v>133.45516082</v>
      </c>
      <c r="T15" s="26">
        <v>230.67177588999999</v>
      </c>
      <c r="U15" s="26">
        <v>170.14322022000002</v>
      </c>
      <c r="V15" s="26">
        <v>228.90002332999998</v>
      </c>
      <c r="W15" s="26">
        <v>190.46053560078064</v>
      </c>
      <c r="X15" s="26">
        <v>207.27672497538637</v>
      </c>
      <c r="Y15" s="26">
        <v>220.40573324566387</v>
      </c>
      <c r="Z15" s="26">
        <v>214.10305088352706</v>
      </c>
      <c r="AA15" s="26">
        <v>211.24946469165141</v>
      </c>
      <c r="AB15" s="26">
        <f>SUM(P15:AA15)</f>
        <v>2188.0388234670095</v>
      </c>
      <c r="AC15" s="26">
        <f t="shared" si="3"/>
        <v>72.761176532990703</v>
      </c>
      <c r="AD15" s="202">
        <f t="shared" si="1"/>
        <v>103.32540610123628</v>
      </c>
    </row>
    <row r="16" spans="2:30" ht="18" customHeight="1" x14ac:dyDescent="0.2">
      <c r="B16" s="200" t="s">
        <v>27</v>
      </c>
      <c r="C16" s="29">
        <f>+C17+C24</f>
        <v>2893.2000000000003</v>
      </c>
      <c r="D16" s="29">
        <f t="shared" ref="D16:AB16" si="7">+D17+D24</f>
        <v>3129.3999999999996</v>
      </c>
      <c r="E16" s="29">
        <f t="shared" si="7"/>
        <v>5476.6</v>
      </c>
      <c r="F16" s="29">
        <f t="shared" si="7"/>
        <v>4640.9000000000005</v>
      </c>
      <c r="G16" s="29">
        <f t="shared" si="7"/>
        <v>4964.2999999999993</v>
      </c>
      <c r="H16" s="29">
        <f t="shared" si="7"/>
        <v>4855</v>
      </c>
      <c r="I16" s="29">
        <f t="shared" si="7"/>
        <v>3416.9999999999995</v>
      </c>
      <c r="J16" s="29">
        <f t="shared" si="7"/>
        <v>3131.4</v>
      </c>
      <c r="K16" s="29">
        <f t="shared" si="7"/>
        <v>4666.2</v>
      </c>
      <c r="L16" s="29">
        <f t="shared" si="7"/>
        <v>6149.8</v>
      </c>
      <c r="M16" s="29">
        <f t="shared" si="7"/>
        <v>3378.8999999999996</v>
      </c>
      <c r="N16" s="29">
        <f t="shared" si="7"/>
        <v>4606.9000000000005</v>
      </c>
      <c r="O16" s="203">
        <f t="shared" si="7"/>
        <v>51309.599999999999</v>
      </c>
      <c r="P16" s="29">
        <f t="shared" si="7"/>
        <v>2893.25154733</v>
      </c>
      <c r="Q16" s="29">
        <f t="shared" si="7"/>
        <v>3129.3447766699996</v>
      </c>
      <c r="R16" s="29">
        <f t="shared" si="7"/>
        <v>5476.6270551200005</v>
      </c>
      <c r="S16" s="29">
        <f t="shared" si="7"/>
        <v>4640.9450291599996</v>
      </c>
      <c r="T16" s="29">
        <f t="shared" si="7"/>
        <v>4964.2844640399999</v>
      </c>
      <c r="U16" s="29">
        <f t="shared" si="7"/>
        <v>4853.8133108299999</v>
      </c>
      <c r="V16" s="29">
        <f t="shared" si="7"/>
        <v>3416.8981208800001</v>
      </c>
      <c r="W16" s="29">
        <f t="shared" si="7"/>
        <v>3346.908505231539</v>
      </c>
      <c r="X16" s="29">
        <f t="shared" si="7"/>
        <v>5365.2352488431889</v>
      </c>
      <c r="Y16" s="29">
        <f t="shared" si="7"/>
        <v>6250.5160981008448</v>
      </c>
      <c r="Z16" s="29">
        <f t="shared" si="7"/>
        <v>3305.2145148123918</v>
      </c>
      <c r="AA16" s="29">
        <f t="shared" si="7"/>
        <v>4039.4164666242395</v>
      </c>
      <c r="AB16" s="29">
        <f t="shared" si="7"/>
        <v>51682.455137642202</v>
      </c>
      <c r="AC16" s="29">
        <f t="shared" si="3"/>
        <v>-372.85513764220377</v>
      </c>
      <c r="AD16" s="204">
        <f t="shared" si="1"/>
        <v>99.278565353272768</v>
      </c>
    </row>
    <row r="17" spans="2:30" ht="18" customHeight="1" x14ac:dyDescent="0.2">
      <c r="B17" s="205" t="s">
        <v>28</v>
      </c>
      <c r="C17" s="29">
        <f>SUM(C18:C23)</f>
        <v>2753.4</v>
      </c>
      <c r="D17" s="29">
        <f t="shared" ref="D17:AB17" si="8">SUM(D18:D23)</f>
        <v>2975.2</v>
      </c>
      <c r="E17" s="29">
        <f t="shared" si="8"/>
        <v>5249.8</v>
      </c>
      <c r="F17" s="29">
        <f t="shared" si="8"/>
        <v>4483.3</v>
      </c>
      <c r="G17" s="29">
        <f t="shared" si="8"/>
        <v>4764.0999999999995</v>
      </c>
      <c r="H17" s="29">
        <f t="shared" si="8"/>
        <v>4655.8999999999996</v>
      </c>
      <c r="I17" s="29">
        <f t="shared" si="8"/>
        <v>3222.2999999999997</v>
      </c>
      <c r="J17" s="29">
        <f t="shared" si="8"/>
        <v>2985.1</v>
      </c>
      <c r="K17" s="29">
        <f t="shared" si="8"/>
        <v>4523.0999999999995</v>
      </c>
      <c r="L17" s="29">
        <f t="shared" si="8"/>
        <v>5992.8</v>
      </c>
      <c r="M17" s="29">
        <f t="shared" si="8"/>
        <v>3217.3999999999996</v>
      </c>
      <c r="N17" s="29">
        <f t="shared" si="8"/>
        <v>4401.1000000000004</v>
      </c>
      <c r="O17" s="203">
        <f t="shared" si="8"/>
        <v>49223.5</v>
      </c>
      <c r="P17" s="29">
        <f t="shared" si="8"/>
        <v>2753.43139488</v>
      </c>
      <c r="Q17" s="29">
        <f t="shared" si="8"/>
        <v>2975.1726105899997</v>
      </c>
      <c r="R17" s="29">
        <f t="shared" si="8"/>
        <v>5249.7776233200002</v>
      </c>
      <c r="S17" s="29">
        <f t="shared" si="8"/>
        <v>4483.3113671999999</v>
      </c>
      <c r="T17" s="29">
        <f t="shared" si="8"/>
        <v>4764.0683103000001</v>
      </c>
      <c r="U17" s="29">
        <f t="shared" si="8"/>
        <v>4654.6943469400003</v>
      </c>
      <c r="V17" s="29">
        <f t="shared" si="8"/>
        <v>3222.2417281900002</v>
      </c>
      <c r="W17" s="29">
        <f t="shared" si="8"/>
        <v>3174.6257391057829</v>
      </c>
      <c r="X17" s="29">
        <f t="shared" si="8"/>
        <v>5156.3995400597732</v>
      </c>
      <c r="Y17" s="29">
        <f t="shared" si="8"/>
        <v>6028.1650040764607</v>
      </c>
      <c r="Z17" s="29">
        <f t="shared" si="8"/>
        <v>3127.7966373611357</v>
      </c>
      <c r="AA17" s="29">
        <f t="shared" si="8"/>
        <v>3825.8542159813037</v>
      </c>
      <c r="AB17" s="29">
        <f t="shared" si="8"/>
        <v>49415.538518004454</v>
      </c>
      <c r="AC17" s="29">
        <f t="shared" si="3"/>
        <v>-192.03851800445409</v>
      </c>
      <c r="AD17" s="204">
        <f t="shared" si="1"/>
        <v>99.611380299064251</v>
      </c>
    </row>
    <row r="18" spans="2:30" ht="18" customHeight="1" x14ac:dyDescent="0.2">
      <c r="B18" s="206" t="s">
        <v>156</v>
      </c>
      <c r="C18" s="80">
        <f>+[3]PP!P17</f>
        <v>103.8</v>
      </c>
      <c r="D18" s="80">
        <f>+[3]PP!Q17</f>
        <v>380.9</v>
      </c>
      <c r="E18" s="80">
        <f>+[3]PP!R17</f>
        <v>1696.1</v>
      </c>
      <c r="F18" s="80">
        <f>+[3]PP!S17</f>
        <v>178.8</v>
      </c>
      <c r="G18" s="80">
        <f>+[3]PP!T17</f>
        <v>181.5</v>
      </c>
      <c r="H18" s="80">
        <f>+[3]PP!U17</f>
        <v>161.69999999999999</v>
      </c>
      <c r="I18" s="80">
        <f>+[3]PP!V17</f>
        <v>143.30000000000001</v>
      </c>
      <c r="J18" s="80">
        <f>+[3]PP!W17</f>
        <v>273.60000000000002</v>
      </c>
      <c r="K18" s="80">
        <f>+[3]PP!X17</f>
        <v>1345.4</v>
      </c>
      <c r="L18" s="80">
        <f>+[3]PP!Y17</f>
        <v>202</v>
      </c>
      <c r="M18" s="80">
        <f>+[3]PP!Z17</f>
        <v>178.8</v>
      </c>
      <c r="N18" s="80">
        <f>+[3]PP!AA17</f>
        <v>259.3</v>
      </c>
      <c r="O18" s="25">
        <f t="shared" ref="O18:O24" si="9">SUM(C18:N18)</f>
        <v>5105.2000000000007</v>
      </c>
      <c r="P18" s="52">
        <v>103.82803045999999</v>
      </c>
      <c r="Q18" s="52">
        <v>380.8457899</v>
      </c>
      <c r="R18" s="52">
        <v>1696.11142707</v>
      </c>
      <c r="S18" s="52">
        <v>178.79747806</v>
      </c>
      <c r="T18" s="52">
        <v>181.50121436000001</v>
      </c>
      <c r="U18" s="52">
        <v>161.66891541999999</v>
      </c>
      <c r="V18" s="52">
        <v>143.24273423</v>
      </c>
      <c r="W18" s="52">
        <v>330.54502069937189</v>
      </c>
      <c r="X18" s="52">
        <v>1992.7397015585802</v>
      </c>
      <c r="Y18" s="52">
        <v>156.87718563022324</v>
      </c>
      <c r="Z18" s="52">
        <v>191.37059968766926</v>
      </c>
      <c r="AA18" s="52">
        <v>256.06824710667405</v>
      </c>
      <c r="AB18" s="52">
        <f t="shared" ref="AB18:AB24" si="10">SUM(P18:AA18)</f>
        <v>5773.596344182517</v>
      </c>
      <c r="AC18" s="52">
        <f t="shared" si="3"/>
        <v>-668.39634418251626</v>
      </c>
      <c r="AD18" s="202">
        <f t="shared" si="1"/>
        <v>88.423223510317044</v>
      </c>
    </row>
    <row r="19" spans="2:30" ht="18" customHeight="1" x14ac:dyDescent="0.2">
      <c r="B19" s="206" t="s">
        <v>30</v>
      </c>
      <c r="C19" s="80">
        <f>+[3]PP!P18</f>
        <v>246</v>
      </c>
      <c r="D19" s="80">
        <f>+[3]PP!Q18</f>
        <v>149.4</v>
      </c>
      <c r="E19" s="80">
        <f>+[3]PP!R18</f>
        <v>262</v>
      </c>
      <c r="F19" s="80">
        <f>+[3]PP!S18</f>
        <v>1900.6</v>
      </c>
      <c r="G19" s="80">
        <f>+[3]PP!T18</f>
        <v>2008.7</v>
      </c>
      <c r="H19" s="80">
        <f>+[3]PP!U18</f>
        <v>279.3</v>
      </c>
      <c r="I19" s="80">
        <f>+[3]PP!V18</f>
        <v>348.2</v>
      </c>
      <c r="J19" s="80">
        <f>+[3]PP!W18</f>
        <v>147.19999999999999</v>
      </c>
      <c r="K19" s="80">
        <f>+[3]PP!X18</f>
        <v>235.2</v>
      </c>
      <c r="L19" s="80">
        <f>+[3]PP!Y18</f>
        <v>3019.3</v>
      </c>
      <c r="M19" s="80">
        <f>+[3]PP!Z18</f>
        <v>350.2</v>
      </c>
      <c r="N19" s="80">
        <f>+[3]PP!AA18</f>
        <v>454.9</v>
      </c>
      <c r="O19" s="25">
        <f t="shared" si="9"/>
        <v>9401</v>
      </c>
      <c r="P19" s="52">
        <v>246.02543433000002</v>
      </c>
      <c r="Q19" s="52">
        <v>149.4360039</v>
      </c>
      <c r="R19" s="52">
        <v>262.00825809999998</v>
      </c>
      <c r="S19" s="52">
        <v>1900.56836518</v>
      </c>
      <c r="T19" s="52">
        <v>2008.71115844</v>
      </c>
      <c r="U19" s="52">
        <v>278.10492218000002</v>
      </c>
      <c r="V19" s="52">
        <v>348.14763858999999</v>
      </c>
      <c r="W19" s="52">
        <v>204.00436568661701</v>
      </c>
      <c r="X19" s="52">
        <v>254.0265274608746</v>
      </c>
      <c r="Y19" s="52">
        <v>3279.8211443982259</v>
      </c>
      <c r="Z19" s="52">
        <v>323.39696838592579</v>
      </c>
      <c r="AA19" s="52">
        <v>400.40177999420467</v>
      </c>
      <c r="AB19" s="52">
        <f t="shared" si="10"/>
        <v>9654.6525666458474</v>
      </c>
      <c r="AC19" s="52">
        <f t="shared" si="3"/>
        <v>-253.6525666458474</v>
      </c>
      <c r="AD19" s="202">
        <f t="shared" si="1"/>
        <v>97.372742676187571</v>
      </c>
    </row>
    <row r="20" spans="2:30" ht="18" customHeight="1" x14ac:dyDescent="0.2">
      <c r="B20" s="206" t="s">
        <v>31</v>
      </c>
      <c r="C20" s="80">
        <f>+[3]PP!P19</f>
        <v>754.8</v>
      </c>
      <c r="D20" s="80">
        <f>+[3]PP!Q19</f>
        <v>1023.7</v>
      </c>
      <c r="E20" s="80">
        <f>+[3]PP!R19</f>
        <v>1321.7</v>
      </c>
      <c r="F20" s="80">
        <f>+[3]PP!S19</f>
        <v>978</v>
      </c>
      <c r="G20" s="80">
        <f>+[3]PP!T19</f>
        <v>1028.7</v>
      </c>
      <c r="H20" s="80">
        <f>+[3]PP!U19</f>
        <v>1078.2</v>
      </c>
      <c r="I20" s="80">
        <f>+[3]PP!V19</f>
        <v>1213.0999999999999</v>
      </c>
      <c r="J20" s="80">
        <f>+[3]PP!W19</f>
        <v>1115.3</v>
      </c>
      <c r="K20" s="80">
        <f>+[3]PP!X19</f>
        <v>1083.5999999999999</v>
      </c>
      <c r="L20" s="80">
        <f>+[3]PP!Y19</f>
        <v>1205</v>
      </c>
      <c r="M20" s="80">
        <f>+[3]PP!Z19</f>
        <v>1124.2</v>
      </c>
      <c r="N20" s="80">
        <f>+[3]PP!AA19</f>
        <v>1205.5</v>
      </c>
      <c r="O20" s="25">
        <f t="shared" si="9"/>
        <v>13131.8</v>
      </c>
      <c r="P20" s="52">
        <v>754.83411108000007</v>
      </c>
      <c r="Q20" s="52">
        <v>1023.74315503</v>
      </c>
      <c r="R20" s="52">
        <v>1321.6583937400001</v>
      </c>
      <c r="S20" s="52">
        <v>978.00404938999998</v>
      </c>
      <c r="T20" s="52">
        <v>1028.6707448300001</v>
      </c>
      <c r="U20" s="52">
        <v>1078.19310956</v>
      </c>
      <c r="V20" s="52">
        <v>1213.0901036600001</v>
      </c>
      <c r="W20" s="52">
        <v>1135.579117292594</v>
      </c>
      <c r="X20" s="52">
        <v>997.7251791643414</v>
      </c>
      <c r="Y20" s="52">
        <v>997.017703346953</v>
      </c>
      <c r="Z20" s="52">
        <v>1146.1559127514513</v>
      </c>
      <c r="AA20" s="52">
        <v>1159.56926663184</v>
      </c>
      <c r="AB20" s="52">
        <f t="shared" si="10"/>
        <v>12834.24084647718</v>
      </c>
      <c r="AC20" s="52">
        <f t="shared" si="3"/>
        <v>297.55915352281954</v>
      </c>
      <c r="AD20" s="202">
        <f t="shared" si="1"/>
        <v>102.3184788027762</v>
      </c>
    </row>
    <row r="21" spans="2:30" ht="18" customHeight="1" x14ac:dyDescent="0.2">
      <c r="B21" s="207" t="s">
        <v>32</v>
      </c>
      <c r="C21" s="80">
        <f>+[3]PP!P20</f>
        <v>161</v>
      </c>
      <c r="D21" s="80">
        <f>+[3]PP!Q20</f>
        <v>167.9</v>
      </c>
      <c r="E21" s="80">
        <f>+[3]PP!R20</f>
        <v>203.4</v>
      </c>
      <c r="F21" s="80">
        <f>+[3]PP!S20</f>
        <v>161.80000000000001</v>
      </c>
      <c r="G21" s="80">
        <f>+[3]PP!T20</f>
        <v>185.3</v>
      </c>
      <c r="H21" s="80">
        <f>+[3]PP!U20</f>
        <v>180</v>
      </c>
      <c r="I21" s="80">
        <f>+[3]PP!V20</f>
        <v>167.9</v>
      </c>
      <c r="J21" s="80">
        <f>+[3]PP!W20</f>
        <v>166.8</v>
      </c>
      <c r="K21" s="80">
        <f>+[3]PP!X20</f>
        <v>175.8</v>
      </c>
      <c r="L21" s="80">
        <f>+[3]PP!Y20</f>
        <v>181.5</v>
      </c>
      <c r="M21" s="80">
        <f>+[3]PP!Z20</f>
        <v>171.7</v>
      </c>
      <c r="N21" s="80">
        <f>+[3]PP!AA20</f>
        <v>175.8</v>
      </c>
      <c r="O21" s="25">
        <f t="shared" si="9"/>
        <v>2098.9</v>
      </c>
      <c r="P21" s="26">
        <v>160.94148993000002</v>
      </c>
      <c r="Q21" s="26">
        <v>167.94021053999998</v>
      </c>
      <c r="R21" s="26">
        <v>203.34987996999999</v>
      </c>
      <c r="S21" s="26">
        <v>161.83466496</v>
      </c>
      <c r="T21" s="26">
        <v>185.27205986999999</v>
      </c>
      <c r="U21" s="26">
        <v>180.04052512000001</v>
      </c>
      <c r="V21" s="26">
        <v>167.91232585</v>
      </c>
      <c r="W21" s="26">
        <v>183.99849047574361</v>
      </c>
      <c r="X21" s="26">
        <v>200.86703780567026</v>
      </c>
      <c r="Y21" s="26">
        <v>192.88269742235926</v>
      </c>
      <c r="Z21" s="26">
        <v>159.92293963883299</v>
      </c>
      <c r="AA21" s="26">
        <v>176.7417608322948</v>
      </c>
      <c r="AB21" s="26">
        <f t="shared" si="10"/>
        <v>2141.7040824149008</v>
      </c>
      <c r="AC21" s="26">
        <f t="shared" si="3"/>
        <v>-42.804082414900677</v>
      </c>
      <c r="AD21" s="202">
        <f t="shared" si="1"/>
        <v>98.00140071794435</v>
      </c>
    </row>
    <row r="22" spans="2:30" ht="18" customHeight="1" x14ac:dyDescent="0.2">
      <c r="B22" s="206" t="s">
        <v>33</v>
      </c>
      <c r="C22" s="80">
        <f>+[3]PP!P21</f>
        <v>1055.2</v>
      </c>
      <c r="D22" s="80">
        <f>+[3]PP!Q21</f>
        <v>1123.8</v>
      </c>
      <c r="E22" s="80">
        <f>+[3]PP!R21</f>
        <v>1448.3</v>
      </c>
      <c r="F22" s="80">
        <f>+[3]PP!S21</f>
        <v>1107.2</v>
      </c>
      <c r="G22" s="80">
        <f>+[3]PP!T21</f>
        <v>1172.7</v>
      </c>
      <c r="H22" s="80">
        <f>+[3]PP!U21</f>
        <v>1450.2</v>
      </c>
      <c r="I22" s="80">
        <f>+[3]PP!V21</f>
        <v>1190.5999999999999</v>
      </c>
      <c r="J22" s="80">
        <f>+[3]PP!W21</f>
        <v>1114.3</v>
      </c>
      <c r="K22" s="80">
        <f>+[3]PP!X21</f>
        <v>1548.7</v>
      </c>
      <c r="L22" s="80">
        <f>+[3]PP!Y21</f>
        <v>1215.2</v>
      </c>
      <c r="M22" s="80">
        <f>+[3]PP!Z21</f>
        <v>1210.8</v>
      </c>
      <c r="N22" s="80">
        <f>+[3]PP!AA21</f>
        <v>1869.1</v>
      </c>
      <c r="O22" s="25">
        <f t="shared" si="9"/>
        <v>15506.1</v>
      </c>
      <c r="P22" s="26">
        <v>1055.24004433</v>
      </c>
      <c r="Q22" s="26">
        <v>1123.7540868199999</v>
      </c>
      <c r="R22" s="26">
        <v>1448.3185457699999</v>
      </c>
      <c r="S22" s="26">
        <v>1107.17525047</v>
      </c>
      <c r="T22" s="26">
        <v>1172.72387549</v>
      </c>
      <c r="U22" s="26">
        <v>1450.22771016</v>
      </c>
      <c r="V22" s="26">
        <v>1190.6116020100001</v>
      </c>
      <c r="W22" s="26">
        <v>1110.9032938497087</v>
      </c>
      <c r="X22" s="26">
        <v>1491.7526085905236</v>
      </c>
      <c r="Y22" s="26">
        <v>1110.6701262781196</v>
      </c>
      <c r="Z22" s="26">
        <v>1107.862086194192</v>
      </c>
      <c r="AA22" s="26">
        <v>1629.1597582137435</v>
      </c>
      <c r="AB22" s="26">
        <f t="shared" si="10"/>
        <v>14998.398988176288</v>
      </c>
      <c r="AC22" s="26">
        <f t="shared" si="3"/>
        <v>507.70101182371218</v>
      </c>
      <c r="AD22" s="202">
        <f t="shared" si="1"/>
        <v>103.38503471086446</v>
      </c>
    </row>
    <row r="23" spans="2:30" ht="18" customHeight="1" x14ac:dyDescent="0.2">
      <c r="B23" s="207" t="s">
        <v>34</v>
      </c>
      <c r="C23" s="80">
        <f>+[3]PP!P22</f>
        <v>432.6</v>
      </c>
      <c r="D23" s="80">
        <f>+[3]PP!Q22</f>
        <v>129.5</v>
      </c>
      <c r="E23" s="80">
        <f>+[3]PP!R22</f>
        <v>318.3</v>
      </c>
      <c r="F23" s="80">
        <f>+[3]PP!S22</f>
        <v>156.9</v>
      </c>
      <c r="G23" s="80">
        <f>+[3]PP!T22</f>
        <v>187.2</v>
      </c>
      <c r="H23" s="80">
        <f>+[3]PP!U22</f>
        <v>1506.5</v>
      </c>
      <c r="I23" s="80">
        <f>+[3]PP!V22</f>
        <v>159.19999999999999</v>
      </c>
      <c r="J23" s="80">
        <f>+[3]PP!W22</f>
        <v>167.9</v>
      </c>
      <c r="K23" s="80">
        <f>+[3]PP!X22</f>
        <v>134.4</v>
      </c>
      <c r="L23" s="80">
        <f>+[3]PP!Y22</f>
        <v>169.8</v>
      </c>
      <c r="M23" s="80">
        <f>+[3]PP!Z22</f>
        <v>181.7</v>
      </c>
      <c r="N23" s="80">
        <f>+[3]PP!AA22</f>
        <v>436.5</v>
      </c>
      <c r="O23" s="25">
        <f t="shared" si="9"/>
        <v>3980.5</v>
      </c>
      <c r="P23" s="26">
        <v>432.56228475</v>
      </c>
      <c r="Q23" s="26">
        <v>129.4533644</v>
      </c>
      <c r="R23" s="26">
        <v>318.33111867000002</v>
      </c>
      <c r="S23" s="26">
        <v>156.93155913999999</v>
      </c>
      <c r="T23" s="26">
        <v>187.18925731000002</v>
      </c>
      <c r="U23" s="26">
        <v>1506.4591645</v>
      </c>
      <c r="V23" s="26">
        <v>159.23732385000002</v>
      </c>
      <c r="W23" s="26">
        <v>209.59545110174756</v>
      </c>
      <c r="X23" s="26">
        <v>219.28848547978299</v>
      </c>
      <c r="Y23" s="26">
        <v>290.89614700057939</v>
      </c>
      <c r="Z23" s="26">
        <v>199.08813070306442</v>
      </c>
      <c r="AA23" s="26">
        <v>203.91340320254625</v>
      </c>
      <c r="AB23" s="26">
        <f t="shared" si="10"/>
        <v>4012.9456901077206</v>
      </c>
      <c r="AC23" s="26">
        <f t="shared" si="3"/>
        <v>-32.445690107720566</v>
      </c>
      <c r="AD23" s="202">
        <f t="shared" si="1"/>
        <v>99.191474477521538</v>
      </c>
    </row>
    <row r="24" spans="2:30" ht="18" customHeight="1" x14ac:dyDescent="0.2">
      <c r="B24" s="205" t="s">
        <v>35</v>
      </c>
      <c r="C24" s="29">
        <f>+[3]PP!P23</f>
        <v>139.80000000000001</v>
      </c>
      <c r="D24" s="29">
        <f>+[3]PP!Q23</f>
        <v>154.19999999999999</v>
      </c>
      <c r="E24" s="29">
        <f>+[3]PP!R23</f>
        <v>226.8</v>
      </c>
      <c r="F24" s="29">
        <f>+[3]PP!S23</f>
        <v>157.6</v>
      </c>
      <c r="G24" s="29">
        <f>+[3]PP!T23</f>
        <v>200.2</v>
      </c>
      <c r="H24" s="29">
        <f>+[3]PP!U23</f>
        <v>199.1</v>
      </c>
      <c r="I24" s="29">
        <f>+[3]PP!V23</f>
        <v>194.7</v>
      </c>
      <c r="J24" s="29">
        <f>+[3]PP!W23</f>
        <v>146.30000000000001</v>
      </c>
      <c r="K24" s="29">
        <f>+[3]PP!X23</f>
        <v>143.1</v>
      </c>
      <c r="L24" s="29">
        <f>+[3]PP!Y23</f>
        <v>157</v>
      </c>
      <c r="M24" s="29">
        <f>+[3]PP!Z23</f>
        <v>161.5</v>
      </c>
      <c r="N24" s="29">
        <f>+[3]PP!AA23</f>
        <v>205.8</v>
      </c>
      <c r="O24" s="62">
        <f t="shared" si="9"/>
        <v>2086.1</v>
      </c>
      <c r="P24" s="18">
        <v>139.82015245000002</v>
      </c>
      <c r="Q24" s="18">
        <v>154.17216608000001</v>
      </c>
      <c r="R24" s="18">
        <v>226.84943180000002</v>
      </c>
      <c r="S24" s="18">
        <v>157.63366196000001</v>
      </c>
      <c r="T24" s="18">
        <v>200.21615374000001</v>
      </c>
      <c r="U24" s="18">
        <v>199.11896388999997</v>
      </c>
      <c r="V24" s="18">
        <v>194.65639268999999</v>
      </c>
      <c r="W24" s="18">
        <v>172.28276612575601</v>
      </c>
      <c r="X24" s="18">
        <v>208.83570878341604</v>
      </c>
      <c r="Y24" s="18">
        <v>222.35109402438397</v>
      </c>
      <c r="Z24" s="18">
        <v>177.41787745125603</v>
      </c>
      <c r="AA24" s="18">
        <v>213.56225064293599</v>
      </c>
      <c r="AB24" s="18">
        <f t="shared" si="10"/>
        <v>2266.9166196377482</v>
      </c>
      <c r="AC24" s="18">
        <f t="shared" si="3"/>
        <v>-180.81661963774832</v>
      </c>
      <c r="AD24" s="201">
        <f t="shared" si="1"/>
        <v>92.02367576860226</v>
      </c>
    </row>
    <row r="25" spans="2:30" ht="18" customHeight="1" x14ac:dyDescent="0.2">
      <c r="B25" s="23" t="s">
        <v>36</v>
      </c>
      <c r="C25" s="18">
        <f>+C26+C29+C37+C45</f>
        <v>44989.600000000006</v>
      </c>
      <c r="D25" s="18">
        <f t="shared" ref="D25:AB25" si="11">+D26+D29+D37+D45</f>
        <v>39172.699999999997</v>
      </c>
      <c r="E25" s="18">
        <f t="shared" si="11"/>
        <v>44682.400000000001</v>
      </c>
      <c r="F25" s="18">
        <f t="shared" si="11"/>
        <v>40538.299999999996</v>
      </c>
      <c r="G25" s="18">
        <f t="shared" si="11"/>
        <v>42190.600000000006</v>
      </c>
      <c r="H25" s="18">
        <f t="shared" si="11"/>
        <v>42428.2</v>
      </c>
      <c r="I25" s="18">
        <f t="shared" si="11"/>
        <v>42433</v>
      </c>
      <c r="J25" s="18">
        <f t="shared" si="11"/>
        <v>43662</v>
      </c>
      <c r="K25" s="18">
        <f t="shared" si="11"/>
        <v>43401.900000000009</v>
      </c>
      <c r="L25" s="18">
        <f t="shared" si="11"/>
        <v>42929.399999999994</v>
      </c>
      <c r="M25" s="18">
        <f t="shared" si="11"/>
        <v>45601.8</v>
      </c>
      <c r="N25" s="18">
        <f t="shared" si="11"/>
        <v>44047.399999999994</v>
      </c>
      <c r="O25" s="62">
        <f t="shared" si="11"/>
        <v>516077.29999999993</v>
      </c>
      <c r="P25" s="18">
        <f t="shared" si="11"/>
        <v>44989.624194609991</v>
      </c>
      <c r="Q25" s="18">
        <f t="shared" si="11"/>
        <v>39172.720494309993</v>
      </c>
      <c r="R25" s="18">
        <f t="shared" si="11"/>
        <v>44682.338083449999</v>
      </c>
      <c r="S25" s="18">
        <f t="shared" si="11"/>
        <v>40461.855027700003</v>
      </c>
      <c r="T25" s="18">
        <f t="shared" si="11"/>
        <v>42190.183600679993</v>
      </c>
      <c r="U25" s="18">
        <f t="shared" si="11"/>
        <v>42409.933969580001</v>
      </c>
      <c r="V25" s="18">
        <f t="shared" si="11"/>
        <v>43095.584279913142</v>
      </c>
      <c r="W25" s="18">
        <f t="shared" si="11"/>
        <v>45053.954823654873</v>
      </c>
      <c r="X25" s="18">
        <f t="shared" si="11"/>
        <v>45795.900809014958</v>
      </c>
      <c r="Y25" s="18">
        <f t="shared" si="11"/>
        <v>45395.891716097329</v>
      </c>
      <c r="Z25" s="18">
        <f t="shared" si="11"/>
        <v>48562.869918737255</v>
      </c>
      <c r="AA25" s="18">
        <f t="shared" si="11"/>
        <v>50280.619338349352</v>
      </c>
      <c r="AB25" s="18">
        <f t="shared" si="11"/>
        <v>532091.47625609685</v>
      </c>
      <c r="AC25" s="18">
        <f t="shared" si="3"/>
        <v>-16014.176256096922</v>
      </c>
      <c r="AD25" s="201">
        <f t="shared" si="1"/>
        <v>96.990333998812403</v>
      </c>
    </row>
    <row r="26" spans="2:30" ht="18" customHeight="1" x14ac:dyDescent="0.2">
      <c r="B26" s="38" t="s">
        <v>37</v>
      </c>
      <c r="C26" s="18">
        <f>+C27+C28</f>
        <v>29906.9</v>
      </c>
      <c r="D26" s="18">
        <f t="shared" ref="D26:AB26" si="12">+D27+D28</f>
        <v>25377.1</v>
      </c>
      <c r="E26" s="18">
        <f t="shared" si="12"/>
        <v>28964.5</v>
      </c>
      <c r="F26" s="18">
        <f t="shared" si="12"/>
        <v>26948.1</v>
      </c>
      <c r="G26" s="18">
        <f t="shared" si="12"/>
        <v>27154</v>
      </c>
      <c r="H26" s="18">
        <f t="shared" si="12"/>
        <v>27570.199999999997</v>
      </c>
      <c r="I26" s="18">
        <f t="shared" si="12"/>
        <v>28089.5</v>
      </c>
      <c r="J26" s="18">
        <f t="shared" si="12"/>
        <v>27940</v>
      </c>
      <c r="K26" s="18">
        <f t="shared" si="12"/>
        <v>28444</v>
      </c>
      <c r="L26" s="18">
        <f t="shared" si="12"/>
        <v>28292.6</v>
      </c>
      <c r="M26" s="18">
        <f t="shared" si="12"/>
        <v>29019.9</v>
      </c>
      <c r="N26" s="18">
        <f t="shared" si="12"/>
        <v>28986.799999999999</v>
      </c>
      <c r="O26" s="62">
        <f t="shared" si="12"/>
        <v>336693.6</v>
      </c>
      <c r="P26" s="18">
        <f t="shared" si="12"/>
        <v>29906.930723040001</v>
      </c>
      <c r="Q26" s="18">
        <f t="shared" si="12"/>
        <v>25377.06223969</v>
      </c>
      <c r="R26" s="18">
        <f t="shared" si="12"/>
        <v>28964.504633470002</v>
      </c>
      <c r="S26" s="18">
        <f t="shared" si="12"/>
        <v>26948.10190686</v>
      </c>
      <c r="T26" s="18">
        <f t="shared" si="12"/>
        <v>27153.532670699999</v>
      </c>
      <c r="U26" s="18">
        <f t="shared" si="12"/>
        <v>27553.60399426</v>
      </c>
      <c r="V26" s="18">
        <f t="shared" si="12"/>
        <v>28324.786125679999</v>
      </c>
      <c r="W26" s="18">
        <f t="shared" si="12"/>
        <v>29251.642524998213</v>
      </c>
      <c r="X26" s="18">
        <f t="shared" si="12"/>
        <v>30693.802317497524</v>
      </c>
      <c r="Y26" s="18">
        <f t="shared" si="12"/>
        <v>29732.947597624567</v>
      </c>
      <c r="Z26" s="18">
        <f t="shared" si="12"/>
        <v>31515.868200296158</v>
      </c>
      <c r="AA26" s="18">
        <f t="shared" si="12"/>
        <v>33089.785764129883</v>
      </c>
      <c r="AB26" s="18">
        <f t="shared" si="12"/>
        <v>348512.56869824638</v>
      </c>
      <c r="AC26" s="18">
        <f t="shared" si="3"/>
        <v>-11818.968698246405</v>
      </c>
      <c r="AD26" s="201">
        <f t="shared" si="1"/>
        <v>96.608739609480295</v>
      </c>
    </row>
    <row r="27" spans="2:30" ht="18" customHeight="1" x14ac:dyDescent="0.2">
      <c r="B27" s="39" t="s">
        <v>38</v>
      </c>
      <c r="C27" s="26">
        <f>+[3]PP!P26</f>
        <v>18118.900000000001</v>
      </c>
      <c r="D27" s="26">
        <f>+[3]PP!Q26</f>
        <v>14379</v>
      </c>
      <c r="E27" s="26">
        <f>+[3]PP!R26</f>
        <v>16312.1</v>
      </c>
      <c r="F27" s="26">
        <f>+[3]PP!S26</f>
        <v>15940.7</v>
      </c>
      <c r="G27" s="26">
        <f>+[3]PP!T26</f>
        <v>14605</v>
      </c>
      <c r="H27" s="26">
        <f>+[3]PP!U26</f>
        <v>15586.4</v>
      </c>
      <c r="I27" s="26">
        <f>+[3]PP!V26</f>
        <v>15449.8</v>
      </c>
      <c r="J27" s="26">
        <f>+[3]PP!W26</f>
        <v>15381.7</v>
      </c>
      <c r="K27" s="26">
        <f>+[3]PP!X26</f>
        <v>15633.3</v>
      </c>
      <c r="L27" s="26">
        <f>+[3]PP!Y26</f>
        <v>14571.9</v>
      </c>
      <c r="M27" s="26">
        <f>+[3]PP!Z26</f>
        <v>15237.7</v>
      </c>
      <c r="N27" s="26">
        <f>+[3]PP!AA26</f>
        <v>17371.099999999999</v>
      </c>
      <c r="O27" s="25">
        <f>SUM(C27:N27)</f>
        <v>188587.6</v>
      </c>
      <c r="P27" s="26">
        <v>18118.892603610002</v>
      </c>
      <c r="Q27" s="26">
        <v>14378.964836309999</v>
      </c>
      <c r="R27" s="26">
        <v>16312.128921719999</v>
      </c>
      <c r="S27" s="26">
        <v>15940.669523479999</v>
      </c>
      <c r="T27" s="26">
        <v>14604.525688309999</v>
      </c>
      <c r="U27" s="26">
        <v>15586.39893107</v>
      </c>
      <c r="V27" s="26">
        <v>15449.81593447</v>
      </c>
      <c r="W27" s="26">
        <v>14639.381620166683</v>
      </c>
      <c r="X27" s="26">
        <v>15817.863217543158</v>
      </c>
      <c r="Y27" s="26">
        <v>14448.698731381201</v>
      </c>
      <c r="Z27" s="26">
        <v>16451.584218530741</v>
      </c>
      <c r="AA27" s="26">
        <v>18401.489386820998</v>
      </c>
      <c r="AB27" s="26">
        <f>SUM(P27:AA27)</f>
        <v>190150.41361341276</v>
      </c>
      <c r="AC27" s="26">
        <f t="shared" si="3"/>
        <v>-1562.8136134127562</v>
      </c>
      <c r="AD27" s="202">
        <f t="shared" si="1"/>
        <v>99.178117163294715</v>
      </c>
    </row>
    <row r="28" spans="2:30" ht="18" customHeight="1" x14ac:dyDescent="0.2">
      <c r="B28" s="39" t="s">
        <v>39</v>
      </c>
      <c r="C28" s="26">
        <f>+[3]PP!P27</f>
        <v>11788</v>
      </c>
      <c r="D28" s="26">
        <f>+[3]PP!Q27</f>
        <v>10998.1</v>
      </c>
      <c r="E28" s="26">
        <f>+[3]PP!R27</f>
        <v>12652.4</v>
      </c>
      <c r="F28" s="26">
        <f>+[3]PP!S27</f>
        <v>11007.4</v>
      </c>
      <c r="G28" s="26">
        <f>+[3]PP!T27</f>
        <v>12549</v>
      </c>
      <c r="H28" s="26">
        <f>+[3]PP!U27</f>
        <v>11983.8</v>
      </c>
      <c r="I28" s="26">
        <f>+[3]PP!V27</f>
        <v>12639.7</v>
      </c>
      <c r="J28" s="26">
        <f>+[3]PP!W27</f>
        <v>12558.3</v>
      </c>
      <c r="K28" s="26">
        <f>+[3]PP!X27</f>
        <v>12810.7</v>
      </c>
      <c r="L28" s="26">
        <f>+[3]PP!Y27</f>
        <v>13720.7</v>
      </c>
      <c r="M28" s="26">
        <f>+[3]PP!Z27</f>
        <v>13782.2</v>
      </c>
      <c r="N28" s="26">
        <f>+[3]PP!AA27</f>
        <v>11615.7</v>
      </c>
      <c r="O28" s="25">
        <f>SUM(C28:N28)</f>
        <v>148106</v>
      </c>
      <c r="P28" s="26">
        <v>11788.038119430001</v>
      </c>
      <c r="Q28" s="26">
        <v>10998.097403379999</v>
      </c>
      <c r="R28" s="26">
        <v>12652.375711750001</v>
      </c>
      <c r="S28" s="26">
        <v>11007.432383379999</v>
      </c>
      <c r="T28" s="26">
        <v>12549.006982389999</v>
      </c>
      <c r="U28" s="26">
        <v>11967.20506319</v>
      </c>
      <c r="V28" s="26">
        <v>12874.970191209999</v>
      </c>
      <c r="W28" s="26">
        <v>14612.260904831532</v>
      </c>
      <c r="X28" s="26">
        <v>14875.939099954368</v>
      </c>
      <c r="Y28" s="26">
        <v>15284.248866243366</v>
      </c>
      <c r="Z28" s="26">
        <v>15064.283981765419</v>
      </c>
      <c r="AA28" s="26">
        <v>14688.296377308887</v>
      </c>
      <c r="AB28" s="26">
        <f>SUM(P28:AA28)</f>
        <v>158362.15508483359</v>
      </c>
      <c r="AC28" s="26">
        <f t="shared" si="3"/>
        <v>-10256.15508483359</v>
      </c>
      <c r="AD28" s="202">
        <f t="shared" si="1"/>
        <v>93.52360727893641</v>
      </c>
    </row>
    <row r="29" spans="2:30" ht="18" customHeight="1" x14ac:dyDescent="0.2">
      <c r="B29" s="208" t="s">
        <v>40</v>
      </c>
      <c r="C29" s="18">
        <f>SUM(C30:C36)</f>
        <v>12565.1</v>
      </c>
      <c r="D29" s="18">
        <f t="shared" ref="D29:AB29" si="13">SUM(D30:D36)</f>
        <v>11419.400000000001</v>
      </c>
      <c r="E29" s="18">
        <f t="shared" si="13"/>
        <v>13513.900000000001</v>
      </c>
      <c r="F29" s="18">
        <f t="shared" si="13"/>
        <v>11850.299999999997</v>
      </c>
      <c r="G29" s="18">
        <f t="shared" si="13"/>
        <v>12906.3</v>
      </c>
      <c r="H29" s="18">
        <f t="shared" si="13"/>
        <v>12964.8</v>
      </c>
      <c r="I29" s="18">
        <f t="shared" si="13"/>
        <v>12398</v>
      </c>
      <c r="J29" s="18">
        <f t="shared" si="13"/>
        <v>13776.5</v>
      </c>
      <c r="K29" s="18">
        <f t="shared" si="13"/>
        <v>12808.3</v>
      </c>
      <c r="L29" s="18">
        <f t="shared" si="13"/>
        <v>12496.1</v>
      </c>
      <c r="M29" s="18">
        <f t="shared" si="13"/>
        <v>14261.599999999999</v>
      </c>
      <c r="N29" s="18">
        <f t="shared" si="13"/>
        <v>12254.3</v>
      </c>
      <c r="O29" s="62">
        <f t="shared" si="13"/>
        <v>153214.6</v>
      </c>
      <c r="P29" s="18">
        <f t="shared" si="13"/>
        <v>12565.06233058</v>
      </c>
      <c r="Q29" s="18">
        <f t="shared" si="13"/>
        <v>11419.398963830001</v>
      </c>
      <c r="R29" s="18">
        <f t="shared" si="13"/>
        <v>13513.899679690001</v>
      </c>
      <c r="S29" s="18">
        <f t="shared" si="13"/>
        <v>11773.875542850001</v>
      </c>
      <c r="T29" s="18">
        <f t="shared" si="13"/>
        <v>12906.346140609998</v>
      </c>
      <c r="U29" s="18">
        <f t="shared" si="13"/>
        <v>12963.103670390001</v>
      </c>
      <c r="V29" s="18">
        <f t="shared" si="13"/>
        <v>12828.597281083146</v>
      </c>
      <c r="W29" s="18">
        <f t="shared" si="13"/>
        <v>13853.400416797353</v>
      </c>
      <c r="X29" s="18">
        <f t="shared" si="13"/>
        <v>13254.36300433641</v>
      </c>
      <c r="Y29" s="18">
        <f t="shared" si="13"/>
        <v>13555.916679262564</v>
      </c>
      <c r="Z29" s="18">
        <f t="shared" si="13"/>
        <v>14485.995166918732</v>
      </c>
      <c r="AA29" s="18">
        <f t="shared" si="13"/>
        <v>13995.195954960251</v>
      </c>
      <c r="AB29" s="18">
        <f t="shared" si="13"/>
        <v>157115.15483130846</v>
      </c>
      <c r="AC29" s="18">
        <f t="shared" si="3"/>
        <v>-3900.5548313084582</v>
      </c>
      <c r="AD29" s="201">
        <f t="shared" si="1"/>
        <v>97.517391090950838</v>
      </c>
    </row>
    <row r="30" spans="2:30" ht="18" customHeight="1" x14ac:dyDescent="0.2">
      <c r="B30" s="39" t="s">
        <v>157</v>
      </c>
      <c r="C30" s="26">
        <f>+[3]PP!P29</f>
        <v>3466.6</v>
      </c>
      <c r="D30" s="26">
        <f>+[3]PP!Q29</f>
        <v>3527.9</v>
      </c>
      <c r="E30" s="26">
        <f>+[3]PP!R29</f>
        <v>4490.5</v>
      </c>
      <c r="F30" s="26">
        <f>+[3]PP!S29</f>
        <v>3583.4</v>
      </c>
      <c r="G30" s="26">
        <f>+[3]PP!T29</f>
        <v>3922.8</v>
      </c>
      <c r="H30" s="26">
        <f>+[3]PP!U29</f>
        <v>4263</v>
      </c>
      <c r="I30" s="26">
        <f>+[3]PP!V29</f>
        <v>3776.1</v>
      </c>
      <c r="J30" s="26">
        <f>+[3]PP!W29</f>
        <v>4543.5</v>
      </c>
      <c r="K30" s="26">
        <f>+[3]PP!X29</f>
        <v>3762.2</v>
      </c>
      <c r="L30" s="26">
        <f>+[3]PP!Y29</f>
        <v>3643.9</v>
      </c>
      <c r="M30" s="26">
        <f>+[3]PP!Z29</f>
        <v>4783.8</v>
      </c>
      <c r="N30" s="26">
        <f>+[3]PP!AA29</f>
        <v>3425</v>
      </c>
      <c r="O30" s="25">
        <f t="shared" ref="O30:O36" si="14">SUM(C30:N30)</f>
        <v>47188.700000000004</v>
      </c>
      <c r="P30" s="52">
        <v>3466.5597926099999</v>
      </c>
      <c r="Q30" s="52">
        <v>3527.9385149</v>
      </c>
      <c r="R30" s="52">
        <v>4490.5020840899997</v>
      </c>
      <c r="S30" s="52">
        <v>3583.3432463700001</v>
      </c>
      <c r="T30" s="52">
        <v>3922.83203331</v>
      </c>
      <c r="U30" s="52">
        <v>4262.9727546599997</v>
      </c>
      <c r="V30" s="52">
        <v>3776.0619401700001</v>
      </c>
      <c r="W30" s="52">
        <v>4277.4326097903404</v>
      </c>
      <c r="X30" s="52">
        <v>3701.5941678909999</v>
      </c>
      <c r="Y30" s="52">
        <v>3646.7989134391505</v>
      </c>
      <c r="Z30" s="52">
        <v>4615.1331958822302</v>
      </c>
      <c r="AA30" s="52">
        <v>3867.0973084564598</v>
      </c>
      <c r="AB30" s="52">
        <f t="shared" ref="AB30:AB36" si="15">SUM(P30:AA30)</f>
        <v>47138.26656156918</v>
      </c>
      <c r="AC30" s="52">
        <f t="shared" si="3"/>
        <v>50.433438430824026</v>
      </c>
      <c r="AD30" s="202">
        <f t="shared" si="1"/>
        <v>100.10699043921132</v>
      </c>
    </row>
    <row r="31" spans="2:30" ht="18" customHeight="1" x14ac:dyDescent="0.2">
      <c r="B31" s="39" t="s">
        <v>158</v>
      </c>
      <c r="C31" s="26">
        <f>+[3]PP!P30</f>
        <v>2410</v>
      </c>
      <c r="D31" s="26">
        <f>+[3]PP!Q30</f>
        <v>2566</v>
      </c>
      <c r="E31" s="26">
        <f>+[3]PP!R30</f>
        <v>3229.2</v>
      </c>
      <c r="F31" s="26">
        <f>+[3]PP!S30</f>
        <v>2452.1</v>
      </c>
      <c r="G31" s="26">
        <f>+[3]PP!T30</f>
        <v>2639.3</v>
      </c>
      <c r="H31" s="26">
        <f>+[3]PP!U30</f>
        <v>2901.4</v>
      </c>
      <c r="I31" s="26">
        <f>+[3]PP!V30</f>
        <v>2524.6</v>
      </c>
      <c r="J31" s="26">
        <f>+[3]PP!W30</f>
        <v>3040.9</v>
      </c>
      <c r="K31" s="26">
        <f>+[3]PP!X30</f>
        <v>2502.6</v>
      </c>
      <c r="L31" s="26">
        <f>+[3]PP!Y30</f>
        <v>2489.9</v>
      </c>
      <c r="M31" s="26">
        <f>+[3]PP!Z30</f>
        <v>2953.1</v>
      </c>
      <c r="N31" s="26">
        <f>+[3]PP!AA30</f>
        <v>2516</v>
      </c>
      <c r="O31" s="25">
        <f t="shared" si="14"/>
        <v>32225.100000000002</v>
      </c>
      <c r="P31" s="52">
        <v>2409.9527149599999</v>
      </c>
      <c r="Q31" s="52">
        <v>2565.9804913200001</v>
      </c>
      <c r="R31" s="52">
        <v>3229.1634404000001</v>
      </c>
      <c r="S31" s="52">
        <v>2452.1394182700001</v>
      </c>
      <c r="T31" s="52">
        <v>2639.3347146900001</v>
      </c>
      <c r="U31" s="52">
        <v>2901.3550935500002</v>
      </c>
      <c r="V31" s="52">
        <v>2524.64878185</v>
      </c>
      <c r="W31" s="52">
        <v>2931.7751613362498</v>
      </c>
      <c r="X31" s="52">
        <v>2526.99937979366</v>
      </c>
      <c r="Y31" s="52">
        <v>2434.89805793192</v>
      </c>
      <c r="Z31" s="52">
        <v>2924.2541982448738</v>
      </c>
      <c r="AA31" s="52">
        <v>2889.9724082547395</v>
      </c>
      <c r="AB31" s="52">
        <f t="shared" si="15"/>
        <v>32430.473860601443</v>
      </c>
      <c r="AC31" s="52">
        <f t="shared" si="3"/>
        <v>-205.37386060144127</v>
      </c>
      <c r="AD31" s="202">
        <f t="shared" si="1"/>
        <v>99.366725686820928</v>
      </c>
    </row>
    <row r="32" spans="2:30" ht="18" customHeight="1" x14ac:dyDescent="0.2">
      <c r="B32" s="39" t="s">
        <v>159</v>
      </c>
      <c r="C32" s="26">
        <f>+[3]PP!P31</f>
        <v>4485.8999999999996</v>
      </c>
      <c r="D32" s="26">
        <f>+[3]PP!Q31</f>
        <v>3286.9</v>
      </c>
      <c r="E32" s="26">
        <f>+[3]PP!R31</f>
        <v>3425.4</v>
      </c>
      <c r="F32" s="26">
        <f>+[3]PP!S31</f>
        <v>3490.3</v>
      </c>
      <c r="G32" s="26">
        <f>+[3]PP!T31</f>
        <v>3620.7</v>
      </c>
      <c r="H32" s="26">
        <f>+[3]PP!U31</f>
        <v>3329.5</v>
      </c>
      <c r="I32" s="26">
        <f>+[3]PP!V31</f>
        <v>3441.7</v>
      </c>
      <c r="J32" s="26">
        <f>+[3]PP!W31</f>
        <v>3422.4</v>
      </c>
      <c r="K32" s="26">
        <f>+[3]PP!X31</f>
        <v>3780.3</v>
      </c>
      <c r="L32" s="26">
        <f>+[3]PP!Y31</f>
        <v>3716.8</v>
      </c>
      <c r="M32" s="26">
        <f>+[3]PP!Z31</f>
        <v>3868.6</v>
      </c>
      <c r="N32" s="26">
        <f>+[3]PP!AA31</f>
        <v>4036</v>
      </c>
      <c r="O32" s="25">
        <f t="shared" si="14"/>
        <v>43904.5</v>
      </c>
      <c r="P32" s="26">
        <v>4485.8867202699994</v>
      </c>
      <c r="Q32" s="26">
        <v>3286.8732204700004</v>
      </c>
      <c r="R32" s="26">
        <v>3425.4295292300003</v>
      </c>
      <c r="S32" s="26">
        <v>3490.2735707500001</v>
      </c>
      <c r="T32" s="26">
        <v>3620.6383943299998</v>
      </c>
      <c r="U32" s="26">
        <v>3328.2260240299997</v>
      </c>
      <c r="V32" s="26">
        <v>3883.2524205157365</v>
      </c>
      <c r="W32" s="26">
        <v>4123.413169284453</v>
      </c>
      <c r="X32" s="26">
        <v>4496.168453180112</v>
      </c>
      <c r="Y32" s="26">
        <v>4710.6300291506632</v>
      </c>
      <c r="Z32" s="26">
        <v>4352.4699026293283</v>
      </c>
      <c r="AA32" s="26">
        <v>4552.6134158768155</v>
      </c>
      <c r="AB32" s="26">
        <f t="shared" si="15"/>
        <v>47755.874849717111</v>
      </c>
      <c r="AC32" s="26">
        <f t="shared" si="3"/>
        <v>-3851.3748497171109</v>
      </c>
      <c r="AD32" s="202">
        <f t="shared" si="1"/>
        <v>91.9352857384835</v>
      </c>
    </row>
    <row r="33" spans="2:30" ht="18" customHeight="1" x14ac:dyDescent="0.2">
      <c r="B33" s="39" t="s">
        <v>44</v>
      </c>
      <c r="C33" s="26">
        <f>+[3]PP!P32</f>
        <v>176.5</v>
      </c>
      <c r="D33" s="26">
        <f>+[3]PP!Q32</f>
        <v>191.2</v>
      </c>
      <c r="E33" s="26">
        <f>+[3]PP!R32</f>
        <v>203.7</v>
      </c>
      <c r="F33" s="26">
        <f>+[3]PP!S32</f>
        <v>209.5</v>
      </c>
      <c r="G33" s="26">
        <f>+[3]PP!T32</f>
        <v>328.2</v>
      </c>
      <c r="H33" s="26">
        <f>+[3]PP!U32</f>
        <v>241.6</v>
      </c>
      <c r="I33" s="26">
        <f>+[3]PP!V32</f>
        <v>192.7</v>
      </c>
      <c r="J33" s="26">
        <f>+[3]PP!W32</f>
        <v>294.2</v>
      </c>
      <c r="K33" s="26">
        <f>+[3]PP!X32</f>
        <v>362.9</v>
      </c>
      <c r="L33" s="26">
        <f>+[3]PP!Y32</f>
        <v>299.60000000000002</v>
      </c>
      <c r="M33" s="26">
        <f>+[3]PP!Z32</f>
        <v>476.8</v>
      </c>
      <c r="N33" s="26">
        <f>+[3]PP!AA32</f>
        <v>111.2</v>
      </c>
      <c r="O33" s="25">
        <f t="shared" si="14"/>
        <v>3088.1</v>
      </c>
      <c r="P33" s="26">
        <v>176.51769944999998</v>
      </c>
      <c r="Q33" s="26">
        <v>191.18890694999999</v>
      </c>
      <c r="R33" s="26">
        <v>203.73258454</v>
      </c>
      <c r="S33" s="26">
        <v>209.54603896</v>
      </c>
      <c r="T33" s="26">
        <v>328.15493630999993</v>
      </c>
      <c r="U33" s="26">
        <v>241.58011353000001</v>
      </c>
      <c r="V33" s="26">
        <v>226.02652774740892</v>
      </c>
      <c r="W33" s="26">
        <v>279.77856477648567</v>
      </c>
      <c r="X33" s="26">
        <v>290.23300254914653</v>
      </c>
      <c r="Y33" s="26">
        <v>388.82956851490229</v>
      </c>
      <c r="Z33" s="26">
        <v>395.71425484407575</v>
      </c>
      <c r="AA33" s="26">
        <v>382.72713403722929</v>
      </c>
      <c r="AB33" s="26">
        <f t="shared" si="15"/>
        <v>3314.0293322092484</v>
      </c>
      <c r="AC33" s="26">
        <f t="shared" si="3"/>
        <v>-225.92933220924851</v>
      </c>
      <c r="AD33" s="202">
        <f t="shared" si="1"/>
        <v>93.182639332324911</v>
      </c>
    </row>
    <row r="34" spans="2:30" ht="18" customHeight="1" x14ac:dyDescent="0.2">
      <c r="B34" s="39" t="s">
        <v>45</v>
      </c>
      <c r="C34" s="26">
        <f>+[3]PP!P33</f>
        <v>759</v>
      </c>
      <c r="D34" s="26">
        <f>+[3]PP!Q33</f>
        <v>751</v>
      </c>
      <c r="E34" s="26">
        <f>+[3]PP!R33</f>
        <v>728.5</v>
      </c>
      <c r="F34" s="26">
        <f>+[3]PP!S33</f>
        <v>741.8</v>
      </c>
      <c r="G34" s="26">
        <f>+[3]PP!T33</f>
        <v>745.5</v>
      </c>
      <c r="H34" s="26">
        <f>+[3]PP!U33</f>
        <v>753.8</v>
      </c>
      <c r="I34" s="26">
        <f>+[3]PP!V33</f>
        <v>752</v>
      </c>
      <c r="J34" s="26">
        <f>+[3]PP!W33</f>
        <v>756.7</v>
      </c>
      <c r="K34" s="26">
        <f>+[3]PP!X33</f>
        <v>758.1</v>
      </c>
      <c r="L34" s="26">
        <f>+[3]PP!Y33</f>
        <v>761.5</v>
      </c>
      <c r="M34" s="26">
        <f>+[3]PP!Z33</f>
        <v>770.6</v>
      </c>
      <c r="N34" s="26">
        <f>+[3]PP!AA33</f>
        <v>757</v>
      </c>
      <c r="O34" s="25">
        <f t="shared" si="14"/>
        <v>9035.5</v>
      </c>
      <c r="P34" s="26">
        <v>758.98440192999999</v>
      </c>
      <c r="Q34" s="26">
        <v>751.03495197000007</v>
      </c>
      <c r="R34" s="26">
        <v>728.51664280999989</v>
      </c>
      <c r="S34" s="26">
        <v>741.80061449000004</v>
      </c>
      <c r="T34" s="26">
        <v>745.50417359000005</v>
      </c>
      <c r="U34" s="26">
        <v>753.82679637000001</v>
      </c>
      <c r="V34" s="26">
        <v>751.98857745999999</v>
      </c>
      <c r="W34" s="26">
        <v>764.92149865128022</v>
      </c>
      <c r="X34" s="26">
        <v>755.54160567450833</v>
      </c>
      <c r="Y34" s="26">
        <v>749.87367356620575</v>
      </c>
      <c r="Z34" s="26">
        <v>751.75825289719683</v>
      </c>
      <c r="AA34" s="26">
        <v>749.02110213494598</v>
      </c>
      <c r="AB34" s="26">
        <f t="shared" si="15"/>
        <v>9002.7722915441373</v>
      </c>
      <c r="AC34" s="26">
        <f t="shared" si="3"/>
        <v>32.727708455862739</v>
      </c>
      <c r="AD34" s="202">
        <f t="shared" si="1"/>
        <v>100.36352922628735</v>
      </c>
    </row>
    <row r="35" spans="2:30" ht="18" customHeight="1" x14ac:dyDescent="0.2">
      <c r="B35" s="39" t="s">
        <v>46</v>
      </c>
      <c r="C35" s="26">
        <f>+[3]PP!P34</f>
        <v>897</v>
      </c>
      <c r="D35" s="26">
        <f>+[3]PP!Q34</f>
        <v>726.7</v>
      </c>
      <c r="E35" s="26">
        <f>+[3]PP!R34</f>
        <v>872.6</v>
      </c>
      <c r="F35" s="26">
        <f>+[3]PP!S34</f>
        <v>966.8</v>
      </c>
      <c r="G35" s="26">
        <f>+[3]PP!T34</f>
        <v>1111.5</v>
      </c>
      <c r="H35" s="26">
        <f>+[3]PP!U34</f>
        <v>940.6</v>
      </c>
      <c r="I35" s="26">
        <f>+[3]PP!V34</f>
        <v>1114.5999999999999</v>
      </c>
      <c r="J35" s="26">
        <f>+[3]PP!W34</f>
        <v>1031.4000000000001</v>
      </c>
      <c r="K35" s="26">
        <f>+[3]PP!X34</f>
        <v>1053.5</v>
      </c>
      <c r="L35" s="26">
        <f>+[3]PP!Y34</f>
        <v>936.4</v>
      </c>
      <c r="M35" s="26">
        <f>+[3]PP!Z34</f>
        <v>891.4</v>
      </c>
      <c r="N35" s="26">
        <f>+[3]PP!AA34</f>
        <v>948.8</v>
      </c>
      <c r="O35" s="25">
        <f t="shared" si="14"/>
        <v>11491.3</v>
      </c>
      <c r="P35" s="26">
        <v>897.05791900999998</v>
      </c>
      <c r="Q35" s="26">
        <v>726.73037364000004</v>
      </c>
      <c r="R35" s="26">
        <v>872.62335838000001</v>
      </c>
      <c r="S35" s="26">
        <v>966.81646167999997</v>
      </c>
      <c r="T35" s="26">
        <v>1111.4914370399999</v>
      </c>
      <c r="U35" s="26">
        <v>940.59271309999997</v>
      </c>
      <c r="V35" s="26">
        <v>1114.59173048</v>
      </c>
      <c r="W35" s="26">
        <v>915.90450347484386</v>
      </c>
      <c r="X35" s="26">
        <v>861.59780135412689</v>
      </c>
      <c r="Y35" s="26">
        <v>869.59511596240952</v>
      </c>
      <c r="Z35" s="26">
        <v>800.69448040754594</v>
      </c>
      <c r="AA35" s="26">
        <v>809.50127581772608</v>
      </c>
      <c r="AB35" s="26">
        <f t="shared" si="15"/>
        <v>10887.197170346652</v>
      </c>
      <c r="AC35" s="26">
        <f t="shared" si="3"/>
        <v>604.10282965334773</v>
      </c>
      <c r="AD35" s="202">
        <f t="shared" si="1"/>
        <v>105.54874519310384</v>
      </c>
    </row>
    <row r="36" spans="2:30" ht="18" customHeight="1" x14ac:dyDescent="0.2">
      <c r="B36" s="39" t="s">
        <v>34</v>
      </c>
      <c r="C36" s="26">
        <f>+[3]PP!P35</f>
        <v>370.1</v>
      </c>
      <c r="D36" s="26">
        <f>+[3]PP!Q35</f>
        <v>369.7</v>
      </c>
      <c r="E36" s="26">
        <f>+[3]PP!R35</f>
        <v>564</v>
      </c>
      <c r="F36" s="26">
        <f>+[3]PP!S35</f>
        <v>406.4</v>
      </c>
      <c r="G36" s="26">
        <f>+[3]PP!T35</f>
        <v>538.29999999999995</v>
      </c>
      <c r="H36" s="26">
        <f>+[3]PP!U35</f>
        <v>534.9</v>
      </c>
      <c r="I36" s="26">
        <f>+[3]PP!V35</f>
        <v>596.29999999999995</v>
      </c>
      <c r="J36" s="26">
        <f>+[3]PP!W35</f>
        <v>687.4</v>
      </c>
      <c r="K36" s="26">
        <f>+[3]PP!X35</f>
        <v>588.70000000000005</v>
      </c>
      <c r="L36" s="26">
        <f>+[3]PP!Y35</f>
        <v>648</v>
      </c>
      <c r="M36" s="26">
        <f>+[3]PP!Z35</f>
        <v>517.29999999999995</v>
      </c>
      <c r="N36" s="26">
        <f>+[3]PP!AA35</f>
        <v>460.3</v>
      </c>
      <c r="O36" s="25">
        <f t="shared" si="14"/>
        <v>6281.4000000000005</v>
      </c>
      <c r="P36" s="26">
        <v>370.10308234999997</v>
      </c>
      <c r="Q36" s="26">
        <v>369.65250458000003</v>
      </c>
      <c r="R36" s="26">
        <v>563.93204023999999</v>
      </c>
      <c r="S36" s="26">
        <v>329.95619232999996</v>
      </c>
      <c r="T36" s="26">
        <v>538.39045134000003</v>
      </c>
      <c r="U36" s="26">
        <v>534.55017514999997</v>
      </c>
      <c r="V36" s="26">
        <v>552.02730285999996</v>
      </c>
      <c r="W36" s="26">
        <v>560.17490948370175</v>
      </c>
      <c r="X36" s="26">
        <v>622.22859389385621</v>
      </c>
      <c r="Y36" s="26">
        <v>755.29132069731236</v>
      </c>
      <c r="Z36" s="26">
        <v>645.97088201348276</v>
      </c>
      <c r="AA36" s="26">
        <v>744.26331038233332</v>
      </c>
      <c r="AB36" s="26">
        <f t="shared" si="15"/>
        <v>6586.5407653206876</v>
      </c>
      <c r="AC36" s="26">
        <f t="shared" si="3"/>
        <v>-305.14076532068702</v>
      </c>
      <c r="AD36" s="202">
        <f t="shared" si="1"/>
        <v>95.367207519198743</v>
      </c>
    </row>
    <row r="37" spans="2:30" ht="18" customHeight="1" x14ac:dyDescent="0.2">
      <c r="B37" s="38" t="s">
        <v>47</v>
      </c>
      <c r="C37" s="18">
        <f>+C38+C39+C40+C43+C44</f>
        <v>2318.2999999999997</v>
      </c>
      <c r="D37" s="18">
        <f t="shared" ref="D37:AB37" si="16">+D38+D39+D40+D43+D44</f>
        <v>2262.6999999999998</v>
      </c>
      <c r="E37" s="18">
        <f t="shared" si="16"/>
        <v>2083.1999999999998</v>
      </c>
      <c r="F37" s="18">
        <f t="shared" si="16"/>
        <v>1631.8999999999999</v>
      </c>
      <c r="G37" s="18">
        <f t="shared" si="16"/>
        <v>1987.5</v>
      </c>
      <c r="H37" s="18">
        <f t="shared" si="16"/>
        <v>1746.1</v>
      </c>
      <c r="I37" s="18">
        <f t="shared" si="16"/>
        <v>1760.9</v>
      </c>
      <c r="J37" s="18">
        <f t="shared" si="16"/>
        <v>1768.8000000000002</v>
      </c>
      <c r="K37" s="18">
        <f t="shared" si="16"/>
        <v>1985.2999999999997</v>
      </c>
      <c r="L37" s="18">
        <f t="shared" si="16"/>
        <v>1923.0000000000002</v>
      </c>
      <c r="M37" s="18">
        <f t="shared" si="16"/>
        <v>2110.8000000000002</v>
      </c>
      <c r="N37" s="18">
        <f t="shared" si="16"/>
        <v>2399.1</v>
      </c>
      <c r="O37" s="62">
        <f t="shared" si="16"/>
        <v>23977.599999999999</v>
      </c>
      <c r="P37" s="18">
        <f t="shared" si="16"/>
        <v>2318.2940492800003</v>
      </c>
      <c r="Q37" s="18">
        <f t="shared" si="16"/>
        <v>2262.5990037900001</v>
      </c>
      <c r="R37" s="18">
        <f t="shared" si="16"/>
        <v>2083.1431969</v>
      </c>
      <c r="S37" s="18">
        <f t="shared" si="16"/>
        <v>1631.9104938800001</v>
      </c>
      <c r="T37" s="18">
        <f t="shared" si="16"/>
        <v>1987.4510460899999</v>
      </c>
      <c r="U37" s="18">
        <f t="shared" si="16"/>
        <v>1746.07073317</v>
      </c>
      <c r="V37" s="18">
        <f t="shared" si="16"/>
        <v>1757.9353978300001</v>
      </c>
      <c r="W37" s="18">
        <f t="shared" si="16"/>
        <v>1619.5543538064028</v>
      </c>
      <c r="X37" s="18">
        <f t="shared" si="16"/>
        <v>1615.8372834999152</v>
      </c>
      <c r="Y37" s="18">
        <f t="shared" si="16"/>
        <v>1855.2938226627853</v>
      </c>
      <c r="Z37" s="18">
        <f t="shared" si="16"/>
        <v>2367.1085386862906</v>
      </c>
      <c r="AA37" s="18">
        <f t="shared" si="16"/>
        <v>3016.351083435</v>
      </c>
      <c r="AB37" s="18">
        <f t="shared" si="16"/>
        <v>24261.549003030395</v>
      </c>
      <c r="AC37" s="18">
        <f t="shared" si="3"/>
        <v>-283.94900303039685</v>
      </c>
      <c r="AD37" s="201">
        <f t="shared" si="1"/>
        <v>98.829633660262459</v>
      </c>
    </row>
    <row r="38" spans="2:30" ht="18" customHeight="1" x14ac:dyDescent="0.2">
      <c r="B38" s="39" t="s">
        <v>48</v>
      </c>
      <c r="C38" s="26">
        <f>+[3]PP!P37</f>
        <v>1303.4000000000001</v>
      </c>
      <c r="D38" s="26">
        <f>+[3]PP!Q37</f>
        <v>1503.3</v>
      </c>
      <c r="E38" s="26">
        <f>+[3]PP!R37</f>
        <v>1846</v>
      </c>
      <c r="F38" s="26">
        <f>+[3]PP!S37</f>
        <v>1442.8</v>
      </c>
      <c r="G38" s="26">
        <f>+[3]PP!T37</f>
        <v>1791.6</v>
      </c>
      <c r="H38" s="26">
        <f>+[3]PP!U37</f>
        <v>1555.1</v>
      </c>
      <c r="I38" s="26">
        <f>+[3]PP!V37</f>
        <v>1569.5</v>
      </c>
      <c r="J38" s="26">
        <f>+[3]PP!W37</f>
        <v>1580.2</v>
      </c>
      <c r="K38" s="26">
        <f>+[3]PP!X37</f>
        <v>1802.6</v>
      </c>
      <c r="L38" s="26">
        <f>+[3]PP!Y37</f>
        <v>1666.4</v>
      </c>
      <c r="M38" s="26">
        <f>+[3]PP!Z37</f>
        <v>1631.2</v>
      </c>
      <c r="N38" s="26">
        <f>+[3]PP!AA37</f>
        <v>1637.1</v>
      </c>
      <c r="O38" s="25">
        <f t="shared" ref="O38:O45" si="17">SUM(C38:N38)</f>
        <v>19329.2</v>
      </c>
      <c r="P38" s="26">
        <v>1303.35607777</v>
      </c>
      <c r="Q38" s="26">
        <v>1503.26963359</v>
      </c>
      <c r="R38" s="26">
        <v>1846.0009121600001</v>
      </c>
      <c r="S38" s="26">
        <v>1442.7865057500001</v>
      </c>
      <c r="T38" s="26">
        <v>1791.64092336</v>
      </c>
      <c r="U38" s="26">
        <v>1555.0627161500001</v>
      </c>
      <c r="V38" s="26">
        <v>1569.4480197</v>
      </c>
      <c r="W38" s="26">
        <v>1404.90585573108</v>
      </c>
      <c r="X38" s="26">
        <v>1387.873199551261</v>
      </c>
      <c r="Y38" s="26">
        <v>1430.3147873927612</v>
      </c>
      <c r="Z38" s="26">
        <v>1717.2211418685438</v>
      </c>
      <c r="AA38" s="26">
        <v>1743.6132837887637</v>
      </c>
      <c r="AB38" s="26">
        <f t="shared" ref="AB38:AB45" si="18">SUM(P38:AA38)</f>
        <v>18695.493056812411</v>
      </c>
      <c r="AC38" s="26">
        <f t="shared" si="3"/>
        <v>633.70694318758979</v>
      </c>
      <c r="AD38" s="202">
        <f t="shared" si="1"/>
        <v>103.38962412631676</v>
      </c>
    </row>
    <row r="39" spans="2:30" ht="18" customHeight="1" x14ac:dyDescent="0.2">
      <c r="B39" s="39" t="s">
        <v>49</v>
      </c>
      <c r="C39" s="26">
        <f>+[3]PP!P38</f>
        <v>867.8</v>
      </c>
      <c r="D39" s="26">
        <f>+[3]PP!Q38</f>
        <v>619.79999999999995</v>
      </c>
      <c r="E39" s="26">
        <f>+[3]PP!R38</f>
        <v>79.900000000000006</v>
      </c>
      <c r="F39" s="26">
        <f>+[3]PP!S38</f>
        <v>42</v>
      </c>
      <c r="G39" s="26">
        <f>+[3]PP!T38</f>
        <v>47.2</v>
      </c>
      <c r="H39" s="26">
        <f>+[3]PP!U38</f>
        <v>41.5</v>
      </c>
      <c r="I39" s="26">
        <f>+[3]PP!V38</f>
        <v>41.9</v>
      </c>
      <c r="J39" s="26">
        <f>+[3]PP!W38</f>
        <v>39.5</v>
      </c>
      <c r="K39" s="26">
        <f>+[3]PP!X38</f>
        <v>40.5</v>
      </c>
      <c r="L39" s="26">
        <f>+[3]PP!Y38</f>
        <v>87.8</v>
      </c>
      <c r="M39" s="26">
        <f>+[3]PP!Z38</f>
        <v>312.39999999999998</v>
      </c>
      <c r="N39" s="26">
        <f>+[3]PP!AA38</f>
        <v>545.20000000000005</v>
      </c>
      <c r="O39" s="25">
        <f t="shared" si="17"/>
        <v>2765.5</v>
      </c>
      <c r="P39" s="26">
        <v>867.802325</v>
      </c>
      <c r="Q39" s="26">
        <v>619.76930000000004</v>
      </c>
      <c r="R39" s="26">
        <v>79.884424999999993</v>
      </c>
      <c r="S39" s="26">
        <v>41.990675000000003</v>
      </c>
      <c r="T39" s="26">
        <v>47.213349999999998</v>
      </c>
      <c r="U39" s="26">
        <v>41.432924999999997</v>
      </c>
      <c r="V39" s="26">
        <v>41.880650000000003</v>
      </c>
      <c r="W39" s="26">
        <v>56.909837301193996</v>
      </c>
      <c r="X39" s="26">
        <v>70.357405247253652</v>
      </c>
      <c r="Y39" s="26">
        <v>269.18529177914712</v>
      </c>
      <c r="Z39" s="26">
        <v>491.50024327809911</v>
      </c>
      <c r="AA39" s="26">
        <v>1109.0946057679628</v>
      </c>
      <c r="AB39" s="26">
        <f t="shared" si="18"/>
        <v>3737.0210333736568</v>
      </c>
      <c r="AC39" s="26">
        <f t="shared" si="3"/>
        <v>-971.52103337365679</v>
      </c>
      <c r="AD39" s="202">
        <f t="shared" si="1"/>
        <v>74.002794613746119</v>
      </c>
    </row>
    <row r="40" spans="2:30" ht="18" customHeight="1" x14ac:dyDescent="0.2">
      <c r="B40" s="56" t="s">
        <v>50</v>
      </c>
      <c r="C40" s="18">
        <f>+[3]PP!P39</f>
        <v>29</v>
      </c>
      <c r="D40" s="18">
        <f>+[3]PP!Q39</f>
        <v>21.5</v>
      </c>
      <c r="E40" s="18">
        <f>+[3]PP!R39</f>
        <v>29.3</v>
      </c>
      <c r="F40" s="18">
        <f>+[3]PP!S39</f>
        <v>19.3</v>
      </c>
      <c r="G40" s="18">
        <f>+[3]PP!T39</f>
        <v>20.399999999999999</v>
      </c>
      <c r="H40" s="18">
        <f>+[3]PP!U39</f>
        <v>20</v>
      </c>
      <c r="I40" s="18">
        <f>+[3]PP!V39</f>
        <v>21.3</v>
      </c>
      <c r="J40" s="18">
        <f>+[3]PP!W39</f>
        <v>20.3</v>
      </c>
      <c r="K40" s="18">
        <f>+[3]PP!X39</f>
        <v>8.6</v>
      </c>
      <c r="L40" s="18">
        <f>+[3]PP!Y39</f>
        <v>25.200000000000003</v>
      </c>
      <c r="M40" s="18">
        <f>+[3]PP!Z39</f>
        <v>32.700000000000003</v>
      </c>
      <c r="N40" s="18">
        <f>+[3]PP!AA39</f>
        <v>26</v>
      </c>
      <c r="O40" s="62">
        <f t="shared" si="17"/>
        <v>273.60000000000002</v>
      </c>
      <c r="P40" s="18">
        <f t="shared" ref="P40:T40" si="19">+P41+P42</f>
        <v>29.019974529999999</v>
      </c>
      <c r="Q40" s="18">
        <f t="shared" si="19"/>
        <v>21.430185479999999</v>
      </c>
      <c r="R40" s="18">
        <f t="shared" si="19"/>
        <v>29.228658090000003</v>
      </c>
      <c r="S40" s="18">
        <f t="shared" si="19"/>
        <v>19.32758716</v>
      </c>
      <c r="T40" s="18">
        <f t="shared" si="19"/>
        <v>20.38665881</v>
      </c>
      <c r="U40" s="18">
        <f>+U41+U42</f>
        <v>20.032796990000001</v>
      </c>
      <c r="V40" s="18">
        <f>+V41+V42</f>
        <v>18.407858910000002</v>
      </c>
      <c r="W40" s="18">
        <f t="shared" ref="W40:Y40" si="20">+W41+W42</f>
        <v>19.546471963722563</v>
      </c>
      <c r="X40" s="18">
        <f t="shared" si="20"/>
        <v>20.432494566398461</v>
      </c>
      <c r="Y40" s="18">
        <f t="shared" si="20"/>
        <v>16.648991821147487</v>
      </c>
      <c r="Z40" s="18">
        <v>18.009014818181452</v>
      </c>
      <c r="AA40" s="18">
        <v>21.886240926114333</v>
      </c>
      <c r="AB40" s="18">
        <f t="shared" si="18"/>
        <v>254.35693406556427</v>
      </c>
      <c r="AC40" s="18">
        <f t="shared" si="3"/>
        <v>19.243065934435748</v>
      </c>
      <c r="AD40" s="201">
        <f t="shared" si="1"/>
        <v>107.5653789448003</v>
      </c>
    </row>
    <row r="41" spans="2:30" ht="18" customHeight="1" x14ac:dyDescent="0.2">
      <c r="B41" s="57" t="s">
        <v>51</v>
      </c>
      <c r="C41" s="26">
        <f>+[3]PP!P40</f>
        <v>16.2</v>
      </c>
      <c r="D41" s="26">
        <f>+[3]PP!Q40</f>
        <v>10.199999999999999</v>
      </c>
      <c r="E41" s="26">
        <f>+[3]PP!R40</f>
        <v>10.199999999999999</v>
      </c>
      <c r="F41" s="26">
        <f>+[3]PP!S40</f>
        <v>9.4</v>
      </c>
      <c r="G41" s="26">
        <f>+[3]PP!T40</f>
        <v>8.6999999999999993</v>
      </c>
      <c r="H41" s="26">
        <f>+[3]PP!U40</f>
        <v>6.3</v>
      </c>
      <c r="I41" s="26">
        <f>+[3]PP!V40</f>
        <v>8.5</v>
      </c>
      <c r="J41" s="26">
        <f>+[3]PP!W40</f>
        <v>9.3000000000000007</v>
      </c>
      <c r="K41" s="26">
        <f>+[3]PP!X40</f>
        <v>5</v>
      </c>
      <c r="L41" s="26">
        <f>+[3]PP!Y40</f>
        <v>10.4</v>
      </c>
      <c r="M41" s="26">
        <f>+[3]PP!Z40</f>
        <v>11</v>
      </c>
      <c r="N41" s="26">
        <f>+[3]PP!AA40</f>
        <v>8.1999999999999993</v>
      </c>
      <c r="O41" s="25">
        <f t="shared" si="17"/>
        <v>113.39999999999999</v>
      </c>
      <c r="P41" s="26">
        <v>16.185344529999998</v>
      </c>
      <c r="Q41" s="26">
        <v>10.13110548</v>
      </c>
      <c r="R41" s="26">
        <v>10.14231309</v>
      </c>
      <c r="S41" s="26">
        <v>9.3686721600000009</v>
      </c>
      <c r="T41" s="26">
        <v>8.6933394199999992</v>
      </c>
      <c r="U41" s="26">
        <v>6.3330261800000001</v>
      </c>
      <c r="V41" s="26">
        <v>5.5631547599999998</v>
      </c>
      <c r="W41" s="26">
        <v>5.6519502637749124</v>
      </c>
      <c r="X41" s="26">
        <v>5.1056744212422593</v>
      </c>
      <c r="Y41" s="26">
        <v>5.1010835768499847</v>
      </c>
      <c r="Z41" s="26">
        <v>4.3537286023975224</v>
      </c>
      <c r="AA41" s="26">
        <v>6.4931660276896306</v>
      </c>
      <c r="AB41" s="26">
        <f t="shared" si="18"/>
        <v>93.122558511954296</v>
      </c>
      <c r="AC41" s="26">
        <f t="shared" si="3"/>
        <v>20.277441488045696</v>
      </c>
      <c r="AD41" s="202">
        <f t="shared" si="1"/>
        <v>121.77500469496083</v>
      </c>
    </row>
    <row r="42" spans="2:30" ht="18" customHeight="1" x14ac:dyDescent="0.2">
      <c r="B42" s="58" t="s">
        <v>52</v>
      </c>
      <c r="C42" s="59">
        <f>+[3]PP!P41</f>
        <v>12.8</v>
      </c>
      <c r="D42" s="59">
        <f>+[3]PP!Q41</f>
        <v>11.3</v>
      </c>
      <c r="E42" s="59">
        <f>+[3]PP!R41</f>
        <v>19.100000000000001</v>
      </c>
      <c r="F42" s="59">
        <f>+[3]PP!S41</f>
        <v>9.9</v>
      </c>
      <c r="G42" s="59">
        <f>+[3]PP!T41</f>
        <v>11.7</v>
      </c>
      <c r="H42" s="59">
        <f>+[3]PP!U41</f>
        <v>13.7</v>
      </c>
      <c r="I42" s="59">
        <f>+[3]PP!V41</f>
        <v>12.8</v>
      </c>
      <c r="J42" s="59">
        <f>+[3]PP!W41</f>
        <v>11</v>
      </c>
      <c r="K42" s="59">
        <f>+[3]PP!X41</f>
        <v>3.6</v>
      </c>
      <c r="L42" s="59">
        <f>+[3]PP!Y41</f>
        <v>14.8</v>
      </c>
      <c r="M42" s="59">
        <f>+[3]PP!Z41</f>
        <v>21.7</v>
      </c>
      <c r="N42" s="59">
        <f>+[3]PP!AA41</f>
        <v>17.8</v>
      </c>
      <c r="O42" s="59">
        <f t="shared" si="17"/>
        <v>160.19999999999999</v>
      </c>
      <c r="P42" s="59">
        <v>12.834630000000001</v>
      </c>
      <c r="Q42" s="59">
        <v>11.29908</v>
      </c>
      <c r="R42" s="59">
        <v>19.086345000000001</v>
      </c>
      <c r="S42" s="59">
        <v>9.9589149999999993</v>
      </c>
      <c r="T42" s="59">
        <v>11.693319390000001</v>
      </c>
      <c r="U42" s="59">
        <v>13.69977081</v>
      </c>
      <c r="V42" s="59">
        <v>12.84470415</v>
      </c>
      <c r="W42" s="59">
        <v>13.894521699947651</v>
      </c>
      <c r="X42" s="59">
        <v>15.3268201451562</v>
      </c>
      <c r="Y42" s="59">
        <v>11.547908244297501</v>
      </c>
      <c r="Z42" s="59">
        <v>13.65528621578393</v>
      </c>
      <c r="AA42" s="59">
        <v>15.3930748984247</v>
      </c>
      <c r="AB42" s="59">
        <f t="shared" si="18"/>
        <v>161.23437555360999</v>
      </c>
      <c r="AC42" s="59">
        <f t="shared" si="3"/>
        <v>-1.0343755536100048</v>
      </c>
      <c r="AD42" s="209">
        <f t="shared" si="1"/>
        <v>99.358464626381078</v>
      </c>
    </row>
    <row r="43" spans="2:30" ht="18" customHeight="1" x14ac:dyDescent="0.2">
      <c r="B43" s="39" t="s">
        <v>160</v>
      </c>
      <c r="C43" s="26">
        <f>+[3]PP!P42</f>
        <v>90.2</v>
      </c>
      <c r="D43" s="26">
        <f>+[3]PP!Q42</f>
        <v>90.1</v>
      </c>
      <c r="E43" s="26">
        <f>+[3]PP!R42</f>
        <v>98</v>
      </c>
      <c r="F43" s="26">
        <f>+[3]PP!S42</f>
        <v>97.7</v>
      </c>
      <c r="G43" s="26">
        <f>+[3]PP!T42</f>
        <v>98.1</v>
      </c>
      <c r="H43" s="26">
        <f>+[3]PP!U42</f>
        <v>99</v>
      </c>
      <c r="I43" s="26">
        <f>+[3]PP!V42</f>
        <v>97.9</v>
      </c>
      <c r="J43" s="26">
        <f>+[3]PP!W42</f>
        <v>98.4</v>
      </c>
      <c r="K43" s="26">
        <f>+[3]PP!X42</f>
        <v>102.6</v>
      </c>
      <c r="L43" s="26">
        <f>+[3]PP!Y42</f>
        <v>101.9</v>
      </c>
      <c r="M43" s="26">
        <f>+[3]PP!Z42</f>
        <v>101.7</v>
      </c>
      <c r="N43" s="26">
        <f>+[3]PP!AA42</f>
        <v>141.6</v>
      </c>
      <c r="O43" s="25">
        <f t="shared" si="17"/>
        <v>1217.1999999999998</v>
      </c>
      <c r="P43" s="26">
        <v>90.177687599999999</v>
      </c>
      <c r="Q43" s="26">
        <v>90.102561559999998</v>
      </c>
      <c r="R43" s="26">
        <v>98.006087239999999</v>
      </c>
      <c r="S43" s="26">
        <v>97.6733136</v>
      </c>
      <c r="T43" s="26">
        <v>98.046850790000008</v>
      </c>
      <c r="U43" s="26">
        <v>99.028381569999993</v>
      </c>
      <c r="V43" s="26">
        <v>97.888473079999997</v>
      </c>
      <c r="W43" s="26">
        <v>102.86490477531824</v>
      </c>
      <c r="X43" s="26">
        <v>106.02791344713914</v>
      </c>
      <c r="Y43" s="26">
        <v>107.61826296012079</v>
      </c>
      <c r="Z43" s="26">
        <v>110.82683723871101</v>
      </c>
      <c r="AA43" s="26">
        <v>111.11195230144436</v>
      </c>
      <c r="AB43" s="26">
        <f t="shared" si="18"/>
        <v>1209.3732261627333</v>
      </c>
      <c r="AC43" s="26">
        <f t="shared" si="3"/>
        <v>7.8267738372665008</v>
      </c>
      <c r="AD43" s="202">
        <f t="shared" si="1"/>
        <v>100.64717604689335</v>
      </c>
    </row>
    <row r="44" spans="2:30" ht="18" customHeight="1" x14ac:dyDescent="0.2">
      <c r="B44" s="39" t="s">
        <v>161</v>
      </c>
      <c r="C44" s="26">
        <f>+[3]PP!P43</f>
        <v>27.9</v>
      </c>
      <c r="D44" s="26">
        <f>+[3]PP!Q43</f>
        <v>28</v>
      </c>
      <c r="E44" s="26">
        <f>+[3]PP!R43</f>
        <v>30</v>
      </c>
      <c r="F44" s="26">
        <f>+[3]PP!S43</f>
        <v>30.1</v>
      </c>
      <c r="G44" s="26">
        <f>+[3]PP!T43</f>
        <v>30.2</v>
      </c>
      <c r="H44" s="26">
        <f>+[3]PP!U43</f>
        <v>30.5</v>
      </c>
      <c r="I44" s="26">
        <f>+[3]PP!V43</f>
        <v>30.3</v>
      </c>
      <c r="J44" s="26">
        <f>+[3]PP!W43</f>
        <v>30.4</v>
      </c>
      <c r="K44" s="26">
        <f>+[3]PP!X43</f>
        <v>31</v>
      </c>
      <c r="L44" s="26">
        <f>+[3]PP!Y43</f>
        <v>41.7</v>
      </c>
      <c r="M44" s="26">
        <f>+[3]PP!Z43</f>
        <v>32.799999999999997</v>
      </c>
      <c r="N44" s="26">
        <f>+[3]PP!AA43</f>
        <v>49.2</v>
      </c>
      <c r="O44" s="25">
        <f t="shared" si="17"/>
        <v>392.09999999999997</v>
      </c>
      <c r="P44" s="26">
        <v>27.93798438</v>
      </c>
      <c r="Q44" s="26">
        <v>28.027323160000002</v>
      </c>
      <c r="R44" s="26">
        <v>30.023114410000002</v>
      </c>
      <c r="S44" s="26">
        <v>30.132412370000001</v>
      </c>
      <c r="T44" s="26">
        <v>30.163263130000001</v>
      </c>
      <c r="U44" s="26">
        <v>30.513913460000001</v>
      </c>
      <c r="V44" s="26">
        <v>30.310396140000002</v>
      </c>
      <c r="W44" s="26">
        <v>35.327284035087899</v>
      </c>
      <c r="X44" s="26">
        <v>31.14627068786309</v>
      </c>
      <c r="Y44" s="26">
        <v>31.526488709608557</v>
      </c>
      <c r="Z44" s="26">
        <v>29.551301482754972</v>
      </c>
      <c r="AA44" s="26">
        <v>30.645000650714596</v>
      </c>
      <c r="AB44" s="26">
        <f t="shared" si="18"/>
        <v>365.30475261602913</v>
      </c>
      <c r="AC44" s="26">
        <f t="shared" si="3"/>
        <v>26.795247383970832</v>
      </c>
      <c r="AD44" s="202">
        <f t="shared" si="1"/>
        <v>107.33503935880495</v>
      </c>
    </row>
    <row r="45" spans="2:30" ht="18" customHeight="1" x14ac:dyDescent="0.2">
      <c r="B45" s="38" t="s">
        <v>55</v>
      </c>
      <c r="C45" s="18">
        <f>+[3]PP!P44</f>
        <v>199.3</v>
      </c>
      <c r="D45" s="18">
        <f>+[3]PP!Q44</f>
        <v>113.5</v>
      </c>
      <c r="E45" s="18">
        <f>+[3]PP!R44</f>
        <v>120.8</v>
      </c>
      <c r="F45" s="18">
        <f>+[3]PP!S44</f>
        <v>108</v>
      </c>
      <c r="G45" s="18">
        <f>+[3]PP!T44</f>
        <v>142.80000000000001</v>
      </c>
      <c r="H45" s="18">
        <f>+[3]PP!U44</f>
        <v>147.1</v>
      </c>
      <c r="I45" s="18">
        <f>+[3]PP!V44</f>
        <v>184.6</v>
      </c>
      <c r="J45" s="18">
        <f>+[3]PP!W44</f>
        <v>176.7</v>
      </c>
      <c r="K45" s="18">
        <f>+[3]PP!X44</f>
        <v>164.3</v>
      </c>
      <c r="L45" s="18">
        <f>+[3]PP!Y44</f>
        <v>217.7</v>
      </c>
      <c r="M45" s="18">
        <f>+[3]PP!Z44</f>
        <v>209.5</v>
      </c>
      <c r="N45" s="18">
        <f>+[3]PP!AA44</f>
        <v>407.2</v>
      </c>
      <c r="O45" s="62">
        <f t="shared" si="17"/>
        <v>2191.5</v>
      </c>
      <c r="P45" s="18">
        <v>199.33709170999998</v>
      </c>
      <c r="Q45" s="18">
        <v>113.66028699999997</v>
      </c>
      <c r="R45" s="18">
        <v>120.79057338999999</v>
      </c>
      <c r="S45" s="18">
        <v>107.96708411</v>
      </c>
      <c r="T45" s="18">
        <v>142.85374327999997</v>
      </c>
      <c r="U45" s="18">
        <v>147.15557175999999</v>
      </c>
      <c r="V45" s="18">
        <v>184.26547531999998</v>
      </c>
      <c r="W45" s="18">
        <v>329.35752805290673</v>
      </c>
      <c r="X45" s="18">
        <v>231.89820368110696</v>
      </c>
      <c r="Y45" s="18">
        <v>251.73361654740958</v>
      </c>
      <c r="Z45" s="18">
        <v>193.89801283608014</v>
      </c>
      <c r="AA45" s="18">
        <v>179.2865358242133</v>
      </c>
      <c r="AB45" s="18">
        <f t="shared" si="18"/>
        <v>2202.2037235117164</v>
      </c>
      <c r="AC45" s="18">
        <f t="shared" si="3"/>
        <v>-10.703723511716362</v>
      </c>
      <c r="AD45" s="201">
        <f t="shared" si="1"/>
        <v>99.513953981757524</v>
      </c>
    </row>
    <row r="46" spans="2:30" ht="18" customHeight="1" x14ac:dyDescent="0.2">
      <c r="B46" s="23" t="s">
        <v>56</v>
      </c>
      <c r="C46" s="18">
        <f t="shared" ref="C46:AB46" si="21">+C47+C49</f>
        <v>4572.1000000000004</v>
      </c>
      <c r="D46" s="18">
        <f t="shared" si="21"/>
        <v>4384.6000000000004</v>
      </c>
      <c r="E46" s="18">
        <f t="shared" si="21"/>
        <v>4827.3999999999996</v>
      </c>
      <c r="F46" s="18">
        <f t="shared" si="21"/>
        <v>4559.5</v>
      </c>
      <c r="G46" s="18">
        <f t="shared" si="21"/>
        <v>5040.3</v>
      </c>
      <c r="H46" s="18">
        <f t="shared" si="21"/>
        <v>4822.6000000000004</v>
      </c>
      <c r="I46" s="18">
        <f t="shared" si="21"/>
        <v>5286</v>
      </c>
      <c r="J46" s="18">
        <f t="shared" si="21"/>
        <v>5273.1</v>
      </c>
      <c r="K46" s="18">
        <f t="shared" si="21"/>
        <v>5551.5</v>
      </c>
      <c r="L46" s="18">
        <f t="shared" si="21"/>
        <v>5735.1</v>
      </c>
      <c r="M46" s="18">
        <f t="shared" si="21"/>
        <v>5769.9000000000005</v>
      </c>
      <c r="N46" s="18">
        <f t="shared" si="21"/>
        <v>5043.5</v>
      </c>
      <c r="O46" s="18">
        <f t="shared" si="21"/>
        <v>60865.600000000006</v>
      </c>
      <c r="P46" s="18">
        <f t="shared" si="21"/>
        <v>4572.1273061600004</v>
      </c>
      <c r="Q46" s="18">
        <f t="shared" si="21"/>
        <v>4384.6243517799994</v>
      </c>
      <c r="R46" s="18">
        <f t="shared" si="21"/>
        <v>4827.3749496600003</v>
      </c>
      <c r="S46" s="18">
        <f t="shared" si="21"/>
        <v>4559.48851732</v>
      </c>
      <c r="T46" s="18">
        <f t="shared" si="21"/>
        <v>5040.2571308200004</v>
      </c>
      <c r="U46" s="18">
        <f t="shared" si="21"/>
        <v>4812.3704230499998</v>
      </c>
      <c r="V46" s="18">
        <f t="shared" si="21"/>
        <v>5256.5817208100007</v>
      </c>
      <c r="W46" s="18">
        <f t="shared" si="21"/>
        <v>5430.9519597241851</v>
      </c>
      <c r="X46" s="18">
        <f t="shared" si="21"/>
        <v>5395.2396684815722</v>
      </c>
      <c r="Y46" s="18">
        <f t="shared" si="21"/>
        <v>5586.1441917526481</v>
      </c>
      <c r="Z46" s="18">
        <f t="shared" si="21"/>
        <v>5577.6161153976636</v>
      </c>
      <c r="AA46" s="18">
        <f t="shared" si="21"/>
        <v>5430.8810417568839</v>
      </c>
      <c r="AB46" s="18">
        <f t="shared" si="21"/>
        <v>60873.657376712945</v>
      </c>
      <c r="AC46" s="18">
        <f t="shared" si="3"/>
        <v>-8.0573767129390035</v>
      </c>
      <c r="AD46" s="201">
        <f t="shared" si="1"/>
        <v>99.986763770964046</v>
      </c>
    </row>
    <row r="47" spans="2:30" ht="18" customHeight="1" x14ac:dyDescent="0.2">
      <c r="B47" s="38" t="s">
        <v>57</v>
      </c>
      <c r="C47" s="18">
        <f t="shared" ref="C47:AB47" si="22">SUM(C48:C48)</f>
        <v>3654.2</v>
      </c>
      <c r="D47" s="18">
        <f t="shared" si="22"/>
        <v>3516.3</v>
      </c>
      <c r="E47" s="18">
        <f t="shared" si="22"/>
        <v>3973.2</v>
      </c>
      <c r="F47" s="18">
        <f t="shared" si="22"/>
        <v>3658.7</v>
      </c>
      <c r="G47" s="18">
        <f t="shared" si="22"/>
        <v>4217.5</v>
      </c>
      <c r="H47" s="18">
        <f t="shared" si="22"/>
        <v>4011.4</v>
      </c>
      <c r="I47" s="18">
        <f t="shared" si="22"/>
        <v>4393.7</v>
      </c>
      <c r="J47" s="18">
        <f t="shared" si="22"/>
        <v>4278.6000000000004</v>
      </c>
      <c r="K47" s="18">
        <f t="shared" si="22"/>
        <v>4688.3</v>
      </c>
      <c r="L47" s="18">
        <f t="shared" si="22"/>
        <v>5068.2</v>
      </c>
      <c r="M47" s="18">
        <f t="shared" si="22"/>
        <v>5054.3</v>
      </c>
      <c r="N47" s="18">
        <f t="shared" si="22"/>
        <v>4280.6000000000004</v>
      </c>
      <c r="O47" s="62">
        <f t="shared" si="22"/>
        <v>50795.000000000007</v>
      </c>
      <c r="P47" s="18">
        <f t="shared" si="22"/>
        <v>3654.1640483599999</v>
      </c>
      <c r="Q47" s="18">
        <f t="shared" si="22"/>
        <v>3516.3525996999997</v>
      </c>
      <c r="R47" s="18">
        <f t="shared" si="22"/>
        <v>3973.1740383800002</v>
      </c>
      <c r="S47" s="18">
        <f t="shared" si="22"/>
        <v>3658.6656060700002</v>
      </c>
      <c r="T47" s="18">
        <f t="shared" si="22"/>
        <v>4217.4629738800004</v>
      </c>
      <c r="U47" s="18">
        <f t="shared" si="22"/>
        <v>4001.1666666199999</v>
      </c>
      <c r="V47" s="18">
        <f t="shared" si="22"/>
        <v>4364.2709573000002</v>
      </c>
      <c r="W47" s="18">
        <f t="shared" si="22"/>
        <v>4446.8003683958505</v>
      </c>
      <c r="X47" s="18">
        <f t="shared" si="22"/>
        <v>4533.1799802802498</v>
      </c>
      <c r="Y47" s="18">
        <f t="shared" si="22"/>
        <v>4926.8685892731401</v>
      </c>
      <c r="Z47" s="18">
        <f t="shared" si="22"/>
        <v>4806.5986511411174</v>
      </c>
      <c r="AA47" s="18">
        <f t="shared" si="22"/>
        <v>4628.7561436267597</v>
      </c>
      <c r="AB47" s="18">
        <f t="shared" si="22"/>
        <v>50727.460623027109</v>
      </c>
      <c r="AC47" s="18">
        <f t="shared" si="3"/>
        <v>67.539376972898026</v>
      </c>
      <c r="AD47" s="201">
        <f t="shared" si="1"/>
        <v>100.13314164782426</v>
      </c>
    </row>
    <row r="48" spans="2:30" ht="18" customHeight="1" x14ac:dyDescent="0.2">
      <c r="B48" s="39" t="s">
        <v>58</v>
      </c>
      <c r="C48" s="26">
        <f>+[3]PP!P47</f>
        <v>3654.2</v>
      </c>
      <c r="D48" s="26">
        <f>+[3]PP!Q47</f>
        <v>3516.3</v>
      </c>
      <c r="E48" s="26">
        <f>+[3]PP!R47</f>
        <v>3973.2</v>
      </c>
      <c r="F48" s="26">
        <f>+[3]PP!S47</f>
        <v>3658.7</v>
      </c>
      <c r="G48" s="26">
        <f>+[3]PP!T47</f>
        <v>4217.5</v>
      </c>
      <c r="H48" s="26">
        <f>+[3]PP!U47</f>
        <v>4011.4</v>
      </c>
      <c r="I48" s="26">
        <f>+[3]PP!V47</f>
        <v>4393.7</v>
      </c>
      <c r="J48" s="26">
        <f>+[3]PP!W47</f>
        <v>4278.6000000000004</v>
      </c>
      <c r="K48" s="26">
        <f>+[3]PP!X47</f>
        <v>4688.3</v>
      </c>
      <c r="L48" s="26">
        <f>+[3]PP!Y47</f>
        <v>5068.2</v>
      </c>
      <c r="M48" s="26">
        <f>+[3]PP!Z47</f>
        <v>5054.3</v>
      </c>
      <c r="N48" s="26">
        <f>+[3]PP!AA47</f>
        <v>4280.6000000000004</v>
      </c>
      <c r="O48" s="25">
        <f>SUM(C48:N48)</f>
        <v>50795.000000000007</v>
      </c>
      <c r="P48" s="26">
        <v>3654.1640483599999</v>
      </c>
      <c r="Q48" s="26">
        <v>3516.3525996999997</v>
      </c>
      <c r="R48" s="26">
        <v>3973.1740383800002</v>
      </c>
      <c r="S48" s="26">
        <v>3658.6656060700002</v>
      </c>
      <c r="T48" s="26">
        <v>4217.4629738800004</v>
      </c>
      <c r="U48" s="26">
        <v>4001.1666666199999</v>
      </c>
      <c r="V48" s="26">
        <v>4364.2709573000002</v>
      </c>
      <c r="W48" s="26">
        <v>4446.8003683958505</v>
      </c>
      <c r="X48" s="26">
        <v>4533.1799802802498</v>
      </c>
      <c r="Y48" s="26">
        <v>4926.8685892731401</v>
      </c>
      <c r="Z48" s="26">
        <v>4806.5986511411174</v>
      </c>
      <c r="AA48" s="26">
        <v>4628.7561436267597</v>
      </c>
      <c r="AB48" s="26">
        <f>SUM(P48:AA48)</f>
        <v>50727.460623027109</v>
      </c>
      <c r="AC48" s="26">
        <f t="shared" si="3"/>
        <v>67.539376972898026</v>
      </c>
      <c r="AD48" s="202">
        <f t="shared" si="1"/>
        <v>100.13314164782426</v>
      </c>
    </row>
    <row r="49" spans="2:38" ht="18" customHeight="1" x14ac:dyDescent="0.2">
      <c r="B49" s="38" t="s">
        <v>59</v>
      </c>
      <c r="C49" s="18">
        <f>SUM(C50:C52)</f>
        <v>917.90000000000009</v>
      </c>
      <c r="D49" s="18">
        <f t="shared" ref="D49:O49" si="23">SUM(D50:D52)</f>
        <v>868.3</v>
      </c>
      <c r="E49" s="18">
        <f t="shared" si="23"/>
        <v>854.19999999999993</v>
      </c>
      <c r="F49" s="18">
        <f t="shared" si="23"/>
        <v>900.80000000000007</v>
      </c>
      <c r="G49" s="18">
        <f t="shared" si="23"/>
        <v>822.8</v>
      </c>
      <c r="H49" s="18">
        <f t="shared" si="23"/>
        <v>811.2</v>
      </c>
      <c r="I49" s="18">
        <f t="shared" si="23"/>
        <v>892.30000000000007</v>
      </c>
      <c r="J49" s="18">
        <f t="shared" si="23"/>
        <v>994.5</v>
      </c>
      <c r="K49" s="18">
        <f t="shared" si="23"/>
        <v>863.2</v>
      </c>
      <c r="L49" s="18">
        <f t="shared" si="23"/>
        <v>666.90000000000009</v>
      </c>
      <c r="M49" s="18">
        <f t="shared" si="23"/>
        <v>715.6</v>
      </c>
      <c r="N49" s="18">
        <f t="shared" si="23"/>
        <v>762.9</v>
      </c>
      <c r="O49" s="62">
        <f t="shared" si="23"/>
        <v>10070.6</v>
      </c>
      <c r="P49" s="18">
        <f>+P50+P51+P52</f>
        <v>917.96325780000006</v>
      </c>
      <c r="Q49" s="18">
        <f t="shared" ref="Q49:V49" si="24">+Q50+Q51+Q52</f>
        <v>868.27175207999994</v>
      </c>
      <c r="R49" s="18">
        <f t="shared" si="24"/>
        <v>854.20091128000001</v>
      </c>
      <c r="S49" s="18">
        <f t="shared" si="24"/>
        <v>900.82291124999995</v>
      </c>
      <c r="T49" s="18">
        <f t="shared" si="24"/>
        <v>822.79415693999999</v>
      </c>
      <c r="U49" s="18">
        <f t="shared" si="24"/>
        <v>811.20375643000011</v>
      </c>
      <c r="V49" s="18">
        <f t="shared" si="24"/>
        <v>892.31076351000013</v>
      </c>
      <c r="W49" s="18">
        <f>+W50+W51+W52</f>
        <v>984.1515913283348</v>
      </c>
      <c r="X49" s="18">
        <f>+X50+X51+X52</f>
        <v>862.05968820132261</v>
      </c>
      <c r="Y49" s="18">
        <f>+Y50+Y51+Y52</f>
        <v>659.27560247950828</v>
      </c>
      <c r="Z49" s="18">
        <f>+Z50+Z51+Z52</f>
        <v>771.01746425654608</v>
      </c>
      <c r="AA49" s="18">
        <f>+AA50+AA51+AA52</f>
        <v>802.12489813012428</v>
      </c>
      <c r="AB49" s="18">
        <f>SUM(AB50:AB52)</f>
        <v>10146.196753685836</v>
      </c>
      <c r="AC49" s="18">
        <f t="shared" si="3"/>
        <v>-75.59675368583521</v>
      </c>
      <c r="AD49" s="201">
        <f t="shared" si="1"/>
        <v>99.254925214629083</v>
      </c>
    </row>
    <row r="50" spans="2:38" ht="18" customHeight="1" x14ac:dyDescent="0.2">
      <c r="B50" s="39" t="s">
        <v>60</v>
      </c>
      <c r="C50" s="26">
        <f>+[3]PP!P49</f>
        <v>870</v>
      </c>
      <c r="D50" s="26">
        <f>+[3]PP!Q49</f>
        <v>830.8</v>
      </c>
      <c r="E50" s="26">
        <f>+[3]PP!R49</f>
        <v>812.8</v>
      </c>
      <c r="F50" s="26">
        <f>+[3]PP!S49</f>
        <v>864.6</v>
      </c>
      <c r="G50" s="26">
        <f>+[3]PP!T49</f>
        <v>779.4</v>
      </c>
      <c r="H50" s="26">
        <f>+[3]PP!U49</f>
        <v>775.6</v>
      </c>
      <c r="I50" s="26">
        <f>+[3]PP!V49</f>
        <v>854.7</v>
      </c>
      <c r="J50" s="26">
        <f>+[3]PP!W49</f>
        <v>958.2</v>
      </c>
      <c r="K50" s="26">
        <f>+[3]PP!X49</f>
        <v>837.3</v>
      </c>
      <c r="L50" s="26">
        <f>+[3]PP!Y49</f>
        <v>651.20000000000005</v>
      </c>
      <c r="M50" s="26">
        <f>+[3]PP!Z49</f>
        <v>700.7</v>
      </c>
      <c r="N50" s="26">
        <f>+[3]PP!AA49</f>
        <v>749.2</v>
      </c>
      <c r="O50" s="25">
        <f t="shared" ref="O50:O55" si="25">SUM(C50:N50)</f>
        <v>9684.5000000000018</v>
      </c>
      <c r="P50" s="26">
        <v>869.99722563</v>
      </c>
      <c r="Q50" s="26">
        <v>830.77839771000004</v>
      </c>
      <c r="R50" s="26">
        <v>812.76783512999998</v>
      </c>
      <c r="S50" s="26">
        <v>864.64565702999994</v>
      </c>
      <c r="T50" s="26">
        <v>779.44400766999991</v>
      </c>
      <c r="U50" s="26">
        <v>775.65569688000005</v>
      </c>
      <c r="V50" s="26">
        <v>854.67806469000004</v>
      </c>
      <c r="W50" s="26">
        <v>938.52764863280743</v>
      </c>
      <c r="X50" s="26">
        <v>818.78833057210772</v>
      </c>
      <c r="Y50" s="26">
        <v>616.69976827463586</v>
      </c>
      <c r="Z50" s="26">
        <v>725.05105857434887</v>
      </c>
      <c r="AA50" s="26">
        <v>754.448753274208</v>
      </c>
      <c r="AB50" s="26">
        <f t="shared" ref="AB50:AB55" si="26">SUM(P50:AA50)</f>
        <v>9641.4824440681077</v>
      </c>
      <c r="AC50" s="26">
        <f t="shared" si="3"/>
        <v>43.017555931894094</v>
      </c>
      <c r="AD50" s="202">
        <f t="shared" si="1"/>
        <v>100.44617159426932</v>
      </c>
    </row>
    <row r="51" spans="2:38" ht="18" customHeight="1" x14ac:dyDescent="0.2">
      <c r="B51" s="39" t="s">
        <v>61</v>
      </c>
      <c r="C51" s="26">
        <f>+[3]PP!P50</f>
        <v>16.7</v>
      </c>
      <c r="D51" s="26">
        <f>+[3]PP!Q50</f>
        <v>14.8</v>
      </c>
      <c r="E51" s="26">
        <f>+[3]PP!R50</f>
        <v>17.3</v>
      </c>
      <c r="F51" s="26">
        <f>+[3]PP!S50</f>
        <v>13.2</v>
      </c>
      <c r="G51" s="26">
        <f>+[3]PP!T50</f>
        <v>15.8</v>
      </c>
      <c r="H51" s="26">
        <f>+[3]PP!U50</f>
        <v>15.9</v>
      </c>
      <c r="I51" s="26">
        <f>+[3]PP!V50</f>
        <v>16.5</v>
      </c>
      <c r="J51" s="26">
        <f>+[3]PP!W50</f>
        <v>14.5</v>
      </c>
      <c r="K51" s="26">
        <f>+[3]PP!X50</f>
        <v>14.7</v>
      </c>
      <c r="L51" s="26">
        <f>+[3]PP!Y50</f>
        <v>14.2</v>
      </c>
      <c r="M51" s="26">
        <f>+[3]PP!Z50</f>
        <v>13.3</v>
      </c>
      <c r="N51" s="26">
        <f>+[3]PP!AA50</f>
        <v>11.4</v>
      </c>
      <c r="O51" s="25">
        <f t="shared" si="25"/>
        <v>178.3</v>
      </c>
      <c r="P51" s="26">
        <v>16.72589485</v>
      </c>
      <c r="Q51" s="26">
        <v>14.820906599999999</v>
      </c>
      <c r="R51" s="26">
        <v>17.273822600000003</v>
      </c>
      <c r="S51" s="26">
        <v>13.218113000000001</v>
      </c>
      <c r="T51" s="26">
        <v>15.78863965</v>
      </c>
      <c r="U51" s="26">
        <v>15.86229</v>
      </c>
      <c r="V51" s="26">
        <v>16.5343658</v>
      </c>
      <c r="W51" s="26">
        <v>15.895128759099201</v>
      </c>
      <c r="X51" s="26">
        <v>15.852635898396692</v>
      </c>
      <c r="Y51" s="26">
        <v>15.84822913862684</v>
      </c>
      <c r="Z51" s="26">
        <v>15.998401320218839</v>
      </c>
      <c r="AA51" s="26">
        <v>16.464422697893891</v>
      </c>
      <c r="AB51" s="26">
        <f t="shared" si="26"/>
        <v>190.28285031423547</v>
      </c>
      <c r="AC51" s="26">
        <f t="shared" si="3"/>
        <v>-11.982850314235463</v>
      </c>
      <c r="AD51" s="202">
        <f t="shared" si="1"/>
        <v>93.702611509945939</v>
      </c>
    </row>
    <row r="52" spans="2:38" ht="18" customHeight="1" x14ac:dyDescent="0.2">
      <c r="B52" s="39" t="s">
        <v>34</v>
      </c>
      <c r="C52" s="26">
        <f>+[3]PP!P51</f>
        <v>31.2</v>
      </c>
      <c r="D52" s="26">
        <f>+[3]PP!Q51</f>
        <v>22.7</v>
      </c>
      <c r="E52" s="26">
        <f>+[3]PP!R51</f>
        <v>24.1</v>
      </c>
      <c r="F52" s="26">
        <f>+[3]PP!S51</f>
        <v>23</v>
      </c>
      <c r="G52" s="26">
        <f>+[3]PP!T51</f>
        <v>27.6</v>
      </c>
      <c r="H52" s="26">
        <f>+[3]PP!U51</f>
        <v>19.7</v>
      </c>
      <c r="I52" s="26">
        <f>+[3]PP!V51</f>
        <v>21.1</v>
      </c>
      <c r="J52" s="26">
        <f>+[3]PP!W51</f>
        <v>21.8</v>
      </c>
      <c r="K52" s="26">
        <f>+[3]PP!X51</f>
        <v>11.2</v>
      </c>
      <c r="L52" s="26">
        <f>+[3]PP!Y51</f>
        <v>1.5</v>
      </c>
      <c r="M52" s="26">
        <f>+[3]PP!Z51</f>
        <v>1.6</v>
      </c>
      <c r="N52" s="26">
        <f>+[3]PP!AA51</f>
        <v>2.2999999999999998</v>
      </c>
      <c r="O52" s="25">
        <f t="shared" si="25"/>
        <v>207.79999999999998</v>
      </c>
      <c r="P52" s="26">
        <v>31.240137319999999</v>
      </c>
      <c r="Q52" s="26">
        <v>22.672447769999998</v>
      </c>
      <c r="R52" s="26">
        <v>24.159253549999995</v>
      </c>
      <c r="S52" s="26">
        <v>22.959141219999999</v>
      </c>
      <c r="T52" s="26">
        <v>27.561509620000002</v>
      </c>
      <c r="U52" s="26">
        <v>19.68576955</v>
      </c>
      <c r="V52" s="26">
        <v>21.098333019999998</v>
      </c>
      <c r="W52" s="26">
        <v>29.72881393642821</v>
      </c>
      <c r="X52" s="26">
        <v>27.418721730818167</v>
      </c>
      <c r="Y52" s="26">
        <v>26.727605066245637</v>
      </c>
      <c r="Z52" s="26">
        <v>29.968004361978387</v>
      </c>
      <c r="AA52" s="26">
        <v>31.21172215802239</v>
      </c>
      <c r="AB52" s="26">
        <f t="shared" si="26"/>
        <v>314.43145930349277</v>
      </c>
      <c r="AC52" s="26">
        <f t="shared" si="3"/>
        <v>-106.63145930349279</v>
      </c>
      <c r="AD52" s="202">
        <f t="shared" si="1"/>
        <v>66.087534771585652</v>
      </c>
    </row>
    <row r="53" spans="2:38" ht="18" customHeight="1" x14ac:dyDescent="0.2">
      <c r="B53" s="23" t="s">
        <v>62</v>
      </c>
      <c r="C53" s="18">
        <f>+[3]PP!P52</f>
        <v>90.4</v>
      </c>
      <c r="D53" s="18">
        <f>+[3]PP!Q52</f>
        <v>106.1</v>
      </c>
      <c r="E53" s="18">
        <f>+[3]PP!R52</f>
        <v>130</v>
      </c>
      <c r="F53" s="18">
        <f>+[3]PP!S52</f>
        <v>100.9</v>
      </c>
      <c r="G53" s="18">
        <f>+[3]PP!T52</f>
        <v>133</v>
      </c>
      <c r="H53" s="18">
        <f>+[3]PP!U52</f>
        <v>112.8</v>
      </c>
      <c r="I53" s="18">
        <f>+[3]PP!V52</f>
        <v>120.7</v>
      </c>
      <c r="J53" s="18">
        <f>+[3]PP!W52</f>
        <v>114.6</v>
      </c>
      <c r="K53" s="18">
        <f>+[3]PP!X52</f>
        <v>124.4</v>
      </c>
      <c r="L53" s="18">
        <f>+[3]PP!Y52</f>
        <v>129.1</v>
      </c>
      <c r="M53" s="18">
        <f>+[3]PP!Z52</f>
        <v>121.6</v>
      </c>
      <c r="N53" s="18">
        <f>+[3]PP!AA52</f>
        <v>117.7</v>
      </c>
      <c r="O53" s="62">
        <f t="shared" si="25"/>
        <v>1401.3</v>
      </c>
      <c r="P53" s="18">
        <v>90.418187739999993</v>
      </c>
      <c r="Q53" s="18">
        <v>106.10370254999999</v>
      </c>
      <c r="R53" s="18">
        <v>130.0134721</v>
      </c>
      <c r="S53" s="18">
        <v>100.89842925000001</v>
      </c>
      <c r="T53" s="18">
        <v>132.98572548000001</v>
      </c>
      <c r="U53" s="18">
        <v>112.79488878000001</v>
      </c>
      <c r="V53" s="18">
        <v>120.71088012</v>
      </c>
      <c r="W53" s="18">
        <v>110.74321068852036</v>
      </c>
      <c r="X53" s="18">
        <v>110.01305507025134</v>
      </c>
      <c r="Y53" s="18">
        <v>116.12724293096501</v>
      </c>
      <c r="Z53" s="18">
        <v>115.48000028623716</v>
      </c>
      <c r="AA53" s="18">
        <v>122.275674521027</v>
      </c>
      <c r="AB53" s="18">
        <f t="shared" si="26"/>
        <v>1368.5644695170006</v>
      </c>
      <c r="AC53" s="18">
        <f t="shared" si="3"/>
        <v>32.735530482999366</v>
      </c>
      <c r="AD53" s="201">
        <f t="shared" si="1"/>
        <v>102.3919611543439</v>
      </c>
    </row>
    <row r="54" spans="2:38" ht="18" customHeight="1" x14ac:dyDescent="0.2">
      <c r="B54" s="23" t="s">
        <v>63</v>
      </c>
      <c r="C54" s="18">
        <f>+[3]PP!P53</f>
        <v>0.1</v>
      </c>
      <c r="D54" s="18">
        <f>+[3]PP!Q53</f>
        <v>0.1</v>
      </c>
      <c r="E54" s="18">
        <f>+[3]PP!R53</f>
        <v>0.5</v>
      </c>
      <c r="F54" s="18">
        <f>+[3]PP!S53</f>
        <v>0.1</v>
      </c>
      <c r="G54" s="18">
        <f>+[3]PP!T53</f>
        <v>0.6</v>
      </c>
      <c r="H54" s="18">
        <f>+[3]PP!U53</f>
        <v>0.2</v>
      </c>
      <c r="I54" s="18">
        <f>+[3]PP!V53</f>
        <v>0.3</v>
      </c>
      <c r="J54" s="18">
        <f>+[3]PP!W53</f>
        <v>0.2</v>
      </c>
      <c r="K54" s="18">
        <f>+[3]PP!X53</f>
        <v>0.2</v>
      </c>
      <c r="L54" s="18">
        <f>+[3]PP!Y53</f>
        <v>0.4</v>
      </c>
      <c r="M54" s="18">
        <f>+[3]PP!Z53</f>
        <v>0.1</v>
      </c>
      <c r="N54" s="18">
        <f>+[3]PP!AA53</f>
        <v>0.1</v>
      </c>
      <c r="O54" s="62">
        <f t="shared" si="25"/>
        <v>2.9000000000000004</v>
      </c>
      <c r="P54" s="18">
        <v>8.1881429999999991E-2</v>
      </c>
      <c r="Q54" s="18">
        <v>7.4366740000000001E-2</v>
      </c>
      <c r="R54" s="18">
        <v>0.46082919999999999</v>
      </c>
      <c r="S54" s="18">
        <v>6.8460409999999999E-2</v>
      </c>
      <c r="T54" s="18">
        <v>0.62156133999999996</v>
      </c>
      <c r="U54" s="18">
        <v>0.16192379000000001</v>
      </c>
      <c r="V54" s="18">
        <v>0.28914758000000002</v>
      </c>
      <c r="W54" s="18">
        <v>0.16784824004877502</v>
      </c>
      <c r="X54" s="18">
        <v>0.24519821072320103</v>
      </c>
      <c r="Y54" s="18">
        <v>0.14743261678878211</v>
      </c>
      <c r="Z54" s="18">
        <v>0.27795961067732383</v>
      </c>
      <c r="AA54" s="18">
        <v>0.45200183056718196</v>
      </c>
      <c r="AB54" s="18">
        <f t="shared" si="26"/>
        <v>3.0486109988052639</v>
      </c>
      <c r="AC54" s="18">
        <f t="shared" si="3"/>
        <v>-0.14861099880526352</v>
      </c>
      <c r="AD54" s="201">
        <f t="shared" si="1"/>
        <v>95.125288242301053</v>
      </c>
    </row>
    <row r="55" spans="2:38" ht="18" customHeight="1" x14ac:dyDescent="0.2">
      <c r="B55" s="23" t="s">
        <v>64</v>
      </c>
      <c r="C55" s="18">
        <f>+[3]PP!P54</f>
        <v>445.5</v>
      </c>
      <c r="D55" s="18">
        <f>+[3]PP!Q54</f>
        <v>274.2</v>
      </c>
      <c r="E55" s="18">
        <f>+[3]PP!R54</f>
        <v>398.1</v>
      </c>
      <c r="F55" s="18">
        <f>+[3]PP!S54</f>
        <v>286.7</v>
      </c>
      <c r="G55" s="18">
        <f>+[3]PP!T54</f>
        <v>432.8</v>
      </c>
      <c r="H55" s="18">
        <f>+[3]PP!U54</f>
        <v>312.10000000000002</v>
      </c>
      <c r="I55" s="18">
        <f>+[3]PP!V54</f>
        <v>495.6</v>
      </c>
      <c r="J55" s="18">
        <f>+[3]PP!W54</f>
        <v>275.5</v>
      </c>
      <c r="K55" s="18">
        <f>+[3]PP!X54</f>
        <v>297.10000000000002</v>
      </c>
      <c r="L55" s="18">
        <f>+[3]PP!Y54</f>
        <v>294.60000000000002</v>
      </c>
      <c r="M55" s="18">
        <f>+[3]PP!Z54</f>
        <v>352.8</v>
      </c>
      <c r="N55" s="18">
        <f>+[3]PP!AA54</f>
        <v>355.9</v>
      </c>
      <c r="O55" s="62">
        <f t="shared" si="25"/>
        <v>4220.8999999999996</v>
      </c>
      <c r="P55" s="18">
        <v>445.46269885999999</v>
      </c>
      <c r="Q55" s="18">
        <v>274.22532875000002</v>
      </c>
      <c r="R55" s="18">
        <v>398.11769220999997</v>
      </c>
      <c r="S55" s="18">
        <v>286.73387319</v>
      </c>
      <c r="T55" s="18">
        <v>432.83811233999995</v>
      </c>
      <c r="U55" s="18">
        <v>312.04755013999994</v>
      </c>
      <c r="V55" s="18">
        <v>410.90014734000005</v>
      </c>
      <c r="W55" s="18">
        <v>350.83355706512441</v>
      </c>
      <c r="X55" s="18">
        <v>342.9034471796727</v>
      </c>
      <c r="Y55" s="18">
        <v>352.74578990660694</v>
      </c>
      <c r="Z55" s="18">
        <v>338.10837932298909</v>
      </c>
      <c r="AA55" s="18">
        <v>315.89765810454418</v>
      </c>
      <c r="AB55" s="18">
        <f t="shared" si="26"/>
        <v>4260.8142344089374</v>
      </c>
      <c r="AC55" s="18">
        <f t="shared" si="3"/>
        <v>-39.914234408937773</v>
      </c>
      <c r="AD55" s="201">
        <f t="shared" si="1"/>
        <v>99.063225190936436</v>
      </c>
    </row>
    <row r="56" spans="2:38" ht="18" customHeight="1" x14ac:dyDescent="0.2">
      <c r="B56" s="23" t="s">
        <v>162</v>
      </c>
      <c r="C56" s="18">
        <f>+C57</f>
        <v>0</v>
      </c>
      <c r="D56" s="18">
        <f t="shared" ref="D56:N56" si="27">+D57</f>
        <v>0</v>
      </c>
      <c r="E56" s="18">
        <f t="shared" si="27"/>
        <v>0</v>
      </c>
      <c r="F56" s="18">
        <f t="shared" si="27"/>
        <v>0</v>
      </c>
      <c r="G56" s="18">
        <f t="shared" si="27"/>
        <v>1</v>
      </c>
      <c r="H56" s="18">
        <f t="shared" si="27"/>
        <v>5735.6</v>
      </c>
      <c r="I56" s="18">
        <f t="shared" si="27"/>
        <v>840.2</v>
      </c>
      <c r="J56" s="18">
        <f t="shared" si="27"/>
        <v>0</v>
      </c>
      <c r="K56" s="18">
        <f t="shared" si="27"/>
        <v>5498.1</v>
      </c>
      <c r="L56" s="18">
        <f t="shared" si="27"/>
        <v>200.1</v>
      </c>
      <c r="M56" s="18">
        <f t="shared" si="27"/>
        <v>2360</v>
      </c>
      <c r="N56" s="18">
        <f t="shared" si="27"/>
        <v>5097.5999999999995</v>
      </c>
      <c r="O56" s="62">
        <f>+O57</f>
        <v>19732.600000000002</v>
      </c>
      <c r="P56" s="18">
        <f>+P57</f>
        <v>0</v>
      </c>
      <c r="Q56" s="18">
        <f t="shared" ref="Q56:AA56" si="28">+Q57</f>
        <v>0</v>
      </c>
      <c r="R56" s="18">
        <f t="shared" si="28"/>
        <v>0</v>
      </c>
      <c r="S56" s="18">
        <f t="shared" si="28"/>
        <v>0</v>
      </c>
      <c r="T56" s="18">
        <f t="shared" si="28"/>
        <v>1.0065</v>
      </c>
      <c r="U56" s="18">
        <f t="shared" si="28"/>
        <v>5735.6330927000008</v>
      </c>
      <c r="V56" s="18">
        <f t="shared" si="28"/>
        <v>840.18299999999999</v>
      </c>
      <c r="W56" s="18">
        <f t="shared" si="28"/>
        <v>0</v>
      </c>
      <c r="X56" s="18">
        <f t="shared" si="28"/>
        <v>5600</v>
      </c>
      <c r="Y56" s="18">
        <f t="shared" si="28"/>
        <v>1100</v>
      </c>
      <c r="Z56" s="18">
        <f t="shared" si="28"/>
        <v>3123</v>
      </c>
      <c r="AA56" s="18">
        <f t="shared" si="28"/>
        <v>1730</v>
      </c>
      <c r="AB56" s="18">
        <f>+AB57</f>
        <v>18129.822592699998</v>
      </c>
      <c r="AC56" s="18">
        <f t="shared" si="3"/>
        <v>1602.7774073000037</v>
      </c>
      <c r="AD56" s="201">
        <f t="shared" si="1"/>
        <v>108.84055759015186</v>
      </c>
    </row>
    <row r="57" spans="2:38" ht="18" customHeight="1" x14ac:dyDescent="0.2">
      <c r="B57" s="70" t="s">
        <v>66</v>
      </c>
      <c r="C57" s="18">
        <f t="shared" ref="C57:AB57" si="29">SUM(C58:C63)</f>
        <v>0</v>
      </c>
      <c r="D57" s="18">
        <f t="shared" si="29"/>
        <v>0</v>
      </c>
      <c r="E57" s="18">
        <f t="shared" si="29"/>
        <v>0</v>
      </c>
      <c r="F57" s="18">
        <f t="shared" si="29"/>
        <v>0</v>
      </c>
      <c r="G57" s="18">
        <f t="shared" si="29"/>
        <v>1</v>
      </c>
      <c r="H57" s="18">
        <f t="shared" si="29"/>
        <v>5735.6</v>
      </c>
      <c r="I57" s="18">
        <f>SUM(I58:I63)</f>
        <v>840.2</v>
      </c>
      <c r="J57" s="18">
        <f t="shared" ref="J57:M57" si="30">SUM(J58:J63)</f>
        <v>0</v>
      </c>
      <c r="K57" s="18">
        <f t="shared" si="30"/>
        <v>5498.1</v>
      </c>
      <c r="L57" s="18">
        <f t="shared" si="30"/>
        <v>200.1</v>
      </c>
      <c r="M57" s="18">
        <f t="shared" si="30"/>
        <v>2360</v>
      </c>
      <c r="N57" s="18">
        <f t="shared" si="29"/>
        <v>5097.5999999999995</v>
      </c>
      <c r="O57" s="62">
        <f t="shared" si="29"/>
        <v>19732.600000000002</v>
      </c>
      <c r="P57" s="18">
        <f t="shared" si="29"/>
        <v>0</v>
      </c>
      <c r="Q57" s="18">
        <f t="shared" si="29"/>
        <v>0</v>
      </c>
      <c r="R57" s="18">
        <f t="shared" si="29"/>
        <v>0</v>
      </c>
      <c r="S57" s="18">
        <f t="shared" si="29"/>
        <v>0</v>
      </c>
      <c r="T57" s="18">
        <f t="shared" si="29"/>
        <v>1.0065</v>
      </c>
      <c r="U57" s="18">
        <f t="shared" si="29"/>
        <v>5735.6330927000008</v>
      </c>
      <c r="V57" s="18">
        <f>SUM(V58:V63)</f>
        <v>840.18299999999999</v>
      </c>
      <c r="W57" s="18">
        <f t="shared" ref="W57:Z57" si="31">SUM(W58:W63)</f>
        <v>0</v>
      </c>
      <c r="X57" s="18">
        <f t="shared" si="31"/>
        <v>5600</v>
      </c>
      <c r="Y57" s="18">
        <f t="shared" si="31"/>
        <v>1100</v>
      </c>
      <c r="Z57" s="18">
        <f t="shared" si="31"/>
        <v>3123</v>
      </c>
      <c r="AA57" s="18">
        <f t="shared" si="29"/>
        <v>1730</v>
      </c>
      <c r="AB57" s="18">
        <f t="shared" si="29"/>
        <v>18129.822592699998</v>
      </c>
      <c r="AC57" s="18">
        <f t="shared" si="3"/>
        <v>1602.7774073000037</v>
      </c>
      <c r="AD57" s="201">
        <f t="shared" si="1"/>
        <v>108.84055759015186</v>
      </c>
    </row>
    <row r="58" spans="2:38" s="211" customFormat="1" ht="18" customHeight="1" x14ac:dyDescent="0.2">
      <c r="B58" s="72" t="s">
        <v>67</v>
      </c>
      <c r="C58" s="26">
        <f>+[3]PP!P57</f>
        <v>0</v>
      </c>
      <c r="D58" s="26">
        <f>+[3]PP!Q57</f>
        <v>0</v>
      </c>
      <c r="E58" s="26">
        <f>+[3]PP!R57</f>
        <v>0</v>
      </c>
      <c r="F58" s="26">
        <f>+[3]PP!S57</f>
        <v>0</v>
      </c>
      <c r="G58" s="26">
        <f>+[3]PP!T57</f>
        <v>0</v>
      </c>
      <c r="H58" s="26">
        <f>+[3]PP!U57</f>
        <v>0</v>
      </c>
      <c r="I58" s="26">
        <f>+[3]PP!V57</f>
        <v>0</v>
      </c>
      <c r="J58" s="26">
        <f>+[3]PP!W57</f>
        <v>0</v>
      </c>
      <c r="K58" s="26">
        <f>+[3]PP!X57</f>
        <v>0</v>
      </c>
      <c r="L58" s="26">
        <f>+[3]PP!Y57</f>
        <v>0</v>
      </c>
      <c r="M58" s="26">
        <f>+[3]PP!Z57</f>
        <v>0</v>
      </c>
      <c r="N58" s="26">
        <f>+[3]PP!AA57</f>
        <v>1397.4</v>
      </c>
      <c r="O58" s="25">
        <f t="shared" ref="O58:O63" si="32">SUM(C58:N58)</f>
        <v>1397.4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f t="shared" ref="AB58:AB63" si="33">SUM(P58:AA58)</f>
        <v>0</v>
      </c>
      <c r="AC58" s="26">
        <f t="shared" si="3"/>
        <v>1397.4</v>
      </c>
      <c r="AD58" s="210">
        <v>0</v>
      </c>
      <c r="AE58" s="188"/>
      <c r="AF58" s="188"/>
      <c r="AG58" s="188"/>
      <c r="AH58" s="188"/>
      <c r="AI58" s="188"/>
      <c r="AJ58" s="188"/>
      <c r="AK58" s="188"/>
      <c r="AL58" s="188"/>
    </row>
    <row r="59" spans="2:38" s="211" customFormat="1" ht="18" customHeight="1" x14ac:dyDescent="0.2">
      <c r="B59" s="72" t="s">
        <v>68</v>
      </c>
      <c r="C59" s="26">
        <f>+[3]PP!P58</f>
        <v>0</v>
      </c>
      <c r="D59" s="26">
        <f>+[3]PP!Q58</f>
        <v>0</v>
      </c>
      <c r="E59" s="26">
        <f>+[3]PP!R58</f>
        <v>0</v>
      </c>
      <c r="F59" s="26">
        <f>+[3]PP!S58</f>
        <v>0</v>
      </c>
      <c r="G59" s="26">
        <f>+[3]PP!T58</f>
        <v>0</v>
      </c>
      <c r="H59" s="26">
        <f>+[3]PP!U58</f>
        <v>0</v>
      </c>
      <c r="I59" s="26">
        <f>+[3]PP!V58</f>
        <v>840</v>
      </c>
      <c r="J59" s="26">
        <f>+[3]PP!W58</f>
        <v>0</v>
      </c>
      <c r="K59" s="26">
        <f>+[3]PP!X58</f>
        <v>698</v>
      </c>
      <c r="L59" s="26">
        <f>+[3]PP!Y58</f>
        <v>0</v>
      </c>
      <c r="M59" s="26">
        <f>+[3]PP!Z58</f>
        <v>360</v>
      </c>
      <c r="N59" s="26">
        <f>+[3]PP!AA58</f>
        <v>700</v>
      </c>
      <c r="O59" s="25">
        <f t="shared" si="32"/>
        <v>2598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840</v>
      </c>
      <c r="W59" s="26">
        <v>0</v>
      </c>
      <c r="X59" s="26">
        <v>600</v>
      </c>
      <c r="Y59" s="26">
        <v>0</v>
      </c>
      <c r="Z59" s="26">
        <v>1123</v>
      </c>
      <c r="AA59" s="26">
        <v>1360</v>
      </c>
      <c r="AB59" s="26">
        <f t="shared" si="33"/>
        <v>3923</v>
      </c>
      <c r="AC59" s="26">
        <f t="shared" si="3"/>
        <v>-1325</v>
      </c>
      <c r="AD59" s="202">
        <f t="shared" si="1"/>
        <v>66.224827937802701</v>
      </c>
      <c r="AE59" s="188"/>
      <c r="AF59" s="188"/>
      <c r="AG59" s="188"/>
      <c r="AH59" s="188"/>
      <c r="AI59" s="188"/>
      <c r="AJ59" s="188"/>
      <c r="AK59" s="188"/>
      <c r="AL59" s="188"/>
    </row>
    <row r="60" spans="2:38" s="211" customFormat="1" ht="18" customHeight="1" x14ac:dyDescent="0.2">
      <c r="B60" s="72" t="s">
        <v>69</v>
      </c>
      <c r="C60" s="26">
        <f>+[3]PP!P59</f>
        <v>0</v>
      </c>
      <c r="D60" s="26">
        <f>+[3]PP!Q59</f>
        <v>0</v>
      </c>
      <c r="E60" s="26">
        <f>+[3]PP!R59</f>
        <v>0</v>
      </c>
      <c r="F60" s="26">
        <f>+[3]PP!S59</f>
        <v>0</v>
      </c>
      <c r="G60" s="26">
        <f>+[3]PP!T59</f>
        <v>0</v>
      </c>
      <c r="H60" s="26">
        <f>+[3]PP!U59</f>
        <v>735.5</v>
      </c>
      <c r="I60" s="26">
        <f>+[3]PP!V59</f>
        <v>0</v>
      </c>
      <c r="J60" s="26">
        <f>+[3]PP!W59</f>
        <v>0</v>
      </c>
      <c r="K60" s="26">
        <f>+[3]PP!X59</f>
        <v>0</v>
      </c>
      <c r="L60" s="26">
        <f>+[3]PP!Y59</f>
        <v>0</v>
      </c>
      <c r="M60" s="26">
        <f>+[3]PP!Z59</f>
        <v>0</v>
      </c>
      <c r="N60" s="26">
        <f>+[3]PP!AA59</f>
        <v>0</v>
      </c>
      <c r="O60" s="25">
        <f t="shared" si="32"/>
        <v>735.5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735.54159270000002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370</v>
      </c>
      <c r="AB60" s="26">
        <f t="shared" si="33"/>
        <v>1105.5415926999999</v>
      </c>
      <c r="AC60" s="26">
        <f t="shared" si="3"/>
        <v>-370.04159269999991</v>
      </c>
      <c r="AD60" s="202">
        <f t="shared" si="1"/>
        <v>66.528478426915726</v>
      </c>
      <c r="AE60" s="188"/>
      <c r="AF60" s="188"/>
      <c r="AG60" s="188"/>
      <c r="AH60" s="188"/>
      <c r="AI60" s="188"/>
      <c r="AJ60" s="188"/>
      <c r="AK60" s="188"/>
      <c r="AL60" s="188"/>
    </row>
    <row r="61" spans="2:38" s="211" customFormat="1" ht="18" customHeight="1" x14ac:dyDescent="0.2">
      <c r="B61" s="72" t="s">
        <v>70</v>
      </c>
      <c r="C61" s="26">
        <f>+[3]PP!P60</f>
        <v>0</v>
      </c>
      <c r="D61" s="26">
        <f>+[3]PP!Q60</f>
        <v>0</v>
      </c>
      <c r="E61" s="26">
        <f>+[3]PP!R60</f>
        <v>0</v>
      </c>
      <c r="F61" s="26">
        <f>+[3]PP!S60</f>
        <v>0</v>
      </c>
      <c r="G61" s="26">
        <f>+[3]PP!T60</f>
        <v>0</v>
      </c>
      <c r="H61" s="26">
        <f>+[3]PP!U60</f>
        <v>5000</v>
      </c>
      <c r="I61" s="26">
        <f>+[3]PP!V60</f>
        <v>0</v>
      </c>
      <c r="J61" s="26">
        <f>+[3]PP!W60</f>
        <v>0</v>
      </c>
      <c r="K61" s="26">
        <f>+[3]PP!X60</f>
        <v>4800</v>
      </c>
      <c r="L61" s="26">
        <f>+[3]PP!Y60</f>
        <v>200</v>
      </c>
      <c r="M61" s="26">
        <f>+[3]PP!Z60</f>
        <v>0</v>
      </c>
      <c r="N61" s="26">
        <f>+[3]PP!AA60</f>
        <v>0</v>
      </c>
      <c r="O61" s="25">
        <f t="shared" si="32"/>
        <v>10000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5000</v>
      </c>
      <c r="V61" s="26">
        <v>0</v>
      </c>
      <c r="W61" s="26">
        <v>0</v>
      </c>
      <c r="X61" s="26">
        <v>5000</v>
      </c>
      <c r="Y61" s="26">
        <v>0</v>
      </c>
      <c r="Z61" s="26">
        <v>0</v>
      </c>
      <c r="AA61" s="26">
        <v>0</v>
      </c>
      <c r="AB61" s="26">
        <f t="shared" si="33"/>
        <v>10000</v>
      </c>
      <c r="AC61" s="26">
        <f t="shared" si="3"/>
        <v>0</v>
      </c>
      <c r="AD61" s="202">
        <f t="shared" si="1"/>
        <v>100</v>
      </c>
      <c r="AE61" s="188"/>
      <c r="AF61" s="188"/>
      <c r="AG61" s="188"/>
      <c r="AH61" s="188"/>
      <c r="AI61" s="188"/>
      <c r="AJ61" s="188"/>
      <c r="AK61" s="188"/>
      <c r="AL61" s="188"/>
    </row>
    <row r="62" spans="2:38" s="211" customFormat="1" ht="18" customHeight="1" x14ac:dyDescent="0.2">
      <c r="B62" s="76" t="s">
        <v>71</v>
      </c>
      <c r="C62" s="26">
        <f>+[3]PP!P61</f>
        <v>0</v>
      </c>
      <c r="D62" s="26">
        <f>+[3]PP!Q61</f>
        <v>0</v>
      </c>
      <c r="E62" s="26">
        <f>+[3]PP!R61</f>
        <v>0</v>
      </c>
      <c r="F62" s="26">
        <f>+[3]PP!S61</f>
        <v>0</v>
      </c>
      <c r="G62" s="26">
        <f>+[3]PP!T61</f>
        <v>0</v>
      </c>
      <c r="H62" s="26">
        <f>+[3]PP!U61</f>
        <v>0</v>
      </c>
      <c r="I62" s="26">
        <f>+[3]PP!V61</f>
        <v>0</v>
      </c>
      <c r="J62" s="26">
        <f>+[3]PP!W61</f>
        <v>0</v>
      </c>
      <c r="K62" s="26">
        <f>+[3]PP!X61</f>
        <v>0</v>
      </c>
      <c r="L62" s="26">
        <f>+[3]PP!Y61</f>
        <v>0</v>
      </c>
      <c r="M62" s="26">
        <f>+[3]PP!Z61</f>
        <v>2000</v>
      </c>
      <c r="N62" s="26">
        <f>+[3]PP!AA61</f>
        <v>3000</v>
      </c>
      <c r="O62" s="25">
        <f t="shared" si="32"/>
        <v>5000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2000</v>
      </c>
      <c r="AA62" s="26">
        <v>0</v>
      </c>
      <c r="AB62" s="26">
        <f t="shared" si="33"/>
        <v>2000</v>
      </c>
      <c r="AC62" s="26">
        <f t="shared" si="3"/>
        <v>3000</v>
      </c>
      <c r="AD62" s="202">
        <f t="shared" si="1"/>
        <v>250</v>
      </c>
      <c r="AE62" s="188"/>
      <c r="AF62" s="188"/>
      <c r="AG62" s="188"/>
      <c r="AH62" s="188"/>
      <c r="AI62" s="188"/>
      <c r="AJ62" s="188"/>
      <c r="AK62" s="188"/>
      <c r="AL62" s="188"/>
    </row>
    <row r="63" spans="2:38" s="211" customFormat="1" ht="18" customHeight="1" x14ac:dyDescent="0.2">
      <c r="B63" s="33" t="s">
        <v>34</v>
      </c>
      <c r="C63" s="26">
        <f>+[3]PP!P62</f>
        <v>0</v>
      </c>
      <c r="D63" s="26">
        <f>+[3]PP!Q62</f>
        <v>0</v>
      </c>
      <c r="E63" s="26">
        <f>+[3]PP!R62</f>
        <v>0</v>
      </c>
      <c r="F63" s="26">
        <f>+[3]PP!S62</f>
        <v>0</v>
      </c>
      <c r="G63" s="26">
        <f>+[3]PP!T62</f>
        <v>1</v>
      </c>
      <c r="H63" s="26">
        <f>+[3]PP!U62</f>
        <v>0.1</v>
      </c>
      <c r="I63" s="26">
        <f>+[3]PP!V62</f>
        <v>0.2</v>
      </c>
      <c r="J63" s="26">
        <f>+[3]PP!W62</f>
        <v>0</v>
      </c>
      <c r="K63" s="26">
        <f>+[3]PP!X62</f>
        <v>0.1</v>
      </c>
      <c r="L63" s="26">
        <f>+[3]PP!Y62</f>
        <v>0.1</v>
      </c>
      <c r="M63" s="26">
        <f>+[3]PP!Z62</f>
        <v>0</v>
      </c>
      <c r="N63" s="26">
        <f>+[3]PP!AA62</f>
        <v>0.2</v>
      </c>
      <c r="O63" s="25">
        <f t="shared" si="32"/>
        <v>1.7000000000000002</v>
      </c>
      <c r="P63" s="212">
        <v>0</v>
      </c>
      <c r="Q63" s="26">
        <v>0</v>
      </c>
      <c r="R63" s="26">
        <v>0</v>
      </c>
      <c r="S63" s="26">
        <v>0</v>
      </c>
      <c r="T63" s="26">
        <v>1.0065</v>
      </c>
      <c r="U63" s="26">
        <v>9.1499999999999998E-2</v>
      </c>
      <c r="V63" s="26">
        <v>0.183</v>
      </c>
      <c r="W63" s="26">
        <v>0</v>
      </c>
      <c r="X63" s="26">
        <v>0</v>
      </c>
      <c r="Y63" s="26">
        <v>1100</v>
      </c>
      <c r="Z63" s="26">
        <v>0</v>
      </c>
      <c r="AA63" s="26">
        <v>0</v>
      </c>
      <c r="AB63" s="26">
        <f t="shared" si="33"/>
        <v>1101.2809999999999</v>
      </c>
      <c r="AC63" s="26">
        <f t="shared" si="3"/>
        <v>-1099.5809999999999</v>
      </c>
      <c r="AD63" s="202">
        <f t="shared" si="1"/>
        <v>0.15436568868435943</v>
      </c>
      <c r="AE63" s="188"/>
      <c r="AF63" s="188"/>
      <c r="AG63" s="188"/>
      <c r="AH63" s="188"/>
      <c r="AI63" s="188"/>
      <c r="AJ63" s="188"/>
      <c r="AK63" s="188"/>
      <c r="AL63" s="188"/>
    </row>
    <row r="64" spans="2:38" ht="18" customHeight="1" x14ac:dyDescent="0.2">
      <c r="B64" s="77" t="s">
        <v>72</v>
      </c>
      <c r="C64" s="18">
        <f>+C65+C76+C80</f>
        <v>2528.7000000000003</v>
      </c>
      <c r="D64" s="18">
        <f t="shared" ref="D64:AB64" si="34">+D65+D76+D80</f>
        <v>3952.9</v>
      </c>
      <c r="E64" s="18">
        <f t="shared" si="34"/>
        <v>3645.1</v>
      </c>
      <c r="F64" s="18">
        <f t="shared" si="34"/>
        <v>3072</v>
      </c>
      <c r="G64" s="18">
        <f t="shared" si="34"/>
        <v>3082.3</v>
      </c>
      <c r="H64" s="18">
        <f t="shared" si="34"/>
        <v>3874.4</v>
      </c>
      <c r="I64" s="18">
        <f t="shared" si="34"/>
        <v>3578.7</v>
      </c>
      <c r="J64" s="18">
        <f t="shared" si="34"/>
        <v>3133.2000000000003</v>
      </c>
      <c r="K64" s="18">
        <f t="shared" si="34"/>
        <v>2706.1</v>
      </c>
      <c r="L64" s="18">
        <f t="shared" si="34"/>
        <v>2772.2000000000003</v>
      </c>
      <c r="M64" s="18">
        <f t="shared" si="34"/>
        <v>2972.6</v>
      </c>
      <c r="N64" s="18">
        <f t="shared" si="34"/>
        <v>2216.8999999999996</v>
      </c>
      <c r="O64" s="62">
        <f t="shared" si="34"/>
        <v>37535.100000000006</v>
      </c>
      <c r="P64" s="18">
        <f t="shared" si="34"/>
        <v>1954.7948837399997</v>
      </c>
      <c r="Q64" s="18">
        <f t="shared" si="34"/>
        <v>3861.84806248</v>
      </c>
      <c r="R64" s="18">
        <f t="shared" si="34"/>
        <v>3565.6412510300001</v>
      </c>
      <c r="S64" s="18">
        <f t="shared" si="34"/>
        <v>2887.4836123500004</v>
      </c>
      <c r="T64" s="18">
        <f t="shared" si="34"/>
        <v>2490.2573770199992</v>
      </c>
      <c r="U64" s="18">
        <f t="shared" si="34"/>
        <v>2807.1857057100001</v>
      </c>
      <c r="V64" s="18">
        <f t="shared" si="34"/>
        <v>2833.6849522412422</v>
      </c>
      <c r="W64" s="18">
        <f t="shared" si="34"/>
        <v>2867.1362215456111</v>
      </c>
      <c r="X64" s="18">
        <f t="shared" si="34"/>
        <v>2939.4040256750654</v>
      </c>
      <c r="Y64" s="18">
        <f t="shared" si="34"/>
        <v>3108.1743722089368</v>
      </c>
      <c r="Z64" s="18">
        <f t="shared" si="34"/>
        <v>3078.3429286727019</v>
      </c>
      <c r="AA64" s="18">
        <f t="shared" si="34"/>
        <v>2928.2010321654238</v>
      </c>
      <c r="AB64" s="18">
        <f t="shared" si="34"/>
        <v>35322.154424838976</v>
      </c>
      <c r="AC64" s="18">
        <f t="shared" si="3"/>
        <v>2212.9455751610294</v>
      </c>
      <c r="AD64" s="201">
        <f t="shared" si="1"/>
        <v>106.26503567292276</v>
      </c>
    </row>
    <row r="65" spans="1:30" ht="18" customHeight="1" x14ac:dyDescent="0.2">
      <c r="B65" s="70" t="s">
        <v>73</v>
      </c>
      <c r="C65" s="18">
        <f>+C66+C72</f>
        <v>1998.8</v>
      </c>
      <c r="D65" s="18">
        <f t="shared" ref="D65:AB65" si="35">+D66+D72</f>
        <v>3309.4</v>
      </c>
      <c r="E65" s="18">
        <f t="shared" si="35"/>
        <v>2924.5</v>
      </c>
      <c r="F65" s="18">
        <f t="shared" si="35"/>
        <v>2377</v>
      </c>
      <c r="G65" s="18">
        <f t="shared" si="35"/>
        <v>2433.3000000000002</v>
      </c>
      <c r="H65" s="18">
        <f t="shared" si="35"/>
        <v>3220.7000000000003</v>
      </c>
      <c r="I65" s="18">
        <f t="shared" si="35"/>
        <v>2969.2</v>
      </c>
      <c r="J65" s="18">
        <f t="shared" si="35"/>
        <v>2530.1000000000004</v>
      </c>
      <c r="K65" s="18">
        <f t="shared" si="35"/>
        <v>2093.1999999999998</v>
      </c>
      <c r="L65" s="18">
        <f t="shared" si="35"/>
        <v>2086.6</v>
      </c>
      <c r="M65" s="18">
        <f t="shared" si="35"/>
        <v>2305.5</v>
      </c>
      <c r="N65" s="18">
        <f t="shared" si="35"/>
        <v>1489.5999999999997</v>
      </c>
      <c r="O65" s="62">
        <f t="shared" si="35"/>
        <v>29737.9</v>
      </c>
      <c r="P65" s="18">
        <f t="shared" si="35"/>
        <v>1425.0943596299996</v>
      </c>
      <c r="Q65" s="18">
        <f t="shared" si="35"/>
        <v>3218.3665518000003</v>
      </c>
      <c r="R65" s="18">
        <f t="shared" si="35"/>
        <v>2845.0009092300002</v>
      </c>
      <c r="S65" s="18">
        <f t="shared" si="35"/>
        <v>2192.4309864000002</v>
      </c>
      <c r="T65" s="18">
        <f t="shared" si="35"/>
        <v>1846.9687145099995</v>
      </c>
      <c r="U65" s="18">
        <f t="shared" si="35"/>
        <v>2153.4502233399999</v>
      </c>
      <c r="V65" s="18">
        <f t="shared" si="35"/>
        <v>2224.0361949812423</v>
      </c>
      <c r="W65" s="18">
        <f t="shared" si="35"/>
        <v>2296.8671951120359</v>
      </c>
      <c r="X65" s="18">
        <f t="shared" si="35"/>
        <v>2391.3070379076348</v>
      </c>
      <c r="Y65" s="18">
        <f t="shared" si="35"/>
        <v>2583.6935492720941</v>
      </c>
      <c r="Z65" s="18">
        <f t="shared" si="35"/>
        <v>2482.1117243790463</v>
      </c>
      <c r="AA65" s="18">
        <f t="shared" si="35"/>
        <v>2335.6970679161227</v>
      </c>
      <c r="AB65" s="18">
        <f t="shared" si="35"/>
        <v>27995.024514478177</v>
      </c>
      <c r="AC65" s="18">
        <f t="shared" si="3"/>
        <v>1742.8754855218249</v>
      </c>
      <c r="AD65" s="201">
        <f t="shared" si="1"/>
        <v>106.2256615800442</v>
      </c>
    </row>
    <row r="66" spans="1:30" ht="18" customHeight="1" x14ac:dyDescent="0.2">
      <c r="B66" s="70" t="s">
        <v>74</v>
      </c>
      <c r="C66" s="18">
        <f>+C67+C70+C71</f>
        <v>120.49999999999999</v>
      </c>
      <c r="D66" s="18">
        <f t="shared" ref="D66:AB66" si="36">+D67+D70+D71</f>
        <v>147.9</v>
      </c>
      <c r="E66" s="18">
        <f t="shared" si="36"/>
        <v>366</v>
      </c>
      <c r="F66" s="18">
        <f t="shared" si="36"/>
        <v>287.60000000000002</v>
      </c>
      <c r="G66" s="18">
        <f t="shared" si="36"/>
        <v>176.5</v>
      </c>
      <c r="H66" s="18">
        <f t="shared" si="36"/>
        <v>141.9</v>
      </c>
      <c r="I66" s="18">
        <f t="shared" si="36"/>
        <v>111.19999999999999</v>
      </c>
      <c r="J66" s="18">
        <f t="shared" si="36"/>
        <v>294.3</v>
      </c>
      <c r="K66" s="18">
        <f t="shared" si="36"/>
        <v>289</v>
      </c>
      <c r="L66" s="18">
        <f t="shared" si="36"/>
        <v>314.7</v>
      </c>
      <c r="M66" s="18">
        <f t="shared" si="36"/>
        <v>95.8</v>
      </c>
      <c r="N66" s="18">
        <f t="shared" si="36"/>
        <v>84.3</v>
      </c>
      <c r="O66" s="62">
        <f t="shared" si="36"/>
        <v>2429.6999999999998</v>
      </c>
      <c r="P66" s="18">
        <f t="shared" si="36"/>
        <v>120.51420863</v>
      </c>
      <c r="Q66" s="18">
        <f t="shared" si="36"/>
        <v>147.89412354999996</v>
      </c>
      <c r="R66" s="18">
        <f t="shared" si="36"/>
        <v>365.98213952000003</v>
      </c>
      <c r="S66" s="18">
        <f t="shared" si="36"/>
        <v>287.59635051000004</v>
      </c>
      <c r="T66" s="18">
        <f t="shared" si="36"/>
        <v>176.46833376999999</v>
      </c>
      <c r="U66" s="18">
        <f t="shared" si="36"/>
        <v>141.95882710000001</v>
      </c>
      <c r="V66" s="18">
        <f t="shared" si="36"/>
        <v>111.24381769</v>
      </c>
      <c r="W66" s="18">
        <f t="shared" si="36"/>
        <v>114.83702376659235</v>
      </c>
      <c r="X66" s="18">
        <f t="shared" si="36"/>
        <v>162.23908414024365</v>
      </c>
      <c r="Y66" s="18">
        <f t="shared" si="36"/>
        <v>147.70214719277672</v>
      </c>
      <c r="Z66" s="18">
        <f t="shared" si="36"/>
        <v>117.27774506490488</v>
      </c>
      <c r="AA66" s="18">
        <f t="shared" si="36"/>
        <v>158.5483081776182</v>
      </c>
      <c r="AB66" s="18">
        <f t="shared" si="36"/>
        <v>2052.2621091121355</v>
      </c>
      <c r="AC66" s="18">
        <f t="shared" si="3"/>
        <v>377.43789088786434</v>
      </c>
      <c r="AD66" s="201">
        <f t="shared" si="1"/>
        <v>118.39131021383787</v>
      </c>
    </row>
    <row r="67" spans="1:30" s="214" customFormat="1" ht="18" customHeight="1" x14ac:dyDescent="0.2">
      <c r="A67" s="213"/>
      <c r="B67" s="38" t="s">
        <v>75</v>
      </c>
      <c r="C67" s="29">
        <f t="shared" ref="C67:Z67" si="37">+C68+C69</f>
        <v>116.1</v>
      </c>
      <c r="D67" s="29">
        <f t="shared" si="37"/>
        <v>134.30000000000001</v>
      </c>
      <c r="E67" s="29">
        <f t="shared" si="37"/>
        <v>121.2</v>
      </c>
      <c r="F67" s="29">
        <f t="shared" si="37"/>
        <v>92.600000000000009</v>
      </c>
      <c r="G67" s="29">
        <f t="shared" si="37"/>
        <v>102.60000000000001</v>
      </c>
      <c r="H67" s="29">
        <f t="shared" si="37"/>
        <v>110.4</v>
      </c>
      <c r="I67" s="29">
        <f t="shared" si="37"/>
        <v>103.69999999999999</v>
      </c>
      <c r="J67" s="29">
        <f t="shared" si="37"/>
        <v>97.399999999999991</v>
      </c>
      <c r="K67" s="29">
        <f t="shared" si="37"/>
        <v>112.1</v>
      </c>
      <c r="L67" s="29">
        <f t="shared" si="37"/>
        <v>87.4</v>
      </c>
      <c r="M67" s="29">
        <f t="shared" si="37"/>
        <v>83.8</v>
      </c>
      <c r="N67" s="29">
        <f t="shared" si="37"/>
        <v>77.5</v>
      </c>
      <c r="O67" s="203">
        <f t="shared" si="37"/>
        <v>1239.1000000000001</v>
      </c>
      <c r="P67" s="18">
        <f t="shared" si="37"/>
        <v>116.08096863</v>
      </c>
      <c r="Q67" s="18">
        <f t="shared" si="37"/>
        <v>134.28188354999998</v>
      </c>
      <c r="R67" s="18">
        <f t="shared" si="37"/>
        <v>121.13962801</v>
      </c>
      <c r="S67" s="18">
        <f t="shared" si="37"/>
        <v>92.561248649999996</v>
      </c>
      <c r="T67" s="18">
        <f t="shared" si="37"/>
        <v>102.577549</v>
      </c>
      <c r="U67" s="18">
        <f t="shared" si="37"/>
        <v>110.38684741</v>
      </c>
      <c r="V67" s="18">
        <f t="shared" si="37"/>
        <v>103.67787663999999</v>
      </c>
      <c r="W67" s="18">
        <f t="shared" si="37"/>
        <v>101.037744162427</v>
      </c>
      <c r="X67" s="18">
        <f t="shared" si="37"/>
        <v>99.535677848646998</v>
      </c>
      <c r="Y67" s="18">
        <f t="shared" si="37"/>
        <v>99.599313597587752</v>
      </c>
      <c r="Z67" s="18">
        <f t="shared" si="37"/>
        <v>99.219897144833439</v>
      </c>
      <c r="AA67" s="18">
        <v>104.40807074468481</v>
      </c>
      <c r="AB67" s="18">
        <f>SUM(P67:AA67)</f>
        <v>1284.5067053881799</v>
      </c>
      <c r="AC67" s="18">
        <f t="shared" si="3"/>
        <v>-45.406705388179716</v>
      </c>
      <c r="AD67" s="201">
        <f t="shared" si="1"/>
        <v>96.465047228036255</v>
      </c>
    </row>
    <row r="68" spans="1:30" ht="18" customHeight="1" x14ac:dyDescent="0.2">
      <c r="B68" s="39" t="s">
        <v>76</v>
      </c>
      <c r="C68" s="80">
        <f>+[3]PP!P67</f>
        <v>80.7</v>
      </c>
      <c r="D68" s="80">
        <f>+[3]PP!Q67</f>
        <v>100.4</v>
      </c>
      <c r="E68" s="80">
        <f>+[3]PP!R67</f>
        <v>117.8</v>
      </c>
      <c r="F68" s="80">
        <f>+[3]PP!S67</f>
        <v>88.7</v>
      </c>
      <c r="G68" s="80">
        <f>+[3]PP!T67</f>
        <v>100.4</v>
      </c>
      <c r="H68" s="80">
        <f>+[3]PP!U67</f>
        <v>105.5</v>
      </c>
      <c r="I68" s="80">
        <f>+[3]PP!V67</f>
        <v>97.1</v>
      </c>
      <c r="J68" s="80">
        <f>+[3]PP!W67</f>
        <v>94.6</v>
      </c>
      <c r="K68" s="80">
        <f>+[3]PP!X67</f>
        <v>93.2</v>
      </c>
      <c r="L68" s="80">
        <f>+[3]PP!Y67</f>
        <v>87</v>
      </c>
      <c r="M68" s="80">
        <f>+[3]PP!Z67</f>
        <v>83.8</v>
      </c>
      <c r="N68" s="80">
        <f>+[3]PP!AA67</f>
        <v>76.7</v>
      </c>
      <c r="O68" s="25">
        <f>SUM(C68:N68)</f>
        <v>1125.9000000000001</v>
      </c>
      <c r="P68" s="26">
        <v>80.721865480000005</v>
      </c>
      <c r="Q68" s="26">
        <v>100.430618</v>
      </c>
      <c r="R68" s="26">
        <v>117.75726711</v>
      </c>
      <c r="S68" s="26">
        <v>88.710867350000001</v>
      </c>
      <c r="T68" s="26">
        <v>100.347621</v>
      </c>
      <c r="U68" s="26">
        <v>105.49653600000001</v>
      </c>
      <c r="V68" s="26">
        <v>97.058632439999997</v>
      </c>
      <c r="W68" s="26">
        <v>96.640277934926999</v>
      </c>
      <c r="X68" s="26">
        <v>95.001440389272005</v>
      </c>
      <c r="Y68" s="26">
        <v>94.488998773369005</v>
      </c>
      <c r="Z68" s="26">
        <v>94.054581467060004</v>
      </c>
      <c r="AA68" s="26">
        <v>99.606237197468005</v>
      </c>
      <c r="AB68" s="26">
        <f>SUM(P68:AA68)</f>
        <v>1170.3149431420961</v>
      </c>
      <c r="AC68" s="26">
        <f t="shared" si="3"/>
        <v>-44.414943142096035</v>
      </c>
      <c r="AD68" s="202">
        <f t="shared" si="1"/>
        <v>96.204872594136972</v>
      </c>
    </row>
    <row r="69" spans="1:30" ht="18" customHeight="1" x14ac:dyDescent="0.2">
      <c r="B69" s="84" t="s">
        <v>77</v>
      </c>
      <c r="C69" s="83">
        <f>+[3]PP!P68</f>
        <v>35.4</v>
      </c>
      <c r="D69" s="83">
        <f>+[3]PP!Q68</f>
        <v>33.9</v>
      </c>
      <c r="E69" s="83">
        <f>+[3]PP!R68</f>
        <v>3.4</v>
      </c>
      <c r="F69" s="83">
        <f>+[3]PP!S68</f>
        <v>3.9</v>
      </c>
      <c r="G69" s="83">
        <f>+[3]PP!T68</f>
        <v>2.2000000000000002</v>
      </c>
      <c r="H69" s="83">
        <f>+[3]PP!U68</f>
        <v>4.9000000000000004</v>
      </c>
      <c r="I69" s="83">
        <f>+[3]PP!V68</f>
        <v>6.6</v>
      </c>
      <c r="J69" s="83">
        <f>+[3]PP!W68</f>
        <v>2.8</v>
      </c>
      <c r="K69" s="83">
        <f>+[3]PP!X68</f>
        <v>18.899999999999999</v>
      </c>
      <c r="L69" s="83">
        <f>+[3]PP!Y68</f>
        <v>0.4</v>
      </c>
      <c r="M69" s="83">
        <f>+[3]PP!Z68</f>
        <v>0</v>
      </c>
      <c r="N69" s="83">
        <f>+[3]PP!AA68</f>
        <v>0.8</v>
      </c>
      <c r="O69" s="59">
        <f>SUM(C69:N69)</f>
        <v>113.2</v>
      </c>
      <c r="P69" s="59">
        <v>35.359103149999996</v>
      </c>
      <c r="Q69" s="59">
        <v>33.851265549999994</v>
      </c>
      <c r="R69" s="59">
        <v>3.3823609000000001</v>
      </c>
      <c r="S69" s="59">
        <v>3.8503813</v>
      </c>
      <c r="T69" s="59">
        <v>2.2299280000000001</v>
      </c>
      <c r="U69" s="59">
        <v>4.8903114099999998</v>
      </c>
      <c r="V69" s="59">
        <v>6.6192441999999998</v>
      </c>
      <c r="W69" s="59">
        <v>4.3974662274999998</v>
      </c>
      <c r="X69" s="59">
        <v>4.5342374593749994</v>
      </c>
      <c r="Y69" s="59">
        <v>5.1103148242187499</v>
      </c>
      <c r="Z69" s="59">
        <v>5.165315677773437</v>
      </c>
      <c r="AA69" s="59">
        <v>4.8018335472167974</v>
      </c>
      <c r="AB69" s="59">
        <f>SUM(P69:AA69)</f>
        <v>114.19176224608397</v>
      </c>
      <c r="AC69" s="59">
        <f t="shared" si="3"/>
        <v>-0.99176224608396524</v>
      </c>
      <c r="AD69" s="209">
        <f t="shared" si="1"/>
        <v>99.131494053006463</v>
      </c>
    </row>
    <row r="70" spans="1:30" ht="18" customHeight="1" x14ac:dyDescent="0.2">
      <c r="B70" s="90" t="s">
        <v>82</v>
      </c>
      <c r="C70" s="83">
        <f>+[3]PP!P69</f>
        <v>4.3</v>
      </c>
      <c r="D70" s="83">
        <f>+[3]PP!Q69</f>
        <v>13.5</v>
      </c>
      <c r="E70" s="83">
        <f>+[3]PP!R69</f>
        <v>244.7</v>
      </c>
      <c r="F70" s="83">
        <f>+[3]PP!S69</f>
        <v>193.4</v>
      </c>
      <c r="G70" s="83">
        <f>+[3]PP!T69</f>
        <v>73.8</v>
      </c>
      <c r="H70" s="83">
        <f>+[3]PP!U69</f>
        <v>31.3</v>
      </c>
      <c r="I70" s="83">
        <f>+[3]PP!V69</f>
        <v>7.4</v>
      </c>
      <c r="J70" s="83">
        <f>+[3]PP!W69</f>
        <v>196.9</v>
      </c>
      <c r="K70" s="83">
        <f>+[3]PP!X69</f>
        <v>175.3</v>
      </c>
      <c r="L70" s="83">
        <f>+[3]PP!Y69</f>
        <v>227.1</v>
      </c>
      <c r="M70" s="83">
        <f>+[3]PP!Z69</f>
        <v>11.8</v>
      </c>
      <c r="N70" s="83">
        <f>+[3]PP!AA69</f>
        <v>6.8</v>
      </c>
      <c r="O70" s="59">
        <f>SUM(C70:N70)</f>
        <v>1186.2999999999997</v>
      </c>
      <c r="P70" s="59">
        <v>4.3466500000000003</v>
      </c>
      <c r="Q70" s="59">
        <v>13.531319999999999</v>
      </c>
      <c r="R70" s="59">
        <v>244.67960151</v>
      </c>
      <c r="S70" s="59">
        <v>193.38660186000001</v>
      </c>
      <c r="T70" s="59">
        <v>73.78981920999999</v>
      </c>
      <c r="U70" s="59">
        <v>31.33134969</v>
      </c>
      <c r="V70" s="59">
        <v>7.4650162499999997</v>
      </c>
      <c r="W70" s="59">
        <v>13.693806451627999</v>
      </c>
      <c r="X70" s="59">
        <v>62.602506083052099</v>
      </c>
      <c r="Y70" s="59">
        <v>48.000197641194447</v>
      </c>
      <c r="Z70" s="59">
        <v>18.057847920071438</v>
      </c>
      <c r="AA70" s="59">
        <v>54.140237432933397</v>
      </c>
      <c r="AB70" s="59">
        <f>SUM(P70:AA70)</f>
        <v>765.02495404887941</v>
      </c>
      <c r="AC70" s="59">
        <f t="shared" si="3"/>
        <v>421.27504595112032</v>
      </c>
      <c r="AD70" s="209">
        <f t="shared" si="1"/>
        <v>155.06683719550983</v>
      </c>
    </row>
    <row r="71" spans="1:30" ht="18" customHeight="1" x14ac:dyDescent="0.2">
      <c r="B71" s="89" t="s">
        <v>79</v>
      </c>
      <c r="C71" s="80">
        <f>+[3]PP!P70</f>
        <v>0.1</v>
      </c>
      <c r="D71" s="80">
        <f>+[3]PP!Q70</f>
        <v>0.1</v>
      </c>
      <c r="E71" s="80">
        <f>+[3]PP!R70</f>
        <v>0.1</v>
      </c>
      <c r="F71" s="80">
        <f>+[3]PP!S70</f>
        <v>1.6</v>
      </c>
      <c r="G71" s="80">
        <f>+[3]PP!T70</f>
        <v>0.1</v>
      </c>
      <c r="H71" s="80">
        <f>+[3]PP!U70</f>
        <v>0.2</v>
      </c>
      <c r="I71" s="80">
        <f>+[3]PP!V70</f>
        <v>0.1</v>
      </c>
      <c r="J71" s="80">
        <f>+[3]PP!W70</f>
        <v>0</v>
      </c>
      <c r="K71" s="80">
        <f>+[3]PP!X70</f>
        <v>1.6</v>
      </c>
      <c r="L71" s="80">
        <f>+[3]PP!Y70</f>
        <v>0.2</v>
      </c>
      <c r="M71" s="80">
        <f>+[3]PP!Z70</f>
        <v>0.2</v>
      </c>
      <c r="N71" s="80">
        <f>+[3]PP!AA70</f>
        <v>0</v>
      </c>
      <c r="O71" s="25">
        <f>SUM(C71:N71)</f>
        <v>4.3000000000000007</v>
      </c>
      <c r="P71" s="26">
        <v>8.659E-2</v>
      </c>
      <c r="Q71" s="26">
        <v>8.0920000000000006E-2</v>
      </c>
      <c r="R71" s="26">
        <v>0.16291</v>
      </c>
      <c r="S71" s="26">
        <v>1.6485000000000001</v>
      </c>
      <c r="T71" s="26">
        <v>0.10096556</v>
      </c>
      <c r="U71" s="26">
        <v>0.24063000000000001</v>
      </c>
      <c r="V71" s="26">
        <v>0.10092480000000001</v>
      </c>
      <c r="W71" s="26">
        <v>0.10547315253734729</v>
      </c>
      <c r="X71" s="26">
        <v>0.10090020854455591</v>
      </c>
      <c r="Y71" s="26">
        <v>0.1026359539945</v>
      </c>
      <c r="Z71" s="26">
        <v>0</v>
      </c>
      <c r="AA71" s="26">
        <v>0</v>
      </c>
      <c r="AB71" s="26">
        <f>SUM(P71:AA71)</f>
        <v>2.7304496750764033</v>
      </c>
      <c r="AC71" s="26">
        <f t="shared" si="3"/>
        <v>1.5695503249235974</v>
      </c>
      <c r="AD71" s="202">
        <f t="shared" si="1"/>
        <v>157.48321748064001</v>
      </c>
    </row>
    <row r="72" spans="1:30" ht="18" customHeight="1" x14ac:dyDescent="0.2">
      <c r="B72" s="70" t="s">
        <v>80</v>
      </c>
      <c r="C72" s="18">
        <f>SUM(C73:C75)</f>
        <v>1878.3</v>
      </c>
      <c r="D72" s="18">
        <f t="shared" ref="D72:AB72" si="38">SUM(D73:D75)</f>
        <v>3161.5</v>
      </c>
      <c r="E72" s="18">
        <f t="shared" si="38"/>
        <v>2558.5</v>
      </c>
      <c r="F72" s="18">
        <f t="shared" si="38"/>
        <v>2089.4</v>
      </c>
      <c r="G72" s="18">
        <f t="shared" si="38"/>
        <v>2256.8000000000002</v>
      </c>
      <c r="H72" s="18">
        <f t="shared" si="38"/>
        <v>3078.8</v>
      </c>
      <c r="I72" s="18">
        <f t="shared" si="38"/>
        <v>2858</v>
      </c>
      <c r="J72" s="18">
        <f t="shared" si="38"/>
        <v>2235.8000000000002</v>
      </c>
      <c r="K72" s="18">
        <f t="shared" si="38"/>
        <v>1804.2</v>
      </c>
      <c r="L72" s="18">
        <f t="shared" si="38"/>
        <v>1771.9</v>
      </c>
      <c r="M72" s="18">
        <f t="shared" si="38"/>
        <v>2209.6999999999998</v>
      </c>
      <c r="N72" s="18">
        <f t="shared" si="38"/>
        <v>1405.2999999999997</v>
      </c>
      <c r="O72" s="62">
        <f t="shared" si="38"/>
        <v>27308.2</v>
      </c>
      <c r="P72" s="18">
        <f t="shared" si="38"/>
        <v>1304.5801509999997</v>
      </c>
      <c r="Q72" s="18">
        <f t="shared" si="38"/>
        <v>3070.4724282500001</v>
      </c>
      <c r="R72" s="18">
        <f t="shared" si="38"/>
        <v>2479.01876971</v>
      </c>
      <c r="S72" s="18">
        <f t="shared" si="38"/>
        <v>1904.8346358900003</v>
      </c>
      <c r="T72" s="18">
        <f t="shared" si="38"/>
        <v>1670.5003807399994</v>
      </c>
      <c r="U72" s="18">
        <f t="shared" si="38"/>
        <v>2011.4913962399996</v>
      </c>
      <c r="V72" s="18">
        <f t="shared" si="38"/>
        <v>2112.7923772912422</v>
      </c>
      <c r="W72" s="18">
        <f t="shared" si="38"/>
        <v>2182.0301713454437</v>
      </c>
      <c r="X72" s="18">
        <f t="shared" si="38"/>
        <v>2229.0679537673914</v>
      </c>
      <c r="Y72" s="18">
        <f t="shared" si="38"/>
        <v>2435.9914020793171</v>
      </c>
      <c r="Z72" s="18">
        <f t="shared" si="38"/>
        <v>2364.8339793141413</v>
      </c>
      <c r="AA72" s="18">
        <f t="shared" si="38"/>
        <v>2177.1487597385044</v>
      </c>
      <c r="AB72" s="18">
        <f t="shared" si="38"/>
        <v>25942.76240536604</v>
      </c>
      <c r="AC72" s="18">
        <f t="shared" si="3"/>
        <v>1365.4375946339605</v>
      </c>
      <c r="AD72" s="201">
        <f t="shared" si="1"/>
        <v>105.263269860389</v>
      </c>
    </row>
    <row r="73" spans="1:30" ht="18" customHeight="1" x14ac:dyDescent="0.2">
      <c r="B73" s="206" t="s">
        <v>81</v>
      </c>
      <c r="C73" s="26">
        <f>+[3]PP!P72:P72</f>
        <v>28.8</v>
      </c>
      <c r="D73" s="26">
        <f>+[3]PP!Q72:Q72</f>
        <v>35.299999999999997</v>
      </c>
      <c r="E73" s="26">
        <f>+[3]PP!R72:R72</f>
        <v>36</v>
      </c>
      <c r="F73" s="26">
        <f>+[3]PP!S72:S72</f>
        <v>20.7</v>
      </c>
      <c r="G73" s="26">
        <f>+[3]PP!T72:T72</f>
        <v>20.7</v>
      </c>
      <c r="H73" s="26">
        <f>+[3]PP!U72:U72</f>
        <v>20.5</v>
      </c>
      <c r="I73" s="26">
        <f>+[3]PP!V72:V72</f>
        <v>21.6</v>
      </c>
      <c r="J73" s="26">
        <f>+[3]PP!W72:W72</f>
        <v>21.9</v>
      </c>
      <c r="K73" s="26">
        <f>+[3]PP!X72:X72</f>
        <v>21</v>
      </c>
      <c r="L73" s="26">
        <f>+[3]PP!Y72:Y72</f>
        <v>9.6999999999999993</v>
      </c>
      <c r="M73" s="26">
        <f>+[3]PP!Z72:Z72</f>
        <v>8.6999999999999993</v>
      </c>
      <c r="N73" s="26">
        <f>+[3]PP!AA72:AA72</f>
        <v>9.1</v>
      </c>
      <c r="O73" s="25">
        <f>SUM(C73:N73)</f>
        <v>253.99999999999997</v>
      </c>
      <c r="P73" s="26">
        <v>29.308196189999745</v>
      </c>
      <c r="Q73" s="26">
        <v>35.73721999</v>
      </c>
      <c r="R73" s="26">
        <v>37.640723819999998</v>
      </c>
      <c r="S73" s="26">
        <v>22.070502149999999</v>
      </c>
      <c r="T73" s="26">
        <v>21.135775679999998</v>
      </c>
      <c r="U73" s="26">
        <v>21.007669829999998</v>
      </c>
      <c r="V73" s="26">
        <v>22.190714470000007</v>
      </c>
      <c r="W73" s="26">
        <v>21.727687819933998</v>
      </c>
      <c r="X73" s="26">
        <v>22.422402188944801</v>
      </c>
      <c r="Y73" s="26">
        <v>21.642633459056398</v>
      </c>
      <c r="Z73" s="26">
        <v>23.967959070415301</v>
      </c>
      <c r="AA73" s="26">
        <v>22.4579615673908</v>
      </c>
      <c r="AB73" s="26">
        <f>SUM(P73:AA73)</f>
        <v>301.30944623574106</v>
      </c>
      <c r="AC73" s="26">
        <f t="shared" si="3"/>
        <v>-47.309446235741092</v>
      </c>
      <c r="AD73" s="202">
        <f t="shared" ref="AD73:AD92" si="39">+O73/AB73*100</f>
        <v>84.298717870688094</v>
      </c>
    </row>
    <row r="74" spans="1:30" ht="18" customHeight="1" x14ac:dyDescent="0.2">
      <c r="B74" s="215" t="s">
        <v>82</v>
      </c>
      <c r="C74" s="59">
        <f>+[3]PP!P73:P73</f>
        <v>1728.2</v>
      </c>
      <c r="D74" s="59">
        <f>+[3]PP!Q73:Q73</f>
        <v>2911.6</v>
      </c>
      <c r="E74" s="59">
        <f>+[3]PP!R73:R73</f>
        <v>2211.5</v>
      </c>
      <c r="F74" s="59">
        <f>+[3]PP!S73:S73</f>
        <v>1793.3</v>
      </c>
      <c r="G74" s="59">
        <f>+[3]PP!T73:T73</f>
        <v>2142.8000000000002</v>
      </c>
      <c r="H74" s="59">
        <f>+[3]PP!U73:U73</f>
        <v>2818.8</v>
      </c>
      <c r="I74" s="59">
        <f>+[3]PP!V73:V73</f>
        <v>2747.9</v>
      </c>
      <c r="J74" s="59">
        <f>+[3]PP!W73:W73</f>
        <v>2136.3000000000002</v>
      </c>
      <c r="K74" s="59">
        <f>+[3]PP!X73:X73</f>
        <v>1638.7</v>
      </c>
      <c r="L74" s="59">
        <f>+[3]PP!Y73:Y73</f>
        <v>1638</v>
      </c>
      <c r="M74" s="59">
        <f>+[3]PP!Z73:Z73</f>
        <v>2086.4</v>
      </c>
      <c r="N74" s="59">
        <f>+[3]PP!AA73:AA73</f>
        <v>1295.5999999999999</v>
      </c>
      <c r="O74" s="59">
        <f>SUM(C74:N74)</f>
        <v>25149.100000000002</v>
      </c>
      <c r="P74" s="216">
        <v>1153.99471866</v>
      </c>
      <c r="Q74" s="216">
        <v>2820.1195215799999</v>
      </c>
      <c r="R74" s="216">
        <v>2130.3441140800001</v>
      </c>
      <c r="S74" s="216">
        <v>1607.3810145700002</v>
      </c>
      <c r="T74" s="216">
        <v>1556.0487224699993</v>
      </c>
      <c r="U74" s="216">
        <v>1751.0109722299997</v>
      </c>
      <c r="V74" s="216">
        <v>1760.9852415200003</v>
      </c>
      <c r="W74" s="216">
        <v>1808.3031619999999</v>
      </c>
      <c r="X74" s="216">
        <v>1793.7650395000001</v>
      </c>
      <c r="Y74" s="216">
        <v>1826.3665430000001</v>
      </c>
      <c r="Z74" s="216">
        <v>1804.2720690000001</v>
      </c>
      <c r="AA74" s="216">
        <v>1669.0047870000001</v>
      </c>
      <c r="AB74" s="216">
        <f>SUM(P74:AA74)</f>
        <v>21681.59590561</v>
      </c>
      <c r="AC74" s="216">
        <f t="shared" si="3"/>
        <v>3467.5040943900021</v>
      </c>
      <c r="AD74" s="209">
        <f t="shared" si="39"/>
        <v>115.99284531215159</v>
      </c>
    </row>
    <row r="75" spans="1:30" ht="18" customHeight="1" x14ac:dyDescent="0.2">
      <c r="B75" s="206" t="s">
        <v>34</v>
      </c>
      <c r="C75" s="26">
        <f>+[3]PP!P74:P74</f>
        <v>121.3</v>
      </c>
      <c r="D75" s="26">
        <f>+[3]PP!Q74:Q74</f>
        <v>214.6</v>
      </c>
      <c r="E75" s="26">
        <f>+[3]PP!R74:R74</f>
        <v>311</v>
      </c>
      <c r="F75" s="26">
        <f>+[3]PP!S74:S74</f>
        <v>275.39999999999998</v>
      </c>
      <c r="G75" s="26">
        <f>+[3]PP!T74:T74</f>
        <v>93.3</v>
      </c>
      <c r="H75" s="26">
        <f>+[3]PP!U74:U74</f>
        <v>239.5</v>
      </c>
      <c r="I75" s="26">
        <f>+[3]PP!V74:V74</f>
        <v>88.5</v>
      </c>
      <c r="J75" s="26">
        <f>+[3]PP!W74:W74</f>
        <v>77.599999999999994</v>
      </c>
      <c r="K75" s="26">
        <f>+[3]PP!X74:X74</f>
        <v>144.5</v>
      </c>
      <c r="L75" s="26">
        <f>+[3]PP!Y74:Y74</f>
        <v>124.2</v>
      </c>
      <c r="M75" s="26">
        <f>+[3]PP!Z74:Z74</f>
        <v>114.6</v>
      </c>
      <c r="N75" s="26">
        <f>+[3]PP!AA74:AA74</f>
        <v>100.6</v>
      </c>
      <c r="O75" s="25">
        <f>SUM(C75:N75)</f>
        <v>1905.0999999999997</v>
      </c>
      <c r="P75" s="26">
        <v>121.27723615000001</v>
      </c>
      <c r="Q75" s="26">
        <v>214.61568668000001</v>
      </c>
      <c r="R75" s="26">
        <v>311.03393181000001</v>
      </c>
      <c r="S75" s="26">
        <v>275.38311917000004</v>
      </c>
      <c r="T75" s="26">
        <v>93.315882589999987</v>
      </c>
      <c r="U75" s="26">
        <v>239.47275418000001</v>
      </c>
      <c r="V75" s="26">
        <v>329.61642130124199</v>
      </c>
      <c r="W75" s="26">
        <v>351.9993215255098</v>
      </c>
      <c r="X75" s="26">
        <v>412.88051207844649</v>
      </c>
      <c r="Y75" s="26">
        <v>587.98222562026058</v>
      </c>
      <c r="Z75" s="26">
        <v>536.59395124372622</v>
      </c>
      <c r="AA75" s="26">
        <v>485.68601117111336</v>
      </c>
      <c r="AB75" s="26">
        <f>SUM(P75:AA75)</f>
        <v>3959.8570535202989</v>
      </c>
      <c r="AC75" s="26">
        <f t="shared" si="3"/>
        <v>-2054.7570535202995</v>
      </c>
      <c r="AD75" s="202">
        <f t="shared" si="39"/>
        <v>48.110322525566232</v>
      </c>
    </row>
    <row r="76" spans="1:30" ht="18" customHeight="1" x14ac:dyDescent="0.2">
      <c r="B76" s="70" t="s">
        <v>83</v>
      </c>
      <c r="C76" s="18">
        <f>SUM(C77:C79)</f>
        <v>491.6</v>
      </c>
      <c r="D76" s="18">
        <f t="shared" ref="D76:AB76" si="40">SUM(D77:D79)</f>
        <v>566.1</v>
      </c>
      <c r="E76" s="18">
        <f t="shared" si="40"/>
        <v>527.5</v>
      </c>
      <c r="F76" s="18">
        <f t="shared" si="40"/>
        <v>605</v>
      </c>
      <c r="G76" s="18">
        <f t="shared" si="40"/>
        <v>541.6</v>
      </c>
      <c r="H76" s="18">
        <f t="shared" si="40"/>
        <v>506.5</v>
      </c>
      <c r="I76" s="18">
        <f t="shared" si="40"/>
        <v>524.4</v>
      </c>
      <c r="J76" s="18">
        <f t="shared" si="40"/>
        <v>513.1</v>
      </c>
      <c r="K76" s="18">
        <f t="shared" si="40"/>
        <v>515.4</v>
      </c>
      <c r="L76" s="18">
        <f t="shared" si="40"/>
        <v>507.20000000000005</v>
      </c>
      <c r="M76" s="18">
        <f t="shared" si="40"/>
        <v>506.6</v>
      </c>
      <c r="N76" s="18">
        <f t="shared" si="40"/>
        <v>556.70000000000005</v>
      </c>
      <c r="O76" s="62">
        <f t="shared" si="40"/>
        <v>6361.7000000000007</v>
      </c>
      <c r="P76" s="18">
        <f t="shared" si="40"/>
        <v>491.61473902</v>
      </c>
      <c r="Q76" s="18">
        <f t="shared" si="40"/>
        <v>566.06545058999995</v>
      </c>
      <c r="R76" s="18">
        <f t="shared" si="40"/>
        <v>527.56807569999989</v>
      </c>
      <c r="S76" s="18">
        <f t="shared" si="40"/>
        <v>604.99162414</v>
      </c>
      <c r="T76" s="18">
        <f t="shared" si="40"/>
        <v>541.66587276999996</v>
      </c>
      <c r="U76" s="18">
        <f t="shared" si="40"/>
        <v>506.54660180000002</v>
      </c>
      <c r="V76" s="18">
        <f t="shared" si="40"/>
        <v>524.43097352000007</v>
      </c>
      <c r="W76" s="18">
        <f t="shared" si="40"/>
        <v>508.59254493216667</v>
      </c>
      <c r="X76" s="18">
        <f t="shared" si="40"/>
        <v>476.62576510562207</v>
      </c>
      <c r="Y76" s="18">
        <f t="shared" si="40"/>
        <v>446.88544238075849</v>
      </c>
      <c r="Z76" s="18">
        <f t="shared" si="40"/>
        <v>525.44689063038265</v>
      </c>
      <c r="AA76" s="18">
        <f t="shared" si="40"/>
        <v>525.55382193567709</v>
      </c>
      <c r="AB76" s="18">
        <f t="shared" si="40"/>
        <v>6245.9878025246062</v>
      </c>
      <c r="AC76" s="18">
        <f t="shared" ref="AC76:AC103" si="41">+O76-AB76</f>
        <v>115.71219747539453</v>
      </c>
      <c r="AD76" s="201">
        <f t="shared" si="39"/>
        <v>101.85258442913745</v>
      </c>
    </row>
    <row r="77" spans="1:30" ht="18" customHeight="1" x14ac:dyDescent="0.2">
      <c r="B77" s="89" t="s">
        <v>84</v>
      </c>
      <c r="C77" s="26">
        <f>+[3]PP!P76</f>
        <v>379.2</v>
      </c>
      <c r="D77" s="26">
        <f>+[3]PP!Q76</f>
        <v>499.6</v>
      </c>
      <c r="E77" s="26">
        <f>+[3]PP!R76</f>
        <v>435.7</v>
      </c>
      <c r="F77" s="26">
        <f>+[3]PP!S76</f>
        <v>487.8</v>
      </c>
      <c r="G77" s="26">
        <f>+[3]PP!T76</f>
        <v>403.4</v>
      </c>
      <c r="H77" s="26">
        <f>+[3]PP!U76</f>
        <v>390.7</v>
      </c>
      <c r="I77" s="26">
        <f>+[3]PP!V76</f>
        <v>404.7</v>
      </c>
      <c r="J77" s="26">
        <f>+[3]PP!W76</f>
        <v>400.1</v>
      </c>
      <c r="K77" s="26">
        <f>+[3]PP!X76</f>
        <v>382.3</v>
      </c>
      <c r="L77" s="26">
        <f>+[3]PP!Y76</f>
        <v>361.7</v>
      </c>
      <c r="M77" s="26">
        <f>+[3]PP!Z76</f>
        <v>382.3</v>
      </c>
      <c r="N77" s="26">
        <f>+[3]PP!AA76</f>
        <v>435.1</v>
      </c>
      <c r="O77" s="25">
        <f>SUM(C77:N77)</f>
        <v>4962.6000000000004</v>
      </c>
      <c r="P77" s="26">
        <v>379.25502876999997</v>
      </c>
      <c r="Q77" s="26">
        <v>499.55943388999998</v>
      </c>
      <c r="R77" s="26">
        <v>435.71303876999997</v>
      </c>
      <c r="S77" s="26">
        <v>487.77454681</v>
      </c>
      <c r="T77" s="26">
        <v>403.43300320999998</v>
      </c>
      <c r="U77" s="26">
        <v>390.68236863999999</v>
      </c>
      <c r="V77" s="26">
        <v>404.75206080000004</v>
      </c>
      <c r="W77" s="26">
        <v>402.15918084010701</v>
      </c>
      <c r="X77" s="26">
        <v>365.0575094291475</v>
      </c>
      <c r="Y77" s="26">
        <v>345.7745769495977</v>
      </c>
      <c r="Z77" s="26">
        <v>414.01063740618235</v>
      </c>
      <c r="AA77" s="26">
        <v>421.01564178651051</v>
      </c>
      <c r="AB77" s="26">
        <f>SUM(P77:AA77)</f>
        <v>4949.1870273015447</v>
      </c>
      <c r="AC77" s="26">
        <f t="shared" si="41"/>
        <v>13.412972698455633</v>
      </c>
      <c r="AD77" s="202">
        <f t="shared" si="39"/>
        <v>100.27101365586842</v>
      </c>
    </row>
    <row r="78" spans="1:30" ht="18" customHeight="1" x14ac:dyDescent="0.2">
      <c r="B78" s="89" t="s">
        <v>85</v>
      </c>
      <c r="C78" s="26">
        <f>+[3]PP!P77</f>
        <v>109.8</v>
      </c>
      <c r="D78" s="26">
        <f>+[3]PP!Q77</f>
        <v>64</v>
      </c>
      <c r="E78" s="26">
        <f>+[3]PP!R77</f>
        <v>88.7</v>
      </c>
      <c r="F78" s="26">
        <f>+[3]PP!S77</f>
        <v>114.9</v>
      </c>
      <c r="G78" s="26">
        <f>+[3]PP!T77</f>
        <v>135.6</v>
      </c>
      <c r="H78" s="26">
        <f>+[3]PP!U77</f>
        <v>113.3</v>
      </c>
      <c r="I78" s="26">
        <f>+[3]PP!V77</f>
        <v>117.2</v>
      </c>
      <c r="J78" s="26">
        <f>+[3]PP!W77</f>
        <v>110.6</v>
      </c>
      <c r="K78" s="26">
        <f>+[3]PP!X77</f>
        <v>130.6</v>
      </c>
      <c r="L78" s="26">
        <f>+[3]PP!Y77</f>
        <v>142.9</v>
      </c>
      <c r="M78" s="26">
        <f>+[3]PP!Z77</f>
        <v>121.9</v>
      </c>
      <c r="N78" s="26">
        <f>+[3]PP!AA77</f>
        <v>119.6</v>
      </c>
      <c r="O78" s="25">
        <f>SUM(C78:N78)</f>
        <v>1369.1000000000001</v>
      </c>
      <c r="P78" s="26">
        <v>109.76176929</v>
      </c>
      <c r="Q78" s="26">
        <v>63.99056487</v>
      </c>
      <c r="R78" s="26">
        <v>88.737401930000004</v>
      </c>
      <c r="S78" s="26">
        <v>114.91035733</v>
      </c>
      <c r="T78" s="26">
        <v>135.58560811000001</v>
      </c>
      <c r="U78" s="26">
        <v>113.28581516</v>
      </c>
      <c r="V78" s="26">
        <v>117.22405665000001</v>
      </c>
      <c r="W78" s="26">
        <v>103.37002148849101</v>
      </c>
      <c r="X78" s="26">
        <v>108.10509713486101</v>
      </c>
      <c r="Y78" s="26">
        <v>97.769876649121002</v>
      </c>
      <c r="Z78" s="26">
        <v>108.57861262202722</v>
      </c>
      <c r="AA78" s="26">
        <v>101.88058821112401</v>
      </c>
      <c r="AB78" s="26">
        <f>SUM(P78:AA78)</f>
        <v>1263.1997694456243</v>
      </c>
      <c r="AC78" s="26">
        <f t="shared" si="41"/>
        <v>105.90023055437587</v>
      </c>
      <c r="AD78" s="202">
        <f t="shared" si="39"/>
        <v>108.38349033271687</v>
      </c>
    </row>
    <row r="79" spans="1:30" ht="18" customHeight="1" x14ac:dyDescent="0.2">
      <c r="B79" s="89" t="s">
        <v>34</v>
      </c>
      <c r="C79" s="26">
        <f>+[3]PP!P78</f>
        <v>2.6</v>
      </c>
      <c r="D79" s="26">
        <f>+[3]PP!Q78</f>
        <v>2.5</v>
      </c>
      <c r="E79" s="26">
        <f>+[3]PP!R78</f>
        <v>3.1</v>
      </c>
      <c r="F79" s="26">
        <f>+[3]PP!S78</f>
        <v>2.2999999999999998</v>
      </c>
      <c r="G79" s="26">
        <f>+[3]PP!T78</f>
        <v>2.6</v>
      </c>
      <c r="H79" s="26">
        <f>+[3]PP!U78</f>
        <v>2.5</v>
      </c>
      <c r="I79" s="26">
        <f>+[3]PP!V78</f>
        <v>2.5</v>
      </c>
      <c r="J79" s="26">
        <f>+[3]PP!W78</f>
        <v>2.4</v>
      </c>
      <c r="K79" s="26">
        <f>+[3]PP!X78</f>
        <v>2.5</v>
      </c>
      <c r="L79" s="26">
        <f>+[3]PP!Y78</f>
        <v>2.6</v>
      </c>
      <c r="M79" s="26">
        <f>+[3]PP!Z78</f>
        <v>2.4</v>
      </c>
      <c r="N79" s="26">
        <f>+[3]PP!AA78</f>
        <v>2</v>
      </c>
      <c r="O79" s="25">
        <f>SUM(C79:N79)</f>
        <v>30</v>
      </c>
      <c r="P79" s="26">
        <v>2.5979409600000003</v>
      </c>
      <c r="Q79" s="26">
        <v>2.5154518299999999</v>
      </c>
      <c r="R79" s="26">
        <v>3.1176349999999999</v>
      </c>
      <c r="S79" s="26">
        <v>2.3067199999999999</v>
      </c>
      <c r="T79" s="26">
        <v>2.6472614500000002</v>
      </c>
      <c r="U79" s="26">
        <v>2.5784180000000001</v>
      </c>
      <c r="V79" s="26">
        <v>2.4548560699999995</v>
      </c>
      <c r="W79" s="26">
        <v>3.0633426035686666</v>
      </c>
      <c r="X79" s="26">
        <v>3.4631585416135366</v>
      </c>
      <c r="Y79" s="26">
        <v>3.3409887820398181</v>
      </c>
      <c r="Z79" s="26">
        <v>2.85764060217305</v>
      </c>
      <c r="AA79" s="26">
        <v>2.6575919380426605</v>
      </c>
      <c r="AB79" s="26">
        <v>33.601005777437734</v>
      </c>
      <c r="AC79" s="26">
        <f t="shared" si="41"/>
        <v>-3.6010057774377344</v>
      </c>
      <c r="AD79" s="202">
        <f t="shared" si="39"/>
        <v>89.283041700329917</v>
      </c>
    </row>
    <row r="80" spans="1:30" ht="18" customHeight="1" x14ac:dyDescent="0.2">
      <c r="B80" s="70" t="s">
        <v>86</v>
      </c>
      <c r="C80" s="18">
        <f>SUM(C81:C83)</f>
        <v>38.299999999999997</v>
      </c>
      <c r="D80" s="18">
        <f t="shared" ref="D80:AB80" si="42">SUM(D81:D83)</f>
        <v>77.400000000000006</v>
      </c>
      <c r="E80" s="18">
        <f t="shared" si="42"/>
        <v>193.1</v>
      </c>
      <c r="F80" s="18">
        <f t="shared" si="42"/>
        <v>90</v>
      </c>
      <c r="G80" s="18">
        <f t="shared" si="42"/>
        <v>107.4</v>
      </c>
      <c r="H80" s="18">
        <f t="shared" si="42"/>
        <v>147.19999999999999</v>
      </c>
      <c r="I80" s="18">
        <f t="shared" si="42"/>
        <v>85.1</v>
      </c>
      <c r="J80" s="18">
        <f t="shared" si="42"/>
        <v>90</v>
      </c>
      <c r="K80" s="18">
        <f t="shared" si="42"/>
        <v>97.5</v>
      </c>
      <c r="L80" s="18">
        <f t="shared" si="42"/>
        <v>178.4</v>
      </c>
      <c r="M80" s="18">
        <f t="shared" si="42"/>
        <v>160.50000000000003</v>
      </c>
      <c r="N80" s="18">
        <f t="shared" si="42"/>
        <v>170.6</v>
      </c>
      <c r="O80" s="18">
        <f t="shared" si="42"/>
        <v>1435.5</v>
      </c>
      <c r="P80" s="18">
        <f t="shared" si="42"/>
        <v>38.085785090000002</v>
      </c>
      <c r="Q80" s="18">
        <f t="shared" si="42"/>
        <v>77.416060089999988</v>
      </c>
      <c r="R80" s="18">
        <f t="shared" si="42"/>
        <v>193.07226609999995</v>
      </c>
      <c r="S80" s="18">
        <f t="shared" si="42"/>
        <v>90.061001810000008</v>
      </c>
      <c r="T80" s="18">
        <f t="shared" si="42"/>
        <v>101.62278974</v>
      </c>
      <c r="U80" s="18">
        <f t="shared" si="42"/>
        <v>147.18888057000001</v>
      </c>
      <c r="V80" s="18">
        <f t="shared" si="42"/>
        <v>85.217783739999987</v>
      </c>
      <c r="W80" s="18">
        <f t="shared" si="42"/>
        <v>61.676481501408311</v>
      </c>
      <c r="X80" s="18">
        <f t="shared" si="42"/>
        <v>71.471222661808582</v>
      </c>
      <c r="Y80" s="18">
        <f t="shared" si="42"/>
        <v>77.595380556084251</v>
      </c>
      <c r="Z80" s="18">
        <f t="shared" si="42"/>
        <v>70.784313663272954</v>
      </c>
      <c r="AA80" s="18">
        <f t="shared" si="42"/>
        <v>66.950142313623942</v>
      </c>
      <c r="AB80" s="18">
        <f t="shared" si="42"/>
        <v>1081.1421078361982</v>
      </c>
      <c r="AC80" s="18">
        <f t="shared" si="41"/>
        <v>354.35789216380181</v>
      </c>
      <c r="AD80" s="201">
        <f t="shared" si="39"/>
        <v>132.77625481381122</v>
      </c>
    </row>
    <row r="81" spans="2:30" ht="18" customHeight="1" x14ac:dyDescent="0.2">
      <c r="B81" s="90" t="s">
        <v>87</v>
      </c>
      <c r="C81" s="59">
        <f>+[3]PP!P80</f>
        <v>4.4000000000000004</v>
      </c>
      <c r="D81" s="59">
        <f>+[3]PP!Q80</f>
        <v>4.4000000000000004</v>
      </c>
      <c r="E81" s="59">
        <f>+[3]PP!R80</f>
        <v>5.7</v>
      </c>
      <c r="F81" s="59">
        <f>+[3]PP!S80</f>
        <v>4.5999999999999996</v>
      </c>
      <c r="G81" s="59">
        <f>+[3]PP!T80</f>
        <v>5.7</v>
      </c>
      <c r="H81" s="59">
        <f>+[3]PP!U80</f>
        <v>4.3</v>
      </c>
      <c r="I81" s="59">
        <f>+[3]PP!V80</f>
        <v>3.8</v>
      </c>
      <c r="J81" s="59">
        <f>+[3]PP!W80</f>
        <v>4.5</v>
      </c>
      <c r="K81" s="59">
        <f>+[3]PP!X80</f>
        <v>3.7</v>
      </c>
      <c r="L81" s="59">
        <f>+[3]PP!Y80</f>
        <v>3.6</v>
      </c>
      <c r="M81" s="59">
        <f>+[3]PP!Z80</f>
        <v>3.3</v>
      </c>
      <c r="N81" s="59">
        <f>+[3]PP!AA80</f>
        <v>4.2</v>
      </c>
      <c r="O81" s="59">
        <f>SUM(C81:N81)</f>
        <v>52.2</v>
      </c>
      <c r="P81" s="59">
        <v>4.3914768499999992</v>
      </c>
      <c r="Q81" s="59">
        <v>4.4388214100000001</v>
      </c>
      <c r="R81" s="59">
        <v>5.7194076799999998</v>
      </c>
      <c r="S81" s="59">
        <v>4.5985304800000009</v>
      </c>
      <c r="T81" s="59">
        <v>5.6712278700000001</v>
      </c>
      <c r="U81" s="59">
        <v>4.3364521799999993</v>
      </c>
      <c r="V81" s="59">
        <v>3.75997271</v>
      </c>
      <c r="W81" s="59">
        <v>4.4978292248239997</v>
      </c>
      <c r="X81" s="59">
        <v>4.3266701507770646</v>
      </c>
      <c r="Y81" s="59">
        <v>4.429627579079443</v>
      </c>
      <c r="Z81" s="59">
        <v>4.5527644700890404</v>
      </c>
      <c r="AA81" s="59">
        <v>3.7567951915310078</v>
      </c>
      <c r="AB81" s="59">
        <f>SUM(P81:AA81)</f>
        <v>54.479575796300551</v>
      </c>
      <c r="AC81" s="59">
        <f t="shared" si="41"/>
        <v>-2.2795757963005485</v>
      </c>
      <c r="AD81" s="209">
        <f t="shared" si="39"/>
        <v>95.815724034225425</v>
      </c>
    </row>
    <row r="82" spans="2:30" ht="18" customHeight="1" x14ac:dyDescent="0.2">
      <c r="B82" s="90" t="s">
        <v>88</v>
      </c>
      <c r="C82" s="59">
        <f>+[3]PP!P81</f>
        <v>30.1</v>
      </c>
      <c r="D82" s="59">
        <f>+[3]PP!Q81</f>
        <v>69</v>
      </c>
      <c r="E82" s="59">
        <f>+[3]PP!R81</f>
        <v>182.4</v>
      </c>
      <c r="F82" s="59">
        <f>+[3]PP!S81</f>
        <v>82.2</v>
      </c>
      <c r="G82" s="59">
        <f>+[3]PP!T81</f>
        <v>97</v>
      </c>
      <c r="H82" s="59">
        <f>+[3]PP!U81</f>
        <v>139.19999999999999</v>
      </c>
      <c r="I82" s="59">
        <f>+[3]PP!V81</f>
        <v>77</v>
      </c>
      <c r="J82" s="59">
        <f>+[3]PP!W81</f>
        <v>81.599999999999994</v>
      </c>
      <c r="K82" s="59">
        <f>+[3]PP!X81</f>
        <v>90.2</v>
      </c>
      <c r="L82" s="59">
        <f>+[3]PP!Y81</f>
        <v>170.3</v>
      </c>
      <c r="M82" s="59">
        <f>+[3]PP!Z81</f>
        <v>153.80000000000001</v>
      </c>
      <c r="N82" s="59">
        <f>+[3]PP!AA81</f>
        <v>163.1</v>
      </c>
      <c r="O82" s="59">
        <f>SUM(C82:N82)</f>
        <v>1335.8999999999999</v>
      </c>
      <c r="P82" s="59">
        <v>29.868470540000001</v>
      </c>
      <c r="Q82" s="59">
        <v>68.951049289999986</v>
      </c>
      <c r="R82" s="59">
        <v>182.42627076999997</v>
      </c>
      <c r="S82" s="59">
        <v>82.264576660000003</v>
      </c>
      <c r="T82" s="59">
        <v>91.218215870000009</v>
      </c>
      <c r="U82" s="59">
        <v>139.20392372000001</v>
      </c>
      <c r="V82" s="59">
        <v>77.070468569999989</v>
      </c>
      <c r="W82" s="59">
        <v>52.080724933665721</v>
      </c>
      <c r="X82" s="59">
        <v>62.172906121490655</v>
      </c>
      <c r="Y82" s="59">
        <v>68.338854232734221</v>
      </c>
      <c r="Z82" s="59">
        <v>61.838360690628242</v>
      </c>
      <c r="AA82" s="59">
        <v>58.39433441736972</v>
      </c>
      <c r="AB82" s="59">
        <f>SUM(P82:AA82)</f>
        <v>973.82815581588852</v>
      </c>
      <c r="AC82" s="59">
        <f t="shared" si="41"/>
        <v>362.07184418411134</v>
      </c>
      <c r="AD82" s="209">
        <f t="shared" si="39"/>
        <v>137.18026040033337</v>
      </c>
    </row>
    <row r="83" spans="2:30" ht="18" customHeight="1" x14ac:dyDescent="0.2">
      <c r="B83" s="217" t="s">
        <v>34</v>
      </c>
      <c r="C83" s="26">
        <f>+[3]PP!P82</f>
        <v>3.8</v>
      </c>
      <c r="D83" s="26">
        <f>+[3]PP!Q82</f>
        <v>4</v>
      </c>
      <c r="E83" s="26">
        <f>+[3]PP!R82</f>
        <v>5</v>
      </c>
      <c r="F83" s="26">
        <f>+[3]PP!S82</f>
        <v>3.2</v>
      </c>
      <c r="G83" s="26">
        <f>+[3]PP!T82</f>
        <v>4.7</v>
      </c>
      <c r="H83" s="26">
        <f>+[3]PP!U82</f>
        <v>3.7</v>
      </c>
      <c r="I83" s="26">
        <f>+[3]PP!V82</f>
        <v>4.3</v>
      </c>
      <c r="J83" s="26">
        <f>+[3]PP!W82</f>
        <v>3.9</v>
      </c>
      <c r="K83" s="26">
        <f>+[3]PP!X82</f>
        <v>3.6</v>
      </c>
      <c r="L83" s="26">
        <f>+[3]PP!Y82</f>
        <v>4.5</v>
      </c>
      <c r="M83" s="26">
        <f>+[3]PP!Z82</f>
        <v>3.4</v>
      </c>
      <c r="N83" s="26">
        <f>+[3]PP!AA82</f>
        <v>3.3</v>
      </c>
      <c r="O83" s="26">
        <f>SUM(C83:N83)</f>
        <v>47.4</v>
      </c>
      <c r="P83" s="26">
        <v>3.8258377000000001</v>
      </c>
      <c r="Q83" s="26">
        <v>4.0261893899999999</v>
      </c>
      <c r="R83" s="26">
        <v>4.9265876500000001</v>
      </c>
      <c r="S83" s="26">
        <v>3.1978946699999997</v>
      </c>
      <c r="T83" s="26">
        <v>4.7333460000000001</v>
      </c>
      <c r="U83" s="26">
        <v>3.6485046699999999</v>
      </c>
      <c r="V83" s="26">
        <v>4.3873424600000002</v>
      </c>
      <c r="W83" s="26">
        <v>5.0979273429185898</v>
      </c>
      <c r="X83" s="26">
        <v>4.9716463895408713</v>
      </c>
      <c r="Y83" s="26">
        <v>4.8268987442706006</v>
      </c>
      <c r="Z83" s="26">
        <v>4.3931885025556721</v>
      </c>
      <c r="AA83" s="26">
        <v>4.7990127047232152</v>
      </c>
      <c r="AB83" s="26">
        <f>SUM(P83:AA83)</f>
        <v>52.834376224008956</v>
      </c>
      <c r="AC83" s="26">
        <f t="shared" si="41"/>
        <v>-5.4343762240089575</v>
      </c>
      <c r="AD83" s="202">
        <f t="shared" si="39"/>
        <v>89.714317434224824</v>
      </c>
    </row>
    <row r="84" spans="2:30" ht="18" customHeight="1" x14ac:dyDescent="0.2">
      <c r="B84" s="23" t="s">
        <v>89</v>
      </c>
      <c r="C84" s="18">
        <f>+C85+C91+C93</f>
        <v>1007.7</v>
      </c>
      <c r="D84" s="18">
        <f t="shared" ref="D84:AB84" si="43">+D85+D91+D93</f>
        <v>1653.9</v>
      </c>
      <c r="E84" s="18">
        <f t="shared" si="43"/>
        <v>2570.2000000000003</v>
      </c>
      <c r="F84" s="18">
        <f t="shared" si="43"/>
        <v>1110.3</v>
      </c>
      <c r="G84" s="18">
        <f t="shared" si="43"/>
        <v>821.4</v>
      </c>
      <c r="H84" s="18">
        <f t="shared" si="43"/>
        <v>9016.1</v>
      </c>
      <c r="I84" s="18">
        <f t="shared" si="43"/>
        <v>1941.4</v>
      </c>
      <c r="J84" s="18">
        <f t="shared" si="43"/>
        <v>1110.7</v>
      </c>
      <c r="K84" s="18">
        <f t="shared" si="43"/>
        <v>983.40000000000009</v>
      </c>
      <c r="L84" s="18">
        <f t="shared" si="43"/>
        <v>1224.8</v>
      </c>
      <c r="M84" s="18">
        <f t="shared" si="43"/>
        <v>1472.9</v>
      </c>
      <c r="N84" s="18">
        <f t="shared" si="43"/>
        <v>5987.4000000000005</v>
      </c>
      <c r="O84" s="18">
        <f t="shared" si="43"/>
        <v>28900.200000000004</v>
      </c>
      <c r="P84" s="18">
        <f t="shared" si="43"/>
        <v>1007.7028554100002</v>
      </c>
      <c r="Q84" s="18">
        <f t="shared" si="43"/>
        <v>1653.8891483</v>
      </c>
      <c r="R84" s="18">
        <f t="shared" si="43"/>
        <v>2570.1479991199999</v>
      </c>
      <c r="S84" s="18">
        <f t="shared" si="43"/>
        <v>1110.22615253</v>
      </c>
      <c r="T84" s="18">
        <f t="shared" si="43"/>
        <v>821.36593526000001</v>
      </c>
      <c r="U84" s="18">
        <f t="shared" si="43"/>
        <v>9016.1129525600008</v>
      </c>
      <c r="V84" s="18">
        <f t="shared" si="43"/>
        <v>1941.3246108599997</v>
      </c>
      <c r="W84" s="18">
        <f t="shared" si="43"/>
        <v>1093.1932436949799</v>
      </c>
      <c r="X84" s="18">
        <f t="shared" si="43"/>
        <v>951.87578288741986</v>
      </c>
      <c r="Y84" s="18">
        <f t="shared" si="43"/>
        <v>1655.4046437047937</v>
      </c>
      <c r="Z84" s="18">
        <f t="shared" si="43"/>
        <v>4418.0452744657468</v>
      </c>
      <c r="AA84" s="18">
        <f t="shared" si="43"/>
        <v>3624.4626529498396</v>
      </c>
      <c r="AB84" s="18">
        <f t="shared" si="43"/>
        <v>29863.751251742779</v>
      </c>
      <c r="AC84" s="18">
        <f t="shared" si="41"/>
        <v>-963.55125174277418</v>
      </c>
      <c r="AD84" s="201">
        <f t="shared" si="39"/>
        <v>96.773508982109064</v>
      </c>
    </row>
    <row r="85" spans="2:30" ht="18" customHeight="1" x14ac:dyDescent="0.2">
      <c r="B85" s="70" t="s">
        <v>90</v>
      </c>
      <c r="C85" s="18">
        <f t="shared" ref="C85:P85" si="44">SUM(C86:C90)</f>
        <v>157.70000000000002</v>
      </c>
      <c r="D85" s="18">
        <f t="shared" si="44"/>
        <v>95.6</v>
      </c>
      <c r="E85" s="18">
        <f t="shared" si="44"/>
        <v>1555</v>
      </c>
      <c r="F85" s="18">
        <f t="shared" si="44"/>
        <v>117.6</v>
      </c>
      <c r="G85" s="18">
        <f t="shared" si="44"/>
        <v>53.6</v>
      </c>
      <c r="H85" s="18">
        <f t="shared" si="44"/>
        <v>7968.2</v>
      </c>
      <c r="I85" s="18">
        <f t="shared" si="44"/>
        <v>1139</v>
      </c>
      <c r="J85" s="18">
        <f t="shared" ref="J85:M85" si="45">SUM(J86:J90)</f>
        <v>108.5</v>
      </c>
      <c r="K85" s="18">
        <f t="shared" si="45"/>
        <v>106.8</v>
      </c>
      <c r="L85" s="18">
        <f t="shared" si="45"/>
        <v>330.79999999999995</v>
      </c>
      <c r="M85" s="18">
        <f t="shared" si="45"/>
        <v>142</v>
      </c>
      <c r="N85" s="18">
        <f t="shared" si="44"/>
        <v>1584</v>
      </c>
      <c r="O85" s="18">
        <f t="shared" si="44"/>
        <v>13358.800000000001</v>
      </c>
      <c r="P85" s="18">
        <f t="shared" si="44"/>
        <v>157.64641697000002</v>
      </c>
      <c r="Q85" s="18">
        <f t="shared" ref="Q85:AB85" si="46">SUM(Q86:Q90)</f>
        <v>95.618279950000002</v>
      </c>
      <c r="R85" s="18">
        <f t="shared" si="46"/>
        <v>1555.0542790699999</v>
      </c>
      <c r="S85" s="18">
        <f t="shared" si="46"/>
        <v>117.59927009</v>
      </c>
      <c r="T85" s="18">
        <f t="shared" si="46"/>
        <v>53.562232129999998</v>
      </c>
      <c r="U85" s="18">
        <f t="shared" si="46"/>
        <v>7968.2581801700007</v>
      </c>
      <c r="V85" s="18">
        <f t="shared" si="46"/>
        <v>1138.9364261899998</v>
      </c>
      <c r="W85" s="18">
        <f t="shared" si="46"/>
        <v>81.479083000000003</v>
      </c>
      <c r="X85" s="18">
        <f t="shared" si="46"/>
        <v>42.377751000000004</v>
      </c>
      <c r="Y85" s="18">
        <f t="shared" si="46"/>
        <v>0</v>
      </c>
      <c r="Z85" s="18">
        <f t="shared" si="46"/>
        <v>82.256975999999995</v>
      </c>
      <c r="AA85" s="18">
        <f t="shared" si="46"/>
        <v>0</v>
      </c>
      <c r="AB85" s="18">
        <f t="shared" si="46"/>
        <v>11292.78889457</v>
      </c>
      <c r="AC85" s="18">
        <f t="shared" si="41"/>
        <v>2066.0111054300014</v>
      </c>
      <c r="AD85" s="202">
        <f t="shared" si="39"/>
        <v>118.29495906386258</v>
      </c>
    </row>
    <row r="86" spans="2:30" ht="18" customHeight="1" x14ac:dyDescent="0.2">
      <c r="B86" s="89" t="s">
        <v>91</v>
      </c>
      <c r="C86" s="26">
        <f>+[3]PP!P85</f>
        <v>0</v>
      </c>
      <c r="D86" s="26">
        <f>+[3]PP!Q85</f>
        <v>0</v>
      </c>
      <c r="E86" s="26">
        <f>+[3]PP!R85</f>
        <v>1504.3</v>
      </c>
      <c r="F86" s="26">
        <f>+[3]PP!S85</f>
        <v>0</v>
      </c>
      <c r="G86" s="26">
        <f>+[3]PP!T85</f>
        <v>0</v>
      </c>
      <c r="H86" s="26">
        <f>+[3]PP!U85</f>
        <v>7929.3</v>
      </c>
      <c r="I86" s="26">
        <f>+[3]PP!V85</f>
        <v>1000</v>
      </c>
      <c r="J86" s="26">
        <f>+[3]PP!W85</f>
        <v>0</v>
      </c>
      <c r="K86" s="26">
        <f>+[3]PP!X85</f>
        <v>0</v>
      </c>
      <c r="L86" s="26">
        <f>+[3]PP!Y85</f>
        <v>0</v>
      </c>
      <c r="M86" s="26">
        <f>+[3]PP!Z85</f>
        <v>0</v>
      </c>
      <c r="N86" s="26">
        <f>+[3]PP!AA85</f>
        <v>0</v>
      </c>
      <c r="O86" s="26">
        <f t="shared" ref="O86:O92" si="47">SUM(C86:N86)</f>
        <v>10433.6</v>
      </c>
      <c r="P86" s="26">
        <v>0</v>
      </c>
      <c r="Q86" s="26">
        <v>0</v>
      </c>
      <c r="R86" s="26">
        <v>1504.31</v>
      </c>
      <c r="S86" s="26">
        <v>0</v>
      </c>
      <c r="T86" s="26">
        <v>0</v>
      </c>
      <c r="U86" s="26">
        <v>7929.2982843</v>
      </c>
      <c r="V86" s="26">
        <v>1000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f t="shared" ref="AB86:AB92" si="48">SUM(P86:AA86)</f>
        <v>10433.6082843</v>
      </c>
      <c r="AC86" s="26">
        <f t="shared" si="41"/>
        <v>-8.2843000000139E-3</v>
      </c>
      <c r="AD86" s="202">
        <f t="shared" si="39"/>
        <v>99.999920599856011</v>
      </c>
    </row>
    <row r="87" spans="2:30" ht="18" customHeight="1" x14ac:dyDescent="0.2">
      <c r="B87" s="89" t="s">
        <v>163</v>
      </c>
      <c r="C87" s="26">
        <f>+[3]PP!P86</f>
        <v>108.9</v>
      </c>
      <c r="D87" s="26">
        <f>+[3]PP!Q86</f>
        <v>95.6</v>
      </c>
      <c r="E87" s="26">
        <f>+[3]PP!R86</f>
        <v>50.7</v>
      </c>
      <c r="F87" s="26">
        <f>+[3]PP!S86</f>
        <v>48.9</v>
      </c>
      <c r="G87" s="26">
        <f>+[3]PP!T86</f>
        <v>52.9</v>
      </c>
      <c r="H87" s="26">
        <f>+[3]PP!U86</f>
        <v>38.9</v>
      </c>
      <c r="I87" s="26">
        <f>+[3]PP!V86</f>
        <v>79.3</v>
      </c>
      <c r="J87" s="26">
        <f>+[3]PP!W86</f>
        <v>108.5</v>
      </c>
      <c r="K87" s="26">
        <f>+[3]PP!X86</f>
        <v>106.8</v>
      </c>
      <c r="L87" s="26">
        <f>+[3]PP!Y86</f>
        <v>253.7</v>
      </c>
      <c r="M87" s="26">
        <f>+[3]PP!Z86</f>
        <v>141.30000000000001</v>
      </c>
      <c r="N87" s="26">
        <f>+[3]PP!AA86</f>
        <v>1584</v>
      </c>
      <c r="O87" s="26">
        <f t="shared" si="47"/>
        <v>2669.5</v>
      </c>
      <c r="P87" s="26">
        <v>108.87022203000001</v>
      </c>
      <c r="Q87" s="26">
        <v>95.571984290000003</v>
      </c>
      <c r="R87" s="26">
        <v>50.733578909999999</v>
      </c>
      <c r="S87" s="26">
        <v>48.943526590000005</v>
      </c>
      <c r="T87" s="26">
        <v>52.884123969999997</v>
      </c>
      <c r="U87" s="26">
        <v>38.945433289999997</v>
      </c>
      <c r="V87" s="26">
        <v>79.248802060000003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f t="shared" si="48"/>
        <v>475.19767114000001</v>
      </c>
      <c r="AC87" s="26">
        <f t="shared" si="41"/>
        <v>2194.3023288599998</v>
      </c>
      <c r="AD87" s="202">
        <f t="shared" si="39"/>
        <v>561.76622111717529</v>
      </c>
    </row>
    <row r="88" spans="2:30" ht="18" customHeight="1" x14ac:dyDescent="0.2">
      <c r="B88" s="89" t="s">
        <v>93</v>
      </c>
      <c r="C88" s="26">
        <f>+[3]PP!P87</f>
        <v>41</v>
      </c>
      <c r="D88" s="26">
        <f>+[3]PP!Q87</f>
        <v>0</v>
      </c>
      <c r="E88" s="26">
        <f>+[3]PP!R87</f>
        <v>0</v>
      </c>
      <c r="F88" s="26">
        <f>+[3]PP!S87</f>
        <v>68.7</v>
      </c>
      <c r="G88" s="26">
        <f>+[3]PP!T87</f>
        <v>0.5</v>
      </c>
      <c r="H88" s="26">
        <f>+[3]PP!U87</f>
        <v>0</v>
      </c>
      <c r="I88" s="26">
        <f>+[3]PP!V87</f>
        <v>59.7</v>
      </c>
      <c r="J88" s="26">
        <f>+[3]PP!W87</f>
        <v>0</v>
      </c>
      <c r="K88" s="26">
        <f>+[3]PP!X87</f>
        <v>0</v>
      </c>
      <c r="L88" s="26">
        <f>+[3]PP!Y87</f>
        <v>77.099999999999994</v>
      </c>
      <c r="M88" s="26">
        <f>+[3]PP!Z87</f>
        <v>0.7</v>
      </c>
      <c r="N88" s="26">
        <f>+[3]PP!AA87</f>
        <v>0</v>
      </c>
      <c r="O88" s="26">
        <f t="shared" si="47"/>
        <v>247.7</v>
      </c>
      <c r="P88" s="26">
        <v>41.012899820000001</v>
      </c>
      <c r="Q88" s="26">
        <v>4.4935070000000001E-2</v>
      </c>
      <c r="R88" s="26">
        <v>1.008334E-2</v>
      </c>
      <c r="S88" s="26">
        <v>68.655310299999996</v>
      </c>
      <c r="T88" s="26">
        <v>0.44470095999999998</v>
      </c>
      <c r="U88" s="26">
        <v>1.409736E-2</v>
      </c>
      <c r="V88" s="26">
        <v>59.687624130000003</v>
      </c>
      <c r="W88" s="26">
        <v>81.479083000000003</v>
      </c>
      <c r="X88" s="26">
        <v>42.377751000000004</v>
      </c>
      <c r="Y88" s="26">
        <v>0</v>
      </c>
      <c r="Z88" s="26">
        <v>82.256975999999995</v>
      </c>
      <c r="AA88" s="26">
        <v>0</v>
      </c>
      <c r="AB88" s="26">
        <f t="shared" si="48"/>
        <v>375.98346098000002</v>
      </c>
      <c r="AC88" s="26">
        <f t="shared" si="41"/>
        <v>-128.28346098000003</v>
      </c>
      <c r="AD88" s="202">
        <f t="shared" si="39"/>
        <v>65.880557446428767</v>
      </c>
    </row>
    <row r="89" spans="2:30" ht="18" customHeight="1" x14ac:dyDescent="0.2">
      <c r="B89" s="89" t="s">
        <v>94</v>
      </c>
      <c r="C89" s="26">
        <f>+[3]PP!P88</f>
        <v>0</v>
      </c>
      <c r="D89" s="26">
        <f>+[3]PP!Q88</f>
        <v>0</v>
      </c>
      <c r="E89" s="26">
        <f>+[3]PP!R88</f>
        <v>0</v>
      </c>
      <c r="F89" s="26">
        <f>+[3]PP!S88</f>
        <v>0</v>
      </c>
      <c r="G89" s="26">
        <f>+[3]PP!T88</f>
        <v>0.2</v>
      </c>
      <c r="H89" s="26">
        <f>+[3]PP!U88</f>
        <v>0</v>
      </c>
      <c r="I89" s="26">
        <f>+[3]PP!V88</f>
        <v>0</v>
      </c>
      <c r="J89" s="26">
        <f>+[3]PP!W88</f>
        <v>0</v>
      </c>
      <c r="K89" s="26">
        <f>+[3]PP!X88</f>
        <v>0</v>
      </c>
      <c r="L89" s="26">
        <f>+[3]PP!Y88</f>
        <v>0</v>
      </c>
      <c r="M89" s="26">
        <f>+[3]PP!Z88</f>
        <v>0</v>
      </c>
      <c r="N89" s="26">
        <f>+[3]PP!AA88</f>
        <v>0</v>
      </c>
      <c r="O89" s="26">
        <f t="shared" si="47"/>
        <v>0.2</v>
      </c>
      <c r="P89" s="26">
        <v>0</v>
      </c>
      <c r="Q89" s="26">
        <v>1.3605899999999998E-3</v>
      </c>
      <c r="R89" s="26">
        <v>6.1682000000000002E-4</v>
      </c>
      <c r="S89" s="26">
        <v>4.3320000000000001E-4</v>
      </c>
      <c r="T89" s="26">
        <v>0.23340719999999998</v>
      </c>
      <c r="U89" s="26">
        <v>3.6522000000000003E-4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0</v>
      </c>
      <c r="AB89" s="26">
        <f t="shared" si="48"/>
        <v>0.23618302999999999</v>
      </c>
      <c r="AC89" s="26">
        <f t="shared" si="41"/>
        <v>-3.6183029999999977E-2</v>
      </c>
      <c r="AD89" s="210">
        <v>0</v>
      </c>
    </row>
    <row r="90" spans="2:30" ht="18" customHeight="1" x14ac:dyDescent="0.2">
      <c r="B90" s="89" t="s">
        <v>95</v>
      </c>
      <c r="C90" s="26">
        <f>+[3]PP!P89</f>
        <v>7.8</v>
      </c>
      <c r="D90" s="26">
        <f>+[3]PP!Q89</f>
        <v>0</v>
      </c>
      <c r="E90" s="26">
        <f>+[3]PP!R89</f>
        <v>0</v>
      </c>
      <c r="F90" s="26">
        <f>+[3]PP!S89</f>
        <v>0</v>
      </c>
      <c r="G90" s="26">
        <f>+[3]PP!T89</f>
        <v>0</v>
      </c>
      <c r="H90" s="26">
        <f>+[3]PP!U89</f>
        <v>0</v>
      </c>
      <c r="I90" s="26">
        <f>+[3]PP!V89</f>
        <v>0</v>
      </c>
      <c r="J90" s="26">
        <f>+[3]PP!W89</f>
        <v>0</v>
      </c>
      <c r="K90" s="26">
        <f>+[3]PP!X89</f>
        <v>0</v>
      </c>
      <c r="L90" s="26">
        <f>+[3]PP!Y89</f>
        <v>0</v>
      </c>
      <c r="M90" s="26">
        <f>+[3]PP!Z89</f>
        <v>0</v>
      </c>
      <c r="N90" s="26">
        <f>+[3]PP!AA89</f>
        <v>0</v>
      </c>
      <c r="O90" s="26">
        <f t="shared" si="47"/>
        <v>7.8</v>
      </c>
      <c r="P90" s="26">
        <v>7.7632951200000004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0</v>
      </c>
      <c r="AB90" s="26">
        <f t="shared" si="48"/>
        <v>7.7632951200000004</v>
      </c>
      <c r="AC90" s="26">
        <f t="shared" si="41"/>
        <v>3.6704879999999385E-2</v>
      </c>
      <c r="AD90" s="210">
        <v>0</v>
      </c>
    </row>
    <row r="91" spans="2:30" ht="18" customHeight="1" x14ac:dyDescent="0.2">
      <c r="B91" s="70" t="s">
        <v>96</v>
      </c>
      <c r="C91" s="18">
        <f>+[3]PP!P90</f>
        <v>99.6</v>
      </c>
      <c r="D91" s="18">
        <f>+[3]PP!Q90</f>
        <v>816.2</v>
      </c>
      <c r="E91" s="18">
        <f>+[3]PP!R90</f>
        <v>96.4</v>
      </c>
      <c r="F91" s="18">
        <f>+[3]PP!S90</f>
        <v>95.2</v>
      </c>
      <c r="G91" s="18">
        <f>+[3]PP!T90</f>
        <v>98.9</v>
      </c>
      <c r="H91" s="18">
        <f>+[3]PP!U90</f>
        <v>96.6</v>
      </c>
      <c r="I91" s="18">
        <f>+[3]PP!V90</f>
        <v>106.7</v>
      </c>
      <c r="J91" s="18">
        <f>+[3]PP!W90</f>
        <v>116.4</v>
      </c>
      <c r="K91" s="18">
        <f>+[3]PP!X90</f>
        <v>111.9</v>
      </c>
      <c r="L91" s="18">
        <f>+[3]PP!Y90</f>
        <v>137.6</v>
      </c>
      <c r="M91" s="18">
        <f>+[3]PP!Z90</f>
        <v>136.6</v>
      </c>
      <c r="N91" s="18">
        <f>+[3]PP!AA90</f>
        <v>236.8</v>
      </c>
      <c r="O91" s="18">
        <f t="shared" si="47"/>
        <v>2148.9</v>
      </c>
      <c r="P91" s="18">
        <v>99.647387550000019</v>
      </c>
      <c r="Q91" s="18">
        <v>816.17255208000006</v>
      </c>
      <c r="R91" s="18">
        <v>96.353048250000001</v>
      </c>
      <c r="S91" s="62">
        <v>95.140739609999997</v>
      </c>
      <c r="T91" s="62">
        <v>98.881260530000006</v>
      </c>
      <c r="U91" s="62">
        <v>96.610138159999991</v>
      </c>
      <c r="V91" s="62">
        <v>106.73581473</v>
      </c>
      <c r="W91" s="62">
        <v>99.925398886464777</v>
      </c>
      <c r="X91" s="62">
        <v>126.2753857767183</v>
      </c>
      <c r="Y91" s="62">
        <v>881.28167749924444</v>
      </c>
      <c r="Z91" s="62">
        <v>400.78775960237044</v>
      </c>
      <c r="AA91" s="62">
        <v>794.40592816417245</v>
      </c>
      <c r="AB91" s="18">
        <f t="shared" si="48"/>
        <v>3712.2170908389708</v>
      </c>
      <c r="AC91" s="18">
        <f t="shared" si="41"/>
        <v>-1563.3170908389707</v>
      </c>
      <c r="AD91" s="201">
        <f>+O91/AB91*100</f>
        <v>57.887239550269484</v>
      </c>
    </row>
    <row r="92" spans="2:30" ht="18" customHeight="1" x14ac:dyDescent="0.2">
      <c r="B92" s="97" t="s">
        <v>97</v>
      </c>
      <c r="C92" s="59">
        <f>+[3]PP!P91</f>
        <v>92.6</v>
      </c>
      <c r="D92" s="59">
        <f>+[3]PP!Q91</f>
        <v>74.400000000000006</v>
      </c>
      <c r="E92" s="59">
        <f>+[3]PP!R91</f>
        <v>72.2</v>
      </c>
      <c r="F92" s="59">
        <f>+[3]PP!S91</f>
        <v>71.099999999999994</v>
      </c>
      <c r="G92" s="59">
        <f>+[3]PP!T91</f>
        <v>78</v>
      </c>
      <c r="H92" s="59">
        <f>+[3]PP!U91</f>
        <v>80.5</v>
      </c>
      <c r="I92" s="59">
        <f>+[3]PP!V91</f>
        <v>86.1</v>
      </c>
      <c r="J92" s="59">
        <f>+[3]PP!W91</f>
        <v>75.099999999999994</v>
      </c>
      <c r="K92" s="59">
        <f>+[3]PP!X91</f>
        <v>76</v>
      </c>
      <c r="L92" s="59">
        <f>+[3]PP!Y91</f>
        <v>82.9</v>
      </c>
      <c r="M92" s="59">
        <f>+[3]PP!Z91</f>
        <v>70.8</v>
      </c>
      <c r="N92" s="59">
        <f>+[3]PP!AA91</f>
        <v>74.900000000000006</v>
      </c>
      <c r="O92" s="59">
        <f t="shared" si="47"/>
        <v>934.59999999999991</v>
      </c>
      <c r="P92" s="59">
        <v>92.579785540000003</v>
      </c>
      <c r="Q92" s="59">
        <v>74.422693209999991</v>
      </c>
      <c r="R92" s="59">
        <v>72.214739739999999</v>
      </c>
      <c r="S92" s="59">
        <v>71.139127319999986</v>
      </c>
      <c r="T92" s="59">
        <v>77.993337849999989</v>
      </c>
      <c r="U92" s="59">
        <v>80.493470049999999</v>
      </c>
      <c r="V92" s="59">
        <v>86.124716909999989</v>
      </c>
      <c r="W92" s="59">
        <v>73.010291006605996</v>
      </c>
      <c r="X92" s="59">
        <v>96.197691888281</v>
      </c>
      <c r="Y92" s="59">
        <v>77.746203701874364</v>
      </c>
      <c r="Z92" s="59">
        <v>373.89527789124003</v>
      </c>
      <c r="AA92" s="59">
        <v>375.45156082999597</v>
      </c>
      <c r="AB92" s="59">
        <f t="shared" si="48"/>
        <v>1551.2688959379973</v>
      </c>
      <c r="AC92" s="59">
        <f t="shared" si="41"/>
        <v>-616.66889593799738</v>
      </c>
      <c r="AD92" s="209">
        <f>+O92/AB92*100</f>
        <v>60.247453065503542</v>
      </c>
    </row>
    <row r="93" spans="2:30" ht="18" customHeight="1" x14ac:dyDescent="0.2">
      <c r="B93" s="70" t="s">
        <v>98</v>
      </c>
      <c r="C93" s="18">
        <f>SUM(C94:C97)</f>
        <v>750.4</v>
      </c>
      <c r="D93" s="18">
        <f t="shared" ref="D93:AB93" si="49">SUM(D94:D97)</f>
        <v>742.1</v>
      </c>
      <c r="E93" s="18">
        <f t="shared" si="49"/>
        <v>918.80000000000007</v>
      </c>
      <c r="F93" s="18">
        <f t="shared" si="49"/>
        <v>897.5</v>
      </c>
      <c r="G93" s="18">
        <f t="shared" si="49"/>
        <v>668.9</v>
      </c>
      <c r="H93" s="18">
        <f t="shared" si="49"/>
        <v>951.3</v>
      </c>
      <c r="I93" s="18">
        <f t="shared" si="49"/>
        <v>695.7</v>
      </c>
      <c r="J93" s="18">
        <f t="shared" si="49"/>
        <v>885.80000000000007</v>
      </c>
      <c r="K93" s="18">
        <f t="shared" si="49"/>
        <v>764.7</v>
      </c>
      <c r="L93" s="18">
        <f t="shared" si="49"/>
        <v>756.4</v>
      </c>
      <c r="M93" s="18">
        <f t="shared" si="49"/>
        <v>1194.3</v>
      </c>
      <c r="N93" s="18">
        <f t="shared" si="49"/>
        <v>4166.6000000000004</v>
      </c>
      <c r="O93" s="18">
        <f t="shared" si="49"/>
        <v>13392.500000000002</v>
      </c>
      <c r="P93" s="18">
        <f t="shared" si="49"/>
        <v>750.40905089000012</v>
      </c>
      <c r="Q93" s="18">
        <f t="shared" si="49"/>
        <v>742.09831626999994</v>
      </c>
      <c r="R93" s="18">
        <f t="shared" si="49"/>
        <v>918.74067179999997</v>
      </c>
      <c r="S93" s="18">
        <f t="shared" si="49"/>
        <v>897.48614282999995</v>
      </c>
      <c r="T93" s="18">
        <f t="shared" si="49"/>
        <v>668.92244259999995</v>
      </c>
      <c r="U93" s="18">
        <f t="shared" si="49"/>
        <v>951.24463423000009</v>
      </c>
      <c r="V93" s="18">
        <f t="shared" si="49"/>
        <v>695.65236993999997</v>
      </c>
      <c r="W93" s="18">
        <f t="shared" si="49"/>
        <v>911.78876180851501</v>
      </c>
      <c r="X93" s="18">
        <f t="shared" si="49"/>
        <v>783.22264611070159</v>
      </c>
      <c r="Y93" s="18">
        <f t="shared" si="49"/>
        <v>774.12296620554912</v>
      </c>
      <c r="Z93" s="18">
        <f t="shared" si="49"/>
        <v>3935.0005388633763</v>
      </c>
      <c r="AA93" s="18">
        <f t="shared" si="49"/>
        <v>2830.056724785667</v>
      </c>
      <c r="AB93" s="18">
        <f t="shared" si="49"/>
        <v>14858.745266333808</v>
      </c>
      <c r="AC93" s="18">
        <f t="shared" si="41"/>
        <v>-1466.2452663338063</v>
      </c>
      <c r="AD93" s="201">
        <f>+O93/AB93*100</f>
        <v>90.132105773049688</v>
      </c>
    </row>
    <row r="94" spans="2:30" ht="18" customHeight="1" x14ac:dyDescent="0.2">
      <c r="B94" s="89" t="s">
        <v>99</v>
      </c>
      <c r="C94" s="26">
        <f>+[3]PP!P93</f>
        <v>745.1</v>
      </c>
      <c r="D94" s="26">
        <f>+[3]PP!Q93</f>
        <v>737.5</v>
      </c>
      <c r="E94" s="26">
        <f>+[3]PP!R93</f>
        <v>913.2</v>
      </c>
      <c r="F94" s="26">
        <f>+[3]PP!S93</f>
        <v>726.3</v>
      </c>
      <c r="G94" s="26">
        <f>+[3]PP!T93</f>
        <v>661.8</v>
      </c>
      <c r="H94" s="26">
        <f>+[3]PP!U93</f>
        <v>946.5</v>
      </c>
      <c r="I94" s="26">
        <f>+[3]PP!V93</f>
        <v>691.5</v>
      </c>
      <c r="J94" s="26">
        <f>+[3]PP!W93</f>
        <v>881.6</v>
      </c>
      <c r="K94" s="26">
        <f>+[3]PP!X93</f>
        <v>760.5</v>
      </c>
      <c r="L94" s="26">
        <f>+[3]PP!Y93</f>
        <v>753.8</v>
      </c>
      <c r="M94" s="26">
        <f>+[3]PP!Z93</f>
        <v>879.9</v>
      </c>
      <c r="N94" s="26">
        <f>+[3]PP!AA93</f>
        <v>829.7</v>
      </c>
      <c r="O94" s="26">
        <f>SUM(C94:N94)</f>
        <v>9527.4000000000015</v>
      </c>
      <c r="P94" s="26">
        <v>745.1194343200001</v>
      </c>
      <c r="Q94" s="26">
        <v>737.50203071999999</v>
      </c>
      <c r="R94" s="26">
        <v>913.19914610000001</v>
      </c>
      <c r="S94" s="26">
        <v>726.31848905999993</v>
      </c>
      <c r="T94" s="26">
        <v>661.78092930999992</v>
      </c>
      <c r="U94" s="26">
        <v>946.48678333000009</v>
      </c>
      <c r="V94" s="26">
        <v>691.46415860000002</v>
      </c>
      <c r="W94" s="26">
        <v>904.20362004043056</v>
      </c>
      <c r="X94" s="26">
        <v>779.13999960319234</v>
      </c>
      <c r="Y94" s="26">
        <v>769.37697774761398</v>
      </c>
      <c r="Z94" s="26">
        <v>928.98124854210232</v>
      </c>
      <c r="AA94" s="26">
        <v>823.89638681284987</v>
      </c>
      <c r="AB94" s="26">
        <f>SUM(P94:AA94)</f>
        <v>9627.469204186189</v>
      </c>
      <c r="AC94" s="26">
        <f t="shared" si="41"/>
        <v>-100.06920418618756</v>
      </c>
      <c r="AD94" s="218">
        <f>+O94/AB94*100</f>
        <v>98.960586608340691</v>
      </c>
    </row>
    <row r="95" spans="2:30" ht="18" customHeight="1" x14ac:dyDescent="0.2">
      <c r="B95" s="94" t="s">
        <v>164</v>
      </c>
      <c r="C95" s="26">
        <f>+[3]PP!P94</f>
        <v>0</v>
      </c>
      <c r="D95" s="26">
        <f>+[3]PP!Q94</f>
        <v>0</v>
      </c>
      <c r="E95" s="26">
        <f>+[3]PP!R94</f>
        <v>0</v>
      </c>
      <c r="F95" s="26">
        <f>+[3]PP!S94</f>
        <v>0</v>
      </c>
      <c r="G95" s="26">
        <f>+[3]PP!T94</f>
        <v>0</v>
      </c>
      <c r="H95" s="26">
        <f>+[3]PP!U94</f>
        <v>0</v>
      </c>
      <c r="I95" s="26">
        <f>+[3]PP!V94</f>
        <v>0</v>
      </c>
      <c r="J95" s="26">
        <f>+[3]PP!W94</f>
        <v>0</v>
      </c>
      <c r="K95" s="26">
        <f>+[3]PP!X94</f>
        <v>0</v>
      </c>
      <c r="L95" s="26">
        <f>+[3]PP!Y94</f>
        <v>0</v>
      </c>
      <c r="M95" s="26">
        <f>+[3]PP!Z94</f>
        <v>0</v>
      </c>
      <c r="N95" s="26">
        <f>+[3]PP!AA94</f>
        <v>0</v>
      </c>
      <c r="O95" s="26">
        <f>SUM(C95:N95)</f>
        <v>0</v>
      </c>
      <c r="P95" s="26">
        <v>0</v>
      </c>
      <c r="Q95" s="26">
        <v>0</v>
      </c>
      <c r="R95" s="26">
        <v>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f>SUM(P95:AA95)</f>
        <v>0</v>
      </c>
      <c r="AC95" s="26">
        <f t="shared" si="41"/>
        <v>0</v>
      </c>
      <c r="AD95" s="219">
        <v>0</v>
      </c>
    </row>
    <row r="96" spans="2:30" ht="18" customHeight="1" x14ac:dyDescent="0.2">
      <c r="B96" s="90" t="s">
        <v>101</v>
      </c>
      <c r="C96" s="59">
        <f>+[3]PP!P95</f>
        <v>0</v>
      </c>
      <c r="D96" s="59">
        <f>+[3]PP!Q95</f>
        <v>0</v>
      </c>
      <c r="E96" s="59">
        <f>+[3]PP!R95</f>
        <v>0</v>
      </c>
      <c r="F96" s="59">
        <f>+[3]PP!S95</f>
        <v>0</v>
      </c>
      <c r="G96" s="59">
        <f>+[3]PP!T95</f>
        <v>0</v>
      </c>
      <c r="H96" s="59">
        <f>+[3]PP!U95</f>
        <v>0</v>
      </c>
      <c r="I96" s="59">
        <f>+[3]PP!V95</f>
        <v>0</v>
      </c>
      <c r="J96" s="59">
        <f>+[3]PP!W95</f>
        <v>0</v>
      </c>
      <c r="K96" s="59">
        <f>+[3]PP!X95</f>
        <v>0</v>
      </c>
      <c r="L96" s="59">
        <f>+[3]PP!Y95</f>
        <v>0</v>
      </c>
      <c r="M96" s="59">
        <f>+[3]PP!Z95</f>
        <v>0</v>
      </c>
      <c r="N96" s="59">
        <f>+[3]PP!AA95</f>
        <v>0</v>
      </c>
      <c r="O96" s="59">
        <f>SUM(C96:N96)</f>
        <v>0</v>
      </c>
      <c r="P96" s="59">
        <v>0</v>
      </c>
      <c r="Q96" s="59">
        <v>0</v>
      </c>
      <c r="R96" s="59">
        <v>0</v>
      </c>
      <c r="S96" s="59">
        <v>0</v>
      </c>
      <c r="T96" s="59">
        <v>0</v>
      </c>
      <c r="U96" s="59">
        <v>0</v>
      </c>
      <c r="V96" s="59">
        <v>0</v>
      </c>
      <c r="W96" s="59">
        <v>0</v>
      </c>
      <c r="X96" s="59">
        <v>0</v>
      </c>
      <c r="Y96" s="59">
        <v>0</v>
      </c>
      <c r="Z96" s="59">
        <v>0</v>
      </c>
      <c r="AA96" s="59">
        <v>0</v>
      </c>
      <c r="AB96" s="59">
        <f>SUM(P96:AA96)</f>
        <v>0</v>
      </c>
      <c r="AC96" s="59">
        <f t="shared" si="41"/>
        <v>0</v>
      </c>
      <c r="AD96" s="220">
        <v>0</v>
      </c>
    </row>
    <row r="97" spans="1:30" ht="18" customHeight="1" x14ac:dyDescent="0.2">
      <c r="A97" s="188"/>
      <c r="B97" s="89" t="s">
        <v>34</v>
      </c>
      <c r="C97" s="26">
        <f>+[3]PP!P96</f>
        <v>5.3</v>
      </c>
      <c r="D97" s="26">
        <f>+[3]PP!Q96</f>
        <v>4.5999999999999996</v>
      </c>
      <c r="E97" s="26">
        <f>+[3]PP!R96</f>
        <v>5.6</v>
      </c>
      <c r="F97" s="26">
        <f>+[3]PP!S96</f>
        <v>171.2</v>
      </c>
      <c r="G97" s="26">
        <f>+[3]PP!T96</f>
        <v>7.1</v>
      </c>
      <c r="H97" s="26">
        <f>+[3]PP!U96</f>
        <v>4.8</v>
      </c>
      <c r="I97" s="26">
        <f>+[3]PP!V96</f>
        <v>4.2</v>
      </c>
      <c r="J97" s="26">
        <f>+[3]PP!W96</f>
        <v>4.2</v>
      </c>
      <c r="K97" s="26">
        <f>+[3]PP!X96</f>
        <v>4.2</v>
      </c>
      <c r="L97" s="26">
        <f>+[3]PP!Y96</f>
        <v>2.6</v>
      </c>
      <c r="M97" s="26">
        <f>+[3]PP!Z96</f>
        <v>314.39999999999998</v>
      </c>
      <c r="N97" s="26">
        <f>+[3]PP!AA96</f>
        <v>3336.9</v>
      </c>
      <c r="O97" s="26">
        <f>SUM(C97:N97)</f>
        <v>3865.1</v>
      </c>
      <c r="P97" s="26">
        <v>5.2896165700000006</v>
      </c>
      <c r="Q97" s="26">
        <v>4.5962855500000002</v>
      </c>
      <c r="R97" s="26">
        <v>5.5415257000000002</v>
      </c>
      <c r="S97" s="26">
        <v>171.16765377000002</v>
      </c>
      <c r="T97" s="26">
        <v>7.1415132899999998</v>
      </c>
      <c r="U97" s="26">
        <v>4.7578509000000002</v>
      </c>
      <c r="V97" s="26">
        <v>4.1882113399999996</v>
      </c>
      <c r="W97" s="26">
        <v>7.5851417680844753</v>
      </c>
      <c r="X97" s="26">
        <v>4.0826465075092901</v>
      </c>
      <c r="Y97" s="26">
        <v>4.7459884579351481</v>
      </c>
      <c r="Z97" s="26">
        <v>3006.0192903212742</v>
      </c>
      <c r="AA97" s="25">
        <v>2006.1603379728169</v>
      </c>
      <c r="AB97" s="26">
        <f>SUM(P97:AA97)</f>
        <v>5231.27606214762</v>
      </c>
      <c r="AC97" s="26">
        <f t="shared" si="41"/>
        <v>-1366.1760621476201</v>
      </c>
      <c r="AD97" s="218">
        <f>+O97/AB97*100</f>
        <v>73.884458669023914</v>
      </c>
    </row>
    <row r="98" spans="1:30" ht="18" customHeight="1" x14ac:dyDescent="0.2">
      <c r="B98" s="77" t="s">
        <v>102</v>
      </c>
      <c r="C98" s="18">
        <f>+C99+C102</f>
        <v>0</v>
      </c>
      <c r="D98" s="18">
        <f t="shared" ref="D98:AB98" si="50">+D99+D102</f>
        <v>0</v>
      </c>
      <c r="E98" s="18">
        <f t="shared" si="50"/>
        <v>2737</v>
      </c>
      <c r="F98" s="18">
        <f t="shared" si="50"/>
        <v>544.29999999999995</v>
      </c>
      <c r="G98" s="18">
        <f t="shared" si="50"/>
        <v>815.4</v>
      </c>
      <c r="H98" s="18">
        <f t="shared" si="50"/>
        <v>848.9</v>
      </c>
      <c r="I98" s="18">
        <f t="shared" si="50"/>
        <v>0</v>
      </c>
      <c r="J98" s="18">
        <f t="shared" si="50"/>
        <v>0</v>
      </c>
      <c r="K98" s="18">
        <f t="shared" si="50"/>
        <v>0</v>
      </c>
      <c r="L98" s="18">
        <f t="shared" si="50"/>
        <v>879.19999999999993</v>
      </c>
      <c r="M98" s="18">
        <f t="shared" si="50"/>
        <v>1699.9</v>
      </c>
      <c r="N98" s="18">
        <f t="shared" si="50"/>
        <v>1142.4000000000001</v>
      </c>
      <c r="O98" s="18">
        <f t="shared" si="50"/>
        <v>8667.1</v>
      </c>
      <c r="P98" s="18">
        <f t="shared" si="50"/>
        <v>0</v>
      </c>
      <c r="Q98" s="18">
        <f t="shared" si="50"/>
        <v>0</v>
      </c>
      <c r="R98" s="18">
        <f t="shared" si="50"/>
        <v>2737.0340000000001</v>
      </c>
      <c r="S98" s="18">
        <f t="shared" si="50"/>
        <v>544.31100000000004</v>
      </c>
      <c r="T98" s="18">
        <f t="shared" si="50"/>
        <v>815.36850000000004</v>
      </c>
      <c r="U98" s="18">
        <f t="shared" si="50"/>
        <v>848.87149999999997</v>
      </c>
      <c r="V98" s="18">
        <f t="shared" si="50"/>
        <v>1676.184</v>
      </c>
      <c r="W98" s="18">
        <f t="shared" si="50"/>
        <v>0</v>
      </c>
      <c r="X98" s="18">
        <f t="shared" si="50"/>
        <v>815.36850000000004</v>
      </c>
      <c r="Y98" s="18">
        <f t="shared" si="50"/>
        <v>815.36850000000004</v>
      </c>
      <c r="Z98" s="18">
        <f t="shared" si="50"/>
        <v>815.36850000000004</v>
      </c>
      <c r="AA98" s="18">
        <f t="shared" si="50"/>
        <v>815.36850000000004</v>
      </c>
      <c r="AB98" s="18">
        <f t="shared" si="50"/>
        <v>9883.2430000000004</v>
      </c>
      <c r="AC98" s="18">
        <f t="shared" si="41"/>
        <v>-1216.143</v>
      </c>
      <c r="AD98" s="201">
        <f>+O98/AB98*100</f>
        <v>87.694899336179432</v>
      </c>
    </row>
    <row r="99" spans="1:30" ht="18" customHeight="1" x14ac:dyDescent="0.2">
      <c r="B99" s="24" t="s">
        <v>103</v>
      </c>
      <c r="C99" s="66">
        <f>+C100+C101</f>
        <v>0</v>
      </c>
      <c r="D99" s="66">
        <f t="shared" ref="D99:O99" si="51">+D100+D101</f>
        <v>0</v>
      </c>
      <c r="E99" s="66">
        <f t="shared" si="51"/>
        <v>0</v>
      </c>
      <c r="F99" s="66">
        <f t="shared" si="51"/>
        <v>0</v>
      </c>
      <c r="G99" s="66">
        <f t="shared" si="51"/>
        <v>0</v>
      </c>
      <c r="H99" s="66">
        <f t="shared" si="51"/>
        <v>25.3</v>
      </c>
      <c r="I99" s="66">
        <f t="shared" si="51"/>
        <v>0</v>
      </c>
      <c r="J99" s="66">
        <f t="shared" si="51"/>
        <v>0</v>
      </c>
      <c r="K99" s="66">
        <f t="shared" si="51"/>
        <v>0</v>
      </c>
      <c r="L99" s="66">
        <f t="shared" si="51"/>
        <v>26.3</v>
      </c>
      <c r="M99" s="66">
        <f t="shared" si="51"/>
        <v>0</v>
      </c>
      <c r="N99" s="66">
        <f t="shared" si="51"/>
        <v>1142.4000000000001</v>
      </c>
      <c r="O99" s="66">
        <f t="shared" si="51"/>
        <v>1194</v>
      </c>
      <c r="P99" s="66">
        <v>0</v>
      </c>
      <c r="Q99" s="66">
        <v>0</v>
      </c>
      <c r="R99" s="66">
        <v>0</v>
      </c>
      <c r="S99" s="66">
        <v>0</v>
      </c>
      <c r="T99" s="66">
        <v>0</v>
      </c>
      <c r="U99" s="66">
        <f>+U100</f>
        <v>25.265000000000001</v>
      </c>
      <c r="V99" s="66">
        <v>0</v>
      </c>
      <c r="W99" s="66">
        <v>0</v>
      </c>
      <c r="X99" s="66">
        <v>0</v>
      </c>
      <c r="Y99" s="66">
        <v>0</v>
      </c>
      <c r="Z99" s="66">
        <v>0</v>
      </c>
      <c r="AA99" s="66">
        <v>0</v>
      </c>
      <c r="AB99" s="66">
        <f>SUM(P99:AA99)</f>
        <v>25.265000000000001</v>
      </c>
      <c r="AC99" s="66">
        <f t="shared" si="41"/>
        <v>1168.7349999999999</v>
      </c>
      <c r="AD99" s="221">
        <f>+O94/AB94*100</f>
        <v>98.960586608340691</v>
      </c>
    </row>
    <row r="100" spans="1:30" ht="18" customHeight="1" x14ac:dyDescent="0.2">
      <c r="B100" s="89" t="s">
        <v>104</v>
      </c>
      <c r="C100" s="26">
        <f>+[3]PP!P99</f>
        <v>0</v>
      </c>
      <c r="D100" s="26">
        <f>+[3]PP!Q99</f>
        <v>0</v>
      </c>
      <c r="E100" s="26">
        <f>+[3]PP!R99</f>
        <v>0</v>
      </c>
      <c r="F100" s="26">
        <f>+[3]PP!S99</f>
        <v>0</v>
      </c>
      <c r="G100" s="26">
        <f>+[3]PP!T99</f>
        <v>0</v>
      </c>
      <c r="H100" s="26">
        <f>+[3]PP!U99</f>
        <v>25.3</v>
      </c>
      <c r="I100" s="26">
        <f>+[3]PP!V99</f>
        <v>0</v>
      </c>
      <c r="J100" s="26">
        <f>+[3]PP!W99</f>
        <v>0</v>
      </c>
      <c r="K100" s="26">
        <f>+[3]PP!X99</f>
        <v>0</v>
      </c>
      <c r="L100" s="26">
        <f>+[3]PP!Y99</f>
        <v>26.3</v>
      </c>
      <c r="M100" s="26">
        <f>+[3]PP!Z99</f>
        <v>0</v>
      </c>
      <c r="N100" s="26">
        <f>+[3]PP!AA99</f>
        <v>0</v>
      </c>
      <c r="O100" s="26">
        <f>SUM(C100:N100)</f>
        <v>51.6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25.265000000000001</v>
      </c>
      <c r="V100" s="26">
        <v>0</v>
      </c>
      <c r="W100" s="26">
        <v>0</v>
      </c>
      <c r="X100" s="26">
        <v>0</v>
      </c>
      <c r="Y100" s="26">
        <v>0</v>
      </c>
      <c r="Z100" s="26">
        <v>0</v>
      </c>
      <c r="AA100" s="26">
        <v>0</v>
      </c>
      <c r="AB100" s="26">
        <f>SUM(P100:AA100)</f>
        <v>25.265000000000001</v>
      </c>
      <c r="AC100" s="26">
        <f t="shared" si="41"/>
        <v>26.335000000000001</v>
      </c>
      <c r="AD100" s="210">
        <v>0</v>
      </c>
    </row>
    <row r="101" spans="1:30" ht="18" customHeight="1" x14ac:dyDescent="0.2">
      <c r="B101" s="89" t="s">
        <v>105</v>
      </c>
      <c r="C101" s="26">
        <f>+[3]PP!P100</f>
        <v>0</v>
      </c>
      <c r="D101" s="26">
        <f>+[3]PP!Q100</f>
        <v>0</v>
      </c>
      <c r="E101" s="26">
        <f>+[3]PP!R100</f>
        <v>0</v>
      </c>
      <c r="F101" s="26">
        <f>+[3]PP!S100</f>
        <v>0</v>
      </c>
      <c r="G101" s="26">
        <f>+[3]PP!T100</f>
        <v>0</v>
      </c>
      <c r="H101" s="26">
        <f>+[3]PP!U100</f>
        <v>0</v>
      </c>
      <c r="I101" s="26">
        <f>+[3]PP!V100</f>
        <v>0</v>
      </c>
      <c r="J101" s="26">
        <f>+[3]PP!W100</f>
        <v>0</v>
      </c>
      <c r="K101" s="26">
        <f>+[3]PP!X100</f>
        <v>0</v>
      </c>
      <c r="L101" s="26">
        <f>+[3]PP!Y100</f>
        <v>0</v>
      </c>
      <c r="M101" s="26">
        <f>+[3]PP!Z100</f>
        <v>0</v>
      </c>
      <c r="N101" s="26">
        <f>+[3]PP!AA100</f>
        <v>1142.4000000000001</v>
      </c>
      <c r="O101" s="26">
        <f>SUM(C101:N101)</f>
        <v>1142.4000000000001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</v>
      </c>
      <c r="Y101" s="26">
        <v>0</v>
      </c>
      <c r="Z101" s="26">
        <v>0</v>
      </c>
      <c r="AA101" s="26">
        <v>0</v>
      </c>
      <c r="AB101" s="26">
        <v>0</v>
      </c>
      <c r="AC101" s="26">
        <f t="shared" si="41"/>
        <v>1142.4000000000001</v>
      </c>
      <c r="AD101" s="210">
        <v>0</v>
      </c>
    </row>
    <row r="102" spans="1:30" ht="18" customHeight="1" x14ac:dyDescent="0.2">
      <c r="B102" s="24" t="s">
        <v>106</v>
      </c>
      <c r="C102" s="26">
        <f>+[3]PP!P101</f>
        <v>0</v>
      </c>
      <c r="D102" s="26">
        <f>+[3]PP!Q101</f>
        <v>0</v>
      </c>
      <c r="E102" s="26">
        <f>+[3]PP!R101</f>
        <v>2737</v>
      </c>
      <c r="F102" s="26">
        <f>+[3]PP!S101</f>
        <v>544.29999999999995</v>
      </c>
      <c r="G102" s="26">
        <f>+[3]PP!T101</f>
        <v>815.4</v>
      </c>
      <c r="H102" s="26">
        <f>+[3]PP!U101</f>
        <v>823.6</v>
      </c>
      <c r="I102" s="26">
        <f>+[3]PP!V101</f>
        <v>0</v>
      </c>
      <c r="J102" s="26">
        <f>+[3]PP!W101</f>
        <v>0</v>
      </c>
      <c r="K102" s="26">
        <f>+[3]PP!X101</f>
        <v>0</v>
      </c>
      <c r="L102" s="26">
        <f>+[3]PP!Y101</f>
        <v>852.9</v>
      </c>
      <c r="M102" s="26">
        <f>+[3]PP!Z101</f>
        <v>1699.9</v>
      </c>
      <c r="N102" s="26">
        <f>+[3]PP!AA101</f>
        <v>0</v>
      </c>
      <c r="O102" s="26">
        <f>SUM(C102:N102)</f>
        <v>7473.1</v>
      </c>
      <c r="P102" s="26">
        <v>0</v>
      </c>
      <c r="Q102" s="26">
        <v>0</v>
      </c>
      <c r="R102" s="26">
        <v>2737.0340000000001</v>
      </c>
      <c r="S102" s="26">
        <v>544.31100000000004</v>
      </c>
      <c r="T102" s="26">
        <v>815.36850000000004</v>
      </c>
      <c r="U102" s="26">
        <v>823.60649999999998</v>
      </c>
      <c r="V102" s="26">
        <v>1676.184</v>
      </c>
      <c r="W102" s="26">
        <v>0</v>
      </c>
      <c r="X102" s="26">
        <v>815.36850000000004</v>
      </c>
      <c r="Y102" s="26">
        <v>815.36850000000004</v>
      </c>
      <c r="Z102" s="26">
        <v>815.36850000000004</v>
      </c>
      <c r="AA102" s="26">
        <v>815.36850000000004</v>
      </c>
      <c r="AB102" s="26">
        <f>SUM(P102:AA102)</f>
        <v>9857.978000000001</v>
      </c>
      <c r="AC102" s="26">
        <f t="shared" si="41"/>
        <v>-2384.8780000000006</v>
      </c>
      <c r="AD102" s="202">
        <f>+O102/AB102*100</f>
        <v>75.80763519658899</v>
      </c>
    </row>
    <row r="103" spans="1:30" ht="29.25" customHeight="1" x14ac:dyDescent="0.2">
      <c r="B103" s="222" t="s">
        <v>107</v>
      </c>
      <c r="C103" s="223">
        <f t="shared" ref="C103:AA103" si="52">+C98+C9</f>
        <v>85752.3</v>
      </c>
      <c r="D103" s="223">
        <f t="shared" si="52"/>
        <v>73726.7</v>
      </c>
      <c r="E103" s="223">
        <f t="shared" si="52"/>
        <v>87434.400000000009</v>
      </c>
      <c r="F103" s="223">
        <f t="shared" si="52"/>
        <v>94362.1</v>
      </c>
      <c r="G103" s="223">
        <f t="shared" si="52"/>
        <v>91561.400000000009</v>
      </c>
      <c r="H103" s="223">
        <f t="shared" si="52"/>
        <v>107330.20000000001</v>
      </c>
      <c r="I103" s="223">
        <f t="shared" si="52"/>
        <v>97096.4</v>
      </c>
      <c r="J103" s="223">
        <f t="shared" si="52"/>
        <v>79473.100000000006</v>
      </c>
      <c r="K103" s="223">
        <f t="shared" si="52"/>
        <v>87044.900000000009</v>
      </c>
      <c r="L103" s="223">
        <f t="shared" si="52"/>
        <v>84630.000000000015</v>
      </c>
      <c r="M103" s="223">
        <f t="shared" si="52"/>
        <v>89664.7</v>
      </c>
      <c r="N103" s="223">
        <f t="shared" si="52"/>
        <v>92870.199999999983</v>
      </c>
      <c r="O103" s="224">
        <f t="shared" si="52"/>
        <v>1070946.4000000001</v>
      </c>
      <c r="P103" s="223">
        <f t="shared" si="52"/>
        <v>85178.393603989985</v>
      </c>
      <c r="Q103" s="223">
        <f t="shared" si="52"/>
        <v>73635.642939180005</v>
      </c>
      <c r="R103" s="223">
        <f t="shared" si="52"/>
        <v>87354.884463190014</v>
      </c>
      <c r="S103" s="223">
        <f t="shared" si="52"/>
        <v>94101.139074799983</v>
      </c>
      <c r="T103" s="223">
        <f t="shared" si="52"/>
        <v>90968.901313229973</v>
      </c>
      <c r="U103" s="223">
        <f t="shared" si="52"/>
        <v>106233.68585763</v>
      </c>
      <c r="V103" s="223">
        <f t="shared" si="52"/>
        <v>98575.570870184383</v>
      </c>
      <c r="W103" s="223">
        <f t="shared" si="52"/>
        <v>81365.972965684865</v>
      </c>
      <c r="X103" s="223">
        <f t="shared" si="52"/>
        <v>90429.547627610082</v>
      </c>
      <c r="Y103" s="223">
        <f t="shared" si="52"/>
        <v>87668.602415176385</v>
      </c>
      <c r="Z103" s="223">
        <f t="shared" si="52"/>
        <v>93370.916237798156</v>
      </c>
      <c r="AA103" s="223">
        <f t="shared" si="52"/>
        <v>96369.910789287125</v>
      </c>
      <c r="AB103" s="223">
        <f>ROUNDUP(+AB98+AB9,1)</f>
        <v>1085253.2000000002</v>
      </c>
      <c r="AC103" s="223">
        <f t="shared" si="41"/>
        <v>-14306.800000000047</v>
      </c>
      <c r="AD103" s="225">
        <f>+O103/AB103*100</f>
        <v>98.681708563494681</v>
      </c>
    </row>
    <row r="104" spans="1:30" ht="18" customHeight="1" x14ac:dyDescent="0.2">
      <c r="B104" s="161" t="s">
        <v>165</v>
      </c>
      <c r="C104" s="226"/>
      <c r="D104" s="226"/>
      <c r="E104" s="226"/>
      <c r="F104" s="226"/>
      <c r="G104" s="226"/>
      <c r="H104" s="226"/>
      <c r="I104" s="226"/>
      <c r="J104" s="226"/>
      <c r="K104" s="226"/>
      <c r="L104" s="226"/>
      <c r="M104" s="226"/>
      <c r="N104" s="226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8"/>
      <c r="AC104" s="227"/>
      <c r="AD104" s="229"/>
    </row>
    <row r="105" spans="1:30" ht="15" customHeight="1" x14ac:dyDescent="0.2">
      <c r="B105" s="230" t="s">
        <v>144</v>
      </c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31"/>
      <c r="Z105" s="231"/>
      <c r="AA105" s="231"/>
      <c r="AB105" s="231"/>
      <c r="AC105" s="231"/>
      <c r="AD105" s="232"/>
    </row>
    <row r="106" spans="1:30" ht="12" customHeight="1" x14ac:dyDescent="0.2">
      <c r="B106" s="170" t="s">
        <v>166</v>
      </c>
      <c r="C106" s="231"/>
      <c r="D106" s="231"/>
      <c r="E106" s="231"/>
      <c r="F106" s="231"/>
      <c r="G106" s="231"/>
      <c r="H106" s="231"/>
      <c r="I106" s="231"/>
      <c r="J106" s="231"/>
      <c r="K106" s="231"/>
      <c r="L106" s="231"/>
      <c r="M106" s="231"/>
      <c r="N106" s="231"/>
      <c r="O106" s="231"/>
      <c r="P106" s="231"/>
      <c r="Q106" s="231"/>
      <c r="R106" s="231"/>
      <c r="S106" s="231"/>
      <c r="T106" s="231"/>
      <c r="U106" s="231"/>
      <c r="V106" s="231"/>
      <c r="W106" s="231"/>
      <c r="X106" s="231"/>
      <c r="Y106" s="231"/>
      <c r="Z106" s="231"/>
      <c r="AA106" s="231"/>
      <c r="AB106" s="231"/>
      <c r="AC106" s="233"/>
      <c r="AD106" s="234"/>
    </row>
    <row r="107" spans="1:30" x14ac:dyDescent="0.2">
      <c r="B107" s="170" t="s">
        <v>146</v>
      </c>
      <c r="C107" s="235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  <c r="N107" s="235"/>
      <c r="O107" s="236"/>
      <c r="P107" s="232"/>
      <c r="Q107" s="232"/>
      <c r="R107" s="232"/>
      <c r="S107" s="232"/>
      <c r="T107" s="232"/>
      <c r="U107" s="232"/>
      <c r="V107" s="232"/>
      <c r="W107" s="232"/>
      <c r="X107" s="232"/>
      <c r="Y107" s="232"/>
      <c r="Z107" s="232"/>
      <c r="AA107" s="232"/>
      <c r="AB107" s="232"/>
      <c r="AC107" s="232"/>
      <c r="AD107" s="237"/>
    </row>
    <row r="108" spans="1:30" x14ac:dyDescent="0.2">
      <c r="B108" s="170" t="s">
        <v>167</v>
      </c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235"/>
      <c r="O108" s="236"/>
      <c r="P108" s="238"/>
      <c r="Q108" s="238"/>
      <c r="R108" s="238"/>
      <c r="S108" s="238"/>
      <c r="T108" s="238"/>
      <c r="U108" s="238"/>
      <c r="V108" s="238"/>
      <c r="W108" s="238"/>
      <c r="X108" s="238"/>
      <c r="Y108" s="238"/>
      <c r="Z108" s="238"/>
      <c r="AA108" s="238"/>
      <c r="AB108" s="238"/>
      <c r="AC108" s="238"/>
      <c r="AD108" s="239"/>
    </row>
    <row r="109" spans="1:30" x14ac:dyDescent="0.2">
      <c r="B109" s="177" t="s">
        <v>168</v>
      </c>
      <c r="C109" s="239"/>
      <c r="D109" s="239"/>
      <c r="E109" s="239"/>
      <c r="F109" s="239"/>
      <c r="G109" s="239"/>
      <c r="H109" s="239"/>
      <c r="I109" s="239"/>
      <c r="J109" s="239"/>
      <c r="K109" s="239"/>
      <c r="L109" s="239"/>
      <c r="M109" s="239"/>
      <c r="N109" s="239"/>
      <c r="O109" s="240"/>
      <c r="P109" s="238"/>
      <c r="Q109" s="238"/>
      <c r="R109" s="238"/>
      <c r="S109" s="238"/>
      <c r="T109" s="238"/>
      <c r="U109" s="238"/>
      <c r="V109" s="238"/>
      <c r="W109" s="238"/>
      <c r="X109" s="238"/>
      <c r="Y109" s="238"/>
      <c r="Z109" s="238"/>
      <c r="AA109" s="238"/>
      <c r="AB109" s="231"/>
      <c r="AC109" s="238"/>
      <c r="AD109" s="239"/>
    </row>
    <row r="110" spans="1:30" x14ac:dyDescent="0.2">
      <c r="B110" s="241"/>
      <c r="C110" s="229"/>
      <c r="D110" s="229"/>
      <c r="E110" s="229"/>
      <c r="F110" s="229"/>
      <c r="G110" s="229"/>
      <c r="H110" s="229"/>
      <c r="I110" s="229"/>
      <c r="J110" s="229"/>
      <c r="K110" s="229"/>
      <c r="L110" s="229"/>
      <c r="M110" s="229"/>
      <c r="N110" s="229"/>
      <c r="O110" s="238"/>
      <c r="P110" s="240"/>
      <c r="Q110" s="240"/>
      <c r="R110" s="240"/>
      <c r="S110" s="240"/>
      <c r="T110" s="240"/>
      <c r="U110" s="240"/>
      <c r="V110" s="240"/>
      <c r="W110" s="240"/>
      <c r="X110" s="240"/>
      <c r="Y110" s="240"/>
      <c r="Z110" s="240"/>
      <c r="AA110" s="240"/>
      <c r="AB110" s="240"/>
      <c r="AC110" s="238"/>
      <c r="AD110" s="242"/>
    </row>
    <row r="111" spans="1:30" x14ac:dyDescent="0.2">
      <c r="B111" s="241"/>
      <c r="C111" s="231"/>
      <c r="D111" s="231"/>
      <c r="E111" s="231"/>
      <c r="F111" s="231"/>
      <c r="G111" s="231"/>
      <c r="H111" s="231"/>
      <c r="I111" s="231"/>
      <c r="J111" s="231"/>
      <c r="K111" s="231"/>
      <c r="L111" s="231"/>
      <c r="M111" s="231"/>
      <c r="N111" s="231"/>
      <c r="O111" s="232"/>
      <c r="P111" s="232"/>
      <c r="Q111" s="232"/>
      <c r="R111" s="232"/>
      <c r="S111" s="232"/>
      <c r="T111" s="232"/>
      <c r="U111" s="232"/>
      <c r="V111" s="232"/>
      <c r="W111" s="232"/>
      <c r="X111" s="232"/>
      <c r="Y111" s="232"/>
      <c r="Z111" s="232"/>
      <c r="AA111" s="232"/>
      <c r="AB111" s="238"/>
      <c r="AC111" s="238"/>
      <c r="AD111" s="242"/>
    </row>
    <row r="112" spans="1:30" x14ac:dyDescent="0.2">
      <c r="B112" s="243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  <c r="O112" s="232"/>
      <c r="P112" s="244"/>
      <c r="Q112" s="244"/>
      <c r="R112" s="244"/>
      <c r="S112" s="244"/>
      <c r="T112" s="244"/>
      <c r="U112" s="244"/>
      <c r="V112" s="244"/>
      <c r="W112" s="244"/>
      <c r="X112" s="244"/>
      <c r="Y112" s="244"/>
      <c r="Z112" s="244"/>
      <c r="AA112" s="244"/>
      <c r="AB112" s="236"/>
      <c r="AC112" s="236"/>
      <c r="AD112" s="245"/>
    </row>
    <row r="113" spans="2:30" x14ac:dyDescent="0.2">
      <c r="B113" s="24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32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6"/>
      <c r="AA113" s="246"/>
      <c r="AB113" s="238"/>
      <c r="AC113" s="238"/>
      <c r="AD113" s="229"/>
    </row>
    <row r="114" spans="2:30" x14ac:dyDescent="0.2">
      <c r="B114" s="241"/>
      <c r="C114" s="239"/>
      <c r="D114" s="239"/>
      <c r="E114" s="239"/>
      <c r="F114" s="239"/>
      <c r="G114" s="239"/>
      <c r="H114" s="239"/>
      <c r="I114" s="239"/>
      <c r="J114" s="239"/>
      <c r="K114" s="239"/>
      <c r="L114" s="239"/>
      <c r="M114" s="239"/>
      <c r="N114" s="239"/>
      <c r="O114" s="240"/>
      <c r="P114" s="232"/>
      <c r="Q114" s="232"/>
      <c r="R114" s="232"/>
      <c r="S114" s="232"/>
      <c r="T114" s="232"/>
      <c r="U114" s="232"/>
      <c r="V114" s="232"/>
      <c r="W114" s="232"/>
      <c r="X114" s="232"/>
      <c r="Y114" s="232"/>
      <c r="Z114" s="232"/>
      <c r="AA114" s="232"/>
      <c r="AB114" s="232"/>
      <c r="AC114" s="232"/>
      <c r="AD114" s="245"/>
    </row>
    <row r="115" spans="2:30" x14ac:dyDescent="0.2">
      <c r="B115" s="241"/>
      <c r="C115" s="245"/>
      <c r="D115" s="245"/>
      <c r="E115" s="245"/>
      <c r="F115" s="245"/>
      <c r="G115" s="245"/>
      <c r="H115" s="245"/>
      <c r="I115" s="245"/>
      <c r="J115" s="245"/>
      <c r="K115" s="245"/>
      <c r="L115" s="245"/>
      <c r="M115" s="245"/>
      <c r="N115" s="245"/>
      <c r="O115" s="247"/>
      <c r="P115" s="240"/>
      <c r="Q115" s="240"/>
      <c r="R115" s="240"/>
      <c r="S115" s="240"/>
      <c r="T115" s="240"/>
      <c r="U115" s="240"/>
      <c r="V115" s="240"/>
      <c r="W115" s="240"/>
      <c r="X115" s="240"/>
      <c r="Y115" s="240"/>
      <c r="Z115" s="240"/>
      <c r="AA115" s="240"/>
      <c r="AB115" s="247"/>
      <c r="AC115" s="247"/>
      <c r="AD115" s="245"/>
    </row>
    <row r="116" spans="2:30" x14ac:dyDescent="0.2">
      <c r="B116" s="241"/>
      <c r="C116" s="245"/>
      <c r="D116" s="245"/>
      <c r="E116" s="245"/>
      <c r="F116" s="245"/>
      <c r="G116" s="245"/>
      <c r="H116" s="245"/>
      <c r="I116" s="245"/>
      <c r="J116" s="245"/>
      <c r="K116" s="245"/>
      <c r="L116" s="245"/>
      <c r="M116" s="245"/>
      <c r="N116" s="245"/>
      <c r="O116" s="247"/>
      <c r="P116" s="248"/>
      <c r="Q116" s="248"/>
      <c r="R116" s="248"/>
      <c r="S116" s="248"/>
      <c r="T116" s="248"/>
      <c r="U116" s="248"/>
      <c r="V116" s="248"/>
      <c r="W116" s="248"/>
      <c r="X116" s="248"/>
      <c r="Y116" s="248"/>
      <c r="Z116" s="248"/>
      <c r="AA116" s="248"/>
      <c r="AB116" s="247"/>
      <c r="AC116" s="247"/>
      <c r="AD116" s="245"/>
    </row>
    <row r="117" spans="2:30" x14ac:dyDescent="0.2">
      <c r="B117" s="245"/>
      <c r="C117" s="245"/>
      <c r="D117" s="245"/>
      <c r="E117" s="245"/>
      <c r="F117" s="245"/>
      <c r="G117" s="245"/>
      <c r="H117" s="245"/>
      <c r="I117" s="245"/>
      <c r="J117" s="245"/>
      <c r="K117" s="245"/>
      <c r="L117" s="245"/>
      <c r="M117" s="245"/>
      <c r="N117" s="245"/>
      <c r="O117" s="247"/>
      <c r="P117" s="248"/>
      <c r="Q117" s="248"/>
      <c r="R117" s="248"/>
      <c r="S117" s="248"/>
      <c r="T117" s="248"/>
      <c r="U117" s="248"/>
      <c r="V117" s="248"/>
      <c r="W117" s="248"/>
      <c r="X117" s="248"/>
      <c r="Y117" s="248"/>
      <c r="Z117" s="248"/>
      <c r="AA117" s="248"/>
      <c r="AB117" s="248"/>
      <c r="AC117" s="248"/>
      <c r="AD117" s="245"/>
    </row>
    <row r="118" spans="2:30" x14ac:dyDescent="0.2">
      <c r="B118" s="245"/>
      <c r="C118" s="245"/>
      <c r="D118" s="245"/>
      <c r="E118" s="245"/>
      <c r="F118" s="245"/>
      <c r="G118" s="245"/>
      <c r="H118" s="245"/>
      <c r="I118" s="245"/>
      <c r="J118" s="245"/>
      <c r="K118" s="245"/>
      <c r="L118" s="245"/>
      <c r="M118" s="245"/>
      <c r="N118" s="245"/>
      <c r="O118" s="247"/>
      <c r="P118" s="248"/>
      <c r="Q118" s="248"/>
      <c r="R118" s="248"/>
      <c r="S118" s="248"/>
      <c r="T118" s="248"/>
      <c r="U118" s="248"/>
      <c r="V118" s="248"/>
      <c r="W118" s="248"/>
      <c r="X118" s="248"/>
      <c r="Y118" s="248"/>
      <c r="Z118" s="248"/>
      <c r="AA118" s="248"/>
      <c r="AB118" s="247"/>
      <c r="AC118" s="247"/>
      <c r="AD118" s="245"/>
    </row>
    <row r="119" spans="2:30" x14ac:dyDescent="0.2">
      <c r="B119" s="245"/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7"/>
      <c r="P119" s="248"/>
      <c r="Q119" s="248"/>
      <c r="R119" s="248"/>
      <c r="S119" s="248"/>
      <c r="T119" s="248"/>
      <c r="U119" s="248"/>
      <c r="V119" s="248"/>
      <c r="W119" s="248"/>
      <c r="X119" s="248"/>
      <c r="Y119" s="248"/>
      <c r="Z119" s="248"/>
      <c r="AA119" s="248"/>
      <c r="AB119" s="247"/>
      <c r="AC119" s="247"/>
      <c r="AD119" s="245"/>
    </row>
    <row r="120" spans="2:30" x14ac:dyDescent="0.2">
      <c r="B120" s="245"/>
      <c r="C120" s="245"/>
      <c r="D120" s="245"/>
      <c r="E120" s="245"/>
      <c r="F120" s="245"/>
      <c r="G120" s="245"/>
      <c r="H120" s="245"/>
      <c r="I120" s="245"/>
      <c r="J120" s="245"/>
      <c r="K120" s="245"/>
      <c r="L120" s="245"/>
      <c r="M120" s="245"/>
      <c r="N120" s="245"/>
      <c r="O120" s="247"/>
      <c r="P120" s="249"/>
      <c r="Q120" s="249"/>
      <c r="R120" s="249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50"/>
      <c r="AC120" s="250"/>
      <c r="AD120" s="245"/>
    </row>
    <row r="121" spans="2:30" x14ac:dyDescent="0.2">
      <c r="B121" s="245"/>
      <c r="C121" s="245"/>
      <c r="D121" s="245"/>
      <c r="E121" s="245"/>
      <c r="F121" s="245"/>
      <c r="G121" s="245"/>
      <c r="H121" s="245"/>
      <c r="I121" s="245"/>
      <c r="J121" s="245"/>
      <c r="K121" s="245"/>
      <c r="L121" s="245"/>
      <c r="M121" s="245"/>
      <c r="N121" s="245"/>
      <c r="O121" s="247"/>
      <c r="P121" s="240"/>
      <c r="Q121" s="240"/>
      <c r="R121" s="240"/>
      <c r="S121" s="240"/>
      <c r="T121" s="240"/>
      <c r="U121" s="240"/>
      <c r="V121" s="240"/>
      <c r="W121" s="240"/>
      <c r="X121" s="240"/>
      <c r="Y121" s="240"/>
      <c r="Z121" s="240"/>
      <c r="AA121" s="240"/>
      <c r="AB121" s="240"/>
      <c r="AC121" s="240"/>
      <c r="AD121" s="245"/>
    </row>
    <row r="122" spans="2:30" x14ac:dyDescent="0.2">
      <c r="B122" s="245"/>
      <c r="C122" s="245"/>
      <c r="D122" s="245"/>
      <c r="E122" s="245"/>
      <c r="F122" s="245"/>
      <c r="G122" s="245"/>
      <c r="H122" s="245"/>
      <c r="I122" s="245"/>
      <c r="J122" s="245"/>
      <c r="K122" s="245"/>
      <c r="L122" s="245"/>
      <c r="M122" s="245"/>
      <c r="N122" s="245"/>
      <c r="O122" s="247"/>
      <c r="P122" s="247"/>
      <c r="Q122" s="247"/>
      <c r="R122" s="247"/>
      <c r="S122" s="247"/>
      <c r="T122" s="247"/>
      <c r="U122" s="247"/>
      <c r="V122" s="247"/>
      <c r="W122" s="247"/>
      <c r="X122" s="247"/>
      <c r="Y122" s="247"/>
      <c r="Z122" s="247"/>
      <c r="AA122" s="247"/>
      <c r="AB122" s="247"/>
      <c r="AC122" s="247"/>
      <c r="AD122" s="245"/>
    </row>
    <row r="123" spans="2:30" x14ac:dyDescent="0.2">
      <c r="B123" s="245"/>
      <c r="C123" s="245"/>
      <c r="D123" s="245"/>
      <c r="E123" s="245"/>
      <c r="F123" s="245"/>
      <c r="G123" s="245"/>
      <c r="H123" s="245"/>
      <c r="I123" s="245"/>
      <c r="J123" s="245"/>
      <c r="K123" s="245"/>
      <c r="L123" s="245"/>
      <c r="M123" s="245"/>
      <c r="N123" s="245"/>
      <c r="O123" s="247"/>
      <c r="P123" s="240"/>
      <c r="Q123" s="240"/>
      <c r="R123" s="240"/>
      <c r="S123" s="240"/>
      <c r="T123" s="240"/>
      <c r="U123" s="240"/>
      <c r="V123" s="240"/>
      <c r="W123" s="240"/>
      <c r="X123" s="240"/>
      <c r="Y123" s="240"/>
      <c r="Z123" s="240"/>
      <c r="AA123" s="240"/>
      <c r="AB123" s="247"/>
      <c r="AC123" s="247"/>
      <c r="AD123" s="245"/>
    </row>
    <row r="124" spans="2:30" x14ac:dyDescent="0.2">
      <c r="B124" s="245"/>
      <c r="C124" s="245"/>
      <c r="D124" s="245"/>
      <c r="E124" s="245"/>
      <c r="F124" s="245"/>
      <c r="G124" s="245"/>
      <c r="H124" s="245"/>
      <c r="I124" s="245"/>
      <c r="J124" s="245"/>
      <c r="K124" s="245"/>
      <c r="L124" s="245"/>
      <c r="M124" s="245"/>
      <c r="N124" s="245"/>
      <c r="O124" s="247"/>
      <c r="P124" s="247"/>
      <c r="Q124" s="247"/>
      <c r="R124" s="247"/>
      <c r="S124" s="247"/>
      <c r="T124" s="247"/>
      <c r="U124" s="247"/>
      <c r="V124" s="247"/>
      <c r="W124" s="247"/>
      <c r="X124" s="247"/>
      <c r="Y124" s="247"/>
      <c r="Z124" s="247"/>
      <c r="AA124" s="247"/>
      <c r="AB124" s="247"/>
      <c r="AC124" s="247"/>
      <c r="AD124" s="245"/>
    </row>
    <row r="125" spans="2:30" x14ac:dyDescent="0.2">
      <c r="B125" s="245"/>
      <c r="C125" s="245"/>
      <c r="D125" s="245"/>
      <c r="E125" s="245"/>
      <c r="F125" s="245"/>
      <c r="G125" s="245"/>
      <c r="H125" s="245"/>
      <c r="I125" s="245"/>
      <c r="J125" s="245"/>
      <c r="K125" s="245"/>
      <c r="L125" s="245"/>
      <c r="M125" s="245"/>
      <c r="N125" s="245"/>
      <c r="O125" s="247"/>
      <c r="P125" s="247"/>
      <c r="Q125" s="247"/>
      <c r="R125" s="247"/>
      <c r="S125" s="247"/>
      <c r="T125" s="247"/>
      <c r="U125" s="247"/>
      <c r="V125" s="247"/>
      <c r="W125" s="247"/>
      <c r="X125" s="247"/>
      <c r="Y125" s="247"/>
      <c r="Z125" s="247"/>
      <c r="AA125" s="247"/>
      <c r="AB125" s="247"/>
      <c r="AC125" s="247"/>
      <c r="AD125" s="245"/>
    </row>
    <row r="126" spans="2:30" x14ac:dyDescent="0.2">
      <c r="B126" s="245"/>
      <c r="C126" s="245"/>
      <c r="D126" s="245"/>
      <c r="E126" s="245"/>
      <c r="F126" s="245"/>
      <c r="G126" s="245"/>
      <c r="H126" s="245"/>
      <c r="I126" s="245"/>
      <c r="J126" s="245"/>
      <c r="K126" s="245"/>
      <c r="L126" s="245"/>
      <c r="M126" s="245"/>
      <c r="N126" s="245"/>
      <c r="O126" s="247"/>
      <c r="P126" s="251"/>
      <c r="Q126" s="251"/>
      <c r="R126" s="251"/>
      <c r="S126" s="251"/>
      <c r="T126" s="251"/>
      <c r="U126" s="251"/>
      <c r="V126" s="251"/>
      <c r="W126" s="251"/>
      <c r="X126" s="251"/>
      <c r="Y126" s="251"/>
      <c r="Z126" s="251"/>
      <c r="AA126" s="251"/>
      <c r="AB126" s="247"/>
      <c r="AC126" s="247"/>
      <c r="AD126" s="245"/>
    </row>
    <row r="127" spans="2:30" x14ac:dyDescent="0.2">
      <c r="B127" s="245"/>
      <c r="C127" s="245"/>
      <c r="D127" s="245"/>
      <c r="E127" s="245"/>
      <c r="F127" s="245"/>
      <c r="G127" s="245"/>
      <c r="H127" s="245"/>
      <c r="I127" s="245"/>
      <c r="J127" s="245"/>
      <c r="K127" s="245"/>
      <c r="L127" s="245"/>
      <c r="M127" s="245"/>
      <c r="N127" s="245"/>
      <c r="O127" s="247"/>
      <c r="P127" s="251"/>
      <c r="Q127" s="251"/>
      <c r="R127" s="251"/>
      <c r="S127" s="251"/>
      <c r="T127" s="251"/>
      <c r="U127" s="251"/>
      <c r="V127" s="251"/>
      <c r="W127" s="251"/>
      <c r="X127" s="251"/>
      <c r="Y127" s="251"/>
      <c r="Z127" s="251"/>
      <c r="AA127" s="251"/>
      <c r="AB127" s="247"/>
      <c r="AC127" s="247"/>
      <c r="AD127" s="245"/>
    </row>
    <row r="128" spans="2:30" x14ac:dyDescent="0.2">
      <c r="B128" s="245"/>
      <c r="C128" s="245"/>
      <c r="D128" s="245"/>
      <c r="E128" s="245"/>
      <c r="F128" s="245"/>
      <c r="G128" s="245"/>
      <c r="H128" s="245"/>
      <c r="I128" s="245"/>
      <c r="J128" s="245"/>
      <c r="K128" s="245"/>
      <c r="L128" s="245"/>
      <c r="M128" s="245"/>
      <c r="N128" s="245"/>
      <c r="O128" s="247"/>
      <c r="P128" s="247"/>
      <c r="Q128" s="247"/>
      <c r="R128" s="247"/>
      <c r="S128" s="247"/>
      <c r="T128" s="247"/>
      <c r="U128" s="247"/>
      <c r="V128" s="247"/>
      <c r="W128" s="247"/>
      <c r="X128" s="247"/>
      <c r="Y128" s="247"/>
      <c r="Z128" s="247"/>
      <c r="AA128" s="247"/>
      <c r="AB128" s="247"/>
      <c r="AC128" s="247"/>
      <c r="AD128" s="245"/>
    </row>
    <row r="129" spans="2:30" x14ac:dyDescent="0.2">
      <c r="B129" s="245"/>
      <c r="C129" s="245"/>
      <c r="D129" s="245"/>
      <c r="E129" s="245"/>
      <c r="F129" s="245"/>
      <c r="G129" s="245"/>
      <c r="H129" s="245"/>
      <c r="I129" s="245"/>
      <c r="J129" s="245"/>
      <c r="K129" s="245"/>
      <c r="L129" s="245"/>
      <c r="M129" s="245"/>
      <c r="N129" s="245"/>
      <c r="O129" s="247"/>
      <c r="P129" s="247"/>
      <c r="Q129" s="247"/>
      <c r="R129" s="247"/>
      <c r="S129" s="247"/>
      <c r="T129" s="247"/>
      <c r="U129" s="247"/>
      <c r="V129" s="247"/>
      <c r="W129" s="247"/>
      <c r="X129" s="247"/>
      <c r="Y129" s="247"/>
      <c r="Z129" s="247"/>
      <c r="AA129" s="247"/>
      <c r="AB129" s="247"/>
      <c r="AC129" s="247"/>
      <c r="AD129" s="245"/>
    </row>
    <row r="130" spans="2:30" x14ac:dyDescent="0.2">
      <c r="B130" s="245"/>
      <c r="C130" s="245"/>
      <c r="D130" s="245"/>
      <c r="E130" s="245"/>
      <c r="F130" s="245"/>
      <c r="G130" s="245"/>
      <c r="H130" s="245"/>
      <c r="I130" s="245"/>
      <c r="J130" s="245"/>
      <c r="K130" s="245"/>
      <c r="L130" s="245"/>
      <c r="M130" s="245"/>
      <c r="N130" s="245"/>
      <c r="O130" s="247"/>
      <c r="P130" s="247"/>
      <c r="Q130" s="247"/>
      <c r="R130" s="247"/>
      <c r="S130" s="247"/>
      <c r="T130" s="247"/>
      <c r="U130" s="247"/>
      <c r="V130" s="247"/>
      <c r="W130" s="247"/>
      <c r="X130" s="247"/>
      <c r="Y130" s="247"/>
      <c r="Z130" s="247"/>
      <c r="AA130" s="247"/>
      <c r="AB130" s="247"/>
      <c r="AC130" s="247"/>
      <c r="AD130" s="245"/>
    </row>
    <row r="131" spans="2:30" x14ac:dyDescent="0.2">
      <c r="B131" s="245"/>
      <c r="C131" s="245"/>
      <c r="D131" s="245"/>
      <c r="E131" s="245"/>
      <c r="F131" s="245"/>
      <c r="G131" s="245"/>
      <c r="H131" s="245"/>
      <c r="I131" s="245"/>
      <c r="J131" s="245"/>
      <c r="K131" s="245"/>
      <c r="L131" s="245"/>
      <c r="M131" s="245"/>
      <c r="N131" s="245"/>
      <c r="O131" s="247"/>
      <c r="P131" s="247"/>
      <c r="Q131" s="247"/>
      <c r="R131" s="247"/>
      <c r="S131" s="247"/>
      <c r="T131" s="247"/>
      <c r="U131" s="247"/>
      <c r="V131" s="247"/>
      <c r="W131" s="247"/>
      <c r="X131" s="247"/>
      <c r="Y131" s="247"/>
      <c r="Z131" s="247"/>
      <c r="AA131" s="247"/>
      <c r="AB131" s="247"/>
      <c r="AC131" s="247"/>
      <c r="AD131" s="245"/>
    </row>
    <row r="132" spans="2:30" x14ac:dyDescent="0.2">
      <c r="B132" s="245"/>
      <c r="C132" s="245"/>
      <c r="D132" s="245"/>
      <c r="E132" s="245"/>
      <c r="F132" s="245"/>
      <c r="G132" s="245"/>
      <c r="H132" s="245"/>
      <c r="I132" s="245"/>
      <c r="J132" s="245"/>
      <c r="K132" s="245"/>
      <c r="L132" s="245"/>
      <c r="M132" s="245"/>
      <c r="N132" s="245"/>
      <c r="O132" s="247"/>
      <c r="P132" s="247"/>
      <c r="Q132" s="247"/>
      <c r="R132" s="247"/>
      <c r="S132" s="247"/>
      <c r="T132" s="247"/>
      <c r="U132" s="247"/>
      <c r="V132" s="247"/>
      <c r="W132" s="247"/>
      <c r="X132" s="247"/>
      <c r="Y132" s="247"/>
      <c r="Z132" s="247"/>
      <c r="AA132" s="247"/>
      <c r="AB132" s="247"/>
      <c r="AC132" s="247"/>
      <c r="AD132" s="245"/>
    </row>
    <row r="133" spans="2:30" x14ac:dyDescent="0.2">
      <c r="B133" s="245"/>
      <c r="C133" s="245"/>
      <c r="D133" s="245"/>
      <c r="E133" s="245"/>
      <c r="F133" s="245"/>
      <c r="G133" s="245"/>
      <c r="H133" s="245"/>
      <c r="I133" s="245"/>
      <c r="J133" s="245"/>
      <c r="K133" s="245"/>
      <c r="L133" s="245"/>
      <c r="M133" s="245"/>
      <c r="N133" s="245"/>
      <c r="O133" s="247"/>
      <c r="P133" s="247"/>
      <c r="Q133" s="247"/>
      <c r="R133" s="247"/>
      <c r="S133" s="247"/>
      <c r="T133" s="247"/>
      <c r="U133" s="247"/>
      <c r="V133" s="247"/>
      <c r="W133" s="247"/>
      <c r="X133" s="247"/>
      <c r="Y133" s="247"/>
      <c r="Z133" s="247"/>
      <c r="AA133" s="247"/>
      <c r="AB133" s="247"/>
      <c r="AC133" s="247"/>
      <c r="AD133" s="245"/>
    </row>
    <row r="134" spans="2:30" x14ac:dyDescent="0.2">
      <c r="B134" s="245"/>
      <c r="C134" s="245"/>
      <c r="D134" s="245"/>
      <c r="E134" s="245"/>
      <c r="F134" s="245"/>
      <c r="G134" s="245"/>
      <c r="H134" s="245"/>
      <c r="I134" s="245"/>
      <c r="J134" s="245"/>
      <c r="K134" s="245"/>
      <c r="L134" s="245"/>
      <c r="M134" s="245"/>
      <c r="N134" s="245"/>
      <c r="O134" s="247"/>
      <c r="P134" s="247"/>
      <c r="Q134" s="247"/>
      <c r="R134" s="247"/>
      <c r="S134" s="247"/>
      <c r="T134" s="247"/>
      <c r="U134" s="247"/>
      <c r="V134" s="247"/>
      <c r="W134" s="247"/>
      <c r="X134" s="247"/>
      <c r="Y134" s="247"/>
      <c r="Z134" s="247"/>
      <c r="AA134" s="247"/>
      <c r="AB134" s="247"/>
      <c r="AC134" s="247"/>
      <c r="AD134" s="245"/>
    </row>
    <row r="135" spans="2:30" x14ac:dyDescent="0.2">
      <c r="B135" s="245"/>
      <c r="C135" s="245"/>
      <c r="D135" s="245"/>
      <c r="E135" s="245"/>
      <c r="F135" s="245"/>
      <c r="G135" s="245"/>
      <c r="H135" s="245"/>
      <c r="I135" s="245"/>
      <c r="J135" s="245"/>
      <c r="K135" s="245"/>
      <c r="L135" s="245"/>
      <c r="M135" s="245"/>
      <c r="N135" s="245"/>
      <c r="O135" s="247"/>
      <c r="P135" s="247"/>
      <c r="Q135" s="247"/>
      <c r="R135" s="247"/>
      <c r="S135" s="247"/>
      <c r="T135" s="247"/>
      <c r="U135" s="247"/>
      <c r="V135" s="247"/>
      <c r="W135" s="247"/>
      <c r="X135" s="247"/>
      <c r="Y135" s="247"/>
      <c r="Z135" s="247"/>
      <c r="AA135" s="247"/>
      <c r="AB135" s="247"/>
      <c r="AC135" s="247"/>
      <c r="AD135" s="245"/>
    </row>
    <row r="136" spans="2:30" x14ac:dyDescent="0.2">
      <c r="B136" s="245"/>
      <c r="C136" s="245"/>
      <c r="D136" s="245"/>
      <c r="E136" s="245"/>
      <c r="F136" s="245"/>
      <c r="G136" s="245"/>
      <c r="H136" s="245"/>
      <c r="I136" s="245"/>
      <c r="J136" s="245"/>
      <c r="K136" s="245"/>
      <c r="L136" s="245"/>
      <c r="M136" s="245"/>
      <c r="N136" s="245"/>
      <c r="O136" s="247"/>
      <c r="P136" s="247"/>
      <c r="Q136" s="247"/>
      <c r="R136" s="247"/>
      <c r="S136" s="247"/>
      <c r="T136" s="247"/>
      <c r="U136" s="247"/>
      <c r="V136" s="247"/>
      <c r="W136" s="247"/>
      <c r="X136" s="247"/>
      <c r="Y136" s="247"/>
      <c r="Z136" s="247"/>
      <c r="AA136" s="247"/>
      <c r="AB136" s="247"/>
      <c r="AC136" s="247"/>
      <c r="AD136" s="245"/>
    </row>
    <row r="137" spans="2:30" x14ac:dyDescent="0.2">
      <c r="B137" s="245"/>
      <c r="C137" s="245"/>
      <c r="D137" s="245"/>
      <c r="E137" s="245"/>
      <c r="F137" s="245"/>
      <c r="G137" s="245"/>
      <c r="H137" s="245"/>
      <c r="I137" s="245"/>
      <c r="J137" s="245"/>
      <c r="K137" s="245"/>
      <c r="L137" s="245"/>
      <c r="M137" s="245"/>
      <c r="N137" s="245"/>
      <c r="O137" s="247"/>
      <c r="P137" s="247"/>
      <c r="Q137" s="247"/>
      <c r="R137" s="247"/>
      <c r="S137" s="247"/>
      <c r="T137" s="247"/>
      <c r="U137" s="247"/>
      <c r="V137" s="247"/>
      <c r="W137" s="247"/>
      <c r="X137" s="247"/>
      <c r="Y137" s="247"/>
      <c r="Z137" s="247"/>
      <c r="AA137" s="247"/>
      <c r="AB137" s="247"/>
      <c r="AC137" s="247"/>
      <c r="AD137" s="245"/>
    </row>
    <row r="138" spans="2:30" x14ac:dyDescent="0.2">
      <c r="B138" s="245"/>
      <c r="C138" s="245"/>
      <c r="D138" s="245"/>
      <c r="E138" s="245"/>
      <c r="F138" s="245"/>
      <c r="G138" s="245"/>
      <c r="H138" s="245"/>
      <c r="I138" s="245"/>
      <c r="J138" s="245"/>
      <c r="K138" s="245"/>
      <c r="L138" s="245"/>
      <c r="M138" s="245"/>
      <c r="N138" s="245"/>
      <c r="O138" s="247"/>
      <c r="P138" s="247"/>
      <c r="Q138" s="247"/>
      <c r="R138" s="247"/>
      <c r="S138" s="247"/>
      <c r="T138" s="247"/>
      <c r="U138" s="247"/>
      <c r="V138" s="247"/>
      <c r="W138" s="247"/>
      <c r="X138" s="247"/>
      <c r="Y138" s="247"/>
      <c r="Z138" s="247"/>
      <c r="AA138" s="247"/>
      <c r="AB138" s="247"/>
      <c r="AC138" s="247"/>
      <c r="AD138" s="245"/>
    </row>
    <row r="139" spans="2:30" x14ac:dyDescent="0.2">
      <c r="B139" s="245"/>
      <c r="C139" s="245"/>
      <c r="D139" s="245"/>
      <c r="E139" s="245"/>
      <c r="F139" s="245"/>
      <c r="G139" s="245"/>
      <c r="H139" s="245"/>
      <c r="I139" s="245"/>
      <c r="J139" s="245"/>
      <c r="K139" s="245"/>
      <c r="L139" s="245"/>
      <c r="M139" s="245"/>
      <c r="N139" s="245"/>
      <c r="O139" s="247"/>
      <c r="P139" s="247"/>
      <c r="Q139" s="247"/>
      <c r="R139" s="247"/>
      <c r="S139" s="247"/>
      <c r="T139" s="247"/>
      <c r="U139" s="247"/>
      <c r="V139" s="247"/>
      <c r="W139" s="247"/>
      <c r="X139" s="247"/>
      <c r="Y139" s="247"/>
      <c r="Z139" s="247"/>
      <c r="AA139" s="247"/>
      <c r="AB139" s="247"/>
      <c r="AC139" s="247"/>
      <c r="AD139" s="245"/>
    </row>
    <row r="140" spans="2:30" x14ac:dyDescent="0.2">
      <c r="B140" s="245"/>
      <c r="C140" s="245"/>
      <c r="D140" s="245"/>
      <c r="E140" s="245"/>
      <c r="F140" s="245"/>
      <c r="G140" s="245"/>
      <c r="H140" s="245"/>
      <c r="I140" s="245"/>
      <c r="J140" s="245"/>
      <c r="K140" s="245"/>
      <c r="L140" s="245"/>
      <c r="M140" s="245"/>
      <c r="N140" s="245"/>
      <c r="O140" s="247"/>
      <c r="P140" s="247"/>
      <c r="Q140" s="247"/>
      <c r="R140" s="247"/>
      <c r="S140" s="247"/>
      <c r="T140" s="247"/>
      <c r="U140" s="247"/>
      <c r="V140" s="247"/>
      <c r="W140" s="247"/>
      <c r="X140" s="247"/>
      <c r="Y140" s="247"/>
      <c r="Z140" s="247"/>
      <c r="AA140" s="247"/>
      <c r="AB140" s="247"/>
      <c r="AC140" s="247"/>
      <c r="AD140" s="245"/>
    </row>
    <row r="141" spans="2:30" x14ac:dyDescent="0.2">
      <c r="B141" s="245"/>
      <c r="C141" s="245"/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245"/>
      <c r="O141" s="247"/>
      <c r="P141" s="247"/>
      <c r="Q141" s="247"/>
      <c r="R141" s="247"/>
      <c r="S141" s="247"/>
      <c r="T141" s="247"/>
      <c r="U141" s="247"/>
      <c r="V141" s="247"/>
      <c r="W141" s="247"/>
      <c r="X141" s="247"/>
      <c r="Y141" s="247"/>
      <c r="Z141" s="247"/>
      <c r="AA141" s="247"/>
      <c r="AB141" s="247"/>
      <c r="AC141" s="247"/>
      <c r="AD141" s="245"/>
    </row>
    <row r="142" spans="2:30" x14ac:dyDescent="0.2">
      <c r="B142" s="245"/>
      <c r="C142" s="245"/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7"/>
      <c r="P142" s="247"/>
      <c r="Q142" s="247"/>
      <c r="R142" s="247"/>
      <c r="S142" s="247"/>
      <c r="T142" s="247"/>
      <c r="U142" s="247"/>
      <c r="V142" s="247"/>
      <c r="W142" s="247"/>
      <c r="X142" s="247"/>
      <c r="Y142" s="247"/>
      <c r="Z142" s="247"/>
      <c r="AA142" s="247"/>
      <c r="AB142" s="247"/>
      <c r="AC142" s="247"/>
      <c r="AD142" s="245"/>
    </row>
    <row r="143" spans="2:30" x14ac:dyDescent="0.2">
      <c r="B143" s="245"/>
      <c r="C143" s="245"/>
      <c r="D143" s="245"/>
      <c r="E143" s="245"/>
      <c r="F143" s="245"/>
      <c r="G143" s="245"/>
      <c r="H143" s="245"/>
      <c r="I143" s="245"/>
      <c r="J143" s="245"/>
      <c r="K143" s="245"/>
      <c r="L143" s="245"/>
      <c r="M143" s="245"/>
      <c r="N143" s="245"/>
      <c r="O143" s="247"/>
      <c r="P143" s="247"/>
      <c r="Q143" s="247"/>
      <c r="R143" s="247"/>
      <c r="S143" s="247"/>
      <c r="T143" s="247"/>
      <c r="U143" s="247"/>
      <c r="V143" s="247"/>
      <c r="W143" s="247"/>
      <c r="X143" s="247"/>
      <c r="Y143" s="247"/>
      <c r="Z143" s="247"/>
      <c r="AA143" s="247"/>
      <c r="AB143" s="247"/>
      <c r="AC143" s="247"/>
      <c r="AD143" s="245"/>
    </row>
    <row r="144" spans="2:30" x14ac:dyDescent="0.2">
      <c r="B144" s="245"/>
      <c r="C144" s="245"/>
      <c r="D144" s="245"/>
      <c r="E144" s="245"/>
      <c r="F144" s="245"/>
      <c r="G144" s="245"/>
      <c r="H144" s="245"/>
      <c r="I144" s="245"/>
      <c r="J144" s="245"/>
      <c r="K144" s="245"/>
      <c r="L144" s="245"/>
      <c r="M144" s="245"/>
      <c r="N144" s="245"/>
      <c r="O144" s="247"/>
      <c r="P144" s="247"/>
      <c r="Q144" s="247"/>
      <c r="R144" s="247"/>
      <c r="S144" s="247"/>
      <c r="T144" s="247"/>
      <c r="U144" s="247"/>
      <c r="V144" s="247"/>
      <c r="W144" s="247"/>
      <c r="X144" s="247"/>
      <c r="Y144" s="247"/>
      <c r="Z144" s="247"/>
      <c r="AA144" s="247"/>
      <c r="AB144" s="247"/>
      <c r="AC144" s="247"/>
      <c r="AD144" s="245"/>
    </row>
    <row r="145" spans="2:30" x14ac:dyDescent="0.2">
      <c r="B145" s="245"/>
      <c r="C145" s="245"/>
      <c r="D145" s="245"/>
      <c r="E145" s="245"/>
      <c r="F145" s="245"/>
      <c r="G145" s="245"/>
      <c r="H145" s="245"/>
      <c r="I145" s="245"/>
      <c r="J145" s="245"/>
      <c r="K145" s="245"/>
      <c r="L145" s="245"/>
      <c r="M145" s="245"/>
      <c r="N145" s="245"/>
      <c r="O145" s="247"/>
      <c r="P145" s="247"/>
      <c r="Q145" s="247"/>
      <c r="R145" s="247"/>
      <c r="S145" s="247"/>
      <c r="T145" s="247"/>
      <c r="U145" s="247"/>
      <c r="V145" s="247"/>
      <c r="W145" s="247"/>
      <c r="X145" s="247"/>
      <c r="Y145" s="247"/>
      <c r="Z145" s="247"/>
      <c r="AA145" s="247"/>
      <c r="AB145" s="247"/>
      <c r="AC145" s="247"/>
      <c r="AD145" s="245"/>
    </row>
    <row r="146" spans="2:30" x14ac:dyDescent="0.2">
      <c r="B146" s="245"/>
      <c r="C146" s="245"/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7"/>
      <c r="P146" s="247"/>
      <c r="Q146" s="247"/>
      <c r="R146" s="247"/>
      <c r="S146" s="247"/>
      <c r="T146" s="247"/>
      <c r="U146" s="247"/>
      <c r="V146" s="247"/>
      <c r="W146" s="247"/>
      <c r="X146" s="247"/>
      <c r="Y146" s="247"/>
      <c r="Z146" s="247"/>
      <c r="AA146" s="247"/>
      <c r="AB146" s="247"/>
      <c r="AC146" s="247"/>
      <c r="AD146" s="245"/>
    </row>
    <row r="147" spans="2:30" x14ac:dyDescent="0.2">
      <c r="B147" s="245"/>
      <c r="C147" s="245"/>
      <c r="D147" s="245"/>
      <c r="E147" s="245"/>
      <c r="F147" s="245"/>
      <c r="G147" s="245"/>
      <c r="H147" s="245"/>
      <c r="I147" s="245"/>
      <c r="J147" s="245"/>
      <c r="K147" s="245"/>
      <c r="L147" s="245"/>
      <c r="M147" s="245"/>
      <c r="N147" s="245"/>
      <c r="O147" s="247"/>
      <c r="P147" s="247"/>
      <c r="Q147" s="247"/>
      <c r="R147" s="247"/>
      <c r="S147" s="247"/>
      <c r="T147" s="247"/>
      <c r="U147" s="247"/>
      <c r="V147" s="247"/>
      <c r="W147" s="247"/>
      <c r="X147" s="247"/>
      <c r="Y147" s="247"/>
      <c r="Z147" s="247"/>
      <c r="AA147" s="247"/>
      <c r="AB147" s="247"/>
      <c r="AC147" s="247"/>
      <c r="AD147" s="245"/>
    </row>
    <row r="148" spans="2:30" x14ac:dyDescent="0.2">
      <c r="B148" s="245"/>
      <c r="C148" s="245"/>
      <c r="D148" s="245"/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7"/>
      <c r="P148" s="247"/>
      <c r="Q148" s="247"/>
      <c r="R148" s="247"/>
      <c r="S148" s="247"/>
      <c r="T148" s="247"/>
      <c r="U148" s="247"/>
      <c r="V148" s="247"/>
      <c r="W148" s="247"/>
      <c r="X148" s="247"/>
      <c r="Y148" s="247"/>
      <c r="Z148" s="247"/>
      <c r="AA148" s="247"/>
      <c r="AB148" s="247"/>
      <c r="AC148" s="247"/>
      <c r="AD148" s="245"/>
    </row>
    <row r="149" spans="2:30" x14ac:dyDescent="0.2">
      <c r="B149" s="245"/>
      <c r="C149" s="245"/>
      <c r="D149" s="245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7"/>
      <c r="P149" s="247"/>
      <c r="Q149" s="247"/>
      <c r="R149" s="247"/>
      <c r="S149" s="247"/>
      <c r="T149" s="247"/>
      <c r="U149" s="247"/>
      <c r="V149" s="247"/>
      <c r="W149" s="247"/>
      <c r="X149" s="247"/>
      <c r="Y149" s="247"/>
      <c r="Z149" s="247"/>
      <c r="AA149" s="247"/>
      <c r="AB149" s="247"/>
      <c r="AC149" s="247"/>
      <c r="AD149" s="245"/>
    </row>
    <row r="150" spans="2:30" x14ac:dyDescent="0.2">
      <c r="B150" s="245"/>
      <c r="C150" s="245"/>
      <c r="D150" s="245"/>
      <c r="E150" s="245"/>
      <c r="F150" s="245"/>
      <c r="G150" s="245"/>
      <c r="H150" s="245"/>
      <c r="I150" s="245"/>
      <c r="J150" s="245"/>
      <c r="K150" s="245"/>
      <c r="L150" s="245"/>
      <c r="M150" s="245"/>
      <c r="N150" s="245"/>
      <c r="O150" s="247"/>
      <c r="P150" s="247"/>
      <c r="Q150" s="247"/>
      <c r="R150" s="247"/>
      <c r="S150" s="247"/>
      <c r="T150" s="247"/>
      <c r="U150" s="247"/>
      <c r="V150" s="247"/>
      <c r="W150" s="247"/>
      <c r="X150" s="247"/>
      <c r="Y150" s="247"/>
      <c r="Z150" s="247"/>
      <c r="AA150" s="247"/>
      <c r="AB150" s="247"/>
      <c r="AC150" s="247"/>
      <c r="AD150" s="245"/>
    </row>
    <row r="151" spans="2:30" x14ac:dyDescent="0.2">
      <c r="B151" s="245"/>
      <c r="C151" s="245"/>
      <c r="D151" s="245"/>
      <c r="E151" s="245"/>
      <c r="F151" s="245"/>
      <c r="G151" s="245"/>
      <c r="H151" s="245"/>
      <c r="I151" s="245"/>
      <c r="J151" s="245"/>
      <c r="K151" s="245"/>
      <c r="L151" s="245"/>
      <c r="M151" s="245"/>
      <c r="N151" s="245"/>
      <c r="O151" s="247"/>
      <c r="P151" s="247"/>
      <c r="Q151" s="247"/>
      <c r="R151" s="247"/>
      <c r="S151" s="247"/>
      <c r="T151" s="247"/>
      <c r="U151" s="247"/>
      <c r="V151" s="247"/>
      <c r="W151" s="247"/>
      <c r="X151" s="247"/>
      <c r="Y151" s="247"/>
      <c r="Z151" s="247"/>
      <c r="AA151" s="247"/>
      <c r="AB151" s="247"/>
      <c r="AC151" s="247"/>
      <c r="AD151" s="245"/>
    </row>
    <row r="152" spans="2:30" x14ac:dyDescent="0.2">
      <c r="B152" s="245"/>
      <c r="C152" s="245"/>
      <c r="D152" s="245"/>
      <c r="E152" s="245"/>
      <c r="F152" s="245"/>
      <c r="G152" s="245"/>
      <c r="H152" s="245"/>
      <c r="I152" s="245"/>
      <c r="J152" s="245"/>
      <c r="K152" s="245"/>
      <c r="L152" s="245"/>
      <c r="M152" s="245"/>
      <c r="N152" s="245"/>
      <c r="O152" s="247"/>
      <c r="P152" s="247"/>
      <c r="Q152" s="247"/>
      <c r="R152" s="247"/>
      <c r="S152" s="247"/>
      <c r="T152" s="247"/>
      <c r="U152" s="247"/>
      <c r="V152" s="247"/>
      <c r="W152" s="247"/>
      <c r="X152" s="247"/>
      <c r="Y152" s="247"/>
      <c r="Z152" s="247"/>
      <c r="AA152" s="247"/>
      <c r="AB152" s="247"/>
      <c r="AC152" s="247"/>
      <c r="AD152" s="245"/>
    </row>
    <row r="153" spans="2:30" x14ac:dyDescent="0.2">
      <c r="B153" s="245"/>
      <c r="C153" s="245"/>
      <c r="D153" s="245"/>
      <c r="E153" s="245"/>
      <c r="F153" s="245"/>
      <c r="G153" s="245"/>
      <c r="H153" s="245"/>
      <c r="I153" s="245"/>
      <c r="J153" s="245"/>
      <c r="K153" s="245"/>
      <c r="L153" s="245"/>
      <c r="M153" s="245"/>
      <c r="N153" s="245"/>
      <c r="O153" s="247"/>
      <c r="P153" s="247"/>
      <c r="Q153" s="247"/>
      <c r="R153" s="247"/>
      <c r="S153" s="247"/>
      <c r="T153" s="247"/>
      <c r="U153" s="247"/>
      <c r="V153" s="247"/>
      <c r="W153" s="247"/>
      <c r="X153" s="247"/>
      <c r="Y153" s="247"/>
      <c r="Z153" s="247"/>
      <c r="AA153" s="247"/>
      <c r="AB153" s="247"/>
      <c r="AC153" s="247"/>
      <c r="AD153" s="245"/>
    </row>
    <row r="154" spans="2:30" x14ac:dyDescent="0.2">
      <c r="B154" s="245"/>
      <c r="C154" s="245"/>
      <c r="D154" s="245"/>
      <c r="E154" s="245"/>
      <c r="F154" s="245"/>
      <c r="G154" s="245"/>
      <c r="H154" s="245"/>
      <c r="I154" s="245"/>
      <c r="J154" s="245"/>
      <c r="K154" s="245"/>
      <c r="L154" s="245"/>
      <c r="M154" s="245"/>
      <c r="N154" s="245"/>
      <c r="O154" s="247"/>
      <c r="P154" s="247"/>
      <c r="Q154" s="247"/>
      <c r="R154" s="247"/>
      <c r="S154" s="247"/>
      <c r="T154" s="247"/>
      <c r="U154" s="247"/>
      <c r="V154" s="247"/>
      <c r="W154" s="247"/>
      <c r="X154" s="247"/>
      <c r="Y154" s="247"/>
      <c r="Z154" s="247"/>
      <c r="AA154" s="247"/>
      <c r="AB154" s="247"/>
      <c r="AC154" s="247"/>
      <c r="AD154" s="245"/>
    </row>
    <row r="155" spans="2:30" x14ac:dyDescent="0.2">
      <c r="B155" s="245"/>
      <c r="C155" s="245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245"/>
      <c r="O155" s="247"/>
      <c r="P155" s="247"/>
      <c r="Q155" s="247"/>
      <c r="R155" s="247"/>
      <c r="S155" s="247"/>
      <c r="T155" s="247"/>
      <c r="U155" s="247"/>
      <c r="V155" s="247"/>
      <c r="W155" s="247"/>
      <c r="X155" s="247"/>
      <c r="Y155" s="247"/>
      <c r="Z155" s="247"/>
      <c r="AA155" s="247"/>
      <c r="AB155" s="247"/>
      <c r="AC155" s="247"/>
      <c r="AD155" s="245"/>
    </row>
    <row r="156" spans="2:30" x14ac:dyDescent="0.2">
      <c r="B156" s="245"/>
      <c r="C156" s="245"/>
      <c r="D156" s="245"/>
      <c r="E156" s="245"/>
      <c r="F156" s="245"/>
      <c r="G156" s="245"/>
      <c r="H156" s="245"/>
      <c r="I156" s="245"/>
      <c r="J156" s="245"/>
      <c r="K156" s="245"/>
      <c r="L156" s="245"/>
      <c r="M156" s="245"/>
      <c r="N156" s="245"/>
      <c r="O156" s="247"/>
      <c r="P156" s="247"/>
      <c r="Q156" s="247"/>
      <c r="R156" s="247"/>
      <c r="S156" s="247"/>
      <c r="T156" s="247"/>
      <c r="U156" s="247"/>
      <c r="V156" s="247"/>
      <c r="W156" s="247"/>
      <c r="X156" s="247"/>
      <c r="Y156" s="247"/>
      <c r="Z156" s="247"/>
      <c r="AA156" s="247"/>
      <c r="AB156" s="247"/>
      <c r="AC156" s="247"/>
      <c r="AD156" s="245"/>
    </row>
    <row r="157" spans="2:30" x14ac:dyDescent="0.2">
      <c r="B157" s="245"/>
      <c r="C157" s="245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7"/>
      <c r="P157" s="247"/>
      <c r="Q157" s="247"/>
      <c r="R157" s="247"/>
      <c r="S157" s="247"/>
      <c r="T157" s="247"/>
      <c r="U157" s="247"/>
      <c r="V157" s="247"/>
      <c r="W157" s="247"/>
      <c r="X157" s="247"/>
      <c r="Y157" s="247"/>
      <c r="Z157" s="247"/>
      <c r="AA157" s="247"/>
      <c r="AB157" s="247"/>
      <c r="AC157" s="247"/>
      <c r="AD157" s="245"/>
    </row>
    <row r="158" spans="2:30" x14ac:dyDescent="0.2">
      <c r="B158" s="245"/>
      <c r="C158" s="245"/>
      <c r="D158" s="245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7"/>
      <c r="P158" s="247"/>
      <c r="Q158" s="247"/>
      <c r="R158" s="247"/>
      <c r="S158" s="247"/>
      <c r="T158" s="247"/>
      <c r="U158" s="247"/>
      <c r="V158" s="247"/>
      <c r="W158" s="247"/>
      <c r="X158" s="247"/>
      <c r="Y158" s="247"/>
      <c r="Z158" s="247"/>
      <c r="AA158" s="247"/>
      <c r="AB158" s="247"/>
      <c r="AC158" s="247"/>
      <c r="AD158" s="245"/>
    </row>
    <row r="159" spans="2:30" x14ac:dyDescent="0.2">
      <c r="B159" s="245"/>
      <c r="C159" s="245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7"/>
      <c r="P159" s="247"/>
      <c r="Q159" s="247"/>
      <c r="R159" s="247"/>
      <c r="S159" s="247"/>
      <c r="T159" s="247"/>
      <c r="U159" s="247"/>
      <c r="V159" s="247"/>
      <c r="W159" s="247"/>
      <c r="X159" s="247"/>
      <c r="Y159" s="247"/>
      <c r="Z159" s="247"/>
      <c r="AA159" s="247"/>
      <c r="AB159" s="247"/>
      <c r="AC159" s="247"/>
      <c r="AD159" s="245"/>
    </row>
    <row r="160" spans="2:30" x14ac:dyDescent="0.2">
      <c r="B160" s="245"/>
      <c r="C160" s="245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7"/>
      <c r="P160" s="247"/>
      <c r="Q160" s="247"/>
      <c r="R160" s="247"/>
      <c r="S160" s="247"/>
      <c r="T160" s="247"/>
      <c r="U160" s="247"/>
      <c r="V160" s="247"/>
      <c r="W160" s="247"/>
      <c r="X160" s="247"/>
      <c r="Y160" s="247"/>
      <c r="Z160" s="247"/>
      <c r="AA160" s="247"/>
      <c r="AB160" s="247"/>
      <c r="AC160" s="247"/>
      <c r="AD160" s="245"/>
    </row>
    <row r="161" spans="2:30" x14ac:dyDescent="0.2">
      <c r="B161" s="245"/>
      <c r="C161" s="245"/>
      <c r="D161" s="245"/>
      <c r="E161" s="245"/>
      <c r="F161" s="245"/>
      <c r="G161" s="245"/>
      <c r="H161" s="245"/>
      <c r="I161" s="245"/>
      <c r="J161" s="245"/>
      <c r="K161" s="245"/>
      <c r="L161" s="245"/>
      <c r="M161" s="245"/>
      <c r="N161" s="245"/>
      <c r="O161" s="247"/>
      <c r="P161" s="247"/>
      <c r="Q161" s="247"/>
      <c r="R161" s="247"/>
      <c r="S161" s="247"/>
      <c r="T161" s="247"/>
      <c r="U161" s="247"/>
      <c r="V161" s="247"/>
      <c r="W161" s="247"/>
      <c r="X161" s="247"/>
      <c r="Y161" s="247"/>
      <c r="Z161" s="247"/>
      <c r="AA161" s="247"/>
      <c r="AB161" s="247"/>
      <c r="AC161" s="247"/>
      <c r="AD161" s="245"/>
    </row>
    <row r="162" spans="2:30" x14ac:dyDescent="0.2">
      <c r="B162" s="245"/>
      <c r="C162" s="245"/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7"/>
      <c r="P162" s="247"/>
      <c r="Q162" s="247"/>
      <c r="R162" s="247"/>
      <c r="S162" s="247"/>
      <c r="T162" s="247"/>
      <c r="U162" s="247"/>
      <c r="V162" s="247"/>
      <c r="W162" s="247"/>
      <c r="X162" s="247"/>
      <c r="Y162" s="247"/>
      <c r="Z162" s="247"/>
      <c r="AA162" s="247"/>
      <c r="AB162" s="247"/>
      <c r="AC162" s="247"/>
      <c r="AD162" s="245"/>
    </row>
    <row r="163" spans="2:30" x14ac:dyDescent="0.2">
      <c r="B163" s="245"/>
      <c r="C163" s="245"/>
      <c r="D163" s="245"/>
      <c r="E163" s="245"/>
      <c r="F163" s="245"/>
      <c r="G163" s="245"/>
      <c r="H163" s="245"/>
      <c r="I163" s="245"/>
      <c r="J163" s="245"/>
      <c r="K163" s="245"/>
      <c r="L163" s="245"/>
      <c r="M163" s="245"/>
      <c r="N163" s="245"/>
      <c r="O163" s="247"/>
      <c r="P163" s="247"/>
      <c r="Q163" s="247"/>
      <c r="R163" s="247"/>
      <c r="S163" s="247"/>
      <c r="T163" s="247"/>
      <c r="U163" s="247"/>
      <c r="V163" s="247"/>
      <c r="W163" s="247"/>
      <c r="X163" s="247"/>
      <c r="Y163" s="247"/>
      <c r="Z163" s="247"/>
      <c r="AA163" s="247"/>
      <c r="AB163" s="247"/>
      <c r="AC163" s="247"/>
      <c r="AD163" s="245"/>
    </row>
    <row r="164" spans="2:30" x14ac:dyDescent="0.2">
      <c r="B164" s="245"/>
      <c r="C164" s="245"/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5"/>
      <c r="O164" s="247"/>
      <c r="P164" s="247"/>
      <c r="Q164" s="247"/>
      <c r="R164" s="247"/>
      <c r="S164" s="247"/>
      <c r="T164" s="247"/>
      <c r="U164" s="247"/>
      <c r="V164" s="247"/>
      <c r="W164" s="247"/>
      <c r="X164" s="247"/>
      <c r="Y164" s="247"/>
      <c r="Z164" s="247"/>
      <c r="AA164" s="247"/>
      <c r="AB164" s="247"/>
      <c r="AC164" s="247"/>
      <c r="AD164" s="245"/>
    </row>
    <row r="165" spans="2:30" x14ac:dyDescent="0.2">
      <c r="B165" s="245"/>
      <c r="C165" s="245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7"/>
      <c r="P165" s="247"/>
      <c r="Q165" s="247"/>
      <c r="R165" s="247"/>
      <c r="S165" s="247"/>
      <c r="T165" s="247"/>
      <c r="U165" s="247"/>
      <c r="V165" s="247"/>
      <c r="W165" s="247"/>
      <c r="X165" s="247"/>
      <c r="Y165" s="247"/>
      <c r="Z165" s="247"/>
      <c r="AA165" s="247"/>
      <c r="AB165" s="247"/>
      <c r="AC165" s="247"/>
      <c r="AD165" s="245"/>
    </row>
    <row r="166" spans="2:30" x14ac:dyDescent="0.2">
      <c r="B166" s="245"/>
      <c r="C166" s="245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7"/>
      <c r="P166" s="247"/>
      <c r="Q166" s="247"/>
      <c r="R166" s="247"/>
      <c r="S166" s="247"/>
      <c r="T166" s="247"/>
      <c r="U166" s="247"/>
      <c r="V166" s="247"/>
      <c r="W166" s="247"/>
      <c r="X166" s="247"/>
      <c r="Y166" s="247"/>
      <c r="Z166" s="247"/>
      <c r="AA166" s="247"/>
      <c r="AB166" s="247"/>
      <c r="AC166" s="247"/>
      <c r="AD166" s="245"/>
    </row>
    <row r="167" spans="2:30" x14ac:dyDescent="0.2">
      <c r="B167" s="245"/>
      <c r="C167" s="245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7"/>
      <c r="P167" s="247"/>
      <c r="Q167" s="247"/>
      <c r="R167" s="247"/>
      <c r="S167" s="247"/>
      <c r="T167" s="247"/>
      <c r="U167" s="247"/>
      <c r="V167" s="247"/>
      <c r="W167" s="247"/>
      <c r="X167" s="247"/>
      <c r="Y167" s="247"/>
      <c r="Z167" s="247"/>
      <c r="AA167" s="247"/>
      <c r="AB167" s="247"/>
      <c r="AC167" s="247"/>
      <c r="AD167" s="245"/>
    </row>
    <row r="168" spans="2:30" x14ac:dyDescent="0.2">
      <c r="B168" s="245"/>
      <c r="C168" s="245"/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5"/>
      <c r="O168" s="247"/>
      <c r="P168" s="247"/>
      <c r="Q168" s="247"/>
      <c r="R168" s="247"/>
      <c r="S168" s="247"/>
      <c r="T168" s="247"/>
      <c r="U168" s="247"/>
      <c r="V168" s="247"/>
      <c r="W168" s="247"/>
      <c r="X168" s="247"/>
      <c r="Y168" s="247"/>
      <c r="Z168" s="247"/>
      <c r="AA168" s="247"/>
      <c r="AB168" s="247"/>
      <c r="AC168" s="247"/>
      <c r="AD168" s="245"/>
    </row>
    <row r="169" spans="2:30" x14ac:dyDescent="0.2">
      <c r="B169" s="245"/>
      <c r="C169" s="245"/>
      <c r="D169" s="245"/>
      <c r="E169" s="245"/>
      <c r="F169" s="245"/>
      <c r="G169" s="245"/>
      <c r="H169" s="245"/>
      <c r="I169" s="245"/>
      <c r="J169" s="245"/>
      <c r="K169" s="245"/>
      <c r="L169" s="245"/>
      <c r="M169" s="245"/>
      <c r="N169" s="245"/>
      <c r="O169" s="247"/>
      <c r="P169" s="247"/>
      <c r="Q169" s="247"/>
      <c r="R169" s="247"/>
      <c r="S169" s="247"/>
      <c r="T169" s="247"/>
      <c r="U169" s="247"/>
      <c r="V169" s="247"/>
      <c r="W169" s="247"/>
      <c r="X169" s="247"/>
      <c r="Y169" s="247"/>
      <c r="Z169" s="247"/>
      <c r="AA169" s="247"/>
      <c r="AB169" s="247"/>
      <c r="AC169" s="247"/>
      <c r="AD169" s="245"/>
    </row>
    <row r="170" spans="2:30" x14ac:dyDescent="0.2">
      <c r="B170" s="245"/>
      <c r="C170" s="245"/>
      <c r="D170" s="245"/>
      <c r="E170" s="245"/>
      <c r="F170" s="245"/>
      <c r="G170" s="245"/>
      <c r="H170" s="245"/>
      <c r="I170" s="245"/>
      <c r="J170" s="245"/>
      <c r="K170" s="245"/>
      <c r="L170" s="245"/>
      <c r="M170" s="245"/>
      <c r="N170" s="245"/>
      <c r="O170" s="247"/>
      <c r="P170" s="247"/>
      <c r="Q170" s="247"/>
      <c r="R170" s="247"/>
      <c r="S170" s="247"/>
      <c r="T170" s="247"/>
      <c r="U170" s="247"/>
      <c r="V170" s="247"/>
      <c r="W170" s="247"/>
      <c r="X170" s="247"/>
      <c r="Y170" s="247"/>
      <c r="Z170" s="247"/>
      <c r="AA170" s="247"/>
      <c r="AB170" s="247"/>
      <c r="AC170" s="247"/>
      <c r="AD170" s="245"/>
    </row>
    <row r="171" spans="2:30" x14ac:dyDescent="0.2">
      <c r="B171" s="245"/>
      <c r="C171" s="245"/>
      <c r="D171" s="245"/>
      <c r="E171" s="245"/>
      <c r="F171" s="245"/>
      <c r="G171" s="245"/>
      <c r="H171" s="245"/>
      <c r="I171" s="245"/>
      <c r="J171" s="245"/>
      <c r="K171" s="245"/>
      <c r="L171" s="245"/>
      <c r="M171" s="245"/>
      <c r="N171" s="245"/>
      <c r="O171" s="247"/>
      <c r="P171" s="247"/>
      <c r="Q171" s="247"/>
      <c r="R171" s="247"/>
      <c r="S171" s="247"/>
      <c r="T171" s="247"/>
      <c r="U171" s="247"/>
      <c r="V171" s="247"/>
      <c r="W171" s="247"/>
      <c r="X171" s="247"/>
      <c r="Y171" s="247"/>
      <c r="Z171" s="247"/>
      <c r="AA171" s="247"/>
      <c r="AB171" s="247"/>
      <c r="AC171" s="247"/>
      <c r="AD171" s="245"/>
    </row>
    <row r="172" spans="2:30" x14ac:dyDescent="0.2">
      <c r="B172" s="245"/>
      <c r="C172" s="245"/>
      <c r="D172" s="245"/>
      <c r="E172" s="245"/>
      <c r="F172" s="245"/>
      <c r="G172" s="245"/>
      <c r="H172" s="245"/>
      <c r="I172" s="245"/>
      <c r="J172" s="245"/>
      <c r="K172" s="245"/>
      <c r="L172" s="245"/>
      <c r="M172" s="245"/>
      <c r="N172" s="245"/>
      <c r="O172" s="247"/>
      <c r="P172" s="247"/>
      <c r="Q172" s="247"/>
      <c r="R172" s="247"/>
      <c r="S172" s="247"/>
      <c r="T172" s="247"/>
      <c r="U172" s="247"/>
      <c r="V172" s="247"/>
      <c r="W172" s="247"/>
      <c r="X172" s="247"/>
      <c r="Y172" s="247"/>
      <c r="Z172" s="247"/>
      <c r="AA172" s="247"/>
      <c r="AB172" s="247"/>
      <c r="AC172" s="247"/>
      <c r="AD172" s="245"/>
    </row>
    <row r="173" spans="2:30" x14ac:dyDescent="0.2">
      <c r="B173" s="245"/>
      <c r="C173" s="245"/>
      <c r="D173" s="245"/>
      <c r="E173" s="245"/>
      <c r="F173" s="245"/>
      <c r="G173" s="245"/>
      <c r="H173" s="245"/>
      <c r="I173" s="245"/>
      <c r="J173" s="245"/>
      <c r="K173" s="245"/>
      <c r="L173" s="245"/>
      <c r="M173" s="245"/>
      <c r="N173" s="245"/>
      <c r="O173" s="247"/>
      <c r="P173" s="247"/>
      <c r="Q173" s="247"/>
      <c r="R173" s="247"/>
      <c r="S173" s="247"/>
      <c r="T173" s="247"/>
      <c r="U173" s="247"/>
      <c r="V173" s="247"/>
      <c r="W173" s="247"/>
      <c r="X173" s="247"/>
      <c r="Y173" s="247"/>
      <c r="Z173" s="247"/>
      <c r="AA173" s="247"/>
      <c r="AB173" s="247"/>
      <c r="AC173" s="247"/>
      <c r="AD173" s="245"/>
    </row>
    <row r="174" spans="2:30" x14ac:dyDescent="0.2">
      <c r="B174" s="245"/>
      <c r="C174" s="245"/>
      <c r="D174" s="245"/>
      <c r="E174" s="245"/>
      <c r="F174" s="245"/>
      <c r="G174" s="245"/>
      <c r="H174" s="245"/>
      <c r="I174" s="245"/>
      <c r="J174" s="245"/>
      <c r="K174" s="245"/>
      <c r="L174" s="245"/>
      <c r="M174" s="245"/>
      <c r="N174" s="245"/>
      <c r="O174" s="247"/>
      <c r="P174" s="247"/>
      <c r="Q174" s="247"/>
      <c r="R174" s="247"/>
      <c r="S174" s="247"/>
      <c r="T174" s="247"/>
      <c r="U174" s="247"/>
      <c r="V174" s="247"/>
      <c r="W174" s="247"/>
      <c r="X174" s="247"/>
      <c r="Y174" s="247"/>
      <c r="Z174" s="247"/>
      <c r="AA174" s="247"/>
      <c r="AB174" s="247"/>
      <c r="AC174" s="247"/>
      <c r="AD174" s="245"/>
    </row>
    <row r="175" spans="2:30" x14ac:dyDescent="0.2">
      <c r="B175" s="245"/>
      <c r="C175" s="245"/>
      <c r="D175" s="245"/>
      <c r="E175" s="245"/>
      <c r="F175" s="245"/>
      <c r="G175" s="245"/>
      <c r="H175" s="245"/>
      <c r="I175" s="245"/>
      <c r="J175" s="245"/>
      <c r="K175" s="245"/>
      <c r="L175" s="245"/>
      <c r="M175" s="245"/>
      <c r="N175" s="245"/>
      <c r="O175" s="247"/>
      <c r="P175" s="247"/>
      <c r="Q175" s="247"/>
      <c r="R175" s="247"/>
      <c r="S175" s="247"/>
      <c r="T175" s="247"/>
      <c r="U175" s="247"/>
      <c r="V175" s="247"/>
      <c r="W175" s="247"/>
      <c r="X175" s="247"/>
      <c r="Y175" s="247"/>
      <c r="Z175" s="247"/>
      <c r="AA175" s="247"/>
      <c r="AB175" s="247"/>
      <c r="AC175" s="247"/>
      <c r="AD175" s="245"/>
    </row>
    <row r="176" spans="2:30" x14ac:dyDescent="0.2">
      <c r="B176" s="245"/>
      <c r="C176" s="245"/>
      <c r="D176" s="245"/>
      <c r="E176" s="245"/>
      <c r="F176" s="245"/>
      <c r="G176" s="245"/>
      <c r="H176" s="245"/>
      <c r="I176" s="245"/>
      <c r="J176" s="245"/>
      <c r="K176" s="245"/>
      <c r="L176" s="245"/>
      <c r="M176" s="245"/>
      <c r="N176" s="245"/>
      <c r="O176" s="247"/>
      <c r="P176" s="247"/>
      <c r="Q176" s="247"/>
      <c r="R176" s="247"/>
      <c r="S176" s="247"/>
      <c r="T176" s="247"/>
      <c r="U176" s="247"/>
      <c r="V176" s="247"/>
      <c r="W176" s="247"/>
      <c r="X176" s="247"/>
      <c r="Y176" s="247"/>
      <c r="Z176" s="247"/>
      <c r="AA176" s="247"/>
      <c r="AB176" s="247"/>
      <c r="AC176" s="247"/>
      <c r="AD176" s="245"/>
    </row>
    <row r="177" spans="2:30" x14ac:dyDescent="0.2">
      <c r="B177" s="245"/>
      <c r="C177" s="245"/>
      <c r="D177" s="245"/>
      <c r="E177" s="245"/>
      <c r="F177" s="245"/>
      <c r="G177" s="245"/>
      <c r="H177" s="245"/>
      <c r="I177" s="245"/>
      <c r="J177" s="245"/>
      <c r="K177" s="245"/>
      <c r="L177" s="245"/>
      <c r="M177" s="245"/>
      <c r="N177" s="245"/>
      <c r="O177" s="247"/>
      <c r="P177" s="247"/>
      <c r="Q177" s="247"/>
      <c r="R177" s="247"/>
      <c r="S177" s="247"/>
      <c r="T177" s="247"/>
      <c r="U177" s="247"/>
      <c r="V177" s="247"/>
      <c r="W177" s="247"/>
      <c r="X177" s="247"/>
      <c r="Y177" s="247"/>
      <c r="Z177" s="247"/>
      <c r="AA177" s="247"/>
      <c r="AB177" s="247"/>
      <c r="AC177" s="247"/>
      <c r="AD177" s="245"/>
    </row>
    <row r="178" spans="2:30" x14ac:dyDescent="0.2">
      <c r="B178" s="245"/>
      <c r="C178" s="245"/>
      <c r="D178" s="245"/>
      <c r="E178" s="245"/>
      <c r="F178" s="245"/>
      <c r="G178" s="245"/>
      <c r="H178" s="245"/>
      <c r="I178" s="245"/>
      <c r="J178" s="245"/>
      <c r="K178" s="245"/>
      <c r="L178" s="245"/>
      <c r="M178" s="245"/>
      <c r="N178" s="245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7"/>
      <c r="AA178" s="247"/>
      <c r="AB178" s="247"/>
      <c r="AC178" s="247"/>
      <c r="AD178" s="245"/>
    </row>
    <row r="179" spans="2:30" x14ac:dyDescent="0.2">
      <c r="B179" s="245"/>
      <c r="C179" s="245"/>
      <c r="D179" s="245"/>
      <c r="E179" s="245"/>
      <c r="F179" s="245"/>
      <c r="G179" s="245"/>
      <c r="H179" s="245"/>
      <c r="I179" s="245"/>
      <c r="J179" s="245"/>
      <c r="K179" s="245"/>
      <c r="L179" s="245"/>
      <c r="M179" s="245"/>
      <c r="N179" s="245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7"/>
      <c r="AA179" s="247"/>
      <c r="AB179" s="247"/>
      <c r="AC179" s="247"/>
      <c r="AD179" s="245"/>
    </row>
    <row r="180" spans="2:30" x14ac:dyDescent="0.2">
      <c r="B180" s="245"/>
      <c r="C180" s="245"/>
      <c r="D180" s="245"/>
      <c r="E180" s="245"/>
      <c r="F180" s="245"/>
      <c r="G180" s="245"/>
      <c r="H180" s="245"/>
      <c r="I180" s="245"/>
      <c r="J180" s="245"/>
      <c r="K180" s="245"/>
      <c r="L180" s="245"/>
      <c r="M180" s="245"/>
      <c r="N180" s="245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7"/>
      <c r="AA180" s="247"/>
      <c r="AB180" s="247"/>
      <c r="AC180" s="247"/>
      <c r="AD180" s="245"/>
    </row>
    <row r="181" spans="2:30" x14ac:dyDescent="0.2">
      <c r="B181" s="245"/>
      <c r="C181" s="245"/>
      <c r="D181" s="245"/>
      <c r="E181" s="245"/>
      <c r="F181" s="245"/>
      <c r="G181" s="245"/>
      <c r="H181" s="245"/>
      <c r="I181" s="245"/>
      <c r="J181" s="245"/>
      <c r="K181" s="245"/>
      <c r="L181" s="245"/>
      <c r="M181" s="245"/>
      <c r="N181" s="245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7"/>
      <c r="AA181" s="247"/>
      <c r="AB181" s="247"/>
      <c r="AC181" s="247"/>
      <c r="AD181" s="245"/>
    </row>
    <row r="182" spans="2:30" x14ac:dyDescent="0.2">
      <c r="B182" s="245"/>
      <c r="C182" s="245"/>
      <c r="D182" s="245"/>
      <c r="E182" s="245"/>
      <c r="F182" s="245"/>
      <c r="G182" s="245"/>
      <c r="H182" s="245"/>
      <c r="I182" s="245"/>
      <c r="J182" s="245"/>
      <c r="K182" s="245"/>
      <c r="L182" s="245"/>
      <c r="M182" s="245"/>
      <c r="N182" s="245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7"/>
      <c r="AA182" s="247"/>
      <c r="AB182" s="247"/>
      <c r="AC182" s="247"/>
      <c r="AD182" s="245"/>
    </row>
    <row r="183" spans="2:30" x14ac:dyDescent="0.2">
      <c r="B183" s="245"/>
      <c r="C183" s="245"/>
      <c r="D183" s="245"/>
      <c r="E183" s="245"/>
      <c r="F183" s="245"/>
      <c r="G183" s="245"/>
      <c r="H183" s="245"/>
      <c r="I183" s="245"/>
      <c r="J183" s="245"/>
      <c r="K183" s="245"/>
      <c r="L183" s="245"/>
      <c r="M183" s="245"/>
      <c r="N183" s="245"/>
      <c r="O183" s="247"/>
      <c r="P183" s="247"/>
      <c r="Q183" s="247"/>
      <c r="R183" s="247"/>
      <c r="S183" s="247"/>
      <c r="T183" s="247"/>
      <c r="U183" s="247"/>
      <c r="V183" s="247"/>
      <c r="W183" s="247"/>
      <c r="X183" s="247"/>
      <c r="Y183" s="247"/>
      <c r="Z183" s="247"/>
      <c r="AA183" s="247"/>
      <c r="AB183" s="247"/>
      <c r="AC183" s="247"/>
      <c r="AD183" s="245"/>
    </row>
    <row r="184" spans="2:30" x14ac:dyDescent="0.2">
      <c r="B184" s="245"/>
      <c r="C184" s="245"/>
      <c r="D184" s="245"/>
      <c r="E184" s="245"/>
      <c r="F184" s="245"/>
      <c r="G184" s="245"/>
      <c r="H184" s="245"/>
      <c r="I184" s="245"/>
      <c r="J184" s="245"/>
      <c r="K184" s="245"/>
      <c r="L184" s="245"/>
      <c r="M184" s="245"/>
      <c r="N184" s="245"/>
      <c r="O184" s="247"/>
      <c r="P184" s="247"/>
      <c r="Q184" s="247"/>
      <c r="R184" s="247"/>
      <c r="S184" s="247"/>
      <c r="T184" s="247"/>
      <c r="U184" s="247"/>
      <c r="V184" s="247"/>
      <c r="W184" s="247"/>
      <c r="X184" s="247"/>
      <c r="Y184" s="247"/>
      <c r="Z184" s="247"/>
      <c r="AA184" s="247"/>
      <c r="AB184" s="247"/>
      <c r="AC184" s="247"/>
      <c r="AD184" s="245"/>
    </row>
    <row r="185" spans="2:30" x14ac:dyDescent="0.2">
      <c r="B185" s="245"/>
      <c r="C185" s="245"/>
      <c r="D185" s="245"/>
      <c r="E185" s="245"/>
      <c r="F185" s="245"/>
      <c r="G185" s="245"/>
      <c r="H185" s="245"/>
      <c r="I185" s="245"/>
      <c r="J185" s="245"/>
      <c r="K185" s="245"/>
      <c r="L185" s="245"/>
      <c r="M185" s="245"/>
      <c r="N185" s="245"/>
      <c r="O185" s="247"/>
      <c r="P185" s="247"/>
      <c r="Q185" s="247"/>
      <c r="R185" s="247"/>
      <c r="S185" s="247"/>
      <c r="T185" s="247"/>
      <c r="U185" s="247"/>
      <c r="V185" s="247"/>
      <c r="W185" s="247"/>
      <c r="X185" s="247"/>
      <c r="Y185" s="247"/>
      <c r="Z185" s="247"/>
      <c r="AA185" s="247"/>
      <c r="AB185" s="247"/>
      <c r="AC185" s="247"/>
      <c r="AD185" s="245"/>
    </row>
    <row r="186" spans="2:30" x14ac:dyDescent="0.2">
      <c r="B186" s="245"/>
      <c r="C186" s="245"/>
      <c r="D186" s="245"/>
      <c r="E186" s="245"/>
      <c r="F186" s="245"/>
      <c r="G186" s="245"/>
      <c r="H186" s="245"/>
      <c r="I186" s="245"/>
      <c r="J186" s="245"/>
      <c r="K186" s="245"/>
      <c r="L186" s="245"/>
      <c r="M186" s="245"/>
      <c r="N186" s="245"/>
      <c r="O186" s="247"/>
      <c r="P186" s="247"/>
      <c r="Q186" s="247"/>
      <c r="R186" s="247"/>
      <c r="S186" s="247"/>
      <c r="T186" s="247"/>
      <c r="U186" s="247"/>
      <c r="V186" s="247"/>
      <c r="W186" s="247"/>
      <c r="X186" s="247"/>
      <c r="Y186" s="247"/>
      <c r="Z186" s="247"/>
      <c r="AA186" s="247"/>
      <c r="AB186" s="247"/>
      <c r="AC186" s="247"/>
      <c r="AD186" s="245"/>
    </row>
    <row r="187" spans="2:30" x14ac:dyDescent="0.2">
      <c r="B187" s="245"/>
      <c r="C187" s="245"/>
      <c r="D187" s="245"/>
      <c r="E187" s="245"/>
      <c r="F187" s="245"/>
      <c r="G187" s="245"/>
      <c r="H187" s="245"/>
      <c r="I187" s="245"/>
      <c r="J187" s="245"/>
      <c r="K187" s="245"/>
      <c r="L187" s="245"/>
      <c r="M187" s="245"/>
      <c r="N187" s="245"/>
      <c r="O187" s="247"/>
      <c r="P187" s="247"/>
      <c r="Q187" s="247"/>
      <c r="R187" s="247"/>
      <c r="S187" s="247"/>
      <c r="T187" s="247"/>
      <c r="U187" s="247"/>
      <c r="V187" s="247"/>
      <c r="W187" s="247"/>
      <c r="X187" s="247"/>
      <c r="Y187" s="247"/>
      <c r="Z187" s="247"/>
      <c r="AA187" s="247"/>
      <c r="AB187" s="247"/>
      <c r="AC187" s="247"/>
      <c r="AD187" s="245"/>
    </row>
    <row r="188" spans="2:30" x14ac:dyDescent="0.2">
      <c r="B188" s="245"/>
      <c r="C188" s="245"/>
      <c r="D188" s="245"/>
      <c r="E188" s="245"/>
      <c r="F188" s="245"/>
      <c r="G188" s="245"/>
      <c r="H188" s="245"/>
      <c r="I188" s="245"/>
      <c r="J188" s="245"/>
      <c r="K188" s="245"/>
      <c r="L188" s="245"/>
      <c r="M188" s="245"/>
      <c r="N188" s="245"/>
      <c r="O188" s="247"/>
      <c r="P188" s="247"/>
      <c r="Q188" s="247"/>
      <c r="R188" s="247"/>
      <c r="S188" s="247"/>
      <c r="T188" s="247"/>
      <c r="U188" s="247"/>
      <c r="V188" s="247"/>
      <c r="W188" s="247"/>
      <c r="X188" s="247"/>
      <c r="Y188" s="247"/>
      <c r="Z188" s="247"/>
      <c r="AA188" s="247"/>
      <c r="AB188" s="247"/>
      <c r="AC188" s="247"/>
      <c r="AD188" s="245"/>
    </row>
    <row r="189" spans="2:30" x14ac:dyDescent="0.2">
      <c r="B189" s="245"/>
      <c r="C189" s="245"/>
      <c r="D189" s="245"/>
      <c r="E189" s="245"/>
      <c r="F189" s="245"/>
      <c r="G189" s="245"/>
      <c r="H189" s="245"/>
      <c r="I189" s="245"/>
      <c r="J189" s="245"/>
      <c r="K189" s="245"/>
      <c r="L189" s="245"/>
      <c r="M189" s="245"/>
      <c r="N189" s="245"/>
      <c r="O189" s="247"/>
      <c r="P189" s="247"/>
      <c r="Q189" s="247"/>
      <c r="R189" s="247"/>
      <c r="S189" s="247"/>
      <c r="T189" s="247"/>
      <c r="U189" s="247"/>
      <c r="V189" s="247"/>
      <c r="W189" s="247"/>
      <c r="X189" s="247"/>
      <c r="Y189" s="247"/>
      <c r="Z189" s="247"/>
      <c r="AA189" s="247"/>
      <c r="AB189" s="247"/>
      <c r="AC189" s="247"/>
      <c r="AD189" s="245"/>
    </row>
    <row r="190" spans="2:30" x14ac:dyDescent="0.2">
      <c r="B190" s="245"/>
      <c r="C190" s="245"/>
      <c r="D190" s="245"/>
      <c r="E190" s="245"/>
      <c r="F190" s="245"/>
      <c r="G190" s="245"/>
      <c r="H190" s="245"/>
      <c r="I190" s="245"/>
      <c r="J190" s="245"/>
      <c r="K190" s="245"/>
      <c r="L190" s="245"/>
      <c r="M190" s="245"/>
      <c r="N190" s="245"/>
      <c r="O190" s="247"/>
      <c r="P190" s="247"/>
      <c r="Q190" s="247"/>
      <c r="R190" s="247"/>
      <c r="S190" s="247"/>
      <c r="T190" s="247"/>
      <c r="U190" s="247"/>
      <c r="V190" s="247"/>
      <c r="W190" s="247"/>
      <c r="X190" s="247"/>
      <c r="Y190" s="247"/>
      <c r="Z190" s="247"/>
      <c r="AA190" s="247"/>
      <c r="AB190" s="247"/>
      <c r="AC190" s="247"/>
      <c r="AD190" s="245"/>
    </row>
    <row r="191" spans="2:30" x14ac:dyDescent="0.2">
      <c r="B191" s="245"/>
      <c r="C191" s="245"/>
      <c r="D191" s="245"/>
      <c r="E191" s="245"/>
      <c r="F191" s="245"/>
      <c r="G191" s="245"/>
      <c r="H191" s="245"/>
      <c r="I191" s="245"/>
      <c r="J191" s="245"/>
      <c r="K191" s="245"/>
      <c r="L191" s="245"/>
      <c r="M191" s="245"/>
      <c r="N191" s="245"/>
      <c r="O191" s="247"/>
      <c r="P191" s="247"/>
      <c r="Q191" s="247"/>
      <c r="R191" s="247"/>
      <c r="S191" s="247"/>
      <c r="T191" s="247"/>
      <c r="U191" s="247"/>
      <c r="V191" s="247"/>
      <c r="W191" s="247"/>
      <c r="X191" s="247"/>
      <c r="Y191" s="247"/>
      <c r="Z191" s="247"/>
      <c r="AA191" s="247"/>
      <c r="AB191" s="247"/>
      <c r="AC191" s="247"/>
      <c r="AD191" s="245"/>
    </row>
    <row r="192" spans="2:30" x14ac:dyDescent="0.2">
      <c r="B192" s="245"/>
      <c r="C192" s="245"/>
      <c r="D192" s="245"/>
      <c r="E192" s="245"/>
      <c r="F192" s="245"/>
      <c r="G192" s="245"/>
      <c r="H192" s="245"/>
      <c r="I192" s="245"/>
      <c r="J192" s="245"/>
      <c r="K192" s="245"/>
      <c r="L192" s="245"/>
      <c r="M192" s="245"/>
      <c r="N192" s="245"/>
      <c r="O192" s="247"/>
      <c r="P192" s="247"/>
      <c r="Q192" s="247"/>
      <c r="R192" s="247"/>
      <c r="S192" s="247"/>
      <c r="T192" s="247"/>
      <c r="U192" s="247"/>
      <c r="V192" s="247"/>
      <c r="W192" s="247"/>
      <c r="X192" s="247"/>
      <c r="Y192" s="247"/>
      <c r="Z192" s="247"/>
      <c r="AA192" s="247"/>
      <c r="AB192" s="247"/>
      <c r="AC192" s="247"/>
      <c r="AD192" s="245"/>
    </row>
    <row r="193" spans="2:30" x14ac:dyDescent="0.2">
      <c r="B193" s="245"/>
      <c r="C193" s="245"/>
      <c r="D193" s="245"/>
      <c r="E193" s="245"/>
      <c r="F193" s="245"/>
      <c r="G193" s="245"/>
      <c r="H193" s="245"/>
      <c r="I193" s="245"/>
      <c r="J193" s="245"/>
      <c r="K193" s="245"/>
      <c r="L193" s="245"/>
      <c r="M193" s="245"/>
      <c r="N193" s="245"/>
      <c r="O193" s="247"/>
      <c r="P193" s="247"/>
      <c r="Q193" s="247"/>
      <c r="R193" s="247"/>
      <c r="S193" s="247"/>
      <c r="T193" s="247"/>
      <c r="U193" s="247"/>
      <c r="V193" s="247"/>
      <c r="W193" s="247"/>
      <c r="X193" s="247"/>
      <c r="Y193" s="247"/>
      <c r="Z193" s="247"/>
      <c r="AA193" s="247"/>
      <c r="AB193" s="247"/>
      <c r="AC193" s="247"/>
      <c r="AD193" s="245"/>
    </row>
    <row r="194" spans="2:30" x14ac:dyDescent="0.2">
      <c r="B194" s="245"/>
      <c r="C194" s="245"/>
      <c r="D194" s="245"/>
      <c r="E194" s="245"/>
      <c r="F194" s="245"/>
      <c r="G194" s="245"/>
      <c r="H194" s="245"/>
      <c r="I194" s="245"/>
      <c r="J194" s="245"/>
      <c r="K194" s="245"/>
      <c r="L194" s="245"/>
      <c r="M194" s="245"/>
      <c r="N194" s="245"/>
      <c r="O194" s="247"/>
      <c r="P194" s="247"/>
      <c r="Q194" s="247"/>
      <c r="R194" s="247"/>
      <c r="S194" s="247"/>
      <c r="T194" s="247"/>
      <c r="U194" s="247"/>
      <c r="V194" s="247"/>
      <c r="W194" s="247"/>
      <c r="X194" s="247"/>
      <c r="Y194" s="247"/>
      <c r="Z194" s="247"/>
      <c r="AA194" s="247"/>
      <c r="AB194" s="247"/>
      <c r="AC194" s="247"/>
      <c r="AD194" s="245"/>
    </row>
    <row r="195" spans="2:30" x14ac:dyDescent="0.2">
      <c r="B195" s="245"/>
      <c r="C195" s="245"/>
      <c r="D195" s="245"/>
      <c r="E195" s="245"/>
      <c r="F195" s="245"/>
      <c r="G195" s="245"/>
      <c r="H195" s="245"/>
      <c r="I195" s="245"/>
      <c r="J195" s="245"/>
      <c r="K195" s="245"/>
      <c r="L195" s="245"/>
      <c r="M195" s="245"/>
      <c r="N195" s="245"/>
      <c r="O195" s="247"/>
      <c r="P195" s="247"/>
      <c r="Q195" s="247"/>
      <c r="R195" s="247"/>
      <c r="S195" s="247"/>
      <c r="T195" s="247"/>
      <c r="U195" s="247"/>
      <c r="V195" s="247"/>
      <c r="W195" s="247"/>
      <c r="X195" s="247"/>
      <c r="Y195" s="247"/>
      <c r="Z195" s="247"/>
      <c r="AA195" s="247"/>
      <c r="AB195" s="247"/>
      <c r="AC195" s="247"/>
      <c r="AD195" s="245"/>
    </row>
    <row r="196" spans="2:30" x14ac:dyDescent="0.2">
      <c r="B196" s="245"/>
      <c r="C196" s="245"/>
      <c r="D196" s="245"/>
      <c r="E196" s="245"/>
      <c r="F196" s="245"/>
      <c r="G196" s="245"/>
      <c r="H196" s="245"/>
      <c r="I196" s="245"/>
      <c r="J196" s="245"/>
      <c r="K196" s="245"/>
      <c r="L196" s="245"/>
      <c r="M196" s="245"/>
      <c r="N196" s="245"/>
      <c r="O196" s="247"/>
      <c r="P196" s="247"/>
      <c r="Q196" s="247"/>
      <c r="R196" s="247"/>
      <c r="S196" s="247"/>
      <c r="T196" s="247"/>
      <c r="U196" s="247"/>
      <c r="V196" s="247"/>
      <c r="W196" s="247"/>
      <c r="X196" s="247"/>
      <c r="Y196" s="247"/>
      <c r="Z196" s="247"/>
      <c r="AA196" s="247"/>
      <c r="AB196" s="247"/>
      <c r="AC196" s="247"/>
      <c r="AD196" s="245"/>
    </row>
    <row r="197" spans="2:30" x14ac:dyDescent="0.2">
      <c r="B197" s="245"/>
      <c r="C197" s="245"/>
      <c r="D197" s="245"/>
      <c r="E197" s="245"/>
      <c r="F197" s="245"/>
      <c r="G197" s="245"/>
      <c r="H197" s="245"/>
      <c r="I197" s="245"/>
      <c r="J197" s="245"/>
      <c r="K197" s="245"/>
      <c r="L197" s="245"/>
      <c r="M197" s="245"/>
      <c r="N197" s="245"/>
      <c r="O197" s="247"/>
      <c r="P197" s="247"/>
      <c r="Q197" s="247"/>
      <c r="R197" s="247"/>
      <c r="S197" s="247"/>
      <c r="T197" s="247"/>
      <c r="U197" s="247"/>
      <c r="V197" s="247"/>
      <c r="W197" s="247"/>
      <c r="X197" s="247"/>
      <c r="Y197" s="247"/>
      <c r="Z197" s="247"/>
      <c r="AA197" s="247"/>
      <c r="AB197" s="247"/>
      <c r="AC197" s="247"/>
      <c r="AD197" s="245"/>
    </row>
    <row r="198" spans="2:30" x14ac:dyDescent="0.2">
      <c r="B198" s="245"/>
      <c r="C198" s="245"/>
      <c r="D198" s="245"/>
      <c r="E198" s="245"/>
      <c r="F198" s="245"/>
      <c r="G198" s="245"/>
      <c r="H198" s="245"/>
      <c r="I198" s="245"/>
      <c r="J198" s="245"/>
      <c r="K198" s="245"/>
      <c r="L198" s="245"/>
      <c r="M198" s="245"/>
      <c r="N198" s="245"/>
      <c r="O198" s="247"/>
      <c r="P198" s="247"/>
      <c r="Q198" s="247"/>
      <c r="R198" s="247"/>
      <c r="S198" s="247"/>
      <c r="T198" s="247"/>
      <c r="U198" s="247"/>
      <c r="V198" s="247"/>
      <c r="W198" s="247"/>
      <c r="X198" s="247"/>
      <c r="Y198" s="247"/>
      <c r="Z198" s="247"/>
      <c r="AA198" s="247"/>
      <c r="AB198" s="247"/>
      <c r="AC198" s="247"/>
      <c r="AD198" s="245"/>
    </row>
    <row r="199" spans="2:30" x14ac:dyDescent="0.2">
      <c r="B199" s="245"/>
      <c r="C199" s="245"/>
      <c r="D199" s="245"/>
      <c r="E199" s="245"/>
      <c r="F199" s="245"/>
      <c r="G199" s="245"/>
      <c r="H199" s="245"/>
      <c r="I199" s="245"/>
      <c r="J199" s="245"/>
      <c r="K199" s="245"/>
      <c r="L199" s="245"/>
      <c r="M199" s="245"/>
      <c r="N199" s="245"/>
      <c r="O199" s="247"/>
      <c r="P199" s="247"/>
      <c r="Q199" s="247"/>
      <c r="R199" s="247"/>
      <c r="S199" s="247"/>
      <c r="T199" s="247"/>
      <c r="U199" s="247"/>
      <c r="V199" s="247"/>
      <c r="W199" s="247"/>
      <c r="X199" s="247"/>
      <c r="Y199" s="247"/>
      <c r="Z199" s="247"/>
      <c r="AA199" s="247"/>
      <c r="AB199" s="247"/>
      <c r="AC199" s="247"/>
      <c r="AD199" s="245"/>
    </row>
    <row r="200" spans="2:30" x14ac:dyDescent="0.2">
      <c r="B200" s="245"/>
      <c r="C200" s="245"/>
      <c r="D200" s="245"/>
      <c r="E200" s="245"/>
      <c r="F200" s="245"/>
      <c r="G200" s="245"/>
      <c r="H200" s="245"/>
      <c r="I200" s="245"/>
      <c r="J200" s="245"/>
      <c r="K200" s="245"/>
      <c r="L200" s="245"/>
      <c r="M200" s="245"/>
      <c r="N200" s="245"/>
      <c r="O200" s="247"/>
      <c r="P200" s="247"/>
      <c r="Q200" s="247"/>
      <c r="R200" s="247"/>
      <c r="S200" s="247"/>
      <c r="T200" s="247"/>
      <c r="U200" s="247"/>
      <c r="V200" s="247"/>
      <c r="W200" s="247"/>
      <c r="X200" s="247"/>
      <c r="Y200" s="247"/>
      <c r="Z200" s="247"/>
      <c r="AA200" s="247"/>
      <c r="AB200" s="247"/>
      <c r="AC200" s="247"/>
      <c r="AD200" s="245"/>
    </row>
    <row r="201" spans="2:30" x14ac:dyDescent="0.2">
      <c r="B201" s="245"/>
      <c r="C201" s="245"/>
      <c r="D201" s="245"/>
      <c r="E201" s="245"/>
      <c r="F201" s="245"/>
      <c r="G201" s="245"/>
      <c r="H201" s="245"/>
      <c r="I201" s="245"/>
      <c r="J201" s="245"/>
      <c r="K201" s="245"/>
      <c r="L201" s="245"/>
      <c r="M201" s="245"/>
      <c r="N201" s="245"/>
      <c r="O201" s="247"/>
      <c r="P201" s="247"/>
      <c r="Q201" s="247"/>
      <c r="R201" s="247"/>
      <c r="S201" s="247"/>
      <c r="T201" s="247"/>
      <c r="U201" s="247"/>
      <c r="V201" s="247"/>
      <c r="W201" s="247"/>
      <c r="X201" s="247"/>
      <c r="Y201" s="247"/>
      <c r="Z201" s="247"/>
      <c r="AA201" s="247"/>
      <c r="AB201" s="247"/>
      <c r="AC201" s="247"/>
      <c r="AD201" s="245"/>
    </row>
    <row r="202" spans="2:30" x14ac:dyDescent="0.2">
      <c r="B202" s="245"/>
      <c r="C202" s="245"/>
      <c r="D202" s="245"/>
      <c r="E202" s="245"/>
      <c r="F202" s="245"/>
      <c r="G202" s="245"/>
      <c r="H202" s="245"/>
      <c r="I202" s="245"/>
      <c r="J202" s="245"/>
      <c r="K202" s="245"/>
      <c r="L202" s="245"/>
      <c r="M202" s="245"/>
      <c r="N202" s="245"/>
      <c r="O202" s="247"/>
      <c r="P202" s="247"/>
      <c r="Q202" s="247"/>
      <c r="R202" s="247"/>
      <c r="S202" s="247"/>
      <c r="T202" s="247"/>
      <c r="U202" s="247"/>
      <c r="V202" s="247"/>
      <c r="W202" s="247"/>
      <c r="X202" s="247"/>
      <c r="Y202" s="247"/>
      <c r="Z202" s="247"/>
      <c r="AA202" s="247"/>
      <c r="AB202" s="247"/>
      <c r="AC202" s="247"/>
      <c r="AD202" s="245"/>
    </row>
    <row r="203" spans="2:30" x14ac:dyDescent="0.2">
      <c r="B203" s="245"/>
      <c r="C203" s="245"/>
      <c r="D203" s="245"/>
      <c r="E203" s="245"/>
      <c r="F203" s="245"/>
      <c r="G203" s="245"/>
      <c r="H203" s="245"/>
      <c r="I203" s="245"/>
      <c r="J203" s="245"/>
      <c r="K203" s="245"/>
      <c r="L203" s="245"/>
      <c r="M203" s="245"/>
      <c r="N203" s="245"/>
      <c r="O203" s="247"/>
      <c r="P203" s="247"/>
      <c r="Q203" s="247"/>
      <c r="R203" s="247"/>
      <c r="S203" s="247"/>
      <c r="T203" s="247"/>
      <c r="U203" s="247"/>
      <c r="V203" s="247"/>
      <c r="W203" s="247"/>
      <c r="X203" s="247"/>
      <c r="Y203" s="247"/>
      <c r="Z203" s="247"/>
      <c r="AA203" s="247"/>
      <c r="AB203" s="247"/>
      <c r="AC203" s="247"/>
      <c r="AD203" s="245"/>
    </row>
    <row r="204" spans="2:30" x14ac:dyDescent="0.2">
      <c r="B204" s="245"/>
      <c r="C204" s="245"/>
      <c r="D204" s="245"/>
      <c r="E204" s="245"/>
      <c r="F204" s="245"/>
      <c r="G204" s="245"/>
      <c r="H204" s="245"/>
      <c r="I204" s="245"/>
      <c r="J204" s="245"/>
      <c r="K204" s="245"/>
      <c r="L204" s="245"/>
      <c r="M204" s="245"/>
      <c r="N204" s="245"/>
      <c r="O204" s="247"/>
      <c r="P204" s="247"/>
      <c r="Q204" s="247"/>
      <c r="R204" s="247"/>
      <c r="S204" s="247"/>
      <c r="T204" s="247"/>
      <c r="U204" s="247"/>
      <c r="V204" s="247"/>
      <c r="W204" s="247"/>
      <c r="X204" s="247"/>
      <c r="Y204" s="247"/>
      <c r="Z204" s="247"/>
      <c r="AA204" s="247"/>
      <c r="AB204" s="247"/>
      <c r="AC204" s="247"/>
      <c r="AD204" s="245"/>
    </row>
    <row r="205" spans="2:30" x14ac:dyDescent="0.2">
      <c r="B205" s="245"/>
      <c r="C205" s="245"/>
      <c r="D205" s="245"/>
      <c r="E205" s="245"/>
      <c r="F205" s="245"/>
      <c r="G205" s="245"/>
      <c r="H205" s="245"/>
      <c r="I205" s="245"/>
      <c r="J205" s="245"/>
      <c r="K205" s="245"/>
      <c r="L205" s="245"/>
      <c r="M205" s="245"/>
      <c r="N205" s="245"/>
      <c r="O205" s="247"/>
      <c r="P205" s="247"/>
      <c r="Q205" s="247"/>
      <c r="R205" s="247"/>
      <c r="S205" s="247"/>
      <c r="T205" s="247"/>
      <c r="U205" s="247"/>
      <c r="V205" s="247"/>
      <c r="W205" s="247"/>
      <c r="X205" s="247"/>
      <c r="Y205" s="247"/>
      <c r="Z205" s="247"/>
      <c r="AA205" s="247"/>
      <c r="AB205" s="247"/>
      <c r="AC205" s="247"/>
      <c r="AD205" s="245"/>
    </row>
    <row r="206" spans="2:30" x14ac:dyDescent="0.2">
      <c r="B206" s="245"/>
      <c r="C206" s="245"/>
      <c r="D206" s="245"/>
      <c r="E206" s="245"/>
      <c r="F206" s="245"/>
      <c r="G206" s="245"/>
      <c r="H206" s="245"/>
      <c r="I206" s="245"/>
      <c r="J206" s="245"/>
      <c r="K206" s="245"/>
      <c r="L206" s="245"/>
      <c r="M206" s="245"/>
      <c r="N206" s="245"/>
      <c r="O206" s="247"/>
      <c r="P206" s="247"/>
      <c r="Q206" s="247"/>
      <c r="R206" s="247"/>
      <c r="S206" s="247"/>
      <c r="T206" s="247"/>
      <c r="U206" s="247"/>
      <c r="V206" s="247"/>
      <c r="W206" s="247"/>
      <c r="X206" s="247"/>
      <c r="Y206" s="247"/>
      <c r="Z206" s="247"/>
      <c r="AA206" s="247"/>
      <c r="AB206" s="247"/>
      <c r="AC206" s="247"/>
      <c r="AD206" s="245"/>
    </row>
    <row r="207" spans="2:30" x14ac:dyDescent="0.2">
      <c r="B207" s="245"/>
      <c r="C207" s="245"/>
      <c r="D207" s="245"/>
      <c r="E207" s="245"/>
      <c r="F207" s="245"/>
      <c r="G207" s="245"/>
      <c r="H207" s="245"/>
      <c r="I207" s="245"/>
      <c r="J207" s="245"/>
      <c r="K207" s="245"/>
      <c r="L207" s="245"/>
      <c r="M207" s="245"/>
      <c r="N207" s="245"/>
      <c r="O207" s="247"/>
      <c r="P207" s="247"/>
      <c r="Q207" s="247"/>
      <c r="R207" s="247"/>
      <c r="S207" s="247"/>
      <c r="T207" s="247"/>
      <c r="U207" s="247"/>
      <c r="V207" s="247"/>
      <c r="W207" s="247"/>
      <c r="X207" s="247"/>
      <c r="Y207" s="247"/>
      <c r="Z207" s="247"/>
      <c r="AA207" s="247"/>
      <c r="AB207" s="247"/>
      <c r="AC207" s="247"/>
      <c r="AD207" s="245"/>
    </row>
    <row r="208" spans="2:30" x14ac:dyDescent="0.2">
      <c r="B208" s="245"/>
      <c r="C208" s="245"/>
      <c r="D208" s="245"/>
      <c r="E208" s="245"/>
      <c r="F208" s="245"/>
      <c r="G208" s="245"/>
      <c r="H208" s="245"/>
      <c r="I208" s="245"/>
      <c r="J208" s="245"/>
      <c r="K208" s="245"/>
      <c r="L208" s="245"/>
      <c r="M208" s="245"/>
      <c r="N208" s="245"/>
      <c r="O208" s="247"/>
      <c r="P208" s="247"/>
      <c r="Q208" s="247"/>
      <c r="R208" s="247"/>
      <c r="S208" s="247"/>
      <c r="T208" s="247"/>
      <c r="U208" s="247"/>
      <c r="V208" s="247"/>
      <c r="W208" s="247"/>
      <c r="X208" s="247"/>
      <c r="Y208" s="247"/>
      <c r="Z208" s="247"/>
      <c r="AA208" s="247"/>
      <c r="AB208" s="247"/>
      <c r="AC208" s="247"/>
      <c r="AD208" s="245"/>
    </row>
    <row r="209" spans="2:30" x14ac:dyDescent="0.2">
      <c r="B209" s="245"/>
      <c r="C209" s="245"/>
      <c r="D209" s="245"/>
      <c r="E209" s="245"/>
      <c r="F209" s="245"/>
      <c r="G209" s="245"/>
      <c r="H209" s="245"/>
      <c r="I209" s="245"/>
      <c r="J209" s="245"/>
      <c r="K209" s="245"/>
      <c r="L209" s="245"/>
      <c r="M209" s="245"/>
      <c r="N209" s="245"/>
      <c r="O209" s="247"/>
      <c r="P209" s="247"/>
      <c r="Q209" s="247"/>
      <c r="R209" s="247"/>
      <c r="S209" s="247"/>
      <c r="T209" s="247"/>
      <c r="U209" s="247"/>
      <c r="V209" s="247"/>
      <c r="W209" s="247"/>
      <c r="X209" s="247"/>
      <c r="Y209" s="247"/>
      <c r="Z209" s="247"/>
      <c r="AA209" s="247"/>
      <c r="AB209" s="247"/>
      <c r="AC209" s="247"/>
      <c r="AD209" s="245"/>
    </row>
    <row r="210" spans="2:30" x14ac:dyDescent="0.2">
      <c r="B210" s="245"/>
      <c r="C210" s="245"/>
      <c r="D210" s="245"/>
      <c r="E210" s="245"/>
      <c r="F210" s="245"/>
      <c r="G210" s="245"/>
      <c r="H210" s="245"/>
      <c r="I210" s="245"/>
      <c r="J210" s="245"/>
      <c r="K210" s="245"/>
      <c r="L210" s="245"/>
      <c r="M210" s="245"/>
      <c r="N210" s="245"/>
      <c r="O210" s="247"/>
      <c r="P210" s="247"/>
      <c r="Q210" s="247"/>
      <c r="R210" s="247"/>
      <c r="S210" s="247"/>
      <c r="T210" s="247"/>
      <c r="U210" s="247"/>
      <c r="V210" s="247"/>
      <c r="W210" s="247"/>
      <c r="X210" s="247"/>
      <c r="Y210" s="247"/>
      <c r="Z210" s="247"/>
      <c r="AA210" s="247"/>
      <c r="AB210" s="247"/>
      <c r="AC210" s="247"/>
      <c r="AD210" s="245"/>
    </row>
    <row r="211" spans="2:30" x14ac:dyDescent="0.2">
      <c r="B211" s="245"/>
      <c r="C211" s="245"/>
      <c r="D211" s="245"/>
      <c r="E211" s="245"/>
      <c r="F211" s="245"/>
      <c r="G211" s="245"/>
      <c r="H211" s="245"/>
      <c r="I211" s="245"/>
      <c r="J211" s="245"/>
      <c r="K211" s="245"/>
      <c r="L211" s="245"/>
      <c r="M211" s="245"/>
      <c r="N211" s="245"/>
      <c r="O211" s="247"/>
      <c r="P211" s="247"/>
      <c r="Q211" s="247"/>
      <c r="R211" s="247"/>
      <c r="S211" s="247"/>
      <c r="T211" s="247"/>
      <c r="U211" s="247"/>
      <c r="V211" s="247"/>
      <c r="W211" s="247"/>
      <c r="X211" s="247"/>
      <c r="Y211" s="247"/>
      <c r="Z211" s="247"/>
      <c r="AA211" s="247"/>
      <c r="AB211" s="247"/>
      <c r="AC211" s="247"/>
      <c r="AD211" s="245"/>
    </row>
    <row r="212" spans="2:30" x14ac:dyDescent="0.2">
      <c r="B212" s="245"/>
      <c r="C212" s="245"/>
      <c r="D212" s="245"/>
      <c r="E212" s="245"/>
      <c r="F212" s="245"/>
      <c r="G212" s="245"/>
      <c r="H212" s="245"/>
      <c r="I212" s="245"/>
      <c r="J212" s="245"/>
      <c r="K212" s="245"/>
      <c r="L212" s="245"/>
      <c r="M212" s="245"/>
      <c r="N212" s="245"/>
      <c r="O212" s="247"/>
      <c r="P212" s="247"/>
      <c r="Q212" s="247"/>
      <c r="R212" s="247"/>
      <c r="S212" s="247"/>
      <c r="T212" s="247"/>
      <c r="U212" s="247"/>
      <c r="V212" s="247"/>
      <c r="W212" s="247"/>
      <c r="X212" s="247"/>
      <c r="Y212" s="247"/>
      <c r="Z212" s="247"/>
      <c r="AA212" s="247"/>
      <c r="AB212" s="247"/>
      <c r="AC212" s="247"/>
      <c r="AD212" s="245"/>
    </row>
    <row r="213" spans="2:30" x14ac:dyDescent="0.2">
      <c r="B213" s="245"/>
      <c r="C213" s="245"/>
      <c r="D213" s="245"/>
      <c r="E213" s="245"/>
      <c r="F213" s="245"/>
      <c r="G213" s="245"/>
      <c r="H213" s="245"/>
      <c r="I213" s="245"/>
      <c r="J213" s="245"/>
      <c r="K213" s="245"/>
      <c r="L213" s="245"/>
      <c r="M213" s="245"/>
      <c r="N213" s="245"/>
      <c r="O213" s="247"/>
      <c r="P213" s="247"/>
      <c r="Q213" s="247"/>
      <c r="R213" s="247"/>
      <c r="S213" s="247"/>
      <c r="T213" s="247"/>
      <c r="U213" s="247"/>
      <c r="V213" s="247"/>
      <c r="W213" s="247"/>
      <c r="X213" s="247"/>
      <c r="Y213" s="247"/>
      <c r="Z213" s="247"/>
      <c r="AA213" s="247"/>
      <c r="AB213" s="247"/>
      <c r="AC213" s="247"/>
      <c r="AD213" s="245"/>
    </row>
    <row r="214" spans="2:30" x14ac:dyDescent="0.2">
      <c r="B214" s="245"/>
      <c r="C214" s="245"/>
      <c r="D214" s="245"/>
      <c r="E214" s="245"/>
      <c r="F214" s="245"/>
      <c r="G214" s="245"/>
      <c r="H214" s="245"/>
      <c r="I214" s="245"/>
      <c r="J214" s="245"/>
      <c r="K214" s="245"/>
      <c r="L214" s="245"/>
      <c r="M214" s="245"/>
      <c r="N214" s="245"/>
      <c r="O214" s="247"/>
      <c r="P214" s="247"/>
      <c r="Q214" s="247"/>
      <c r="R214" s="247"/>
      <c r="S214" s="247"/>
      <c r="T214" s="247"/>
      <c r="U214" s="247"/>
      <c r="V214" s="247"/>
      <c r="W214" s="247"/>
      <c r="X214" s="247"/>
      <c r="Y214" s="247"/>
      <c r="Z214" s="247"/>
      <c r="AA214" s="247"/>
      <c r="AB214" s="247"/>
      <c r="AC214" s="247"/>
      <c r="AD214" s="245"/>
    </row>
    <row r="215" spans="2:30" x14ac:dyDescent="0.2">
      <c r="B215" s="245"/>
      <c r="C215" s="245"/>
      <c r="D215" s="245"/>
      <c r="E215" s="245"/>
      <c r="F215" s="245"/>
      <c r="G215" s="245"/>
      <c r="H215" s="245"/>
      <c r="I215" s="245"/>
      <c r="J215" s="245"/>
      <c r="K215" s="245"/>
      <c r="L215" s="245"/>
      <c r="M215" s="245"/>
      <c r="N215" s="245"/>
      <c r="O215" s="247"/>
      <c r="P215" s="247"/>
      <c r="Q215" s="247"/>
      <c r="R215" s="247"/>
      <c r="S215" s="247"/>
      <c r="T215" s="247"/>
      <c r="U215" s="247"/>
      <c r="V215" s="247"/>
      <c r="W215" s="247"/>
      <c r="X215" s="247"/>
      <c r="Y215" s="247"/>
      <c r="Z215" s="247"/>
      <c r="AA215" s="247"/>
      <c r="AB215" s="247"/>
      <c r="AC215" s="247"/>
      <c r="AD215" s="245"/>
    </row>
    <row r="216" spans="2:30" x14ac:dyDescent="0.2">
      <c r="B216" s="245"/>
      <c r="C216" s="245"/>
      <c r="D216" s="245"/>
      <c r="E216" s="245"/>
      <c r="F216" s="245"/>
      <c r="G216" s="245"/>
      <c r="H216" s="245"/>
      <c r="I216" s="245"/>
      <c r="J216" s="245"/>
      <c r="K216" s="245"/>
      <c r="L216" s="245"/>
      <c r="M216" s="245"/>
      <c r="N216" s="245"/>
      <c r="O216" s="247"/>
      <c r="P216" s="247"/>
      <c r="Q216" s="247"/>
      <c r="R216" s="247"/>
      <c r="S216" s="247"/>
      <c r="T216" s="247"/>
      <c r="U216" s="247"/>
      <c r="V216" s="247"/>
      <c r="W216" s="247"/>
      <c r="X216" s="247"/>
      <c r="Y216" s="247"/>
      <c r="Z216" s="247"/>
      <c r="AA216" s="247"/>
      <c r="AB216" s="247"/>
      <c r="AC216" s="247"/>
      <c r="AD216" s="245"/>
    </row>
    <row r="217" spans="2:30" x14ac:dyDescent="0.2">
      <c r="B217" s="245"/>
      <c r="C217" s="245"/>
      <c r="D217" s="245"/>
      <c r="E217" s="245"/>
      <c r="F217" s="245"/>
      <c r="G217" s="245"/>
      <c r="H217" s="245"/>
      <c r="I217" s="245"/>
      <c r="J217" s="245"/>
      <c r="K217" s="245"/>
      <c r="L217" s="245"/>
      <c r="M217" s="245"/>
      <c r="N217" s="245"/>
      <c r="O217" s="247"/>
      <c r="P217" s="247"/>
      <c r="Q217" s="247"/>
      <c r="R217" s="247"/>
      <c r="S217" s="247"/>
      <c r="T217" s="247"/>
      <c r="U217" s="247"/>
      <c r="V217" s="247"/>
      <c r="W217" s="247"/>
      <c r="X217" s="247"/>
      <c r="Y217" s="247"/>
      <c r="Z217" s="247"/>
      <c r="AA217" s="247"/>
      <c r="AB217" s="247"/>
      <c r="AC217" s="247"/>
      <c r="AD217" s="245"/>
    </row>
    <row r="218" spans="2:30" x14ac:dyDescent="0.2">
      <c r="B218" s="245"/>
      <c r="C218" s="245"/>
      <c r="D218" s="245"/>
      <c r="E218" s="245"/>
      <c r="F218" s="245"/>
      <c r="G218" s="245"/>
      <c r="H218" s="245"/>
      <c r="I218" s="245"/>
      <c r="J218" s="245"/>
      <c r="K218" s="245"/>
      <c r="L218" s="245"/>
      <c r="M218" s="245"/>
      <c r="N218" s="245"/>
      <c r="O218" s="247"/>
      <c r="P218" s="247"/>
      <c r="Q218" s="247"/>
      <c r="R218" s="247"/>
      <c r="S218" s="247"/>
      <c r="T218" s="247"/>
      <c r="U218" s="247"/>
      <c r="V218" s="247"/>
      <c r="W218" s="247"/>
      <c r="X218" s="247"/>
      <c r="Y218" s="247"/>
      <c r="Z218" s="247"/>
      <c r="AA218" s="247"/>
      <c r="AB218" s="247"/>
      <c r="AC218" s="247"/>
      <c r="AD218" s="245"/>
    </row>
    <row r="219" spans="2:30" x14ac:dyDescent="0.2">
      <c r="B219" s="245"/>
      <c r="C219" s="245"/>
      <c r="D219" s="245"/>
      <c r="E219" s="245"/>
      <c r="F219" s="245"/>
      <c r="G219" s="245"/>
      <c r="H219" s="245"/>
      <c r="I219" s="245"/>
      <c r="J219" s="245"/>
      <c r="K219" s="245"/>
      <c r="L219" s="245"/>
      <c r="M219" s="245"/>
      <c r="N219" s="245"/>
      <c r="O219" s="247"/>
      <c r="P219" s="247"/>
      <c r="Q219" s="247"/>
      <c r="R219" s="247"/>
      <c r="S219" s="247"/>
      <c r="T219" s="247"/>
      <c r="U219" s="247"/>
      <c r="V219" s="247"/>
      <c r="W219" s="247"/>
      <c r="X219" s="247"/>
      <c r="Y219" s="247"/>
      <c r="Z219" s="247"/>
      <c r="AA219" s="247"/>
      <c r="AB219" s="247"/>
      <c r="AC219" s="247"/>
      <c r="AD219" s="245"/>
    </row>
    <row r="220" spans="2:30" x14ac:dyDescent="0.2">
      <c r="B220" s="245"/>
      <c r="C220" s="245"/>
      <c r="D220" s="245"/>
      <c r="E220" s="245"/>
      <c r="F220" s="245"/>
      <c r="G220" s="245"/>
      <c r="H220" s="245"/>
      <c r="I220" s="245"/>
      <c r="J220" s="245"/>
      <c r="K220" s="245"/>
      <c r="L220" s="245"/>
      <c r="M220" s="245"/>
      <c r="N220" s="245"/>
      <c r="O220" s="247"/>
      <c r="P220" s="247"/>
      <c r="Q220" s="247"/>
      <c r="R220" s="247"/>
      <c r="S220" s="247"/>
      <c r="T220" s="247"/>
      <c r="U220" s="247"/>
      <c r="V220" s="247"/>
      <c r="W220" s="247"/>
      <c r="X220" s="247"/>
      <c r="Y220" s="247"/>
      <c r="Z220" s="247"/>
      <c r="AA220" s="247"/>
      <c r="AB220" s="247"/>
      <c r="AC220" s="247"/>
      <c r="AD220" s="245"/>
    </row>
    <row r="221" spans="2:30" x14ac:dyDescent="0.2">
      <c r="B221" s="245"/>
      <c r="C221" s="245"/>
      <c r="D221" s="245"/>
      <c r="E221" s="245"/>
      <c r="F221" s="245"/>
      <c r="G221" s="245"/>
      <c r="H221" s="245"/>
      <c r="I221" s="245"/>
      <c r="J221" s="245"/>
      <c r="K221" s="245"/>
      <c r="L221" s="245"/>
      <c r="M221" s="245"/>
      <c r="N221" s="245"/>
      <c r="O221" s="247"/>
      <c r="P221" s="247"/>
      <c r="Q221" s="247"/>
      <c r="R221" s="247"/>
      <c r="S221" s="247"/>
      <c r="T221" s="247"/>
      <c r="U221" s="247"/>
      <c r="V221" s="247"/>
      <c r="W221" s="247"/>
      <c r="X221" s="247"/>
      <c r="Y221" s="247"/>
      <c r="Z221" s="247"/>
      <c r="AA221" s="247"/>
      <c r="AB221" s="247"/>
      <c r="AC221" s="247"/>
      <c r="AD221" s="245"/>
    </row>
    <row r="222" spans="2:30" x14ac:dyDescent="0.2">
      <c r="B222" s="245"/>
      <c r="C222" s="245"/>
      <c r="D222" s="245"/>
      <c r="E222" s="245"/>
      <c r="F222" s="245"/>
      <c r="G222" s="245"/>
      <c r="H222" s="245"/>
      <c r="I222" s="245"/>
      <c r="J222" s="245"/>
      <c r="K222" s="245"/>
      <c r="L222" s="245"/>
      <c r="M222" s="245"/>
      <c r="N222" s="245"/>
      <c r="O222" s="247"/>
      <c r="P222" s="247"/>
      <c r="Q222" s="247"/>
      <c r="R222" s="247"/>
      <c r="S222" s="247"/>
      <c r="T222" s="247"/>
      <c r="U222" s="247"/>
      <c r="V222" s="247"/>
      <c r="W222" s="247"/>
      <c r="X222" s="247"/>
      <c r="Y222" s="247"/>
      <c r="Z222" s="247"/>
      <c r="AA222" s="247"/>
      <c r="AB222" s="247"/>
      <c r="AC222" s="247"/>
      <c r="AD222" s="245"/>
    </row>
    <row r="223" spans="2:30" x14ac:dyDescent="0.2">
      <c r="B223" s="245"/>
      <c r="C223" s="245"/>
      <c r="D223" s="245"/>
      <c r="E223" s="245"/>
      <c r="F223" s="245"/>
      <c r="G223" s="245"/>
      <c r="H223" s="245"/>
      <c r="I223" s="245"/>
      <c r="J223" s="245"/>
      <c r="K223" s="245"/>
      <c r="L223" s="245"/>
      <c r="M223" s="245"/>
      <c r="N223" s="245"/>
      <c r="O223" s="247"/>
      <c r="P223" s="247"/>
      <c r="Q223" s="247"/>
      <c r="R223" s="247"/>
      <c r="S223" s="247"/>
      <c r="T223" s="247"/>
      <c r="U223" s="247"/>
      <c r="V223" s="247"/>
      <c r="W223" s="247"/>
      <c r="X223" s="247"/>
      <c r="Y223" s="247"/>
      <c r="Z223" s="247"/>
      <c r="AA223" s="247"/>
      <c r="AB223" s="247"/>
      <c r="AC223" s="247"/>
      <c r="AD223" s="245"/>
    </row>
    <row r="224" spans="2:30" x14ac:dyDescent="0.2">
      <c r="B224" s="245"/>
      <c r="C224" s="245"/>
      <c r="D224" s="245"/>
      <c r="E224" s="245"/>
      <c r="F224" s="245"/>
      <c r="G224" s="245"/>
      <c r="H224" s="245"/>
      <c r="I224" s="245"/>
      <c r="J224" s="245"/>
      <c r="K224" s="245"/>
      <c r="L224" s="245"/>
      <c r="M224" s="245"/>
      <c r="N224" s="245"/>
      <c r="O224" s="247"/>
      <c r="P224" s="247"/>
      <c r="Q224" s="247"/>
      <c r="R224" s="247"/>
      <c r="S224" s="247"/>
      <c r="T224" s="247"/>
      <c r="U224" s="247"/>
      <c r="V224" s="247"/>
      <c r="W224" s="247"/>
      <c r="X224" s="247"/>
      <c r="Y224" s="247"/>
      <c r="Z224" s="247"/>
      <c r="AA224" s="247"/>
      <c r="AB224" s="247"/>
      <c r="AC224" s="247"/>
      <c r="AD224" s="245"/>
    </row>
    <row r="225" spans="2:30" x14ac:dyDescent="0.2">
      <c r="B225" s="245"/>
      <c r="C225" s="245"/>
      <c r="D225" s="245"/>
      <c r="E225" s="245"/>
      <c r="F225" s="245"/>
      <c r="G225" s="245"/>
      <c r="H225" s="245"/>
      <c r="I225" s="245"/>
      <c r="J225" s="245"/>
      <c r="K225" s="245"/>
      <c r="L225" s="245"/>
      <c r="M225" s="245"/>
      <c r="N225" s="245"/>
      <c r="O225" s="247"/>
      <c r="P225" s="247"/>
      <c r="Q225" s="247"/>
      <c r="R225" s="247"/>
      <c r="S225" s="247"/>
      <c r="T225" s="247"/>
      <c r="U225" s="247"/>
      <c r="V225" s="247"/>
      <c r="W225" s="247"/>
      <c r="X225" s="247"/>
      <c r="Y225" s="247"/>
      <c r="Z225" s="247"/>
      <c r="AA225" s="247"/>
      <c r="AB225" s="247"/>
      <c r="AC225" s="247"/>
      <c r="AD225" s="245"/>
    </row>
    <row r="226" spans="2:30" x14ac:dyDescent="0.2">
      <c r="B226" s="245"/>
      <c r="C226" s="245"/>
      <c r="D226" s="245"/>
      <c r="E226" s="245"/>
      <c r="F226" s="245"/>
      <c r="G226" s="245"/>
      <c r="H226" s="245"/>
      <c r="I226" s="245"/>
      <c r="J226" s="245"/>
      <c r="K226" s="245"/>
      <c r="L226" s="245"/>
      <c r="M226" s="245"/>
      <c r="N226" s="245"/>
      <c r="O226" s="247"/>
      <c r="P226" s="247"/>
      <c r="Q226" s="247"/>
      <c r="R226" s="247"/>
      <c r="S226" s="247"/>
      <c r="T226" s="247"/>
      <c r="U226" s="247"/>
      <c r="V226" s="247"/>
      <c r="W226" s="247"/>
      <c r="X226" s="247"/>
      <c r="Y226" s="247"/>
      <c r="Z226" s="247"/>
      <c r="AA226" s="247"/>
      <c r="AB226" s="247"/>
      <c r="AC226" s="247"/>
      <c r="AD226" s="245"/>
    </row>
    <row r="227" spans="2:30" x14ac:dyDescent="0.2">
      <c r="B227" s="245"/>
      <c r="C227" s="245"/>
      <c r="D227" s="245"/>
      <c r="E227" s="245"/>
      <c r="F227" s="245"/>
      <c r="G227" s="245"/>
      <c r="H227" s="245"/>
      <c r="I227" s="245"/>
      <c r="J227" s="245"/>
      <c r="K227" s="245"/>
      <c r="L227" s="245"/>
      <c r="M227" s="245"/>
      <c r="N227" s="245"/>
      <c r="O227" s="247"/>
      <c r="P227" s="247"/>
      <c r="Q227" s="247"/>
      <c r="R227" s="247"/>
      <c r="S227" s="247"/>
      <c r="T227" s="247"/>
      <c r="U227" s="247"/>
      <c r="V227" s="247"/>
      <c r="W227" s="247"/>
      <c r="X227" s="247"/>
      <c r="Y227" s="247"/>
      <c r="Z227" s="247"/>
      <c r="AA227" s="247"/>
      <c r="AB227" s="247"/>
      <c r="AC227" s="247"/>
      <c r="AD227" s="245"/>
    </row>
    <row r="228" spans="2:30" x14ac:dyDescent="0.2">
      <c r="B228" s="245"/>
      <c r="C228" s="245"/>
      <c r="D228" s="245"/>
      <c r="E228" s="245"/>
      <c r="F228" s="245"/>
      <c r="G228" s="245"/>
      <c r="H228" s="245"/>
      <c r="I228" s="245"/>
      <c r="J228" s="245"/>
      <c r="K228" s="245"/>
      <c r="L228" s="245"/>
      <c r="M228" s="245"/>
      <c r="N228" s="245"/>
      <c r="O228" s="247"/>
      <c r="P228" s="247"/>
      <c r="Q228" s="247"/>
      <c r="R228" s="247"/>
      <c r="S228" s="247"/>
      <c r="T228" s="247"/>
      <c r="U228" s="247"/>
      <c r="V228" s="247"/>
      <c r="W228" s="247"/>
      <c r="X228" s="247"/>
      <c r="Y228" s="247"/>
      <c r="Z228" s="247"/>
      <c r="AA228" s="247"/>
      <c r="AB228" s="247"/>
      <c r="AC228" s="247"/>
      <c r="AD228" s="245"/>
    </row>
    <row r="229" spans="2:30" x14ac:dyDescent="0.2">
      <c r="B229" s="245"/>
      <c r="C229" s="245"/>
      <c r="D229" s="245"/>
      <c r="E229" s="245"/>
      <c r="F229" s="245"/>
      <c r="G229" s="245"/>
      <c r="H229" s="245"/>
      <c r="I229" s="245"/>
      <c r="J229" s="245"/>
      <c r="K229" s="245"/>
      <c r="L229" s="245"/>
      <c r="M229" s="245"/>
      <c r="N229" s="245"/>
      <c r="O229" s="247"/>
      <c r="P229" s="247"/>
      <c r="Q229" s="247"/>
      <c r="R229" s="247"/>
      <c r="S229" s="247"/>
      <c r="T229" s="247"/>
      <c r="U229" s="247"/>
      <c r="V229" s="247"/>
      <c r="W229" s="247"/>
      <c r="X229" s="247"/>
      <c r="Y229" s="247"/>
      <c r="Z229" s="247"/>
      <c r="AA229" s="247"/>
      <c r="AB229" s="247"/>
      <c r="AC229" s="247"/>
      <c r="AD229" s="245"/>
    </row>
    <row r="230" spans="2:30" x14ac:dyDescent="0.2">
      <c r="B230" s="245"/>
      <c r="C230" s="245"/>
      <c r="D230" s="245"/>
      <c r="E230" s="245"/>
      <c r="F230" s="245"/>
      <c r="G230" s="245"/>
      <c r="H230" s="245"/>
      <c r="I230" s="245"/>
      <c r="J230" s="245"/>
      <c r="K230" s="245"/>
      <c r="L230" s="245"/>
      <c r="M230" s="245"/>
      <c r="N230" s="245"/>
      <c r="O230" s="247"/>
      <c r="P230" s="247"/>
      <c r="Q230" s="247"/>
      <c r="R230" s="247"/>
      <c r="S230" s="247"/>
      <c r="T230" s="247"/>
      <c r="U230" s="247"/>
      <c r="V230" s="247"/>
      <c r="W230" s="247"/>
      <c r="X230" s="247"/>
      <c r="Y230" s="247"/>
      <c r="Z230" s="247"/>
      <c r="AA230" s="247"/>
      <c r="AB230" s="247"/>
      <c r="AC230" s="247"/>
      <c r="AD230" s="245"/>
    </row>
    <row r="231" spans="2:30" x14ac:dyDescent="0.2">
      <c r="B231" s="245"/>
      <c r="C231" s="245"/>
      <c r="D231" s="245"/>
      <c r="E231" s="245"/>
      <c r="F231" s="245"/>
      <c r="G231" s="245"/>
      <c r="H231" s="245"/>
      <c r="I231" s="245"/>
      <c r="J231" s="245"/>
      <c r="K231" s="245"/>
      <c r="L231" s="245"/>
      <c r="M231" s="245"/>
      <c r="N231" s="245"/>
      <c r="O231" s="247"/>
      <c r="P231" s="247"/>
      <c r="Q231" s="247"/>
      <c r="R231" s="247"/>
      <c r="S231" s="247"/>
      <c r="T231" s="247"/>
      <c r="U231" s="247"/>
      <c r="V231" s="247"/>
      <c r="W231" s="247"/>
      <c r="X231" s="247"/>
      <c r="Y231" s="247"/>
      <c r="Z231" s="247"/>
      <c r="AA231" s="247"/>
      <c r="AB231" s="247"/>
      <c r="AC231" s="247"/>
      <c r="AD231" s="245"/>
    </row>
    <row r="232" spans="2:30" x14ac:dyDescent="0.2">
      <c r="B232" s="245"/>
      <c r="C232" s="245"/>
      <c r="D232" s="245"/>
      <c r="E232" s="245"/>
      <c r="F232" s="245"/>
      <c r="G232" s="245"/>
      <c r="H232" s="245"/>
      <c r="I232" s="245"/>
      <c r="J232" s="245"/>
      <c r="K232" s="245"/>
      <c r="L232" s="245"/>
      <c r="M232" s="245"/>
      <c r="N232" s="245"/>
      <c r="O232" s="247"/>
      <c r="P232" s="247"/>
      <c r="Q232" s="247"/>
      <c r="R232" s="247"/>
      <c r="S232" s="247"/>
      <c r="T232" s="247"/>
      <c r="U232" s="247"/>
      <c r="V232" s="247"/>
      <c r="W232" s="247"/>
      <c r="X232" s="247"/>
      <c r="Y232" s="247"/>
      <c r="Z232" s="247"/>
      <c r="AA232" s="247"/>
      <c r="AB232" s="247"/>
      <c r="AC232" s="247"/>
      <c r="AD232" s="245"/>
    </row>
    <row r="233" spans="2:30" x14ac:dyDescent="0.2">
      <c r="B233" s="245"/>
      <c r="C233" s="245"/>
      <c r="D233" s="245"/>
      <c r="E233" s="245"/>
      <c r="F233" s="245"/>
      <c r="G233" s="245"/>
      <c r="H233" s="245"/>
      <c r="I233" s="245"/>
      <c r="J233" s="245"/>
      <c r="K233" s="245"/>
      <c r="L233" s="245"/>
      <c r="M233" s="245"/>
      <c r="N233" s="245"/>
      <c r="O233" s="247"/>
      <c r="P233" s="247"/>
      <c r="Q233" s="247"/>
      <c r="R233" s="247"/>
      <c r="S233" s="247"/>
      <c r="T233" s="247"/>
      <c r="U233" s="247"/>
      <c r="V233" s="247"/>
      <c r="W233" s="247"/>
      <c r="X233" s="247"/>
      <c r="Y233" s="247"/>
      <c r="Z233" s="247"/>
      <c r="AA233" s="247"/>
      <c r="AB233" s="247"/>
      <c r="AC233" s="247"/>
      <c r="AD233" s="245"/>
    </row>
    <row r="234" spans="2:30" x14ac:dyDescent="0.2">
      <c r="B234" s="245"/>
      <c r="C234" s="245"/>
      <c r="D234" s="245"/>
      <c r="E234" s="245"/>
      <c r="F234" s="245"/>
      <c r="G234" s="245"/>
      <c r="H234" s="245"/>
      <c r="I234" s="245"/>
      <c r="J234" s="245"/>
      <c r="K234" s="245"/>
      <c r="L234" s="245"/>
      <c r="M234" s="245"/>
      <c r="N234" s="245"/>
      <c r="O234" s="247"/>
      <c r="P234" s="247"/>
      <c r="Q234" s="247"/>
      <c r="R234" s="247"/>
      <c r="S234" s="247"/>
      <c r="T234" s="247"/>
      <c r="U234" s="247"/>
      <c r="V234" s="247"/>
      <c r="W234" s="247"/>
      <c r="X234" s="247"/>
      <c r="Y234" s="247"/>
      <c r="Z234" s="247"/>
      <c r="AA234" s="247"/>
      <c r="AB234" s="247"/>
      <c r="AC234" s="247"/>
      <c r="AD234" s="245"/>
    </row>
    <row r="235" spans="2:30" x14ac:dyDescent="0.2">
      <c r="B235" s="245"/>
      <c r="C235" s="245"/>
      <c r="D235" s="245"/>
      <c r="E235" s="245"/>
      <c r="F235" s="245"/>
      <c r="G235" s="245"/>
      <c r="H235" s="245"/>
      <c r="I235" s="245"/>
      <c r="J235" s="245"/>
      <c r="K235" s="245"/>
      <c r="L235" s="245"/>
      <c r="M235" s="245"/>
      <c r="N235" s="245"/>
      <c r="O235" s="247"/>
      <c r="P235" s="247"/>
      <c r="Q235" s="247"/>
      <c r="R235" s="247"/>
      <c r="S235" s="247"/>
      <c r="T235" s="247"/>
      <c r="U235" s="247"/>
      <c r="V235" s="247"/>
      <c r="W235" s="247"/>
      <c r="X235" s="247"/>
      <c r="Y235" s="247"/>
      <c r="Z235" s="247"/>
      <c r="AA235" s="247"/>
      <c r="AB235" s="247"/>
      <c r="AC235" s="247"/>
      <c r="AD235" s="245"/>
    </row>
    <row r="236" spans="2:30" x14ac:dyDescent="0.2">
      <c r="B236" s="245"/>
      <c r="C236" s="245"/>
      <c r="D236" s="245"/>
      <c r="E236" s="245"/>
      <c r="F236" s="245"/>
      <c r="G236" s="245"/>
      <c r="H236" s="245"/>
      <c r="I236" s="245"/>
      <c r="J236" s="245"/>
      <c r="K236" s="245"/>
      <c r="L236" s="245"/>
      <c r="M236" s="245"/>
      <c r="N236" s="245"/>
      <c r="O236" s="247"/>
      <c r="P236" s="247"/>
      <c r="Q236" s="247"/>
      <c r="R236" s="247"/>
      <c r="S236" s="247"/>
      <c r="T236" s="247"/>
      <c r="U236" s="247"/>
      <c r="V236" s="247"/>
      <c r="W236" s="247"/>
      <c r="X236" s="247"/>
      <c r="Y236" s="247"/>
      <c r="Z236" s="247"/>
      <c r="AA236" s="247"/>
      <c r="AB236" s="247"/>
      <c r="AC236" s="247"/>
      <c r="AD236" s="245"/>
    </row>
    <row r="237" spans="2:30" x14ac:dyDescent="0.2">
      <c r="B237" s="245"/>
      <c r="C237" s="245"/>
      <c r="D237" s="245"/>
      <c r="E237" s="245"/>
      <c r="F237" s="245"/>
      <c r="G237" s="245"/>
      <c r="H237" s="245"/>
      <c r="I237" s="245"/>
      <c r="J237" s="245"/>
      <c r="K237" s="245"/>
      <c r="L237" s="245"/>
      <c r="M237" s="245"/>
      <c r="N237" s="245"/>
      <c r="O237" s="247"/>
      <c r="P237" s="247"/>
      <c r="Q237" s="247"/>
      <c r="R237" s="247"/>
      <c r="S237" s="247"/>
      <c r="T237" s="247"/>
      <c r="U237" s="247"/>
      <c r="V237" s="247"/>
      <c r="W237" s="247"/>
      <c r="X237" s="247"/>
      <c r="Y237" s="247"/>
      <c r="Z237" s="247"/>
      <c r="AA237" s="247"/>
      <c r="AB237" s="247"/>
      <c r="AC237" s="247"/>
      <c r="AD237" s="245"/>
    </row>
    <row r="238" spans="2:30" x14ac:dyDescent="0.2">
      <c r="B238" s="245"/>
      <c r="C238" s="245"/>
      <c r="D238" s="245"/>
      <c r="E238" s="245"/>
      <c r="F238" s="245"/>
      <c r="G238" s="245"/>
      <c r="H238" s="245"/>
      <c r="I238" s="245"/>
      <c r="J238" s="245"/>
      <c r="K238" s="245"/>
      <c r="L238" s="245"/>
      <c r="M238" s="245"/>
      <c r="N238" s="245"/>
      <c r="O238" s="247"/>
      <c r="P238" s="247"/>
      <c r="Q238" s="247"/>
      <c r="R238" s="247"/>
      <c r="S238" s="247"/>
      <c r="T238" s="247"/>
      <c r="U238" s="247"/>
      <c r="V238" s="247"/>
      <c r="W238" s="247"/>
      <c r="X238" s="247"/>
      <c r="Y238" s="247"/>
      <c r="Z238" s="247"/>
      <c r="AA238" s="247"/>
      <c r="AB238" s="247"/>
      <c r="AC238" s="247"/>
      <c r="AD238" s="245"/>
    </row>
    <row r="239" spans="2:30" x14ac:dyDescent="0.2">
      <c r="B239" s="245"/>
      <c r="C239" s="245"/>
      <c r="D239" s="245"/>
      <c r="E239" s="245"/>
      <c r="F239" s="245"/>
      <c r="G239" s="245"/>
      <c r="H239" s="245"/>
      <c r="I239" s="245"/>
      <c r="J239" s="245"/>
      <c r="K239" s="245"/>
      <c r="L239" s="245"/>
      <c r="M239" s="245"/>
      <c r="N239" s="245"/>
      <c r="O239" s="247"/>
      <c r="P239" s="247"/>
      <c r="Q239" s="247"/>
      <c r="R239" s="247"/>
      <c r="S239" s="247"/>
      <c r="T239" s="247"/>
      <c r="U239" s="247"/>
      <c r="V239" s="247"/>
      <c r="W239" s="247"/>
      <c r="X239" s="247"/>
      <c r="Y239" s="247"/>
      <c r="Z239" s="247"/>
      <c r="AA239" s="247"/>
      <c r="AB239" s="247"/>
      <c r="AC239" s="247"/>
      <c r="AD239" s="245"/>
    </row>
    <row r="240" spans="2:30" x14ac:dyDescent="0.2">
      <c r="B240" s="245"/>
      <c r="C240" s="245"/>
      <c r="D240" s="245"/>
      <c r="E240" s="245"/>
      <c r="F240" s="245"/>
      <c r="G240" s="245"/>
      <c r="H240" s="245"/>
      <c r="I240" s="245"/>
      <c r="J240" s="245"/>
      <c r="K240" s="245"/>
      <c r="L240" s="245"/>
      <c r="M240" s="245"/>
      <c r="N240" s="245"/>
      <c r="O240" s="247"/>
      <c r="P240" s="247"/>
      <c r="Q240" s="247"/>
      <c r="R240" s="247"/>
      <c r="S240" s="247"/>
      <c r="T240" s="247"/>
      <c r="U240" s="247"/>
      <c r="V240" s="247"/>
      <c r="W240" s="247"/>
      <c r="X240" s="247"/>
      <c r="Y240" s="247"/>
      <c r="Z240" s="247"/>
      <c r="AA240" s="247"/>
      <c r="AB240" s="247"/>
      <c r="AC240" s="247"/>
      <c r="AD240" s="245"/>
    </row>
    <row r="241" spans="2:30" x14ac:dyDescent="0.2">
      <c r="B241" s="245"/>
      <c r="C241" s="245"/>
      <c r="D241" s="245"/>
      <c r="E241" s="245"/>
      <c r="F241" s="245"/>
      <c r="G241" s="245"/>
      <c r="H241" s="245"/>
      <c r="I241" s="245"/>
      <c r="J241" s="245"/>
      <c r="K241" s="245"/>
      <c r="L241" s="245"/>
      <c r="M241" s="245"/>
      <c r="N241" s="245"/>
      <c r="O241" s="247"/>
      <c r="P241" s="247"/>
      <c r="Q241" s="247"/>
      <c r="R241" s="247"/>
      <c r="S241" s="247"/>
      <c r="T241" s="247"/>
      <c r="U241" s="247"/>
      <c r="V241" s="247"/>
      <c r="W241" s="247"/>
      <c r="X241" s="247"/>
      <c r="Y241" s="247"/>
      <c r="Z241" s="247"/>
      <c r="AA241" s="247"/>
      <c r="AB241" s="247"/>
      <c r="AC241" s="247"/>
      <c r="AD241" s="245"/>
    </row>
    <row r="242" spans="2:30" x14ac:dyDescent="0.2">
      <c r="B242" s="245"/>
      <c r="C242" s="245"/>
      <c r="D242" s="245"/>
      <c r="E242" s="245"/>
      <c r="F242" s="245"/>
      <c r="G242" s="245"/>
      <c r="H242" s="245"/>
      <c r="I242" s="245"/>
      <c r="J242" s="245"/>
      <c r="K242" s="245"/>
      <c r="L242" s="245"/>
      <c r="M242" s="245"/>
      <c r="N242" s="245"/>
      <c r="O242" s="247"/>
      <c r="P242" s="247"/>
      <c r="Q242" s="247"/>
      <c r="R242" s="247"/>
      <c r="S242" s="247"/>
      <c r="T242" s="247"/>
      <c r="U242" s="247"/>
      <c r="V242" s="247"/>
      <c r="W242" s="247"/>
      <c r="X242" s="247"/>
      <c r="Y242" s="247"/>
      <c r="Z242" s="247"/>
      <c r="AA242" s="247"/>
      <c r="AB242" s="247"/>
      <c r="AC242" s="247"/>
      <c r="AD242" s="245"/>
    </row>
    <row r="243" spans="2:30" x14ac:dyDescent="0.2">
      <c r="B243" s="245"/>
      <c r="C243" s="245"/>
      <c r="D243" s="245"/>
      <c r="E243" s="245"/>
      <c r="F243" s="245"/>
      <c r="G243" s="245"/>
      <c r="H243" s="245"/>
      <c r="I243" s="245"/>
      <c r="J243" s="245"/>
      <c r="K243" s="245"/>
      <c r="L243" s="245"/>
      <c r="M243" s="245"/>
      <c r="N243" s="245"/>
      <c r="O243" s="247"/>
      <c r="P243" s="247"/>
      <c r="Q243" s="247"/>
      <c r="R243" s="247"/>
      <c r="S243" s="247"/>
      <c r="T243" s="247"/>
      <c r="U243" s="247"/>
      <c r="V243" s="247"/>
      <c r="W243" s="247"/>
      <c r="X243" s="247"/>
      <c r="Y243" s="247"/>
      <c r="Z243" s="247"/>
      <c r="AA243" s="247"/>
      <c r="AB243" s="247"/>
      <c r="AC243" s="247"/>
      <c r="AD243" s="245"/>
    </row>
    <row r="244" spans="2:30" x14ac:dyDescent="0.2">
      <c r="B244" s="245"/>
      <c r="C244" s="245"/>
      <c r="D244" s="245"/>
      <c r="E244" s="245"/>
      <c r="F244" s="245"/>
      <c r="G244" s="245"/>
      <c r="H244" s="245"/>
      <c r="I244" s="245"/>
      <c r="J244" s="245"/>
      <c r="K244" s="245"/>
      <c r="L244" s="245"/>
      <c r="M244" s="245"/>
      <c r="N244" s="245"/>
      <c r="O244" s="247"/>
      <c r="P244" s="247"/>
      <c r="Q244" s="247"/>
      <c r="R244" s="247"/>
      <c r="S244" s="247"/>
      <c r="T244" s="247"/>
      <c r="U244" s="247"/>
      <c r="V244" s="247"/>
      <c r="W244" s="247"/>
      <c r="X244" s="247"/>
      <c r="Y244" s="247"/>
      <c r="Z244" s="247"/>
      <c r="AA244" s="247"/>
      <c r="AB244" s="247"/>
      <c r="AC244" s="247"/>
      <c r="AD244" s="245"/>
    </row>
    <row r="245" spans="2:30" x14ac:dyDescent="0.2">
      <c r="B245" s="245"/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5"/>
      <c r="O245" s="247"/>
      <c r="P245" s="247"/>
      <c r="Q245" s="247"/>
      <c r="R245" s="247"/>
      <c r="S245" s="247"/>
      <c r="T245" s="247"/>
      <c r="U245" s="247"/>
      <c r="V245" s="247"/>
      <c r="W245" s="247"/>
      <c r="X245" s="247"/>
      <c r="Y245" s="247"/>
      <c r="Z245" s="247"/>
      <c r="AA245" s="247"/>
      <c r="AB245" s="247"/>
      <c r="AC245" s="247"/>
      <c r="AD245" s="245"/>
    </row>
    <row r="246" spans="2:30" x14ac:dyDescent="0.2">
      <c r="B246" s="245"/>
      <c r="C246" s="245"/>
      <c r="D246" s="245"/>
      <c r="E246" s="245"/>
      <c r="F246" s="245"/>
      <c r="G246" s="245"/>
      <c r="H246" s="245"/>
      <c r="I246" s="245"/>
      <c r="J246" s="245"/>
      <c r="K246" s="245"/>
      <c r="L246" s="245"/>
      <c r="M246" s="245"/>
      <c r="N246" s="245"/>
      <c r="O246" s="247"/>
      <c r="P246" s="247"/>
      <c r="Q246" s="247"/>
      <c r="R246" s="247"/>
      <c r="S246" s="247"/>
      <c r="T246" s="247"/>
      <c r="U246" s="247"/>
      <c r="V246" s="247"/>
      <c r="W246" s="247"/>
      <c r="X246" s="247"/>
      <c r="Y246" s="247"/>
      <c r="Z246" s="247"/>
      <c r="AA246" s="247"/>
      <c r="AB246" s="247"/>
      <c r="AC246" s="247"/>
      <c r="AD246" s="245"/>
    </row>
    <row r="247" spans="2:30" x14ac:dyDescent="0.2">
      <c r="B247" s="252"/>
      <c r="C247" s="252"/>
      <c r="D247" s="252"/>
      <c r="E247" s="252"/>
      <c r="F247" s="252"/>
      <c r="G247" s="252"/>
      <c r="H247" s="252"/>
      <c r="I247" s="252"/>
      <c r="J247" s="252"/>
      <c r="K247" s="252"/>
      <c r="L247" s="252"/>
      <c r="M247" s="252"/>
      <c r="N247" s="252"/>
      <c r="O247" s="253"/>
      <c r="P247" s="253"/>
      <c r="Q247" s="253"/>
      <c r="R247" s="253"/>
      <c r="S247" s="253"/>
      <c r="T247" s="253"/>
      <c r="U247" s="253"/>
      <c r="V247" s="253"/>
      <c r="W247" s="253"/>
      <c r="X247" s="253"/>
      <c r="Y247" s="253"/>
      <c r="Z247" s="253"/>
      <c r="AA247" s="253"/>
      <c r="AB247" s="253"/>
      <c r="AC247" s="253"/>
      <c r="AD247" s="252"/>
    </row>
    <row r="248" spans="2:30" x14ac:dyDescent="0.2">
      <c r="B248" s="252"/>
      <c r="C248" s="252"/>
      <c r="D248" s="252"/>
      <c r="E248" s="252"/>
      <c r="F248" s="252"/>
      <c r="G248" s="252"/>
      <c r="H248" s="252"/>
      <c r="I248" s="252"/>
      <c r="J248" s="252"/>
      <c r="K248" s="252"/>
      <c r="L248" s="252"/>
      <c r="M248" s="252"/>
      <c r="N248" s="252"/>
      <c r="O248" s="253"/>
      <c r="P248" s="253"/>
      <c r="Q248" s="253"/>
      <c r="R248" s="253"/>
      <c r="S248" s="253"/>
      <c r="T248" s="253"/>
      <c r="U248" s="253"/>
      <c r="V248" s="253"/>
      <c r="W248" s="253"/>
      <c r="X248" s="253"/>
      <c r="Y248" s="253"/>
      <c r="Z248" s="253"/>
      <c r="AA248" s="253"/>
      <c r="AB248" s="253"/>
      <c r="AC248" s="253"/>
      <c r="AD248" s="252"/>
    </row>
    <row r="249" spans="2:30" x14ac:dyDescent="0.2">
      <c r="B249" s="252"/>
      <c r="C249" s="252"/>
      <c r="D249" s="252"/>
      <c r="E249" s="252"/>
      <c r="F249" s="252"/>
      <c r="G249" s="252"/>
      <c r="H249" s="252"/>
      <c r="I249" s="252"/>
      <c r="J249" s="252"/>
      <c r="K249" s="252"/>
      <c r="L249" s="252"/>
      <c r="M249" s="252"/>
      <c r="N249" s="252"/>
      <c r="O249" s="253"/>
      <c r="P249" s="253"/>
      <c r="Q249" s="253"/>
      <c r="R249" s="253"/>
      <c r="S249" s="253"/>
      <c r="T249" s="253"/>
      <c r="U249" s="253"/>
      <c r="V249" s="253"/>
      <c r="W249" s="253"/>
      <c r="X249" s="253"/>
      <c r="Y249" s="253"/>
      <c r="Z249" s="253"/>
      <c r="AA249" s="253"/>
      <c r="AB249" s="253"/>
      <c r="AC249" s="253"/>
      <c r="AD249" s="252"/>
    </row>
    <row r="250" spans="2:30" x14ac:dyDescent="0.2">
      <c r="B250" s="252"/>
      <c r="C250" s="252"/>
      <c r="D250" s="252"/>
      <c r="E250" s="252"/>
      <c r="F250" s="252"/>
      <c r="G250" s="252"/>
      <c r="H250" s="252"/>
      <c r="I250" s="252"/>
      <c r="J250" s="252"/>
      <c r="K250" s="252"/>
      <c r="L250" s="252"/>
      <c r="M250" s="252"/>
      <c r="N250" s="252"/>
      <c r="O250" s="253"/>
      <c r="P250" s="253"/>
      <c r="Q250" s="253"/>
      <c r="R250" s="253"/>
      <c r="S250" s="253"/>
      <c r="T250" s="253"/>
      <c r="U250" s="253"/>
      <c r="V250" s="253"/>
      <c r="W250" s="253"/>
      <c r="X250" s="253"/>
      <c r="Y250" s="253"/>
      <c r="Z250" s="253"/>
      <c r="AA250" s="253"/>
      <c r="AB250" s="253"/>
      <c r="AC250" s="253"/>
      <c r="AD250" s="252"/>
    </row>
    <row r="251" spans="2:30" x14ac:dyDescent="0.2">
      <c r="B251" s="252"/>
      <c r="C251" s="252"/>
      <c r="D251" s="252"/>
      <c r="E251" s="252"/>
      <c r="F251" s="252"/>
      <c r="G251" s="252"/>
      <c r="H251" s="252"/>
      <c r="I251" s="252"/>
      <c r="J251" s="252"/>
      <c r="K251" s="252"/>
      <c r="L251" s="252"/>
      <c r="M251" s="252"/>
      <c r="N251" s="252"/>
      <c r="O251" s="253"/>
      <c r="P251" s="253"/>
      <c r="Q251" s="253"/>
      <c r="R251" s="253"/>
      <c r="S251" s="253"/>
      <c r="T251" s="253"/>
      <c r="U251" s="253"/>
      <c r="V251" s="253"/>
      <c r="W251" s="253"/>
      <c r="X251" s="253"/>
      <c r="Y251" s="253"/>
      <c r="Z251" s="253"/>
      <c r="AA251" s="253"/>
      <c r="AB251" s="253"/>
      <c r="AC251" s="253"/>
      <c r="AD251" s="252"/>
    </row>
    <row r="252" spans="2:30" x14ac:dyDescent="0.2">
      <c r="B252" s="252"/>
      <c r="C252" s="252"/>
      <c r="D252" s="252"/>
      <c r="E252" s="252"/>
      <c r="F252" s="252"/>
      <c r="G252" s="252"/>
      <c r="H252" s="252"/>
      <c r="I252" s="252"/>
      <c r="J252" s="252"/>
      <c r="K252" s="252"/>
      <c r="L252" s="252"/>
      <c r="M252" s="252"/>
      <c r="N252" s="252"/>
      <c r="O252" s="253"/>
      <c r="P252" s="253"/>
      <c r="Q252" s="253"/>
      <c r="R252" s="253"/>
      <c r="S252" s="253"/>
      <c r="T252" s="253"/>
      <c r="U252" s="253"/>
      <c r="V252" s="253"/>
      <c r="W252" s="253"/>
      <c r="X252" s="253"/>
      <c r="Y252" s="253"/>
      <c r="Z252" s="253"/>
      <c r="AA252" s="253"/>
      <c r="AB252" s="253"/>
      <c r="AC252" s="253"/>
      <c r="AD252" s="252"/>
    </row>
  </sheetData>
  <mergeCells count="12">
    <mergeCell ref="AC7:AC8"/>
    <mergeCell ref="AD7:AD8"/>
    <mergeCell ref="B1:AD1"/>
    <mergeCell ref="B3:AD3"/>
    <mergeCell ref="B4:AD4"/>
    <mergeCell ref="B5:AD5"/>
    <mergeCell ref="B6:AD6"/>
    <mergeCell ref="B7:B8"/>
    <mergeCell ref="C7:N7"/>
    <mergeCell ref="O7:O8"/>
    <mergeCell ref="P7:AA7"/>
    <mergeCell ref="AB7:AB8"/>
  </mergeCells>
  <printOptions horizontalCentered="1"/>
  <pageMargins left="0" right="0" top="0" bottom="0" header="0" footer="0"/>
  <pageSetup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</vt:lpstr>
      <vt:lpstr>PP (EST)</vt:lpstr>
      <vt:lpstr>PP!Área_de_impresión</vt:lpstr>
      <vt:lpstr>'PP (EST)'!Área_de_impresión</vt:lpstr>
      <vt:lpstr>PP!Títulos_a_imprimir</vt:lpstr>
      <vt:lpstr>'PP (EST)'!Títulos_a_imprimir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2024-05-01T14:36:03Z</dcterms:created>
  <dcterms:modified xsi:type="dcterms:W3CDTF">2024-05-01T14:41:36Z</dcterms:modified>
</cp:coreProperties>
</file>