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4\INGRESOS FISCALES PARA INTERNET 2024\"/>
    </mc:Choice>
  </mc:AlternateContent>
  <xr:revisionPtr revIDLastSave="0" documentId="8_{247C53F3-278B-416C-996A-BAF26927851C}" xr6:coauthVersionLast="47" xr6:coauthVersionMax="47" xr10:uidLastSave="{00000000-0000-0000-0000-000000000000}"/>
  <bookViews>
    <workbookView xWindow="-120" yWindow="-120" windowWidth="29040" windowHeight="15720" xr2:uid="{42EED887-1DFB-4098-A9CE-C352B6E6DB54}"/>
  </bookViews>
  <sheets>
    <sheet name="TESORERIA " sheetId="1" r:id="rId1"/>
    <sheet name="TESORERIA (EST)" sheetId="2" r:id="rId2"/>
    <sheet name="cut presupuestaria" sheetId="3" r:id="rId3"/>
  </sheets>
  <externalReferences>
    <externalReference r:id="rId4"/>
    <externalReference r:id="rId5"/>
    <externalReference r:id="rId6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2">'cut presupuestaria'!$B$3:$AD$30</definedName>
    <definedName name="_xlnm.Print_Area" localSheetId="0">'TESORERIA '!$B$3:$AD$89</definedName>
    <definedName name="_xlnm.Print_Area" localSheetId="1">'TESORERIA (EST)'!$A$1:$AD$58</definedName>
    <definedName name="Button_13">"CLAGA2000_Consolidado_2001_List"</definedName>
    <definedName name="FORMATO">#N/A</definedName>
    <definedName name="FUENTE" localSheetId="2">#REF!</definedName>
    <definedName name="FUENTE">#REF!</definedName>
    <definedName name="OCTUBRE">#N/A</definedName>
    <definedName name="ROS">#N/A</definedName>
    <definedName name="_xlnm.Print_Titles" localSheetId="2">'cut presupuestaria'!$3:$7</definedName>
    <definedName name="_xlnm.Print_Titles" localSheetId="0">'TESORERIA 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4" i="3" l="1"/>
  <c r="AD63" i="3"/>
  <c r="AC63" i="3"/>
  <c r="AB63" i="3"/>
  <c r="O63" i="3"/>
  <c r="M63" i="3"/>
  <c r="M62" i="3" s="1"/>
  <c r="M61" i="3" s="1"/>
  <c r="L63" i="3"/>
  <c r="G63" i="3"/>
  <c r="G62" i="3" s="1"/>
  <c r="G61" i="3" s="1"/>
  <c r="F63" i="3"/>
  <c r="F62" i="3" s="1"/>
  <c r="F61" i="3" s="1"/>
  <c r="AA62" i="3"/>
  <c r="Z62" i="3"/>
  <c r="Y62" i="3"/>
  <c r="X62" i="3"/>
  <c r="X61" i="3" s="1"/>
  <c r="W62" i="3"/>
  <c r="W61" i="3" s="1"/>
  <c r="V62" i="3"/>
  <c r="U62" i="3"/>
  <c r="T62" i="3"/>
  <c r="S62" i="3"/>
  <c r="R62" i="3"/>
  <c r="R61" i="3" s="1"/>
  <c r="Q62" i="3"/>
  <c r="Q61" i="3" s="1"/>
  <c r="P62" i="3"/>
  <c r="L62" i="3"/>
  <c r="L61" i="3" s="1"/>
  <c r="K62" i="3"/>
  <c r="K61" i="3" s="1"/>
  <c r="E62" i="3"/>
  <c r="E61" i="3" s="1"/>
  <c r="AA61" i="3"/>
  <c r="Z61" i="3"/>
  <c r="Y61" i="3"/>
  <c r="V61" i="3"/>
  <c r="U61" i="3"/>
  <c r="T61" i="3"/>
  <c r="S61" i="3"/>
  <c r="P61" i="3"/>
  <c r="AB60" i="3"/>
  <c r="N60" i="3"/>
  <c r="M60" i="3"/>
  <c r="L60" i="3"/>
  <c r="K60" i="3"/>
  <c r="J60" i="3"/>
  <c r="I60" i="3"/>
  <c r="H60" i="3"/>
  <c r="G60" i="3"/>
  <c r="F60" i="3"/>
  <c r="E60" i="3"/>
  <c r="D60" i="3"/>
  <c r="C60" i="3"/>
  <c r="AB59" i="3"/>
  <c r="N59" i="3"/>
  <c r="M59" i="3"/>
  <c r="L59" i="3"/>
  <c r="K59" i="3"/>
  <c r="J59" i="3"/>
  <c r="I59" i="3"/>
  <c r="H59" i="3"/>
  <c r="G59" i="3"/>
  <c r="F59" i="3"/>
  <c r="E59" i="3"/>
  <c r="D59" i="3"/>
  <c r="C59" i="3"/>
  <c r="O59" i="3" s="1"/>
  <c r="AD59" i="3" s="1"/>
  <c r="AA58" i="3"/>
  <c r="Z58" i="3"/>
  <c r="Z57" i="3" s="1"/>
  <c r="Y58" i="3"/>
  <c r="X58" i="3"/>
  <c r="W58" i="3"/>
  <c r="I58" i="3"/>
  <c r="I57" i="3" s="1"/>
  <c r="G58" i="3"/>
  <c r="G57" i="3" s="1"/>
  <c r="Y57" i="3"/>
  <c r="X57" i="3"/>
  <c r="W57" i="3"/>
  <c r="V57" i="3"/>
  <c r="U57" i="3"/>
  <c r="T57" i="3"/>
  <c r="S57" i="3"/>
  <c r="R57" i="3"/>
  <c r="Q57" i="3"/>
  <c r="P57" i="3"/>
  <c r="M57" i="3"/>
  <c r="AB56" i="3"/>
  <c r="AB55" i="3" s="1"/>
  <c r="J56" i="3"/>
  <c r="J55" i="3" s="1"/>
  <c r="C56" i="3"/>
  <c r="C55" i="3" s="1"/>
  <c r="AA55" i="3"/>
  <c r="Z55" i="3"/>
  <c r="Y55" i="3"/>
  <c r="X55" i="3"/>
  <c r="W55" i="3"/>
  <c r="V55" i="3"/>
  <c r="U55" i="3"/>
  <c r="T55" i="3"/>
  <c r="S55" i="3"/>
  <c r="R55" i="3"/>
  <c r="Q55" i="3"/>
  <c r="P55" i="3"/>
  <c r="N55" i="3"/>
  <c r="AB54" i="3"/>
  <c r="L54" i="3"/>
  <c r="L51" i="3" s="1"/>
  <c r="L50" i="3" s="1"/>
  <c r="E54" i="3"/>
  <c r="AB53" i="3"/>
  <c r="AB52" i="3" s="1"/>
  <c r="AB51" i="3" s="1"/>
  <c r="AB50" i="3" s="1"/>
  <c r="K53" i="3"/>
  <c r="K52" i="3" s="1"/>
  <c r="AA52" i="3"/>
  <c r="AA51" i="3" s="1"/>
  <c r="AA50" i="3" s="1"/>
  <c r="Z52" i="3"/>
  <c r="Z51" i="3" s="1"/>
  <c r="Y52" i="3"/>
  <c r="Y51" i="3" s="1"/>
  <c r="Y50" i="3" s="1"/>
  <c r="Y49" i="3" s="1"/>
  <c r="X52" i="3"/>
  <c r="W52" i="3"/>
  <c r="V52" i="3"/>
  <c r="U52" i="3"/>
  <c r="U51" i="3" s="1"/>
  <c r="T52" i="3"/>
  <c r="T51" i="3" s="1"/>
  <c r="S52" i="3"/>
  <c r="S51" i="3" s="1"/>
  <c r="S50" i="3" s="1"/>
  <c r="S49" i="3" s="1"/>
  <c r="S43" i="3" s="1"/>
  <c r="S65" i="3" s="1"/>
  <c r="R52" i="3"/>
  <c r="Q52" i="3"/>
  <c r="P52" i="3"/>
  <c r="H52" i="3"/>
  <c r="H51" i="3" s="1"/>
  <c r="H50" i="3" s="1"/>
  <c r="X51" i="3"/>
  <c r="X50" i="3" s="1"/>
  <c r="X49" i="3" s="1"/>
  <c r="W51" i="3"/>
  <c r="V51" i="3"/>
  <c r="R51" i="3"/>
  <c r="R50" i="3" s="1"/>
  <c r="Q51" i="3"/>
  <c r="P51" i="3"/>
  <c r="W50" i="3"/>
  <c r="W49" i="3" s="1"/>
  <c r="V50" i="3"/>
  <c r="V49" i="3" s="1"/>
  <c r="U50" i="3"/>
  <c r="U49" i="3" s="1"/>
  <c r="Q50" i="3"/>
  <c r="P50" i="3"/>
  <c r="P49" i="3" s="1"/>
  <c r="AB48" i="3"/>
  <c r="M48" i="3"/>
  <c r="M47" i="3" s="1"/>
  <c r="M46" i="3" s="1"/>
  <c r="F48" i="3"/>
  <c r="F47" i="3" s="1"/>
  <c r="F46" i="3" s="1"/>
  <c r="F45" i="3" s="1"/>
  <c r="F44" i="3" s="1"/>
  <c r="AB47" i="3"/>
  <c r="AB46" i="3" s="1"/>
  <c r="AB45" i="3" s="1"/>
  <c r="AB44" i="3" s="1"/>
  <c r="AA47" i="3"/>
  <c r="AA46" i="3" s="1"/>
  <c r="AA45" i="3" s="1"/>
  <c r="AA44" i="3" s="1"/>
  <c r="Z47" i="3"/>
  <c r="Y47" i="3"/>
  <c r="X47" i="3"/>
  <c r="W47" i="3"/>
  <c r="W46" i="3" s="1"/>
  <c r="W45" i="3" s="1"/>
  <c r="V47" i="3"/>
  <c r="V46" i="3" s="1"/>
  <c r="V45" i="3" s="1"/>
  <c r="U47" i="3"/>
  <c r="U46" i="3" s="1"/>
  <c r="U45" i="3" s="1"/>
  <c r="U44" i="3" s="1"/>
  <c r="U43" i="3" s="1"/>
  <c r="U65" i="3" s="1"/>
  <c r="T47" i="3"/>
  <c r="S47" i="3"/>
  <c r="R47" i="3"/>
  <c r="Q47" i="3"/>
  <c r="Q46" i="3" s="1"/>
  <c r="Q45" i="3" s="1"/>
  <c r="P47" i="3"/>
  <c r="P46" i="3" s="1"/>
  <c r="P45" i="3" s="1"/>
  <c r="P44" i="3" s="1"/>
  <c r="I47" i="3"/>
  <c r="I46" i="3" s="1"/>
  <c r="I45" i="3" s="1"/>
  <c r="I44" i="3" s="1"/>
  <c r="C47" i="3"/>
  <c r="C46" i="3" s="1"/>
  <c r="C45" i="3" s="1"/>
  <c r="C44" i="3" s="1"/>
  <c r="Z46" i="3"/>
  <c r="Z45" i="3" s="1"/>
  <c r="Z44" i="3" s="1"/>
  <c r="Y46" i="3"/>
  <c r="Y45" i="3" s="1"/>
  <c r="Y44" i="3" s="1"/>
  <c r="X46" i="3"/>
  <c r="T46" i="3"/>
  <c r="T45" i="3" s="1"/>
  <c r="T44" i="3" s="1"/>
  <c r="S46" i="3"/>
  <c r="R46" i="3"/>
  <c r="N46" i="3"/>
  <c r="N45" i="3" s="1"/>
  <c r="N44" i="3" s="1"/>
  <c r="X45" i="3"/>
  <c r="X44" i="3" s="1"/>
  <c r="S45" i="3"/>
  <c r="S44" i="3" s="1"/>
  <c r="R45" i="3"/>
  <c r="R44" i="3" s="1"/>
  <c r="M45" i="3"/>
  <c r="M44" i="3" s="1"/>
  <c r="W44" i="3"/>
  <c r="V44" i="3"/>
  <c r="Q44" i="3"/>
  <c r="AC31" i="3"/>
  <c r="AB31" i="3"/>
  <c r="AC29" i="3"/>
  <c r="AB28" i="3"/>
  <c r="AA28" i="3"/>
  <c r="Z28" i="3"/>
  <c r="Y28" i="3"/>
  <c r="X28" i="3"/>
  <c r="K63" i="3" s="1"/>
  <c r="W28" i="3"/>
  <c r="V28" i="3"/>
  <c r="U28" i="3"/>
  <c r="T28" i="3"/>
  <c r="S28" i="3"/>
  <c r="R28" i="3"/>
  <c r="E63" i="3" s="1"/>
  <c r="Q28" i="3"/>
  <c r="P28" i="3"/>
  <c r="C63" i="3" s="1"/>
  <c r="C62" i="3" s="1"/>
  <c r="O28" i="3"/>
  <c r="AC28" i="3" s="1"/>
  <c r="AD28" i="3" s="1"/>
  <c r="N28" i="3"/>
  <c r="M28" i="3"/>
  <c r="L28" i="3"/>
  <c r="K28" i="3"/>
  <c r="K27" i="3" s="1"/>
  <c r="J28" i="3"/>
  <c r="J27" i="3" s="1"/>
  <c r="I28" i="3"/>
  <c r="I27" i="3" s="1"/>
  <c r="I26" i="3" s="1"/>
  <c r="H28" i="3"/>
  <c r="G28" i="3"/>
  <c r="F28" i="3"/>
  <c r="E28" i="3"/>
  <c r="E27" i="3" s="1"/>
  <c r="E26" i="3" s="1"/>
  <c r="D28" i="3"/>
  <c r="C28" i="3"/>
  <c r="C27" i="3" s="1"/>
  <c r="Z27" i="3"/>
  <c r="Z26" i="3" s="1"/>
  <c r="Y27" i="3"/>
  <c r="X27" i="3"/>
  <c r="T27" i="3"/>
  <c r="T26" i="3" s="1"/>
  <c r="S27" i="3"/>
  <c r="S26" i="3" s="1"/>
  <c r="R27" i="3"/>
  <c r="N27" i="3"/>
  <c r="N26" i="3" s="1"/>
  <c r="M27" i="3"/>
  <c r="L27" i="3"/>
  <c r="H27" i="3"/>
  <c r="H26" i="3" s="1"/>
  <c r="G27" i="3"/>
  <c r="F27" i="3"/>
  <c r="D27" i="3"/>
  <c r="Y26" i="3"/>
  <c r="X26" i="3"/>
  <c r="R26" i="3"/>
  <c r="P26" i="3"/>
  <c r="M26" i="3"/>
  <c r="L26" i="3"/>
  <c r="K26" i="3"/>
  <c r="J26" i="3"/>
  <c r="G26" i="3"/>
  <c r="F26" i="3"/>
  <c r="D26" i="3"/>
  <c r="AB25" i="3"/>
  <c r="O25" i="3"/>
  <c r="AC24" i="3"/>
  <c r="AD24" i="3" s="1"/>
  <c r="AB24" i="3"/>
  <c r="O24" i="3"/>
  <c r="AA23" i="3"/>
  <c r="Z23" i="3"/>
  <c r="M58" i="3" s="1"/>
  <c r="Y23" i="3"/>
  <c r="X23" i="3"/>
  <c r="K58" i="3" s="1"/>
  <c r="K57" i="3" s="1"/>
  <c r="W23" i="3"/>
  <c r="V23" i="3"/>
  <c r="U23" i="3"/>
  <c r="T23" i="3"/>
  <c r="S23" i="3"/>
  <c r="R23" i="3"/>
  <c r="E58" i="3" s="1"/>
  <c r="E57" i="3" s="1"/>
  <c r="Q23" i="3"/>
  <c r="P23" i="3"/>
  <c r="C58" i="3" s="1"/>
  <c r="N23" i="3"/>
  <c r="M23" i="3"/>
  <c r="M22" i="3" s="1"/>
  <c r="L23" i="3"/>
  <c r="K23" i="3"/>
  <c r="K22" i="3" s="1"/>
  <c r="J23" i="3"/>
  <c r="I23" i="3"/>
  <c r="I22" i="3" s="1"/>
  <c r="H23" i="3"/>
  <c r="G23" i="3"/>
  <c r="G22" i="3" s="1"/>
  <c r="F23" i="3"/>
  <c r="Z22" i="3"/>
  <c r="X22" i="3"/>
  <c r="V22" i="3"/>
  <c r="T22" i="3"/>
  <c r="R22" i="3"/>
  <c r="P22" i="3"/>
  <c r="N22" i="3"/>
  <c r="L22" i="3"/>
  <c r="J22" i="3"/>
  <c r="H22" i="3"/>
  <c r="F22" i="3"/>
  <c r="E22" i="3"/>
  <c r="D22" i="3"/>
  <c r="C22" i="3"/>
  <c r="AA21" i="3"/>
  <c r="N56" i="3" s="1"/>
  <c r="Z21" i="3"/>
  <c r="M56" i="3" s="1"/>
  <c r="M55" i="3" s="1"/>
  <c r="Y21" i="3"/>
  <c r="L56" i="3" s="1"/>
  <c r="L55" i="3" s="1"/>
  <c r="X21" i="3"/>
  <c r="K56" i="3" s="1"/>
  <c r="K55" i="3" s="1"/>
  <c r="W21" i="3"/>
  <c r="W20" i="3" s="1"/>
  <c r="V21" i="3"/>
  <c r="U21" i="3"/>
  <c r="H56" i="3" s="1"/>
  <c r="H55" i="3" s="1"/>
  <c r="T21" i="3"/>
  <c r="G56" i="3" s="1"/>
  <c r="G55" i="3" s="1"/>
  <c r="S21" i="3"/>
  <c r="F56" i="3" s="1"/>
  <c r="F55" i="3" s="1"/>
  <c r="R21" i="3"/>
  <c r="Q21" i="3"/>
  <c r="P21" i="3"/>
  <c r="AB21" i="3" s="1"/>
  <c r="N21" i="3"/>
  <c r="M21" i="3"/>
  <c r="L21" i="3"/>
  <c r="K21" i="3"/>
  <c r="K20" i="3" s="1"/>
  <c r="K15" i="3" s="1"/>
  <c r="K14" i="3" s="1"/>
  <c r="K8" i="3" s="1"/>
  <c r="K30" i="3" s="1"/>
  <c r="K32" i="3" s="1"/>
  <c r="J21" i="3"/>
  <c r="I21" i="3"/>
  <c r="H21" i="3"/>
  <c r="G21" i="3"/>
  <c r="F21" i="3"/>
  <c r="E21" i="3"/>
  <c r="E20" i="3" s="1"/>
  <c r="E15" i="3" s="1"/>
  <c r="E14" i="3" s="1"/>
  <c r="D21" i="3"/>
  <c r="C21" i="3"/>
  <c r="AA20" i="3"/>
  <c r="Z20" i="3"/>
  <c r="Y20" i="3"/>
  <c r="X20" i="3"/>
  <c r="U20" i="3"/>
  <c r="T20" i="3"/>
  <c r="S20" i="3"/>
  <c r="N20" i="3"/>
  <c r="M20" i="3"/>
  <c r="L20" i="3"/>
  <c r="J20" i="3"/>
  <c r="I20" i="3"/>
  <c r="H20" i="3"/>
  <c r="G20" i="3"/>
  <c r="F20" i="3"/>
  <c r="D20" i="3"/>
  <c r="C20" i="3"/>
  <c r="AA19" i="3"/>
  <c r="N54" i="3" s="1"/>
  <c r="Z19" i="3"/>
  <c r="M54" i="3" s="1"/>
  <c r="Y19" i="3"/>
  <c r="Y16" i="3" s="1"/>
  <c r="Y15" i="3" s="1"/>
  <c r="X19" i="3"/>
  <c r="K54" i="3" s="1"/>
  <c r="W19" i="3"/>
  <c r="J54" i="3" s="1"/>
  <c r="V19" i="3"/>
  <c r="I54" i="3" s="1"/>
  <c r="U19" i="3"/>
  <c r="H54" i="3" s="1"/>
  <c r="T19" i="3"/>
  <c r="G54" i="3" s="1"/>
  <c r="S19" i="3"/>
  <c r="F54" i="3" s="1"/>
  <c r="R19" i="3"/>
  <c r="Q19" i="3"/>
  <c r="D54" i="3" s="1"/>
  <c r="P19" i="3"/>
  <c r="C54" i="3" s="1"/>
  <c r="N19" i="3"/>
  <c r="M19" i="3"/>
  <c r="L19" i="3"/>
  <c r="L16" i="3" s="1"/>
  <c r="K19" i="3"/>
  <c r="J19" i="3"/>
  <c r="I19" i="3"/>
  <c r="H19" i="3"/>
  <c r="G19" i="3"/>
  <c r="G16" i="3" s="1"/>
  <c r="G15" i="3" s="1"/>
  <c r="G14" i="3" s="1"/>
  <c r="F19" i="3"/>
  <c r="F16" i="3" s="1"/>
  <c r="F15" i="3" s="1"/>
  <c r="F14" i="3" s="1"/>
  <c r="E19" i="3"/>
  <c r="D19" i="3"/>
  <c r="C19" i="3"/>
  <c r="AA18" i="3"/>
  <c r="N53" i="3" s="1"/>
  <c r="N52" i="3" s="1"/>
  <c r="N51" i="3" s="1"/>
  <c r="Z18" i="3"/>
  <c r="Y18" i="3"/>
  <c r="L53" i="3" s="1"/>
  <c r="L52" i="3" s="1"/>
  <c r="X18" i="3"/>
  <c r="X17" i="3" s="1"/>
  <c r="W18" i="3"/>
  <c r="J53" i="3" s="1"/>
  <c r="J52" i="3" s="1"/>
  <c r="J51" i="3" s="1"/>
  <c r="J50" i="3" s="1"/>
  <c r="V18" i="3"/>
  <c r="U18" i="3"/>
  <c r="H53" i="3" s="1"/>
  <c r="T18" i="3"/>
  <c r="S18" i="3"/>
  <c r="F53" i="3" s="1"/>
  <c r="F52" i="3" s="1"/>
  <c r="R18" i="3"/>
  <c r="Q18" i="3"/>
  <c r="Q17" i="3" s="1"/>
  <c r="Q16" i="3" s="1"/>
  <c r="P18" i="3"/>
  <c r="N18" i="3"/>
  <c r="M18" i="3"/>
  <c r="L18" i="3"/>
  <c r="L17" i="3" s="1"/>
  <c r="K18" i="3"/>
  <c r="K17" i="3" s="1"/>
  <c r="J18" i="3"/>
  <c r="J17" i="3" s="1"/>
  <c r="I18" i="3"/>
  <c r="H18" i="3"/>
  <c r="H17" i="3" s="1"/>
  <c r="H16" i="3" s="1"/>
  <c r="H15" i="3" s="1"/>
  <c r="H14" i="3" s="1"/>
  <c r="H8" i="3" s="1"/>
  <c r="H30" i="3" s="1"/>
  <c r="H32" i="3" s="1"/>
  <c r="G18" i="3"/>
  <c r="F18" i="3"/>
  <c r="F17" i="3" s="1"/>
  <c r="E18" i="3"/>
  <c r="D18" i="3"/>
  <c r="D17" i="3" s="1"/>
  <c r="C18" i="3"/>
  <c r="O18" i="3" s="1"/>
  <c r="O17" i="3" s="1"/>
  <c r="AA17" i="3"/>
  <c r="AA16" i="3" s="1"/>
  <c r="AA15" i="3" s="1"/>
  <c r="Y17" i="3"/>
  <c r="W17" i="3"/>
  <c r="U17" i="3"/>
  <c r="U16" i="3" s="1"/>
  <c r="S17" i="3"/>
  <c r="N17" i="3"/>
  <c r="N16" i="3" s="1"/>
  <c r="N15" i="3" s="1"/>
  <c r="M17" i="3"/>
  <c r="M16" i="3" s="1"/>
  <c r="M15" i="3" s="1"/>
  <c r="M14" i="3" s="1"/>
  <c r="I17" i="3"/>
  <c r="I16" i="3" s="1"/>
  <c r="I15" i="3" s="1"/>
  <c r="G17" i="3"/>
  <c r="E17" i="3"/>
  <c r="C17" i="3"/>
  <c r="C16" i="3" s="1"/>
  <c r="X16" i="3"/>
  <c r="W16" i="3"/>
  <c r="S16" i="3"/>
  <c r="S15" i="3" s="1"/>
  <c r="K16" i="3"/>
  <c r="E16" i="3"/>
  <c r="W15" i="3"/>
  <c r="U15" i="3"/>
  <c r="C15" i="3"/>
  <c r="C14" i="3"/>
  <c r="AA13" i="3"/>
  <c r="N48" i="3" s="1"/>
  <c r="N47" i="3" s="1"/>
  <c r="Z13" i="3"/>
  <c r="Y13" i="3"/>
  <c r="L48" i="3" s="1"/>
  <c r="L47" i="3" s="1"/>
  <c r="L46" i="3" s="1"/>
  <c r="L45" i="3" s="1"/>
  <c r="L44" i="3" s="1"/>
  <c r="X13" i="3"/>
  <c r="W13" i="3"/>
  <c r="J48" i="3" s="1"/>
  <c r="J47" i="3" s="1"/>
  <c r="J46" i="3" s="1"/>
  <c r="J45" i="3" s="1"/>
  <c r="J44" i="3" s="1"/>
  <c r="V13" i="3"/>
  <c r="I48" i="3" s="1"/>
  <c r="U13" i="3"/>
  <c r="H48" i="3" s="1"/>
  <c r="H47" i="3" s="1"/>
  <c r="H46" i="3" s="1"/>
  <c r="H45" i="3" s="1"/>
  <c r="H44" i="3" s="1"/>
  <c r="T13" i="3"/>
  <c r="G48" i="3" s="1"/>
  <c r="G47" i="3" s="1"/>
  <c r="G46" i="3" s="1"/>
  <c r="G45" i="3" s="1"/>
  <c r="G44" i="3" s="1"/>
  <c r="S13" i="3"/>
  <c r="S12" i="3" s="1"/>
  <c r="R13" i="3"/>
  <c r="Q13" i="3"/>
  <c r="D48" i="3" s="1"/>
  <c r="D47" i="3" s="1"/>
  <c r="D46" i="3" s="1"/>
  <c r="D45" i="3" s="1"/>
  <c r="D44" i="3" s="1"/>
  <c r="P13" i="3"/>
  <c r="C48" i="3" s="1"/>
  <c r="N13" i="3"/>
  <c r="M13" i="3"/>
  <c r="L13" i="3"/>
  <c r="L12" i="3" s="1"/>
  <c r="L11" i="3" s="1"/>
  <c r="K13" i="3"/>
  <c r="J13" i="3"/>
  <c r="I13" i="3"/>
  <c r="H13" i="3"/>
  <c r="G13" i="3"/>
  <c r="F13" i="3"/>
  <c r="F12" i="3" s="1"/>
  <c r="F11" i="3" s="1"/>
  <c r="F10" i="3" s="1"/>
  <c r="F9" i="3" s="1"/>
  <c r="E13" i="3"/>
  <c r="D13" i="3"/>
  <c r="C13" i="3"/>
  <c r="C12" i="3" s="1"/>
  <c r="C11" i="3" s="1"/>
  <c r="C10" i="3" s="1"/>
  <c r="C9" i="3" s="1"/>
  <c r="AA12" i="3"/>
  <c r="Z12" i="3"/>
  <c r="Y12" i="3"/>
  <c r="W12" i="3"/>
  <c r="W11" i="3" s="1"/>
  <c r="W10" i="3" s="1"/>
  <c r="V12" i="3"/>
  <c r="V11" i="3" s="1"/>
  <c r="V10" i="3" s="1"/>
  <c r="V9" i="3" s="1"/>
  <c r="T12" i="3"/>
  <c r="Q12" i="3"/>
  <c r="Q11" i="3" s="1"/>
  <c r="Q10" i="3" s="1"/>
  <c r="Q9" i="3" s="1"/>
  <c r="P12" i="3"/>
  <c r="P11" i="3" s="1"/>
  <c r="P10" i="3" s="1"/>
  <c r="N12" i="3"/>
  <c r="M12" i="3"/>
  <c r="M11" i="3" s="1"/>
  <c r="M10" i="3" s="1"/>
  <c r="M9" i="3" s="1"/>
  <c r="K12" i="3"/>
  <c r="J12" i="3"/>
  <c r="J11" i="3" s="1"/>
  <c r="J10" i="3" s="1"/>
  <c r="I12" i="3"/>
  <c r="H12" i="3"/>
  <c r="G12" i="3"/>
  <c r="E12" i="3"/>
  <c r="E11" i="3" s="1"/>
  <c r="E10" i="3" s="1"/>
  <c r="E9" i="3" s="1"/>
  <c r="E8" i="3" s="1"/>
  <c r="E30" i="3" s="1"/>
  <c r="E32" i="3" s="1"/>
  <c r="D12" i="3"/>
  <c r="D11" i="3" s="1"/>
  <c r="D10" i="3" s="1"/>
  <c r="AA11" i="3"/>
  <c r="AA10" i="3" s="1"/>
  <c r="AA9" i="3" s="1"/>
  <c r="Z11" i="3"/>
  <c r="Z10" i="3" s="1"/>
  <c r="Z9" i="3" s="1"/>
  <c r="Y11" i="3"/>
  <c r="T11" i="3"/>
  <c r="T10" i="3" s="1"/>
  <c r="S11" i="3"/>
  <c r="S10" i="3" s="1"/>
  <c r="S9" i="3" s="1"/>
  <c r="N11" i="3"/>
  <c r="N10" i="3" s="1"/>
  <c r="K11" i="3"/>
  <c r="I11" i="3"/>
  <c r="I10" i="3" s="1"/>
  <c r="H11" i="3"/>
  <c r="H10" i="3" s="1"/>
  <c r="G11" i="3"/>
  <c r="Y10" i="3"/>
  <c r="Y9" i="3" s="1"/>
  <c r="L10" i="3"/>
  <c r="L9" i="3" s="1"/>
  <c r="K10" i="3"/>
  <c r="K9" i="3" s="1"/>
  <c r="G10" i="3"/>
  <c r="W9" i="3"/>
  <c r="T9" i="3"/>
  <c r="P9" i="3"/>
  <c r="N9" i="3"/>
  <c r="J9" i="3"/>
  <c r="I9" i="3"/>
  <c r="H9" i="3"/>
  <c r="G9" i="3"/>
  <c r="G8" i="3" s="1"/>
  <c r="G30" i="3" s="1"/>
  <c r="G32" i="3" s="1"/>
  <c r="D9" i="3"/>
  <c r="AB54" i="2"/>
  <c r="N54" i="2"/>
  <c r="M54" i="2"/>
  <c r="L54" i="2"/>
  <c r="K54" i="2"/>
  <c r="J54" i="2"/>
  <c r="I54" i="2"/>
  <c r="H54" i="2"/>
  <c r="G54" i="2"/>
  <c r="F54" i="2"/>
  <c r="E54" i="2"/>
  <c r="D54" i="2"/>
  <c r="C54" i="2"/>
  <c r="AB53" i="2"/>
  <c r="N53" i="2"/>
  <c r="M53" i="2"/>
  <c r="L53" i="2"/>
  <c r="L51" i="2" s="1"/>
  <c r="L50" i="2" s="1"/>
  <c r="K53" i="2"/>
  <c r="K51" i="2" s="1"/>
  <c r="J53" i="2"/>
  <c r="I53" i="2"/>
  <c r="H53" i="2"/>
  <c r="G53" i="2"/>
  <c r="F53" i="2"/>
  <c r="F51" i="2" s="1"/>
  <c r="F50" i="2" s="1"/>
  <c r="E53" i="2"/>
  <c r="E51" i="2" s="1"/>
  <c r="D53" i="2"/>
  <c r="C53" i="2"/>
  <c r="O53" i="2" s="1"/>
  <c r="AC53" i="2" s="1"/>
  <c r="AB52" i="2"/>
  <c r="N52" i="2"/>
  <c r="N51" i="2" s="1"/>
  <c r="N50" i="2" s="1"/>
  <c r="M52" i="2"/>
  <c r="L52" i="2"/>
  <c r="K52" i="2"/>
  <c r="J52" i="2"/>
  <c r="J51" i="2" s="1"/>
  <c r="J50" i="2" s="1"/>
  <c r="I52" i="2"/>
  <c r="H52" i="2"/>
  <c r="H51" i="2" s="1"/>
  <c r="H50" i="2" s="1"/>
  <c r="G52" i="2"/>
  <c r="F52" i="2"/>
  <c r="E52" i="2"/>
  <c r="D52" i="2"/>
  <c r="D51" i="2" s="1"/>
  <c r="D50" i="2" s="1"/>
  <c r="C52" i="2"/>
  <c r="AB51" i="2"/>
  <c r="U51" i="2"/>
  <c r="M51" i="2"/>
  <c r="I51" i="2"/>
  <c r="I50" i="2" s="1"/>
  <c r="G51" i="2"/>
  <c r="G50" i="2" s="1"/>
  <c r="C51" i="2"/>
  <c r="C50" i="2" s="1"/>
  <c r="AA50" i="2"/>
  <c r="Z50" i="2"/>
  <c r="Y50" i="2"/>
  <c r="X50" i="2"/>
  <c r="W50" i="2"/>
  <c r="V50" i="2"/>
  <c r="U50" i="2"/>
  <c r="T50" i="2"/>
  <c r="S50" i="2"/>
  <c r="R50" i="2"/>
  <c r="Q50" i="2"/>
  <c r="P50" i="2"/>
  <c r="K50" i="2"/>
  <c r="E50" i="2"/>
  <c r="AB49" i="2"/>
  <c r="N49" i="2"/>
  <c r="M49" i="2"/>
  <c r="L49" i="2"/>
  <c r="K49" i="2"/>
  <c r="J49" i="2"/>
  <c r="I49" i="2"/>
  <c r="H49" i="2"/>
  <c r="G49" i="2"/>
  <c r="F49" i="2"/>
  <c r="E49" i="2"/>
  <c r="D49" i="2"/>
  <c r="C49" i="2"/>
  <c r="AB48" i="2"/>
  <c r="N48" i="2"/>
  <c r="M48" i="2"/>
  <c r="L48" i="2"/>
  <c r="K48" i="2"/>
  <c r="J48" i="2"/>
  <c r="I48" i="2"/>
  <c r="H48" i="2"/>
  <c r="G48" i="2"/>
  <c r="F48" i="2"/>
  <c r="E48" i="2"/>
  <c r="D48" i="2"/>
  <c r="C48" i="2"/>
  <c r="O48" i="2" s="1"/>
  <c r="AC48" i="2" s="1"/>
  <c r="AB47" i="2"/>
  <c r="AB41" i="2" s="1"/>
  <c r="AB40" i="2" s="1"/>
  <c r="N47" i="2"/>
  <c r="M47" i="2"/>
  <c r="L47" i="2"/>
  <c r="K47" i="2"/>
  <c r="J47" i="2"/>
  <c r="I47" i="2"/>
  <c r="H47" i="2"/>
  <c r="G47" i="2"/>
  <c r="F47" i="2"/>
  <c r="E47" i="2"/>
  <c r="D47" i="2"/>
  <c r="C47" i="2"/>
  <c r="AB46" i="2"/>
  <c r="AB45" i="2" s="1"/>
  <c r="N46" i="2"/>
  <c r="N45" i="2" s="1"/>
  <c r="M46" i="2"/>
  <c r="M45" i="2" s="1"/>
  <c r="L46" i="2"/>
  <c r="K46" i="2"/>
  <c r="J46" i="2"/>
  <c r="J45" i="2" s="1"/>
  <c r="I46" i="2"/>
  <c r="I45" i="2" s="1"/>
  <c r="H46" i="2"/>
  <c r="H45" i="2" s="1"/>
  <c r="G46" i="2"/>
  <c r="G45" i="2" s="1"/>
  <c r="F46" i="2"/>
  <c r="E46" i="2"/>
  <c r="D46" i="2"/>
  <c r="D45" i="2" s="1"/>
  <c r="C46" i="2"/>
  <c r="C45" i="2" s="1"/>
  <c r="AA45" i="2"/>
  <c r="Z45" i="2"/>
  <c r="Y45" i="2"/>
  <c r="X45" i="2"/>
  <c r="W45" i="2"/>
  <c r="V45" i="2"/>
  <c r="U45" i="2"/>
  <c r="T45" i="2"/>
  <c r="S45" i="2"/>
  <c r="R45" i="2"/>
  <c r="Q45" i="2"/>
  <c r="P45" i="2"/>
  <c r="L45" i="2"/>
  <c r="K45" i="2"/>
  <c r="F45" i="2"/>
  <c r="E45" i="2"/>
  <c r="AB44" i="2"/>
  <c r="N44" i="2"/>
  <c r="M44" i="2"/>
  <c r="L44" i="2"/>
  <c r="K44" i="2"/>
  <c r="J44" i="2"/>
  <c r="I44" i="2"/>
  <c r="I42" i="2" s="1"/>
  <c r="I41" i="2" s="1"/>
  <c r="I40" i="2" s="1"/>
  <c r="H44" i="2"/>
  <c r="G44" i="2"/>
  <c r="F44" i="2"/>
  <c r="E44" i="2"/>
  <c r="D44" i="2"/>
  <c r="C44" i="2"/>
  <c r="C42" i="2" s="1"/>
  <c r="C41" i="2" s="1"/>
  <c r="C40" i="2" s="1"/>
  <c r="AB43" i="2"/>
  <c r="AB42" i="2" s="1"/>
  <c r="N43" i="2"/>
  <c r="N42" i="2" s="1"/>
  <c r="N41" i="2" s="1"/>
  <c r="M43" i="2"/>
  <c r="M42" i="2" s="1"/>
  <c r="M41" i="2" s="1"/>
  <c r="M40" i="2" s="1"/>
  <c r="L43" i="2"/>
  <c r="K43" i="2"/>
  <c r="J43" i="2"/>
  <c r="I43" i="2"/>
  <c r="H43" i="2"/>
  <c r="H42" i="2" s="1"/>
  <c r="H41" i="2" s="1"/>
  <c r="G43" i="2"/>
  <c r="G42" i="2" s="1"/>
  <c r="G41" i="2" s="1"/>
  <c r="F43" i="2"/>
  <c r="E43" i="2"/>
  <c r="D43" i="2"/>
  <c r="C43" i="2"/>
  <c r="AA42" i="2"/>
  <c r="Z42" i="2"/>
  <c r="Z41" i="2" s="1"/>
  <c r="Z40" i="2" s="1"/>
  <c r="Z8" i="2" s="1"/>
  <c r="Z55" i="2" s="1"/>
  <c r="Y42" i="2"/>
  <c r="X42" i="2"/>
  <c r="W42" i="2"/>
  <c r="W41" i="2" s="1"/>
  <c r="W40" i="2" s="1"/>
  <c r="V42" i="2"/>
  <c r="U42" i="2"/>
  <c r="T42" i="2"/>
  <c r="T41" i="2" s="1"/>
  <c r="T40" i="2" s="1"/>
  <c r="S42" i="2"/>
  <c r="R42" i="2"/>
  <c r="Q42" i="2"/>
  <c r="Q41" i="2" s="1"/>
  <c r="Q40" i="2" s="1"/>
  <c r="P42" i="2"/>
  <c r="L42" i="2"/>
  <c r="L41" i="2" s="1"/>
  <c r="L40" i="2" s="1"/>
  <c r="K42" i="2"/>
  <c r="K41" i="2" s="1"/>
  <c r="K40" i="2" s="1"/>
  <c r="F42" i="2"/>
  <c r="E42" i="2"/>
  <c r="E41" i="2" s="1"/>
  <c r="E40" i="2" s="1"/>
  <c r="AA41" i="2"/>
  <c r="Y41" i="2"/>
  <c r="V41" i="2"/>
  <c r="V40" i="2" s="1"/>
  <c r="V8" i="2" s="1"/>
  <c r="U41" i="2"/>
  <c r="S41" i="2"/>
  <c r="P41" i="2"/>
  <c r="P40" i="2" s="1"/>
  <c r="AA40" i="2"/>
  <c r="Y40" i="2"/>
  <c r="U40" i="2"/>
  <c r="S40" i="2"/>
  <c r="G40" i="2"/>
  <c r="AB39" i="2"/>
  <c r="AB37" i="2" s="1"/>
  <c r="N39" i="2"/>
  <c r="M39" i="2"/>
  <c r="L39" i="2"/>
  <c r="K39" i="2"/>
  <c r="J39" i="2"/>
  <c r="I39" i="2"/>
  <c r="H39" i="2"/>
  <c r="G39" i="2"/>
  <c r="F39" i="2"/>
  <c r="E39" i="2"/>
  <c r="D39" i="2"/>
  <c r="C39" i="2"/>
  <c r="AB38" i="2"/>
  <c r="N38" i="2"/>
  <c r="N37" i="2" s="1"/>
  <c r="M38" i="2"/>
  <c r="L38" i="2"/>
  <c r="K38" i="2"/>
  <c r="J38" i="2"/>
  <c r="I38" i="2"/>
  <c r="I37" i="2" s="1"/>
  <c r="H38" i="2"/>
  <c r="H37" i="2" s="1"/>
  <c r="G38" i="2"/>
  <c r="F38" i="2"/>
  <c r="E38" i="2"/>
  <c r="D38" i="2"/>
  <c r="C38" i="2"/>
  <c r="C37" i="2" s="1"/>
  <c r="AA37" i="2"/>
  <c r="Z37" i="2"/>
  <c r="Y37" i="2"/>
  <c r="X37" i="2"/>
  <c r="W37" i="2"/>
  <c r="V37" i="2"/>
  <c r="U37" i="2"/>
  <c r="T37" i="2"/>
  <c r="S37" i="2"/>
  <c r="R37" i="2"/>
  <c r="Q37" i="2"/>
  <c r="P37" i="2"/>
  <c r="M37" i="2"/>
  <c r="L37" i="2"/>
  <c r="J37" i="2"/>
  <c r="G37" i="2"/>
  <c r="F37" i="2"/>
  <c r="D37" i="2"/>
  <c r="AB36" i="2"/>
  <c r="N36" i="2"/>
  <c r="M36" i="2"/>
  <c r="L36" i="2"/>
  <c r="K36" i="2"/>
  <c r="J36" i="2"/>
  <c r="I36" i="2"/>
  <c r="H36" i="2"/>
  <c r="G36" i="2"/>
  <c r="F36" i="2"/>
  <c r="E36" i="2"/>
  <c r="D36" i="2"/>
  <c r="C36" i="2"/>
  <c r="O36" i="2" s="1"/>
  <c r="AC36" i="2" s="1"/>
  <c r="AB35" i="2"/>
  <c r="AB34" i="2" s="1"/>
  <c r="AB29" i="2" s="1"/>
  <c r="AB28" i="2" s="1"/>
  <c r="N35" i="2"/>
  <c r="N34" i="2" s="1"/>
  <c r="N29" i="2" s="1"/>
  <c r="N28" i="2" s="1"/>
  <c r="M35" i="2"/>
  <c r="L35" i="2"/>
  <c r="K35" i="2"/>
  <c r="J35" i="2"/>
  <c r="J34" i="2" s="1"/>
  <c r="J29" i="2" s="1"/>
  <c r="J28" i="2" s="1"/>
  <c r="I35" i="2"/>
  <c r="H35" i="2"/>
  <c r="H34" i="2" s="1"/>
  <c r="H29" i="2" s="1"/>
  <c r="H28" i="2" s="1"/>
  <c r="G35" i="2"/>
  <c r="F35" i="2"/>
  <c r="E35" i="2"/>
  <c r="D35" i="2"/>
  <c r="D34" i="2" s="1"/>
  <c r="D29" i="2" s="1"/>
  <c r="D28" i="2" s="1"/>
  <c r="C35" i="2"/>
  <c r="AA34" i="2"/>
  <c r="Z34" i="2"/>
  <c r="Z29" i="2" s="1"/>
  <c r="Z28" i="2" s="1"/>
  <c r="Y34" i="2"/>
  <c r="X34" i="2"/>
  <c r="X29" i="2" s="1"/>
  <c r="X28" i="2" s="1"/>
  <c r="W34" i="2"/>
  <c r="V34" i="2"/>
  <c r="U34" i="2"/>
  <c r="T34" i="2"/>
  <c r="T29" i="2" s="1"/>
  <c r="T28" i="2" s="1"/>
  <c r="S34" i="2"/>
  <c r="R34" i="2"/>
  <c r="R29" i="2" s="1"/>
  <c r="R28" i="2" s="1"/>
  <c r="Q34" i="2"/>
  <c r="P34" i="2"/>
  <c r="M34" i="2"/>
  <c r="L34" i="2"/>
  <c r="L29" i="2" s="1"/>
  <c r="L28" i="2" s="1"/>
  <c r="K34" i="2"/>
  <c r="I34" i="2"/>
  <c r="G34" i="2"/>
  <c r="F34" i="2"/>
  <c r="F29" i="2" s="1"/>
  <c r="F28" i="2" s="1"/>
  <c r="E34" i="2"/>
  <c r="C34" i="2"/>
  <c r="AB33" i="2"/>
  <c r="N33" i="2"/>
  <c r="M33" i="2"/>
  <c r="L33" i="2"/>
  <c r="K33" i="2"/>
  <c r="J33" i="2"/>
  <c r="I33" i="2"/>
  <c r="H33" i="2"/>
  <c r="G33" i="2"/>
  <c r="F33" i="2"/>
  <c r="E33" i="2"/>
  <c r="D33" i="2"/>
  <c r="C33" i="2"/>
  <c r="O33" i="2" s="1"/>
  <c r="AC33" i="2" s="1"/>
  <c r="AB32" i="2"/>
  <c r="N32" i="2"/>
  <c r="M32" i="2"/>
  <c r="M31" i="2" s="1"/>
  <c r="M30" i="2" s="1"/>
  <c r="L32" i="2"/>
  <c r="K32" i="2"/>
  <c r="J32" i="2"/>
  <c r="I32" i="2"/>
  <c r="I31" i="2" s="1"/>
  <c r="I30" i="2" s="1"/>
  <c r="I29" i="2" s="1"/>
  <c r="I28" i="2" s="1"/>
  <c r="H32" i="2"/>
  <c r="G32" i="2"/>
  <c r="G31" i="2" s="1"/>
  <c r="G30" i="2" s="1"/>
  <c r="F32" i="2"/>
  <c r="E32" i="2"/>
  <c r="D32" i="2"/>
  <c r="C32" i="2"/>
  <c r="C31" i="2" s="1"/>
  <c r="C30" i="2" s="1"/>
  <c r="C29" i="2" s="1"/>
  <c r="C28" i="2" s="1"/>
  <c r="AB31" i="2"/>
  <c r="N31" i="2"/>
  <c r="L31" i="2"/>
  <c r="K31" i="2"/>
  <c r="K30" i="2" s="1"/>
  <c r="K29" i="2" s="1"/>
  <c r="J31" i="2"/>
  <c r="H31" i="2"/>
  <c r="F31" i="2"/>
  <c r="E31" i="2"/>
  <c r="E30" i="2" s="1"/>
  <c r="E29" i="2" s="1"/>
  <c r="D31" i="2"/>
  <c r="AB30" i="2"/>
  <c r="AA30" i="2"/>
  <c r="AA29" i="2" s="1"/>
  <c r="AA28" i="2" s="1"/>
  <c r="Z30" i="2"/>
  <c r="Y30" i="2"/>
  <c r="X30" i="2"/>
  <c r="W30" i="2"/>
  <c r="W29" i="2" s="1"/>
  <c r="V30" i="2"/>
  <c r="U30" i="2"/>
  <c r="U29" i="2" s="1"/>
  <c r="U28" i="2" s="1"/>
  <c r="T30" i="2"/>
  <c r="S30" i="2"/>
  <c r="R30" i="2"/>
  <c r="Q30" i="2"/>
  <c r="Q29" i="2" s="1"/>
  <c r="P30" i="2"/>
  <c r="N30" i="2"/>
  <c r="L30" i="2"/>
  <c r="J30" i="2"/>
  <c r="H30" i="2"/>
  <c r="F30" i="2"/>
  <c r="D30" i="2"/>
  <c r="Y29" i="2"/>
  <c r="V29" i="2"/>
  <c r="S29" i="2"/>
  <c r="P29" i="2"/>
  <c r="M29" i="2"/>
  <c r="M28" i="2" s="1"/>
  <c r="G29" i="2"/>
  <c r="G28" i="2" s="1"/>
  <c r="W28" i="2"/>
  <c r="V28" i="2"/>
  <c r="Q28" i="2"/>
  <c r="Q8" i="2" s="1"/>
  <c r="P28" i="2"/>
  <c r="AB27" i="2"/>
  <c r="N27" i="2"/>
  <c r="M27" i="2"/>
  <c r="L27" i="2"/>
  <c r="K27" i="2"/>
  <c r="J27" i="2"/>
  <c r="I27" i="2"/>
  <c r="H27" i="2"/>
  <c r="G27" i="2"/>
  <c r="F27" i="2"/>
  <c r="E27" i="2"/>
  <c r="D27" i="2"/>
  <c r="C27" i="2"/>
  <c r="O27" i="2" s="1"/>
  <c r="AB26" i="2"/>
  <c r="N26" i="2"/>
  <c r="M26" i="2"/>
  <c r="L26" i="2"/>
  <c r="K26" i="2"/>
  <c r="J26" i="2"/>
  <c r="I26" i="2"/>
  <c r="H26" i="2"/>
  <c r="G26" i="2"/>
  <c r="F26" i="2"/>
  <c r="E26" i="2"/>
  <c r="D26" i="2"/>
  <c r="C26" i="2"/>
  <c r="O26" i="2" s="1"/>
  <c r="AB25" i="2"/>
  <c r="N25" i="2"/>
  <c r="M25" i="2"/>
  <c r="L25" i="2"/>
  <c r="K25" i="2"/>
  <c r="J25" i="2"/>
  <c r="I25" i="2"/>
  <c r="H25" i="2"/>
  <c r="G25" i="2"/>
  <c r="F25" i="2"/>
  <c r="E25" i="2"/>
  <c r="D25" i="2"/>
  <c r="C25" i="2"/>
  <c r="AB24" i="2"/>
  <c r="N24" i="2"/>
  <c r="M24" i="2"/>
  <c r="L24" i="2"/>
  <c r="K24" i="2"/>
  <c r="J24" i="2"/>
  <c r="I24" i="2"/>
  <c r="H24" i="2"/>
  <c r="G24" i="2"/>
  <c r="F24" i="2"/>
  <c r="E24" i="2"/>
  <c r="D24" i="2"/>
  <c r="C24" i="2"/>
  <c r="AB23" i="2"/>
  <c r="N23" i="2"/>
  <c r="N22" i="2" s="1"/>
  <c r="M23" i="2"/>
  <c r="L23" i="2"/>
  <c r="L22" i="2" s="1"/>
  <c r="L21" i="2" s="1"/>
  <c r="K23" i="2"/>
  <c r="J23" i="2"/>
  <c r="I23" i="2"/>
  <c r="H23" i="2"/>
  <c r="H22" i="2" s="1"/>
  <c r="H21" i="2" s="1"/>
  <c r="G23" i="2"/>
  <c r="F23" i="2"/>
  <c r="F22" i="2" s="1"/>
  <c r="F21" i="2" s="1"/>
  <c r="E23" i="2"/>
  <c r="D23" i="2"/>
  <c r="C23" i="2"/>
  <c r="O23" i="2" s="1"/>
  <c r="AB22" i="2"/>
  <c r="AA22" i="2"/>
  <c r="Z22" i="2"/>
  <c r="Y22" i="2"/>
  <c r="X22" i="2"/>
  <c r="X21" i="2" s="1"/>
  <c r="W22" i="2"/>
  <c r="V22" i="2"/>
  <c r="V21" i="2" s="1"/>
  <c r="U22" i="2"/>
  <c r="T22" i="2"/>
  <c r="S22" i="2"/>
  <c r="R22" i="2"/>
  <c r="R21" i="2" s="1"/>
  <c r="Q22" i="2"/>
  <c r="P22" i="2"/>
  <c r="P21" i="2" s="1"/>
  <c r="J22" i="2"/>
  <c r="D22" i="2"/>
  <c r="D21" i="2" s="1"/>
  <c r="AA21" i="2"/>
  <c r="Z21" i="2"/>
  <c r="Y21" i="2"/>
  <c r="W21" i="2"/>
  <c r="U21" i="2"/>
  <c r="T21" i="2"/>
  <c r="S21" i="2"/>
  <c r="Q21" i="2"/>
  <c r="N21" i="2"/>
  <c r="J21" i="2"/>
  <c r="AB20" i="2"/>
  <c r="N20" i="2"/>
  <c r="M20" i="2"/>
  <c r="L20" i="2"/>
  <c r="K20" i="2"/>
  <c r="J20" i="2"/>
  <c r="I20" i="2"/>
  <c r="H20" i="2"/>
  <c r="G20" i="2"/>
  <c r="F20" i="2"/>
  <c r="E20" i="2"/>
  <c r="D20" i="2"/>
  <c r="C20" i="2"/>
  <c r="AB19" i="2"/>
  <c r="AB18" i="2" s="1"/>
  <c r="AB9" i="2" s="1"/>
  <c r="N19" i="2"/>
  <c r="M19" i="2"/>
  <c r="L19" i="2"/>
  <c r="L18" i="2" s="1"/>
  <c r="K19" i="2"/>
  <c r="J19" i="2"/>
  <c r="J18" i="2" s="1"/>
  <c r="J9" i="2" s="1"/>
  <c r="I19" i="2"/>
  <c r="H19" i="2"/>
  <c r="G19" i="2"/>
  <c r="F19" i="2"/>
  <c r="F18" i="2" s="1"/>
  <c r="E19" i="2"/>
  <c r="D19" i="2"/>
  <c r="D18" i="2" s="1"/>
  <c r="D9" i="2" s="1"/>
  <c r="C19" i="2"/>
  <c r="O19" i="2" s="1"/>
  <c r="AA18" i="2"/>
  <c r="Z18" i="2"/>
  <c r="Z9" i="2" s="1"/>
  <c r="Y18" i="2"/>
  <c r="X18" i="2"/>
  <c r="W18" i="2"/>
  <c r="V18" i="2"/>
  <c r="V9" i="2" s="1"/>
  <c r="U18" i="2"/>
  <c r="T18" i="2"/>
  <c r="S18" i="2"/>
  <c r="R18" i="2"/>
  <c r="Q18" i="2"/>
  <c r="P18" i="2"/>
  <c r="P9" i="2" s="1"/>
  <c r="N18" i="2"/>
  <c r="M18" i="2"/>
  <c r="K18" i="2"/>
  <c r="I18" i="2"/>
  <c r="H18" i="2"/>
  <c r="G18" i="2"/>
  <c r="E18" i="2"/>
  <c r="C18" i="2"/>
  <c r="AB17" i="2"/>
  <c r="N17" i="2"/>
  <c r="M17" i="2"/>
  <c r="L17" i="2"/>
  <c r="K17" i="2"/>
  <c r="J17" i="2"/>
  <c r="I17" i="2"/>
  <c r="H17" i="2"/>
  <c r="G17" i="2"/>
  <c r="F17" i="2"/>
  <c r="E17" i="2"/>
  <c r="D17" i="2"/>
  <c r="C17" i="2"/>
  <c r="AB16" i="2"/>
  <c r="N16" i="2"/>
  <c r="M16" i="2"/>
  <c r="L16" i="2"/>
  <c r="K16" i="2"/>
  <c r="K15" i="2" s="1"/>
  <c r="J16" i="2"/>
  <c r="I16" i="2"/>
  <c r="H16" i="2"/>
  <c r="G16" i="2"/>
  <c r="F16" i="2"/>
  <c r="E16" i="2"/>
  <c r="E15" i="2" s="1"/>
  <c r="D16" i="2"/>
  <c r="C16" i="2"/>
  <c r="O16" i="2" s="1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N15" i="2"/>
  <c r="M15" i="2"/>
  <c r="L15" i="2"/>
  <c r="J15" i="2"/>
  <c r="I15" i="2"/>
  <c r="I14" i="2" s="1"/>
  <c r="H15" i="2"/>
  <c r="H14" i="2" s="1"/>
  <c r="H10" i="2" s="1"/>
  <c r="H9" i="2" s="1"/>
  <c r="G15" i="2"/>
  <c r="F15" i="2"/>
  <c r="D15" i="2"/>
  <c r="AB14" i="2"/>
  <c r="N14" i="2"/>
  <c r="M14" i="2"/>
  <c r="L14" i="2"/>
  <c r="K14" i="2"/>
  <c r="J14" i="2"/>
  <c r="G14" i="2"/>
  <c r="F14" i="2"/>
  <c r="E14" i="2"/>
  <c r="D14" i="2"/>
  <c r="AB13" i="2"/>
  <c r="N13" i="2"/>
  <c r="M13" i="2"/>
  <c r="L13" i="2"/>
  <c r="K13" i="2"/>
  <c r="K11" i="2" s="1"/>
  <c r="K10" i="2" s="1"/>
  <c r="K9" i="2" s="1"/>
  <c r="J13" i="2"/>
  <c r="I13" i="2"/>
  <c r="H13" i="2"/>
  <c r="G13" i="2"/>
  <c r="F13" i="2"/>
  <c r="E13" i="2"/>
  <c r="E11" i="2" s="1"/>
  <c r="E10" i="2" s="1"/>
  <c r="E9" i="2" s="1"/>
  <c r="D13" i="2"/>
  <c r="C13" i="2"/>
  <c r="O13" i="2" s="1"/>
  <c r="AB12" i="2"/>
  <c r="N12" i="2"/>
  <c r="M12" i="2"/>
  <c r="L12" i="2"/>
  <c r="K12" i="2"/>
  <c r="J12" i="2"/>
  <c r="I12" i="2"/>
  <c r="H12" i="2"/>
  <c r="G12" i="2"/>
  <c r="F12" i="2"/>
  <c r="E12" i="2"/>
  <c r="D12" i="2"/>
  <c r="C12" i="2"/>
  <c r="AB11" i="2"/>
  <c r="AA11" i="2"/>
  <c r="Z11" i="2"/>
  <c r="Y11" i="2"/>
  <c r="Y10" i="2" s="1"/>
  <c r="Y9" i="2" s="1"/>
  <c r="X11" i="2"/>
  <c r="W11" i="2"/>
  <c r="W10" i="2" s="1"/>
  <c r="W9" i="2" s="1"/>
  <c r="W8" i="2" s="1"/>
  <c r="V11" i="2"/>
  <c r="U11" i="2"/>
  <c r="T11" i="2"/>
  <c r="S11" i="2"/>
  <c r="S10" i="2" s="1"/>
  <c r="R11" i="2"/>
  <c r="Q11" i="2"/>
  <c r="P11" i="2"/>
  <c r="N11" i="2"/>
  <c r="M11" i="2"/>
  <c r="M10" i="2" s="1"/>
  <c r="M9" i="2" s="1"/>
  <c r="L11" i="2"/>
  <c r="J11" i="2"/>
  <c r="H11" i="2"/>
  <c r="G11" i="2"/>
  <c r="F11" i="2"/>
  <c r="D11" i="2"/>
  <c r="AB10" i="2"/>
  <c r="AA10" i="2"/>
  <c r="AA9" i="2" s="1"/>
  <c r="AA8" i="2" s="1"/>
  <c r="AA55" i="2" s="1"/>
  <c r="Z10" i="2"/>
  <c r="X10" i="2"/>
  <c r="V10" i="2"/>
  <c r="U10" i="2"/>
  <c r="T10" i="2"/>
  <c r="R10" i="2"/>
  <c r="Q10" i="2"/>
  <c r="Q9" i="2" s="1"/>
  <c r="P10" i="2"/>
  <c r="N10" i="2"/>
  <c r="L10" i="2"/>
  <c r="J10" i="2"/>
  <c r="F10" i="2"/>
  <c r="D10" i="2"/>
  <c r="X9" i="2"/>
  <c r="U9" i="2"/>
  <c r="T9" i="2"/>
  <c r="T8" i="2" s="1"/>
  <c r="T55" i="2" s="1"/>
  <c r="S9" i="2"/>
  <c r="R9" i="2"/>
  <c r="N9" i="2"/>
  <c r="L9" i="2"/>
  <c r="L8" i="2" s="1"/>
  <c r="F9" i="2"/>
  <c r="U8" i="2"/>
  <c r="U55" i="2" s="1"/>
  <c r="AA90" i="1"/>
  <c r="Z90" i="1"/>
  <c r="Y90" i="1"/>
  <c r="X90" i="1"/>
  <c r="W90" i="1"/>
  <c r="V90" i="1"/>
  <c r="U90" i="1"/>
  <c r="T90" i="1"/>
  <c r="S90" i="1"/>
  <c r="R90" i="1"/>
  <c r="Q90" i="1"/>
  <c r="P90" i="1"/>
  <c r="AB90" i="1" s="1"/>
  <c r="AC90" i="1" s="1"/>
  <c r="AD90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AA88" i="1"/>
  <c r="Z88" i="1"/>
  <c r="Y88" i="1"/>
  <c r="W88" i="1"/>
  <c r="V88" i="1"/>
  <c r="U88" i="1"/>
  <c r="T88" i="1"/>
  <c r="S88" i="1"/>
  <c r="R88" i="1"/>
  <c r="AB88" i="1" s="1"/>
  <c r="Q88" i="1"/>
  <c r="Q85" i="1" s="1"/>
  <c r="P88" i="1"/>
  <c r="K88" i="1"/>
  <c r="J88" i="1"/>
  <c r="I88" i="1"/>
  <c r="I85" i="1" s="1"/>
  <c r="H88" i="1"/>
  <c r="H85" i="1" s="1"/>
  <c r="G88" i="1"/>
  <c r="F88" i="1"/>
  <c r="F85" i="1" s="1"/>
  <c r="E88" i="1"/>
  <c r="D88" i="1"/>
  <c r="C88" i="1"/>
  <c r="C85" i="1" s="1"/>
  <c r="AA87" i="1"/>
  <c r="AA85" i="1" s="1"/>
  <c r="Z87" i="1"/>
  <c r="Y87" i="1"/>
  <c r="X87" i="1"/>
  <c r="X85" i="1" s="1"/>
  <c r="W87" i="1"/>
  <c r="W85" i="1" s="1"/>
  <c r="V87" i="1"/>
  <c r="U87" i="1"/>
  <c r="U85" i="1" s="1"/>
  <c r="T87" i="1"/>
  <c r="S87" i="1"/>
  <c r="R87" i="1"/>
  <c r="R85" i="1" s="1"/>
  <c r="P87" i="1"/>
  <c r="O87" i="1"/>
  <c r="AD86" i="1"/>
  <c r="AB86" i="1"/>
  <c r="AC86" i="1" s="1"/>
  <c r="O86" i="1"/>
  <c r="Z85" i="1"/>
  <c r="Y85" i="1"/>
  <c r="V85" i="1"/>
  <c r="T85" i="1"/>
  <c r="S85" i="1"/>
  <c r="P85" i="1"/>
  <c r="N85" i="1"/>
  <c r="M85" i="1"/>
  <c r="L85" i="1"/>
  <c r="K85" i="1"/>
  <c r="J85" i="1"/>
  <c r="G85" i="1"/>
  <c r="E85" i="1"/>
  <c r="D85" i="1"/>
  <c r="W83" i="1"/>
  <c r="V83" i="1"/>
  <c r="U83" i="1"/>
  <c r="T83" i="1"/>
  <c r="S83" i="1"/>
  <c r="R83" i="1"/>
  <c r="Q83" i="1"/>
  <c r="P83" i="1"/>
  <c r="N83" i="1"/>
  <c r="M83" i="1"/>
  <c r="L83" i="1"/>
  <c r="K83" i="1"/>
  <c r="J83" i="1"/>
  <c r="I83" i="1"/>
  <c r="H83" i="1"/>
  <c r="G83" i="1"/>
  <c r="F83" i="1"/>
  <c r="E83" i="1"/>
  <c r="D83" i="1"/>
  <c r="C83" i="1"/>
  <c r="AA82" i="1"/>
  <c r="Z82" i="1"/>
  <c r="Y82" i="1"/>
  <c r="X82" i="1"/>
  <c r="W82" i="1"/>
  <c r="V82" i="1"/>
  <c r="U82" i="1"/>
  <c r="T82" i="1"/>
  <c r="S82" i="1"/>
  <c r="R82" i="1"/>
  <c r="Q82" i="1"/>
  <c r="P82" i="1"/>
  <c r="AB82" i="1" s="1"/>
  <c r="AC82" i="1" s="1"/>
  <c r="O82" i="1"/>
  <c r="AA81" i="1"/>
  <c r="Z81" i="1"/>
  <c r="Y81" i="1"/>
  <c r="X81" i="1"/>
  <c r="X80" i="1" s="1"/>
  <c r="W81" i="1"/>
  <c r="W80" i="1" s="1"/>
  <c r="V81" i="1"/>
  <c r="V80" i="1" s="1"/>
  <c r="U81" i="1"/>
  <c r="T81" i="1"/>
  <c r="S81" i="1"/>
  <c r="R81" i="1"/>
  <c r="R80" i="1" s="1"/>
  <c r="Q81" i="1"/>
  <c r="P81" i="1"/>
  <c r="O81" i="1"/>
  <c r="AA80" i="1"/>
  <c r="Z80" i="1"/>
  <c r="Z76" i="1" s="1"/>
  <c r="Y80" i="1"/>
  <c r="U80" i="1"/>
  <c r="T80" i="1"/>
  <c r="T76" i="1" s="1"/>
  <c r="S80" i="1"/>
  <c r="Q80" i="1"/>
  <c r="O80" i="1"/>
  <c r="N80" i="1"/>
  <c r="N76" i="1" s="1"/>
  <c r="M80" i="1"/>
  <c r="L80" i="1"/>
  <c r="K80" i="1"/>
  <c r="J80" i="1"/>
  <c r="I80" i="1"/>
  <c r="H80" i="1"/>
  <c r="H76" i="1" s="1"/>
  <c r="G80" i="1"/>
  <c r="F80" i="1"/>
  <c r="E80" i="1"/>
  <c r="D80" i="1"/>
  <c r="C80" i="1"/>
  <c r="AA79" i="1"/>
  <c r="AA77" i="1" s="1"/>
  <c r="AA76" i="1" s="1"/>
  <c r="Z79" i="1"/>
  <c r="Y79" i="1"/>
  <c r="X79" i="1"/>
  <c r="W79" i="1"/>
  <c r="V79" i="1"/>
  <c r="U79" i="1"/>
  <c r="U77" i="1" s="1"/>
  <c r="U76" i="1" s="1"/>
  <c r="T79" i="1"/>
  <c r="S79" i="1"/>
  <c r="R79" i="1"/>
  <c r="R77" i="1" s="1"/>
  <c r="R76" i="1" s="1"/>
  <c r="Q79" i="1"/>
  <c r="P79" i="1"/>
  <c r="O79" i="1"/>
  <c r="AA78" i="1"/>
  <c r="Z78" i="1"/>
  <c r="Y78" i="1"/>
  <c r="Y77" i="1" s="1"/>
  <c r="X78" i="1"/>
  <c r="W78" i="1"/>
  <c r="V78" i="1"/>
  <c r="V77" i="1" s="1"/>
  <c r="U78" i="1"/>
  <c r="T78" i="1"/>
  <c r="S78" i="1"/>
  <c r="S77" i="1" s="1"/>
  <c r="R78" i="1"/>
  <c r="Q78" i="1"/>
  <c r="P78" i="1"/>
  <c r="P77" i="1" s="1"/>
  <c r="N78" i="1"/>
  <c r="M78" i="1"/>
  <c r="L78" i="1"/>
  <c r="K78" i="1"/>
  <c r="Z77" i="1"/>
  <c r="X77" i="1"/>
  <c r="X76" i="1" s="1"/>
  <c r="W77" i="1"/>
  <c r="T77" i="1"/>
  <c r="Q77" i="1"/>
  <c r="N77" i="1"/>
  <c r="L77" i="1"/>
  <c r="L76" i="1" s="1"/>
  <c r="K77" i="1"/>
  <c r="K76" i="1" s="1"/>
  <c r="J77" i="1"/>
  <c r="I77" i="1"/>
  <c r="I76" i="1" s="1"/>
  <c r="H77" i="1"/>
  <c r="G77" i="1"/>
  <c r="F77" i="1"/>
  <c r="F76" i="1" s="1"/>
  <c r="E77" i="1"/>
  <c r="E76" i="1" s="1"/>
  <c r="D77" i="1"/>
  <c r="C77" i="1"/>
  <c r="C76" i="1" s="1"/>
  <c r="Y76" i="1"/>
  <c r="V76" i="1"/>
  <c r="S76" i="1"/>
  <c r="J76" i="1"/>
  <c r="G76" i="1"/>
  <c r="D76" i="1"/>
  <c r="AB75" i="1"/>
  <c r="AA75" i="1"/>
  <c r="Z75" i="1"/>
  <c r="Y75" i="1"/>
  <c r="Y73" i="1" s="1"/>
  <c r="X75" i="1"/>
  <c r="W75" i="1"/>
  <c r="V75" i="1"/>
  <c r="U75" i="1"/>
  <c r="T75" i="1"/>
  <c r="S75" i="1"/>
  <c r="S73" i="1" s="1"/>
  <c r="S67" i="1" s="1"/>
  <c r="R75" i="1"/>
  <c r="Q75" i="1"/>
  <c r="P75" i="1"/>
  <c r="N75" i="1"/>
  <c r="M75" i="1"/>
  <c r="M73" i="1" s="1"/>
  <c r="L75" i="1"/>
  <c r="K75" i="1"/>
  <c r="J75" i="1"/>
  <c r="I75" i="1"/>
  <c r="H75" i="1"/>
  <c r="G75" i="1"/>
  <c r="G73" i="1" s="1"/>
  <c r="F75" i="1"/>
  <c r="E75" i="1"/>
  <c r="D75" i="1"/>
  <c r="C75" i="1"/>
  <c r="AB74" i="1"/>
  <c r="AB73" i="1" s="1"/>
  <c r="AA74" i="1"/>
  <c r="Z74" i="1"/>
  <c r="Y74" i="1"/>
  <c r="X74" i="1"/>
  <c r="W74" i="1"/>
  <c r="V74" i="1"/>
  <c r="V73" i="1" s="1"/>
  <c r="U74" i="1"/>
  <c r="T74" i="1"/>
  <c r="S74" i="1"/>
  <c r="R74" i="1"/>
  <c r="Q74" i="1"/>
  <c r="P74" i="1"/>
  <c r="P73" i="1" s="1"/>
  <c r="N74" i="1"/>
  <c r="N73" i="1" s="1"/>
  <c r="M74" i="1"/>
  <c r="L74" i="1"/>
  <c r="K74" i="1"/>
  <c r="K73" i="1" s="1"/>
  <c r="J74" i="1"/>
  <c r="J73" i="1" s="1"/>
  <c r="I74" i="1"/>
  <c r="H74" i="1"/>
  <c r="H73" i="1" s="1"/>
  <c r="G74" i="1"/>
  <c r="F74" i="1"/>
  <c r="E74" i="1"/>
  <c r="E73" i="1" s="1"/>
  <c r="D74" i="1"/>
  <c r="D73" i="1" s="1"/>
  <c r="C74" i="1"/>
  <c r="O74" i="1" s="1"/>
  <c r="AC74" i="1" s="1"/>
  <c r="AA73" i="1"/>
  <c r="X73" i="1"/>
  <c r="U73" i="1"/>
  <c r="R73" i="1"/>
  <c r="L73" i="1"/>
  <c r="I73" i="1"/>
  <c r="F73" i="1"/>
  <c r="C73" i="1"/>
  <c r="AA72" i="1"/>
  <c r="Z72" i="1"/>
  <c r="Y72" i="1"/>
  <c r="Y70" i="1" s="1"/>
  <c r="X72" i="1"/>
  <c r="W72" i="1"/>
  <c r="V72" i="1"/>
  <c r="U72" i="1"/>
  <c r="T72" i="1"/>
  <c r="S72" i="1"/>
  <c r="S70" i="1" s="1"/>
  <c r="R72" i="1"/>
  <c r="Q72" i="1"/>
  <c r="P72" i="1"/>
  <c r="AB72" i="1" s="1"/>
  <c r="N72" i="1"/>
  <c r="M72" i="1"/>
  <c r="M70" i="1" s="1"/>
  <c r="L72" i="1"/>
  <c r="K72" i="1"/>
  <c r="J72" i="1"/>
  <c r="I72" i="1"/>
  <c r="H72" i="1"/>
  <c r="G72" i="1"/>
  <c r="G70" i="1" s="1"/>
  <c r="F72" i="1"/>
  <c r="E72" i="1"/>
  <c r="D72" i="1"/>
  <c r="C72" i="1"/>
  <c r="AA71" i="1"/>
  <c r="Z71" i="1"/>
  <c r="Z70" i="1" s="1"/>
  <c r="Y71" i="1"/>
  <c r="X71" i="1"/>
  <c r="W71" i="1"/>
  <c r="W70" i="1" s="1"/>
  <c r="V71" i="1"/>
  <c r="V70" i="1" s="1"/>
  <c r="V67" i="1" s="1"/>
  <c r="U71" i="1"/>
  <c r="T71" i="1"/>
  <c r="T70" i="1" s="1"/>
  <c r="S71" i="1"/>
  <c r="R71" i="1"/>
  <c r="Q71" i="1"/>
  <c r="Q70" i="1" s="1"/>
  <c r="P71" i="1"/>
  <c r="P70" i="1" s="1"/>
  <c r="P67" i="1" s="1"/>
  <c r="N71" i="1"/>
  <c r="N70" i="1" s="1"/>
  <c r="N67" i="1" s="1"/>
  <c r="N64" i="1" s="1"/>
  <c r="N59" i="1" s="1"/>
  <c r="M71" i="1"/>
  <c r="L71" i="1"/>
  <c r="K71" i="1"/>
  <c r="K70" i="1" s="1"/>
  <c r="K67" i="1" s="1"/>
  <c r="J71" i="1"/>
  <c r="J70" i="1" s="1"/>
  <c r="J67" i="1" s="1"/>
  <c r="I71" i="1"/>
  <c r="H71" i="1"/>
  <c r="H70" i="1" s="1"/>
  <c r="H67" i="1" s="1"/>
  <c r="H64" i="1" s="1"/>
  <c r="H59" i="1" s="1"/>
  <c r="G71" i="1"/>
  <c r="F71" i="1"/>
  <c r="E71" i="1"/>
  <c r="E70" i="1" s="1"/>
  <c r="E67" i="1" s="1"/>
  <c r="D71" i="1"/>
  <c r="D70" i="1" s="1"/>
  <c r="D67" i="1" s="1"/>
  <c r="C71" i="1"/>
  <c r="O71" i="1" s="1"/>
  <c r="AA70" i="1"/>
  <c r="AA67" i="1" s="1"/>
  <c r="X70" i="1"/>
  <c r="X67" i="1" s="1"/>
  <c r="U70" i="1"/>
  <c r="U67" i="1" s="1"/>
  <c r="R70" i="1"/>
  <c r="R67" i="1" s="1"/>
  <c r="L70" i="1"/>
  <c r="L67" i="1" s="1"/>
  <c r="I70" i="1"/>
  <c r="I67" i="1" s="1"/>
  <c r="F70" i="1"/>
  <c r="F67" i="1" s="1"/>
  <c r="C70" i="1"/>
  <c r="C67" i="1" s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AC69" i="1" s="1"/>
  <c r="AB68" i="1"/>
  <c r="AC68" i="1" s="1"/>
  <c r="AD68" i="1" s="1"/>
  <c r="Y67" i="1"/>
  <c r="M67" i="1"/>
  <c r="G67" i="1"/>
  <c r="AA66" i="1"/>
  <c r="AA65" i="1" s="1"/>
  <c r="AA64" i="1" s="1"/>
  <c r="Z66" i="1"/>
  <c r="Y66" i="1"/>
  <c r="X66" i="1"/>
  <c r="W66" i="1"/>
  <c r="V66" i="1"/>
  <c r="U66" i="1"/>
  <c r="U65" i="1" s="1"/>
  <c r="U64" i="1" s="1"/>
  <c r="T66" i="1"/>
  <c r="S66" i="1"/>
  <c r="R66" i="1"/>
  <c r="Q66" i="1"/>
  <c r="P66" i="1"/>
  <c r="AB66" i="1" s="1"/>
  <c r="N66" i="1"/>
  <c r="M66" i="1"/>
  <c r="M65" i="1" s="1"/>
  <c r="M64" i="1" s="1"/>
  <c r="L66" i="1"/>
  <c r="K66" i="1"/>
  <c r="J66" i="1"/>
  <c r="I66" i="1"/>
  <c r="I65" i="1" s="1"/>
  <c r="I64" i="1" s="1"/>
  <c r="H66" i="1"/>
  <c r="G66" i="1"/>
  <c r="G65" i="1" s="1"/>
  <c r="G64" i="1" s="1"/>
  <c r="F66" i="1"/>
  <c r="E66" i="1"/>
  <c r="D66" i="1"/>
  <c r="C66" i="1"/>
  <c r="AB65" i="1"/>
  <c r="Z65" i="1"/>
  <c r="Y65" i="1"/>
  <c r="X65" i="1"/>
  <c r="X64" i="1" s="1"/>
  <c r="X59" i="1" s="1"/>
  <c r="W65" i="1"/>
  <c r="V65" i="1"/>
  <c r="T65" i="1"/>
  <c r="S65" i="1"/>
  <c r="S64" i="1" s="1"/>
  <c r="S59" i="1" s="1"/>
  <c r="R65" i="1"/>
  <c r="Q65" i="1"/>
  <c r="N65" i="1"/>
  <c r="L65" i="1"/>
  <c r="L64" i="1" s="1"/>
  <c r="L59" i="1" s="1"/>
  <c r="K65" i="1"/>
  <c r="J65" i="1"/>
  <c r="H65" i="1"/>
  <c r="F65" i="1"/>
  <c r="F64" i="1" s="1"/>
  <c r="E65" i="1"/>
  <c r="D65" i="1"/>
  <c r="K64" i="1"/>
  <c r="K59" i="1" s="1"/>
  <c r="E64" i="1"/>
  <c r="AA63" i="1"/>
  <c r="AA60" i="1" s="1"/>
  <c r="Z63" i="1"/>
  <c r="Y63" i="1"/>
  <c r="X63" i="1"/>
  <c r="W63" i="1"/>
  <c r="V63" i="1"/>
  <c r="U63" i="1"/>
  <c r="U60" i="1" s="1"/>
  <c r="T63" i="1"/>
  <c r="S63" i="1"/>
  <c r="R63" i="1"/>
  <c r="Q63" i="1"/>
  <c r="P63" i="1"/>
  <c r="N63" i="1"/>
  <c r="M63" i="1"/>
  <c r="L63" i="1"/>
  <c r="K63" i="1"/>
  <c r="J63" i="1"/>
  <c r="I63" i="1"/>
  <c r="I60" i="1" s="1"/>
  <c r="H63" i="1"/>
  <c r="G63" i="1"/>
  <c r="F63" i="1"/>
  <c r="E63" i="1"/>
  <c r="D63" i="1"/>
  <c r="C63" i="1"/>
  <c r="C60" i="1" s="1"/>
  <c r="AA62" i="1"/>
  <c r="Z62" i="1"/>
  <c r="Y62" i="1"/>
  <c r="Y60" i="1" s="1"/>
  <c r="X62" i="1"/>
  <c r="W62" i="1"/>
  <c r="V62" i="1"/>
  <c r="V60" i="1" s="1"/>
  <c r="U62" i="1"/>
  <c r="T62" i="1"/>
  <c r="S62" i="1"/>
  <c r="S60" i="1" s="1"/>
  <c r="R62" i="1"/>
  <c r="Q62" i="1"/>
  <c r="P62" i="1"/>
  <c r="P60" i="1" s="1"/>
  <c r="N62" i="1"/>
  <c r="M62" i="1"/>
  <c r="M60" i="1" s="1"/>
  <c r="L62" i="1"/>
  <c r="K62" i="1"/>
  <c r="J62" i="1"/>
  <c r="J60" i="1" s="1"/>
  <c r="I62" i="1"/>
  <c r="H62" i="1"/>
  <c r="G62" i="1"/>
  <c r="G60" i="1" s="1"/>
  <c r="F62" i="1"/>
  <c r="E62" i="1"/>
  <c r="D62" i="1"/>
  <c r="D60" i="1" s="1"/>
  <c r="C62" i="1"/>
  <c r="AC61" i="1"/>
  <c r="AD61" i="1" s="1"/>
  <c r="AB61" i="1"/>
  <c r="O61" i="1"/>
  <c r="Z60" i="1"/>
  <c r="X60" i="1"/>
  <c r="W60" i="1"/>
  <c r="T60" i="1"/>
  <c r="R60" i="1"/>
  <c r="Q60" i="1"/>
  <c r="N60" i="1"/>
  <c r="L60" i="1"/>
  <c r="K60" i="1"/>
  <c r="H60" i="1"/>
  <c r="F60" i="1"/>
  <c r="E60" i="1"/>
  <c r="G59" i="1"/>
  <c r="AA58" i="1"/>
  <c r="Z58" i="1"/>
  <c r="Y58" i="1"/>
  <c r="X58" i="1"/>
  <c r="W58" i="1"/>
  <c r="V58" i="1"/>
  <c r="U58" i="1"/>
  <c r="T58" i="1"/>
  <c r="S58" i="1"/>
  <c r="R58" i="1"/>
  <c r="Q58" i="1"/>
  <c r="P58" i="1"/>
  <c r="AB58" i="1" s="1"/>
  <c r="AC58" i="1" s="1"/>
  <c r="AD58" i="1" s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A56" i="1"/>
  <c r="Z56" i="1"/>
  <c r="Y56" i="1"/>
  <c r="X56" i="1"/>
  <c r="W56" i="1"/>
  <c r="V56" i="1"/>
  <c r="V52" i="1" s="1"/>
  <c r="T56" i="1"/>
  <c r="S56" i="1"/>
  <c r="R56" i="1"/>
  <c r="Q56" i="1"/>
  <c r="AB56" i="1" s="1"/>
  <c r="P56" i="1"/>
  <c r="N56" i="1"/>
  <c r="M56" i="1"/>
  <c r="L56" i="1"/>
  <c r="L52" i="1" s="1"/>
  <c r="K56" i="1"/>
  <c r="J56" i="1"/>
  <c r="I56" i="1"/>
  <c r="H56" i="1"/>
  <c r="G56" i="1"/>
  <c r="F56" i="1"/>
  <c r="E56" i="1"/>
  <c r="D56" i="1"/>
  <c r="C56" i="1"/>
  <c r="O56" i="1" s="1"/>
  <c r="AA55" i="1"/>
  <c r="Z55" i="1"/>
  <c r="Y55" i="1"/>
  <c r="X55" i="1"/>
  <c r="W55" i="1"/>
  <c r="V55" i="1"/>
  <c r="U55" i="1"/>
  <c r="T55" i="1"/>
  <c r="S55" i="1"/>
  <c r="S53" i="1" s="1"/>
  <c r="S52" i="1" s="1"/>
  <c r="R55" i="1"/>
  <c r="Q55" i="1"/>
  <c r="P55" i="1"/>
  <c r="N55" i="1"/>
  <c r="M55" i="1"/>
  <c r="M53" i="1" s="1"/>
  <c r="M52" i="1" s="1"/>
  <c r="L55" i="1"/>
  <c r="K55" i="1"/>
  <c r="J55" i="1"/>
  <c r="I55" i="1"/>
  <c r="H55" i="1"/>
  <c r="G55" i="1"/>
  <c r="F55" i="1"/>
  <c r="E55" i="1"/>
  <c r="D55" i="1"/>
  <c r="C55" i="1"/>
  <c r="O55" i="1" s="1"/>
  <c r="Y54" i="1"/>
  <c r="X54" i="1"/>
  <c r="X53" i="1" s="1"/>
  <c r="W54" i="1"/>
  <c r="W53" i="1" s="1"/>
  <c r="W52" i="1" s="1"/>
  <c r="V54" i="1"/>
  <c r="U54" i="1"/>
  <c r="T54" i="1"/>
  <c r="S54" i="1"/>
  <c r="R54" i="1"/>
  <c r="R53" i="1" s="1"/>
  <c r="Q54" i="1"/>
  <c r="Q53" i="1" s="1"/>
  <c r="P54" i="1"/>
  <c r="N54" i="1"/>
  <c r="M54" i="1"/>
  <c r="L54" i="1"/>
  <c r="L53" i="1" s="1"/>
  <c r="K54" i="1"/>
  <c r="K53" i="1" s="1"/>
  <c r="J54" i="1"/>
  <c r="I54" i="1"/>
  <c r="H54" i="1"/>
  <c r="G54" i="1"/>
  <c r="F54" i="1"/>
  <c r="F53" i="1" s="1"/>
  <c r="E54" i="1"/>
  <c r="E53" i="1" s="1"/>
  <c r="D54" i="1"/>
  <c r="C54" i="1"/>
  <c r="AA53" i="1"/>
  <c r="AA52" i="1" s="1"/>
  <c r="Z53" i="1"/>
  <c r="Y53" i="1"/>
  <c r="Y52" i="1" s="1"/>
  <c r="V53" i="1"/>
  <c r="U53" i="1"/>
  <c r="U52" i="1" s="1"/>
  <c r="T53" i="1"/>
  <c r="P53" i="1"/>
  <c r="N53" i="1"/>
  <c r="J53" i="1"/>
  <c r="I53" i="1"/>
  <c r="I52" i="1" s="1"/>
  <c r="H53" i="1"/>
  <c r="G53" i="1"/>
  <c r="G52" i="1" s="1"/>
  <c r="D53" i="1"/>
  <c r="C53" i="1"/>
  <c r="Z52" i="1"/>
  <c r="X52" i="1"/>
  <c r="T52" i="1"/>
  <c r="R52" i="1"/>
  <c r="P52" i="1"/>
  <c r="N52" i="1"/>
  <c r="J52" i="1"/>
  <c r="H52" i="1"/>
  <c r="F52" i="1"/>
  <c r="D52" i="1"/>
  <c r="AB51" i="1"/>
  <c r="O51" i="1"/>
  <c r="P50" i="1"/>
  <c r="AB50" i="1" s="1"/>
  <c r="O50" i="1"/>
  <c r="O49" i="1" s="1"/>
  <c r="C50" i="1"/>
  <c r="C49" i="1" s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M49" i="1"/>
  <c r="L49" i="1"/>
  <c r="K49" i="1"/>
  <c r="J49" i="1"/>
  <c r="I49" i="1"/>
  <c r="H49" i="1"/>
  <c r="G49" i="1"/>
  <c r="F49" i="1"/>
  <c r="E49" i="1"/>
  <c r="D49" i="1"/>
  <c r="AB48" i="1"/>
  <c r="O48" i="1"/>
  <c r="AA47" i="1"/>
  <c r="AA41" i="1" s="1"/>
  <c r="Z47" i="1"/>
  <c r="Y47" i="1"/>
  <c r="X47" i="1"/>
  <c r="W47" i="1"/>
  <c r="V47" i="1"/>
  <c r="U47" i="1"/>
  <c r="U41" i="1" s="1"/>
  <c r="T47" i="1"/>
  <c r="S47" i="1"/>
  <c r="R47" i="1"/>
  <c r="Q47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AB46" i="1"/>
  <c r="AC46" i="1" s="1"/>
  <c r="AA46" i="1"/>
  <c r="Z46" i="1"/>
  <c r="Y46" i="1"/>
  <c r="Y45" i="1" s="1"/>
  <c r="X46" i="1"/>
  <c r="X45" i="1" s="1"/>
  <c r="W46" i="1"/>
  <c r="V46" i="1"/>
  <c r="U46" i="1"/>
  <c r="T46" i="1"/>
  <c r="S46" i="1"/>
  <c r="S45" i="1" s="1"/>
  <c r="R46" i="1"/>
  <c r="R45" i="1" s="1"/>
  <c r="Q46" i="1"/>
  <c r="P46" i="1"/>
  <c r="N46" i="1"/>
  <c r="M46" i="1"/>
  <c r="M45" i="1" s="1"/>
  <c r="L46" i="1"/>
  <c r="K46" i="1"/>
  <c r="J46" i="1"/>
  <c r="J45" i="1" s="1"/>
  <c r="I46" i="1"/>
  <c r="H46" i="1"/>
  <c r="G46" i="1"/>
  <c r="G45" i="1" s="1"/>
  <c r="F46" i="1"/>
  <c r="E46" i="1"/>
  <c r="D46" i="1"/>
  <c r="C46" i="1"/>
  <c r="AB45" i="1"/>
  <c r="AA45" i="1"/>
  <c r="Z45" i="1"/>
  <c r="W45" i="1"/>
  <c r="V45" i="1"/>
  <c r="U45" i="1"/>
  <c r="T45" i="1"/>
  <c r="T41" i="1" s="1"/>
  <c r="T40" i="1" s="1"/>
  <c r="Q45" i="1"/>
  <c r="P45" i="1"/>
  <c r="N45" i="1"/>
  <c r="L45" i="1"/>
  <c r="K45" i="1"/>
  <c r="I45" i="1"/>
  <c r="I41" i="1" s="1"/>
  <c r="H45" i="1"/>
  <c r="F45" i="1"/>
  <c r="E45" i="1"/>
  <c r="D45" i="1"/>
  <c r="C45" i="1"/>
  <c r="AB44" i="1"/>
  <c r="I44" i="1"/>
  <c r="H44" i="1"/>
  <c r="H42" i="1" s="1"/>
  <c r="H41" i="1" s="1"/>
  <c r="G44" i="1"/>
  <c r="F44" i="1"/>
  <c r="E44" i="1"/>
  <c r="E42" i="1" s="1"/>
  <c r="D44" i="1"/>
  <c r="D42" i="1" s="1"/>
  <c r="D41" i="1" s="1"/>
  <c r="D40" i="1" s="1"/>
  <c r="C44" i="1"/>
  <c r="AB43" i="1"/>
  <c r="AC43" i="1" s="1"/>
  <c r="AD43" i="1" s="1"/>
  <c r="O43" i="1"/>
  <c r="AB42" i="1"/>
  <c r="AA42" i="1"/>
  <c r="Z42" i="1"/>
  <c r="Y42" i="1"/>
  <c r="Y41" i="1" s="1"/>
  <c r="Y40" i="1" s="1"/>
  <c r="X42" i="1"/>
  <c r="W42" i="1"/>
  <c r="V42" i="1"/>
  <c r="V41" i="1" s="1"/>
  <c r="V40" i="1" s="1"/>
  <c r="U42" i="1"/>
  <c r="T42" i="1"/>
  <c r="S42" i="1"/>
  <c r="S41" i="1" s="1"/>
  <c r="S40" i="1" s="1"/>
  <c r="R42" i="1"/>
  <c r="Q42" i="1"/>
  <c r="P42" i="1"/>
  <c r="P41" i="1" s="1"/>
  <c r="P40" i="1" s="1"/>
  <c r="N42" i="1"/>
  <c r="M42" i="1"/>
  <c r="L42" i="1"/>
  <c r="K42" i="1"/>
  <c r="J42" i="1"/>
  <c r="J41" i="1" s="1"/>
  <c r="J40" i="1" s="1"/>
  <c r="I42" i="1"/>
  <c r="G42" i="1"/>
  <c r="F42" i="1"/>
  <c r="C42" i="1"/>
  <c r="Z41" i="1"/>
  <c r="W41" i="1"/>
  <c r="W40" i="1" s="1"/>
  <c r="Q41" i="1"/>
  <c r="Q40" i="1" s="1"/>
  <c r="N41" i="1"/>
  <c r="K41" i="1"/>
  <c r="K40" i="1" s="1"/>
  <c r="E41" i="1"/>
  <c r="E40" i="1" s="1"/>
  <c r="AA40" i="1"/>
  <c r="Z40" i="1"/>
  <c r="U40" i="1"/>
  <c r="N40" i="1"/>
  <c r="I40" i="1"/>
  <c r="H40" i="1"/>
  <c r="AB39" i="1"/>
  <c r="O39" i="1"/>
  <c r="AC39" i="1" s="1"/>
  <c r="AA38" i="1"/>
  <c r="AA37" i="1" s="1"/>
  <c r="Z38" i="1"/>
  <c r="Y38" i="1"/>
  <c r="Y37" i="1" s="1"/>
  <c r="X38" i="1"/>
  <c r="W38" i="1"/>
  <c r="V38" i="1"/>
  <c r="V37" i="1" s="1"/>
  <c r="U38" i="1"/>
  <c r="U37" i="1" s="1"/>
  <c r="T38" i="1"/>
  <c r="S38" i="1"/>
  <c r="S37" i="1" s="1"/>
  <c r="R38" i="1"/>
  <c r="Q38" i="1"/>
  <c r="P38" i="1"/>
  <c r="P37" i="1" s="1"/>
  <c r="N38" i="1"/>
  <c r="M38" i="1"/>
  <c r="L38" i="1"/>
  <c r="K38" i="1"/>
  <c r="J38" i="1"/>
  <c r="J37" i="1" s="1"/>
  <c r="I38" i="1"/>
  <c r="I37" i="1" s="1"/>
  <c r="H38" i="1"/>
  <c r="G38" i="1"/>
  <c r="G37" i="1" s="1"/>
  <c r="F38" i="1"/>
  <c r="E38" i="1"/>
  <c r="D38" i="1"/>
  <c r="D37" i="1" s="1"/>
  <c r="C38" i="1"/>
  <c r="C37" i="1" s="1"/>
  <c r="Z37" i="1"/>
  <c r="X37" i="1"/>
  <c r="W37" i="1"/>
  <c r="W28" i="1" s="1"/>
  <c r="T37" i="1"/>
  <c r="R37" i="1"/>
  <c r="Q37" i="1"/>
  <c r="N37" i="1"/>
  <c r="M37" i="1"/>
  <c r="L37" i="1"/>
  <c r="K37" i="1"/>
  <c r="H37" i="1"/>
  <c r="F37" i="1"/>
  <c r="E37" i="1"/>
  <c r="AB36" i="1"/>
  <c r="AC36" i="1" s="1"/>
  <c r="O36" i="1"/>
  <c r="AA35" i="1"/>
  <c r="AA34" i="1" s="1"/>
  <c r="Z35" i="1"/>
  <c r="Z34" i="1" s="1"/>
  <c r="Z29" i="1" s="1"/>
  <c r="Z28" i="1" s="1"/>
  <c r="Y35" i="1"/>
  <c r="X35" i="1"/>
  <c r="W35" i="1"/>
  <c r="V35" i="1"/>
  <c r="U35" i="1"/>
  <c r="U34" i="1" s="1"/>
  <c r="T35" i="1"/>
  <c r="T34" i="1" s="1"/>
  <c r="T29" i="1" s="1"/>
  <c r="T28" i="1" s="1"/>
  <c r="S35" i="1"/>
  <c r="R35" i="1"/>
  <c r="R34" i="1" s="1"/>
  <c r="Q35" i="1"/>
  <c r="P35" i="1"/>
  <c r="N35" i="1"/>
  <c r="N34" i="1" s="1"/>
  <c r="M35" i="1"/>
  <c r="L35" i="1"/>
  <c r="K35" i="1"/>
  <c r="J35" i="1"/>
  <c r="I35" i="1"/>
  <c r="I34" i="1" s="1"/>
  <c r="H35" i="1"/>
  <c r="H34" i="1" s="1"/>
  <c r="G35" i="1"/>
  <c r="F35" i="1"/>
  <c r="E35" i="1"/>
  <c r="D35" i="1"/>
  <c r="C35" i="1"/>
  <c r="C34" i="1" s="1"/>
  <c r="Y34" i="1"/>
  <c r="X34" i="1"/>
  <c r="W34" i="1"/>
  <c r="V34" i="1"/>
  <c r="S34" i="1"/>
  <c r="Q34" i="1"/>
  <c r="P34" i="1"/>
  <c r="M34" i="1"/>
  <c r="L34" i="1"/>
  <c r="K34" i="1"/>
  <c r="J34" i="1"/>
  <c r="G34" i="1"/>
  <c r="F34" i="1"/>
  <c r="E34" i="1"/>
  <c r="D34" i="1"/>
  <c r="AB33" i="1"/>
  <c r="AC33" i="1" s="1"/>
  <c r="O33" i="1"/>
  <c r="AA32" i="1"/>
  <c r="Z32" i="1"/>
  <c r="Z31" i="1" s="1"/>
  <c r="Z30" i="1" s="1"/>
  <c r="Y32" i="1"/>
  <c r="Y31" i="1" s="1"/>
  <c r="X32" i="1"/>
  <c r="W32" i="1"/>
  <c r="V32" i="1"/>
  <c r="U32" i="1"/>
  <c r="T32" i="1"/>
  <c r="T31" i="1" s="1"/>
  <c r="T30" i="1" s="1"/>
  <c r="S32" i="1"/>
  <c r="S31" i="1" s="1"/>
  <c r="S30" i="1" s="1"/>
  <c r="R32" i="1"/>
  <c r="Q32" i="1"/>
  <c r="P32" i="1"/>
  <c r="N32" i="1"/>
  <c r="N31" i="1" s="1"/>
  <c r="N30" i="1" s="1"/>
  <c r="N29" i="1" s="1"/>
  <c r="M32" i="1"/>
  <c r="M31" i="1" s="1"/>
  <c r="L32" i="1"/>
  <c r="K32" i="1"/>
  <c r="K31" i="1" s="1"/>
  <c r="K30" i="1" s="1"/>
  <c r="K29" i="1" s="1"/>
  <c r="K28" i="1" s="1"/>
  <c r="J32" i="1"/>
  <c r="I32" i="1"/>
  <c r="H32" i="1"/>
  <c r="H31" i="1" s="1"/>
  <c r="H30" i="1" s="1"/>
  <c r="H29" i="1" s="1"/>
  <c r="H28" i="1" s="1"/>
  <c r="G32" i="1"/>
  <c r="G31" i="1" s="1"/>
  <c r="F32" i="1"/>
  <c r="E32" i="1"/>
  <c r="E31" i="1" s="1"/>
  <c r="E30" i="1" s="1"/>
  <c r="E29" i="1" s="1"/>
  <c r="E28" i="1" s="1"/>
  <c r="D32" i="1"/>
  <c r="C32" i="1"/>
  <c r="AA31" i="1"/>
  <c r="X31" i="1"/>
  <c r="X30" i="1" s="1"/>
  <c r="X29" i="1" s="1"/>
  <c r="X28" i="1" s="1"/>
  <c r="W31" i="1"/>
  <c r="W30" i="1" s="1"/>
  <c r="V31" i="1"/>
  <c r="U31" i="1"/>
  <c r="U30" i="1" s="1"/>
  <c r="U29" i="1" s="1"/>
  <c r="U28" i="1" s="1"/>
  <c r="R31" i="1"/>
  <c r="R30" i="1" s="1"/>
  <c r="Q31" i="1"/>
  <c r="Q30" i="1" s="1"/>
  <c r="P31" i="1"/>
  <c r="L31" i="1"/>
  <c r="L30" i="1" s="1"/>
  <c r="J31" i="1"/>
  <c r="I31" i="1"/>
  <c r="I30" i="1" s="1"/>
  <c r="I29" i="1" s="1"/>
  <c r="I28" i="1" s="1"/>
  <c r="F31" i="1"/>
  <c r="F30" i="1" s="1"/>
  <c r="F29" i="1" s="1"/>
  <c r="F28" i="1" s="1"/>
  <c r="D31" i="1"/>
  <c r="C31" i="1"/>
  <c r="AA30" i="1"/>
  <c r="AA29" i="1" s="1"/>
  <c r="AA28" i="1" s="1"/>
  <c r="Y30" i="1"/>
  <c r="Y29" i="1" s="1"/>
  <c r="V30" i="1"/>
  <c r="P30" i="1"/>
  <c r="M30" i="1"/>
  <c r="M29" i="1" s="1"/>
  <c r="J30" i="1"/>
  <c r="J29" i="1" s="1"/>
  <c r="G30" i="1"/>
  <c r="D30" i="1"/>
  <c r="C30" i="1"/>
  <c r="C29" i="1" s="1"/>
  <c r="C28" i="1" s="1"/>
  <c r="W29" i="1"/>
  <c r="S29" i="1"/>
  <c r="Q29" i="1"/>
  <c r="Q28" i="1" s="1"/>
  <c r="G29" i="1"/>
  <c r="G28" i="1" s="1"/>
  <c r="AB27" i="1"/>
  <c r="O27" i="1"/>
  <c r="AB26" i="1"/>
  <c r="AC26" i="1" s="1"/>
  <c r="O26" i="1"/>
  <c r="T25" i="1"/>
  <c r="S25" i="1"/>
  <c r="R25" i="1"/>
  <c r="AB25" i="1" s="1"/>
  <c r="Q25" i="1"/>
  <c r="P25" i="1"/>
  <c r="P22" i="1" s="1"/>
  <c r="K25" i="1"/>
  <c r="K22" i="1" s="1"/>
  <c r="K21" i="1" s="1"/>
  <c r="J25" i="1"/>
  <c r="I25" i="1"/>
  <c r="I22" i="1" s="1"/>
  <c r="I21" i="1" s="1"/>
  <c r="H25" i="1"/>
  <c r="G25" i="1"/>
  <c r="G22" i="1" s="1"/>
  <c r="F25" i="1"/>
  <c r="D25" i="1"/>
  <c r="C25" i="1"/>
  <c r="AC24" i="1"/>
  <c r="AB24" i="1"/>
  <c r="O24" i="1"/>
  <c r="AC23" i="1"/>
  <c r="AB23" i="1"/>
  <c r="O23" i="1"/>
  <c r="AA22" i="1"/>
  <c r="AA21" i="1" s="1"/>
  <c r="Z22" i="1"/>
  <c r="Y22" i="1"/>
  <c r="X22" i="1"/>
  <c r="W22" i="1"/>
  <c r="V22" i="1"/>
  <c r="U22" i="1"/>
  <c r="U21" i="1" s="1"/>
  <c r="T22" i="1"/>
  <c r="T21" i="1" s="1"/>
  <c r="S22" i="1"/>
  <c r="Q22" i="1"/>
  <c r="N22" i="1"/>
  <c r="N21" i="1" s="1"/>
  <c r="M22" i="1"/>
  <c r="L22" i="1"/>
  <c r="L21" i="1" s="1"/>
  <c r="J22" i="1"/>
  <c r="J21" i="1" s="1"/>
  <c r="H22" i="1"/>
  <c r="F22" i="1"/>
  <c r="F21" i="1" s="1"/>
  <c r="E22" i="1"/>
  <c r="D22" i="1"/>
  <c r="D21" i="1" s="1"/>
  <c r="C22" i="1"/>
  <c r="C21" i="1" s="1"/>
  <c r="Z21" i="1"/>
  <c r="Y21" i="1"/>
  <c r="X21" i="1"/>
  <c r="W21" i="1"/>
  <c r="V21" i="1"/>
  <c r="S21" i="1"/>
  <c r="Q21" i="1"/>
  <c r="P21" i="1"/>
  <c r="M21" i="1"/>
  <c r="H21" i="1"/>
  <c r="G21" i="1"/>
  <c r="E21" i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AC20" i="1" s="1"/>
  <c r="AD20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AA19" i="1"/>
  <c r="AA18" i="1" s="1"/>
  <c r="Z19" i="1"/>
  <c r="Y19" i="1"/>
  <c r="X19" i="1"/>
  <c r="X18" i="1" s="1"/>
  <c r="W19" i="1"/>
  <c r="V19" i="1"/>
  <c r="V18" i="1" s="1"/>
  <c r="U19" i="1"/>
  <c r="T19" i="1"/>
  <c r="S19" i="1"/>
  <c r="R19" i="1"/>
  <c r="R18" i="1" s="1"/>
  <c r="Q19" i="1"/>
  <c r="P19" i="1"/>
  <c r="P18" i="1" s="1"/>
  <c r="N19" i="1"/>
  <c r="M19" i="1"/>
  <c r="L19" i="1"/>
  <c r="L18" i="1" s="1"/>
  <c r="K19" i="1"/>
  <c r="J19" i="1"/>
  <c r="J18" i="1" s="1"/>
  <c r="I19" i="1"/>
  <c r="H19" i="1"/>
  <c r="G19" i="1"/>
  <c r="F19" i="1"/>
  <c r="F18" i="1" s="1"/>
  <c r="E19" i="1"/>
  <c r="D19" i="1"/>
  <c r="D18" i="1" s="1"/>
  <c r="C19" i="1"/>
  <c r="Z18" i="1"/>
  <c r="Y18" i="1"/>
  <c r="W18" i="1"/>
  <c r="U18" i="1"/>
  <c r="T18" i="1"/>
  <c r="S18" i="1"/>
  <c r="Q18" i="1"/>
  <c r="N18" i="1"/>
  <c r="M18" i="1"/>
  <c r="K18" i="1"/>
  <c r="I18" i="1"/>
  <c r="H18" i="1"/>
  <c r="G18" i="1"/>
  <c r="E18" i="1"/>
  <c r="C18" i="1"/>
  <c r="AC17" i="1"/>
  <c r="AB17" i="1"/>
  <c r="O17" i="1"/>
  <c r="AA16" i="1"/>
  <c r="AA15" i="1" s="1"/>
  <c r="AA14" i="1" s="1"/>
  <c r="Z16" i="1"/>
  <c r="Y16" i="1"/>
  <c r="X16" i="1"/>
  <c r="X15" i="1" s="1"/>
  <c r="X14" i="1" s="1"/>
  <c r="X10" i="1" s="1"/>
  <c r="X9" i="1" s="1"/>
  <c r="W16" i="1"/>
  <c r="V16" i="1"/>
  <c r="V15" i="1" s="1"/>
  <c r="V14" i="1" s="1"/>
  <c r="V10" i="1" s="1"/>
  <c r="V9" i="1" s="1"/>
  <c r="U16" i="1"/>
  <c r="U15" i="1" s="1"/>
  <c r="U14" i="1" s="1"/>
  <c r="T16" i="1"/>
  <c r="S16" i="1"/>
  <c r="R16" i="1"/>
  <c r="R15" i="1" s="1"/>
  <c r="Q16" i="1"/>
  <c r="P16" i="1"/>
  <c r="P15" i="1" s="1"/>
  <c r="P14" i="1" s="1"/>
  <c r="P10" i="1" s="1"/>
  <c r="P9" i="1" s="1"/>
  <c r="N16" i="1"/>
  <c r="M16" i="1"/>
  <c r="L16" i="1"/>
  <c r="L15" i="1" s="1"/>
  <c r="L14" i="1" s="1"/>
  <c r="L10" i="1" s="1"/>
  <c r="L9" i="1" s="1"/>
  <c r="K16" i="1"/>
  <c r="J16" i="1"/>
  <c r="J15" i="1" s="1"/>
  <c r="J14" i="1" s="1"/>
  <c r="J10" i="1" s="1"/>
  <c r="J9" i="1" s="1"/>
  <c r="I16" i="1"/>
  <c r="I15" i="1" s="1"/>
  <c r="I14" i="1" s="1"/>
  <c r="H16" i="1"/>
  <c r="G16" i="1"/>
  <c r="F16" i="1"/>
  <c r="F15" i="1" s="1"/>
  <c r="F14" i="1" s="1"/>
  <c r="E16" i="1"/>
  <c r="D16" i="1"/>
  <c r="D15" i="1" s="1"/>
  <c r="D14" i="1" s="1"/>
  <c r="D10" i="1" s="1"/>
  <c r="D9" i="1" s="1"/>
  <c r="C16" i="1"/>
  <c r="C15" i="1" s="1"/>
  <c r="C14" i="1" s="1"/>
  <c r="Z15" i="1"/>
  <c r="Y15" i="1"/>
  <c r="Y14" i="1" s="1"/>
  <c r="Y10" i="1" s="1"/>
  <c r="W15" i="1"/>
  <c r="T15" i="1"/>
  <c r="T14" i="1" s="1"/>
  <c r="S15" i="1"/>
  <c r="S14" i="1" s="1"/>
  <c r="S10" i="1" s="1"/>
  <c r="S9" i="1" s="1"/>
  <c r="Q15" i="1"/>
  <c r="N15" i="1"/>
  <c r="M15" i="1"/>
  <c r="M14" i="1" s="1"/>
  <c r="M10" i="1" s="1"/>
  <c r="K15" i="1"/>
  <c r="H15" i="1"/>
  <c r="H14" i="1" s="1"/>
  <c r="G15" i="1"/>
  <c r="G14" i="1" s="1"/>
  <c r="G10" i="1" s="1"/>
  <c r="E15" i="1"/>
  <c r="Z14" i="1"/>
  <c r="W14" i="1"/>
  <c r="R14" i="1"/>
  <c r="Q14" i="1"/>
  <c r="N14" i="1"/>
  <c r="K14" i="1"/>
  <c r="E14" i="1"/>
  <c r="AB13" i="1"/>
  <c r="O13" i="1"/>
  <c r="O11" i="1" s="1"/>
  <c r="AB12" i="1"/>
  <c r="O12" i="1"/>
  <c r="AA11" i="1"/>
  <c r="Z11" i="1"/>
  <c r="Y11" i="1"/>
  <c r="X11" i="1"/>
  <c r="W11" i="1"/>
  <c r="W10" i="1" s="1"/>
  <c r="W9" i="1" s="1"/>
  <c r="W8" i="1" s="1"/>
  <c r="V11" i="1"/>
  <c r="U11" i="1"/>
  <c r="T11" i="1"/>
  <c r="S11" i="1"/>
  <c r="R11" i="1"/>
  <c r="R10" i="1" s="1"/>
  <c r="R9" i="1" s="1"/>
  <c r="Q11" i="1"/>
  <c r="Q10" i="1" s="1"/>
  <c r="Q9" i="1" s="1"/>
  <c r="P11" i="1"/>
  <c r="N11" i="1"/>
  <c r="M11" i="1"/>
  <c r="L11" i="1"/>
  <c r="K11" i="1"/>
  <c r="K10" i="1" s="1"/>
  <c r="K9" i="1" s="1"/>
  <c r="K8" i="1" s="1"/>
  <c r="J11" i="1"/>
  <c r="I11" i="1"/>
  <c r="H11" i="1"/>
  <c r="G11" i="1"/>
  <c r="F11" i="1"/>
  <c r="E11" i="1"/>
  <c r="D11" i="1"/>
  <c r="C11" i="1"/>
  <c r="AA10" i="1"/>
  <c r="AA9" i="1" s="1"/>
  <c r="U10" i="1"/>
  <c r="U9" i="1" s="1"/>
  <c r="I10" i="1"/>
  <c r="I9" i="1" s="1"/>
  <c r="C10" i="1"/>
  <c r="C9" i="1" s="1"/>
  <c r="Y9" i="1"/>
  <c r="M9" i="1"/>
  <c r="G9" i="1"/>
  <c r="Q8" i="1"/>
  <c r="G43" i="3" l="1"/>
  <c r="G65" i="3" s="1"/>
  <c r="AC21" i="3"/>
  <c r="AD21" i="3" s="1"/>
  <c r="AB20" i="3"/>
  <c r="M8" i="3"/>
  <c r="M30" i="3" s="1"/>
  <c r="M32" i="3" s="1"/>
  <c r="O23" i="3"/>
  <c r="O22" i="3" s="1"/>
  <c r="AA22" i="3"/>
  <c r="N58" i="3"/>
  <c r="N57" i="3" s="1"/>
  <c r="I14" i="3"/>
  <c r="I8" i="3" s="1"/>
  <c r="I30" i="3" s="1"/>
  <c r="I32" i="3" s="1"/>
  <c r="G53" i="3"/>
  <c r="G52" i="3" s="1"/>
  <c r="G51" i="3" s="1"/>
  <c r="G50" i="3" s="1"/>
  <c r="G49" i="3" s="1"/>
  <c r="T17" i="3"/>
  <c r="T16" i="3" s="1"/>
  <c r="T15" i="3" s="1"/>
  <c r="T14" i="3" s="1"/>
  <c r="T8" i="3" s="1"/>
  <c r="T30" i="3" s="1"/>
  <c r="T32" i="3" s="1"/>
  <c r="M53" i="3"/>
  <c r="M52" i="3" s="1"/>
  <c r="M51" i="3" s="1"/>
  <c r="M50" i="3" s="1"/>
  <c r="M49" i="3" s="1"/>
  <c r="Z17" i="3"/>
  <c r="Z16" i="3" s="1"/>
  <c r="Z15" i="3" s="1"/>
  <c r="Z14" i="3" s="1"/>
  <c r="Z8" i="3" s="1"/>
  <c r="Z30" i="3" s="1"/>
  <c r="Z32" i="3" s="1"/>
  <c r="L15" i="3"/>
  <c r="L14" i="3" s="1"/>
  <c r="L8" i="3" s="1"/>
  <c r="L30" i="3" s="1"/>
  <c r="L32" i="3" s="1"/>
  <c r="R20" i="3"/>
  <c r="E56" i="3"/>
  <c r="E55" i="3" s="1"/>
  <c r="AA14" i="3"/>
  <c r="AA57" i="3"/>
  <c r="AA49" i="3" s="1"/>
  <c r="AA43" i="3" s="1"/>
  <c r="AA65" i="3" s="1"/>
  <c r="AB58" i="3"/>
  <c r="AB57" i="3" s="1"/>
  <c r="N14" i="3"/>
  <c r="N8" i="3" s="1"/>
  <c r="N30" i="3" s="1"/>
  <c r="N32" i="3" s="1"/>
  <c r="O16" i="3"/>
  <c r="O15" i="3" s="1"/>
  <c r="O14" i="3" s="1"/>
  <c r="P17" i="3"/>
  <c r="P16" i="3" s="1"/>
  <c r="C53" i="3"/>
  <c r="V17" i="3"/>
  <c r="V16" i="3" s="1"/>
  <c r="I53" i="3"/>
  <c r="I52" i="3" s="1"/>
  <c r="I51" i="3" s="1"/>
  <c r="I50" i="3" s="1"/>
  <c r="I49" i="3" s="1"/>
  <c r="I43" i="3" s="1"/>
  <c r="I65" i="3" s="1"/>
  <c r="AB18" i="3"/>
  <c r="P20" i="3"/>
  <c r="O27" i="3"/>
  <c r="O26" i="3" s="1"/>
  <c r="C26" i="3"/>
  <c r="C8" i="3" s="1"/>
  <c r="U27" i="3"/>
  <c r="U26" i="3" s="1"/>
  <c r="H63" i="3"/>
  <c r="H62" i="3" s="1"/>
  <c r="H61" i="3" s="1"/>
  <c r="N63" i="3"/>
  <c r="N62" i="3" s="1"/>
  <c r="N61" i="3" s="1"/>
  <c r="AA27" i="3"/>
  <c r="AA26" i="3" s="1"/>
  <c r="AA8" i="3" s="1"/>
  <c r="AA30" i="3" s="1"/>
  <c r="AA32" i="3" s="1"/>
  <c r="W43" i="3"/>
  <c r="W65" i="3" s="1"/>
  <c r="Y43" i="3"/>
  <c r="Y65" i="3" s="1"/>
  <c r="K51" i="3"/>
  <c r="K50" i="3" s="1"/>
  <c r="K49" i="3" s="1"/>
  <c r="U22" i="3"/>
  <c r="U14" i="3" s="1"/>
  <c r="H58" i="3"/>
  <c r="H57" i="3" s="1"/>
  <c r="H49" i="3" s="1"/>
  <c r="H43" i="3" s="1"/>
  <c r="H65" i="3" s="1"/>
  <c r="R12" i="3"/>
  <c r="R11" i="3" s="1"/>
  <c r="R10" i="3" s="1"/>
  <c r="R9" i="3" s="1"/>
  <c r="E48" i="3"/>
  <c r="E47" i="3" s="1"/>
  <c r="E46" i="3" s="1"/>
  <c r="E45" i="3" s="1"/>
  <c r="E44" i="3" s="1"/>
  <c r="E43" i="3" s="1"/>
  <c r="E65" i="3" s="1"/>
  <c r="X12" i="3"/>
  <c r="X11" i="3" s="1"/>
  <c r="X10" i="3" s="1"/>
  <c r="X9" i="3" s="1"/>
  <c r="X8" i="3" s="1"/>
  <c r="X30" i="3" s="1"/>
  <c r="X32" i="3" s="1"/>
  <c r="K48" i="3"/>
  <c r="K47" i="3" s="1"/>
  <c r="K46" i="3" s="1"/>
  <c r="K45" i="3" s="1"/>
  <c r="K44" i="3" s="1"/>
  <c r="K43" i="3" s="1"/>
  <c r="K65" i="3" s="1"/>
  <c r="F58" i="3"/>
  <c r="F57" i="3" s="1"/>
  <c r="S22" i="3"/>
  <c r="S14" i="3" s="1"/>
  <c r="S8" i="3" s="1"/>
  <c r="S30" i="3" s="1"/>
  <c r="S32" i="3" s="1"/>
  <c r="L58" i="3"/>
  <c r="L57" i="3" s="1"/>
  <c r="L49" i="3" s="1"/>
  <c r="L43" i="3" s="1"/>
  <c r="L65" i="3" s="1"/>
  <c r="Y22" i="3"/>
  <c r="Y14" i="3" s="1"/>
  <c r="Y8" i="3" s="1"/>
  <c r="Y30" i="3" s="1"/>
  <c r="Y32" i="3" s="1"/>
  <c r="AB49" i="3"/>
  <c r="AB43" i="3" s="1"/>
  <c r="AB65" i="3" s="1"/>
  <c r="D8" i="3"/>
  <c r="D30" i="3" s="1"/>
  <c r="D32" i="3" s="1"/>
  <c r="F8" i="3"/>
  <c r="F30" i="3" s="1"/>
  <c r="F32" i="3" s="1"/>
  <c r="O21" i="3"/>
  <c r="O20" i="3" s="1"/>
  <c r="I56" i="3"/>
  <c r="I55" i="3" s="1"/>
  <c r="V20" i="3"/>
  <c r="AC25" i="3"/>
  <c r="AD25" i="3" s="1"/>
  <c r="M43" i="3"/>
  <c r="M65" i="3" s="1"/>
  <c r="O13" i="3"/>
  <c r="O12" i="3" s="1"/>
  <c r="O11" i="3" s="1"/>
  <c r="O10" i="3" s="1"/>
  <c r="O9" i="3" s="1"/>
  <c r="X15" i="3"/>
  <c r="X14" i="3" s="1"/>
  <c r="D16" i="3"/>
  <c r="D15" i="3" s="1"/>
  <c r="D14" i="3" s="1"/>
  <c r="J16" i="3"/>
  <c r="J15" i="3" s="1"/>
  <c r="J14" i="3" s="1"/>
  <c r="J8" i="3" s="1"/>
  <c r="J30" i="3" s="1"/>
  <c r="J32" i="3" s="1"/>
  <c r="R17" i="3"/>
  <c r="R16" i="3" s="1"/>
  <c r="R15" i="3" s="1"/>
  <c r="R14" i="3" s="1"/>
  <c r="E53" i="3"/>
  <c r="E52" i="3" s="1"/>
  <c r="E51" i="3" s="1"/>
  <c r="E50" i="3" s="1"/>
  <c r="E49" i="3" s="1"/>
  <c r="D58" i="3"/>
  <c r="D57" i="3" s="1"/>
  <c r="Q22" i="3"/>
  <c r="J58" i="3"/>
  <c r="J57" i="3" s="1"/>
  <c r="J49" i="3" s="1"/>
  <c r="J43" i="3" s="1"/>
  <c r="J65" i="3" s="1"/>
  <c r="W22" i="3"/>
  <c r="W14" i="3" s="1"/>
  <c r="W8" i="3" s="1"/>
  <c r="W30" i="3" s="1"/>
  <c r="W32" i="3" s="1"/>
  <c r="D63" i="3"/>
  <c r="D62" i="3" s="1"/>
  <c r="D61" i="3" s="1"/>
  <c r="Q27" i="3"/>
  <c r="J63" i="3"/>
  <c r="J62" i="3" s="1"/>
  <c r="J61" i="3" s="1"/>
  <c r="W27" i="3"/>
  <c r="W26" i="3" s="1"/>
  <c r="D53" i="3"/>
  <c r="D52" i="3" s="1"/>
  <c r="D51" i="3" s="1"/>
  <c r="AC59" i="3"/>
  <c r="C57" i="3"/>
  <c r="F51" i="3"/>
  <c r="F50" i="3" s="1"/>
  <c r="F49" i="3" s="1"/>
  <c r="F43" i="3" s="1"/>
  <c r="F65" i="3" s="1"/>
  <c r="O19" i="3"/>
  <c r="O54" i="3"/>
  <c r="AB19" i="3"/>
  <c r="Q49" i="3"/>
  <c r="Q43" i="3" s="1"/>
  <c r="Q65" i="3" s="1"/>
  <c r="R49" i="3"/>
  <c r="R43" i="3" s="1"/>
  <c r="R65" i="3" s="1"/>
  <c r="U12" i="3"/>
  <c r="U11" i="3" s="1"/>
  <c r="U10" i="3" s="1"/>
  <c r="U9" i="3" s="1"/>
  <c r="U8" i="3" s="1"/>
  <c r="U30" i="3" s="1"/>
  <c r="U32" i="3" s="1"/>
  <c r="N50" i="3"/>
  <c r="N49" i="3" s="1"/>
  <c r="N43" i="3" s="1"/>
  <c r="N65" i="3" s="1"/>
  <c r="D56" i="3"/>
  <c r="Q20" i="3"/>
  <c r="Q15" i="3" s="1"/>
  <c r="Q14" i="3" s="1"/>
  <c r="V43" i="3"/>
  <c r="V65" i="3" s="1"/>
  <c r="P43" i="3"/>
  <c r="P65" i="3" s="1"/>
  <c r="AB62" i="3"/>
  <c r="AB61" i="3" s="1"/>
  <c r="I63" i="3"/>
  <c r="I62" i="3" s="1"/>
  <c r="I61" i="3" s="1"/>
  <c r="V27" i="3"/>
  <c r="V26" i="3" s="1"/>
  <c r="X43" i="3"/>
  <c r="X65" i="3" s="1"/>
  <c r="O60" i="3"/>
  <c r="AB13" i="3"/>
  <c r="AB23" i="3"/>
  <c r="T50" i="3"/>
  <c r="T49" i="3" s="1"/>
  <c r="T43" i="3" s="1"/>
  <c r="T65" i="3" s="1"/>
  <c r="Z50" i="3"/>
  <c r="Z49" i="3" s="1"/>
  <c r="Z43" i="3" s="1"/>
  <c r="Z65" i="3" s="1"/>
  <c r="C61" i="3"/>
  <c r="Y8" i="2"/>
  <c r="AB8" i="2"/>
  <c r="N8" i="2"/>
  <c r="N55" i="2" s="1"/>
  <c r="AD27" i="2"/>
  <c r="AC27" i="2"/>
  <c r="AD16" i="2"/>
  <c r="AC16" i="2"/>
  <c r="O15" i="2"/>
  <c r="R8" i="2"/>
  <c r="R55" i="2" s="1"/>
  <c r="X8" i="2"/>
  <c r="X55" i="2" s="1"/>
  <c r="H8" i="2"/>
  <c r="AB21" i="2"/>
  <c r="P8" i="2"/>
  <c r="AD13" i="2"/>
  <c r="AC13" i="2"/>
  <c r="W55" i="2"/>
  <c r="O17" i="2"/>
  <c r="AC17" i="2" s="1"/>
  <c r="E22" i="2"/>
  <c r="E21" i="2" s="1"/>
  <c r="K22" i="2"/>
  <c r="K21" i="2" s="1"/>
  <c r="O25" i="2"/>
  <c r="E37" i="2"/>
  <c r="E28" i="2" s="1"/>
  <c r="E8" i="2" s="1"/>
  <c r="E55" i="2" s="1"/>
  <c r="K37" i="2"/>
  <c r="K28" i="2" s="1"/>
  <c r="K8" i="2" s="1"/>
  <c r="K55" i="2" s="1"/>
  <c r="O39" i="2"/>
  <c r="F41" i="2"/>
  <c r="F40" i="2" s="1"/>
  <c r="F8" i="2" s="1"/>
  <c r="F55" i="2" s="1"/>
  <c r="O47" i="2"/>
  <c r="P55" i="2"/>
  <c r="V55" i="2"/>
  <c r="L55" i="2"/>
  <c r="G10" i="2"/>
  <c r="G9" i="2" s="1"/>
  <c r="G8" i="2" s="1"/>
  <c r="AC26" i="2"/>
  <c r="AD26" i="2"/>
  <c r="O35" i="2"/>
  <c r="AD48" i="2"/>
  <c r="G55" i="2"/>
  <c r="O52" i="2"/>
  <c r="Q55" i="2"/>
  <c r="C15" i="2"/>
  <c r="C14" i="2" s="1"/>
  <c r="O20" i="2"/>
  <c r="AC23" i="2"/>
  <c r="O22" i="2"/>
  <c r="S28" i="2"/>
  <c r="S8" i="2" s="1"/>
  <c r="S55" i="2" s="1"/>
  <c r="H40" i="2"/>
  <c r="N40" i="2"/>
  <c r="O49" i="2"/>
  <c r="AC49" i="2" s="1"/>
  <c r="Y55" i="2"/>
  <c r="C22" i="2"/>
  <c r="C21" i="2" s="1"/>
  <c r="I22" i="2"/>
  <c r="I21" i="2" s="1"/>
  <c r="O24" i="2"/>
  <c r="G22" i="2"/>
  <c r="G21" i="2" s="1"/>
  <c r="M22" i="2"/>
  <c r="M21" i="2" s="1"/>
  <c r="M8" i="2" s="1"/>
  <c r="O38" i="2"/>
  <c r="O43" i="2"/>
  <c r="M50" i="2"/>
  <c r="O54" i="2"/>
  <c r="AC19" i="2"/>
  <c r="O18" i="2"/>
  <c r="H55" i="2"/>
  <c r="AD19" i="2"/>
  <c r="C11" i="2"/>
  <c r="C10" i="2" s="1"/>
  <c r="C9" i="2" s="1"/>
  <c r="C8" i="2" s="1"/>
  <c r="C55" i="2" s="1"/>
  <c r="I11" i="2"/>
  <c r="I10" i="2" s="1"/>
  <c r="I9" i="2" s="1"/>
  <c r="O12" i="2"/>
  <c r="Y28" i="2"/>
  <c r="R41" i="2"/>
  <c r="R40" i="2" s="1"/>
  <c r="X41" i="2"/>
  <c r="X40" i="2" s="1"/>
  <c r="D42" i="2"/>
  <c r="D41" i="2" s="1"/>
  <c r="D40" i="2" s="1"/>
  <c r="D8" i="2" s="1"/>
  <c r="D55" i="2" s="1"/>
  <c r="J42" i="2"/>
  <c r="J41" i="2" s="1"/>
  <c r="J40" i="2" s="1"/>
  <c r="J8" i="2" s="1"/>
  <c r="J55" i="2" s="1"/>
  <c r="O44" i="2"/>
  <c r="AB50" i="2"/>
  <c r="O46" i="2"/>
  <c r="O32" i="2"/>
  <c r="S8" i="1"/>
  <c r="S57" i="1" s="1"/>
  <c r="S84" i="1" s="1"/>
  <c r="S89" i="1" s="1"/>
  <c r="X8" i="1"/>
  <c r="X57" i="1" s="1"/>
  <c r="X84" i="1" s="1"/>
  <c r="X89" i="1" s="1"/>
  <c r="V8" i="1"/>
  <c r="V57" i="1" s="1"/>
  <c r="V84" i="1" s="1"/>
  <c r="V89" i="1" s="1"/>
  <c r="F10" i="1"/>
  <c r="F9" i="1" s="1"/>
  <c r="U8" i="1"/>
  <c r="U57" i="1" s="1"/>
  <c r="U84" i="1" s="1"/>
  <c r="U89" i="1" s="1"/>
  <c r="E10" i="1"/>
  <c r="E9" i="1" s="1"/>
  <c r="E8" i="1" s="1"/>
  <c r="S28" i="1"/>
  <c r="AC42" i="1"/>
  <c r="AD42" i="1" s="1"/>
  <c r="AB11" i="1"/>
  <c r="AC12" i="1"/>
  <c r="AD12" i="1" s="1"/>
  <c r="R22" i="1"/>
  <c r="R21" i="1" s="1"/>
  <c r="R8" i="1" s="1"/>
  <c r="R57" i="1" s="1"/>
  <c r="Z10" i="1"/>
  <c r="Z9" i="1" s="1"/>
  <c r="Z8" i="1" s="1"/>
  <c r="Z57" i="1" s="1"/>
  <c r="O25" i="1"/>
  <c r="O22" i="1" s="1"/>
  <c r="O21" i="1" s="1"/>
  <c r="N28" i="1"/>
  <c r="AC48" i="1"/>
  <c r="W57" i="1"/>
  <c r="H10" i="1"/>
  <c r="H9" i="1" s="1"/>
  <c r="H8" i="1" s="1"/>
  <c r="H57" i="1" s="1"/>
  <c r="N10" i="1"/>
  <c r="N9" i="1" s="1"/>
  <c r="AC13" i="1"/>
  <c r="AD13" i="1" s="1"/>
  <c r="O16" i="1"/>
  <c r="O15" i="1" s="1"/>
  <c r="O14" i="1" s="1"/>
  <c r="O10" i="1" s="1"/>
  <c r="O9" i="1" s="1"/>
  <c r="O35" i="1"/>
  <c r="O34" i="1" s="1"/>
  <c r="Y8" i="1"/>
  <c r="Y57" i="1" s="1"/>
  <c r="AB16" i="1"/>
  <c r="AB22" i="1"/>
  <c r="AB21" i="1" s="1"/>
  <c r="AC21" i="1" s="1"/>
  <c r="AD21" i="1" s="1"/>
  <c r="AC25" i="1"/>
  <c r="AC22" i="1" s="1"/>
  <c r="AD22" i="1" s="1"/>
  <c r="O44" i="1"/>
  <c r="Y28" i="1"/>
  <c r="G8" i="1"/>
  <c r="M28" i="1"/>
  <c r="M8" i="1" s="1"/>
  <c r="M57" i="1" s="1"/>
  <c r="AB38" i="1"/>
  <c r="I8" i="1"/>
  <c r="I57" i="1" s="1"/>
  <c r="O70" i="1"/>
  <c r="O63" i="1"/>
  <c r="AC56" i="1"/>
  <c r="AD56" i="1" s="1"/>
  <c r="AA8" i="1"/>
  <c r="AA57" i="1" s="1"/>
  <c r="O19" i="1"/>
  <c r="O18" i="1" s="1"/>
  <c r="T10" i="1"/>
  <c r="T9" i="1" s="1"/>
  <c r="T8" i="1" s="1"/>
  <c r="T57" i="1" s="1"/>
  <c r="Q52" i="1"/>
  <c r="Q57" i="1" s="1"/>
  <c r="AB19" i="1"/>
  <c r="L29" i="1"/>
  <c r="L28" i="1" s="1"/>
  <c r="L8" i="1" s="1"/>
  <c r="L57" i="1" s="1"/>
  <c r="J28" i="1"/>
  <c r="J8" i="1" s="1"/>
  <c r="J57" i="1" s="1"/>
  <c r="V29" i="1"/>
  <c r="V28" i="1" s="1"/>
  <c r="O38" i="1"/>
  <c r="O37" i="1" s="1"/>
  <c r="G41" i="1"/>
  <c r="G40" i="1" s="1"/>
  <c r="O54" i="1"/>
  <c r="O53" i="1" s="1"/>
  <c r="O52" i="1" s="1"/>
  <c r="J64" i="1"/>
  <c r="J59" i="1" s="1"/>
  <c r="E84" i="1"/>
  <c r="E89" i="1" s="1"/>
  <c r="E52" i="1"/>
  <c r="E57" i="1" s="1"/>
  <c r="K52" i="1"/>
  <c r="K57" i="1" s="1"/>
  <c r="AB63" i="1"/>
  <c r="U59" i="1"/>
  <c r="AA59" i="1"/>
  <c r="AC27" i="1"/>
  <c r="AD27" i="1" s="1"/>
  <c r="D29" i="1"/>
  <c r="D28" i="1" s="1"/>
  <c r="D8" i="1" s="1"/>
  <c r="D57" i="1" s="1"/>
  <c r="P29" i="1"/>
  <c r="P28" i="1" s="1"/>
  <c r="P8" i="1" s="1"/>
  <c r="P57" i="1" s="1"/>
  <c r="R29" i="1"/>
  <c r="R28" i="1" s="1"/>
  <c r="AB35" i="1"/>
  <c r="R41" i="1"/>
  <c r="R40" i="1" s="1"/>
  <c r="X41" i="1"/>
  <c r="X40" i="1" s="1"/>
  <c r="O42" i="1"/>
  <c r="C41" i="1"/>
  <c r="C40" i="1" s="1"/>
  <c r="C8" i="1" s="1"/>
  <c r="G57" i="1"/>
  <c r="H84" i="1"/>
  <c r="H89" i="1" s="1"/>
  <c r="L41" i="1"/>
  <c r="L40" i="1" s="1"/>
  <c r="AC50" i="1"/>
  <c r="F59" i="1"/>
  <c r="O32" i="1"/>
  <c r="O31" i="1" s="1"/>
  <c r="O30" i="1" s="1"/>
  <c r="O29" i="1" s="1"/>
  <c r="AB32" i="1"/>
  <c r="F41" i="1"/>
  <c r="F40" i="1" s="1"/>
  <c r="M41" i="1"/>
  <c r="M40" i="1" s="1"/>
  <c r="AB55" i="1"/>
  <c r="AC55" i="1" s="1"/>
  <c r="AD55" i="1" s="1"/>
  <c r="AB54" i="1"/>
  <c r="P65" i="1"/>
  <c r="P64" i="1" s="1"/>
  <c r="O75" i="1"/>
  <c r="AC75" i="1" s="1"/>
  <c r="AD75" i="1" s="1"/>
  <c r="AB78" i="1"/>
  <c r="AB87" i="1"/>
  <c r="AB47" i="1"/>
  <c r="AC47" i="1" s="1"/>
  <c r="AD47" i="1" s="1"/>
  <c r="AB49" i="1"/>
  <c r="O62" i="1"/>
  <c r="O60" i="1" s="1"/>
  <c r="AB62" i="1"/>
  <c r="D64" i="1"/>
  <c r="D59" i="1" s="1"/>
  <c r="R64" i="1"/>
  <c r="R59" i="1" s="1"/>
  <c r="R84" i="1" s="1"/>
  <c r="R89" i="1" s="1"/>
  <c r="Y64" i="1"/>
  <c r="Y59" i="1" s="1"/>
  <c r="T67" i="1"/>
  <c r="T64" i="1" s="1"/>
  <c r="T59" i="1" s="1"/>
  <c r="T84" i="1" s="1"/>
  <c r="T89" i="1" s="1"/>
  <c r="T73" i="1"/>
  <c r="Z73" i="1"/>
  <c r="Z67" i="1" s="1"/>
  <c r="Z64" i="1" s="1"/>
  <c r="Z59" i="1" s="1"/>
  <c r="Z84" i="1" s="1"/>
  <c r="Z89" i="1" s="1"/>
  <c r="AB79" i="1"/>
  <c r="AC79" i="1" s="1"/>
  <c r="AD79" i="1" s="1"/>
  <c r="AB81" i="1"/>
  <c r="O85" i="1"/>
  <c r="O88" i="1"/>
  <c r="AC88" i="1" s="1"/>
  <c r="AD88" i="1" s="1"/>
  <c r="W76" i="1"/>
  <c r="G84" i="1"/>
  <c r="G89" i="1" s="1"/>
  <c r="M77" i="1"/>
  <c r="M76" i="1" s="1"/>
  <c r="M59" i="1" s="1"/>
  <c r="O78" i="1"/>
  <c r="O77" i="1" s="1"/>
  <c r="O76" i="1" s="1"/>
  <c r="O46" i="1"/>
  <c r="O45" i="1" s="1"/>
  <c r="AC45" i="1" s="1"/>
  <c r="AD45" i="1" s="1"/>
  <c r="AC51" i="1"/>
  <c r="C52" i="1"/>
  <c r="E59" i="1"/>
  <c r="V64" i="1"/>
  <c r="V59" i="1" s="1"/>
  <c r="O66" i="1"/>
  <c r="O65" i="1" s="1"/>
  <c r="I59" i="1"/>
  <c r="I84" i="1" s="1"/>
  <c r="I89" i="1" s="1"/>
  <c r="O72" i="1"/>
  <c r="AC72" i="1" s="1"/>
  <c r="AD72" i="1" s="1"/>
  <c r="Q73" i="1"/>
  <c r="Q67" i="1" s="1"/>
  <c r="Q64" i="1" s="1"/>
  <c r="Q59" i="1" s="1"/>
  <c r="Q84" i="1" s="1"/>
  <c r="Q89" i="1" s="1"/>
  <c r="W73" i="1"/>
  <c r="W67" i="1" s="1"/>
  <c r="W64" i="1" s="1"/>
  <c r="W59" i="1" s="1"/>
  <c r="W84" i="1" s="1"/>
  <c r="W89" i="1" s="1"/>
  <c r="Q76" i="1"/>
  <c r="AB83" i="1"/>
  <c r="C65" i="1"/>
  <c r="C64" i="1" s="1"/>
  <c r="C59" i="1" s="1"/>
  <c r="P80" i="1"/>
  <c r="P76" i="1" s="1"/>
  <c r="O83" i="1"/>
  <c r="AB71" i="1"/>
  <c r="C30" i="3" l="1"/>
  <c r="O8" i="3"/>
  <c r="Q8" i="3"/>
  <c r="Q30" i="3" s="1"/>
  <c r="Q32" i="3" s="1"/>
  <c r="AC23" i="3"/>
  <c r="AD23" i="3" s="1"/>
  <c r="AB22" i="3"/>
  <c r="AC22" i="3" s="1"/>
  <c r="AD22" i="3" s="1"/>
  <c r="O58" i="3"/>
  <c r="R8" i="3"/>
  <c r="R30" i="3" s="1"/>
  <c r="R32" i="3" s="1"/>
  <c r="AB12" i="3"/>
  <c r="AC13" i="3"/>
  <c r="AD13" i="3" s="1"/>
  <c r="O62" i="3"/>
  <c r="D55" i="3"/>
  <c r="D50" i="3" s="1"/>
  <c r="D49" i="3" s="1"/>
  <c r="D43" i="3" s="1"/>
  <c r="D65" i="3" s="1"/>
  <c r="O56" i="3"/>
  <c r="AC19" i="3"/>
  <c r="AD19" i="3" s="1"/>
  <c r="V15" i="3"/>
  <c r="V14" i="3" s="1"/>
  <c r="V8" i="3" s="1"/>
  <c r="V30" i="3" s="1"/>
  <c r="V32" i="3" s="1"/>
  <c r="O48" i="3"/>
  <c r="AC54" i="3"/>
  <c r="AD54" i="3"/>
  <c r="O53" i="3"/>
  <c r="C52" i="3"/>
  <c r="C51" i="3" s="1"/>
  <c r="C50" i="3" s="1"/>
  <c r="C49" i="3" s="1"/>
  <c r="C43" i="3" s="1"/>
  <c r="C65" i="3" s="1"/>
  <c r="AB17" i="3"/>
  <c r="AC18" i="3"/>
  <c r="AD18" i="3" s="1"/>
  <c r="AC60" i="3"/>
  <c r="AD60" i="3"/>
  <c r="AB27" i="3"/>
  <c r="Q26" i="3"/>
  <c r="P15" i="3"/>
  <c r="P14" i="3" s="1"/>
  <c r="P8" i="3" s="1"/>
  <c r="P30" i="3" s="1"/>
  <c r="P32" i="3" s="1"/>
  <c r="AC20" i="3"/>
  <c r="AD20" i="3" s="1"/>
  <c r="AC32" i="2"/>
  <c r="O31" i="2"/>
  <c r="AD32" i="2"/>
  <c r="AD22" i="2"/>
  <c r="AC22" i="2"/>
  <c r="O21" i="2"/>
  <c r="I8" i="2"/>
  <c r="I55" i="2" s="1"/>
  <c r="AC54" i="2"/>
  <c r="AD54" i="2"/>
  <c r="AD52" i="2"/>
  <c r="AC52" i="2"/>
  <c r="O51" i="2"/>
  <c r="AD25" i="2"/>
  <c r="AC25" i="2"/>
  <c r="AD47" i="2"/>
  <c r="AC47" i="2"/>
  <c r="AD43" i="2"/>
  <c r="AC43" i="2"/>
  <c r="O42" i="2"/>
  <c r="AD44" i="2"/>
  <c r="AC44" i="2"/>
  <c r="AD18" i="2"/>
  <c r="AC18" i="2"/>
  <c r="AD38" i="2"/>
  <c r="AC38" i="2"/>
  <c r="O37" i="2"/>
  <c r="M55" i="2"/>
  <c r="AD24" i="2"/>
  <c r="AC24" i="2"/>
  <c r="AD46" i="2"/>
  <c r="AC46" i="2"/>
  <c r="O45" i="2"/>
  <c r="AB55" i="2"/>
  <c r="AC20" i="2"/>
  <c r="AD20" i="2"/>
  <c r="AD39" i="2"/>
  <c r="AC39" i="2"/>
  <c r="AC15" i="2"/>
  <c r="O14" i="2"/>
  <c r="AD15" i="2"/>
  <c r="AC12" i="2"/>
  <c r="O11" i="2"/>
  <c r="AD12" i="2"/>
  <c r="AD35" i="2"/>
  <c r="AC35" i="2"/>
  <c r="O34" i="2"/>
  <c r="C84" i="1"/>
  <c r="C89" i="1" s="1"/>
  <c r="M84" i="1"/>
  <c r="M89" i="1" s="1"/>
  <c r="D84" i="1"/>
  <c r="D89" i="1" s="1"/>
  <c r="J84" i="1"/>
  <c r="J89" i="1" s="1"/>
  <c r="L84" i="1"/>
  <c r="L89" i="1" s="1"/>
  <c r="AB31" i="1"/>
  <c r="AC32" i="1"/>
  <c r="AD32" i="1" s="1"/>
  <c r="AB80" i="1"/>
  <c r="AC80" i="1" s="1"/>
  <c r="AC81" i="1"/>
  <c r="O28" i="1"/>
  <c r="O8" i="1" s="1"/>
  <c r="O57" i="1" s="1"/>
  <c r="AC87" i="1"/>
  <c r="AB85" i="1"/>
  <c r="AC85" i="1" s="1"/>
  <c r="AD85" i="1" s="1"/>
  <c r="AB53" i="1"/>
  <c r="AB52" i="1" s="1"/>
  <c r="AC54" i="1"/>
  <c r="AC44" i="1"/>
  <c r="AD44" i="1" s="1"/>
  <c r="AD46" i="1"/>
  <c r="AC35" i="1"/>
  <c r="AD35" i="1" s="1"/>
  <c r="AB34" i="1"/>
  <c r="AC34" i="1" s="1"/>
  <c r="AD34" i="1" s="1"/>
  <c r="K84" i="1"/>
  <c r="K89" i="1" s="1"/>
  <c r="AC38" i="1"/>
  <c r="AD38" i="1" s="1"/>
  <c r="AB37" i="1"/>
  <c r="AC37" i="1" s="1"/>
  <c r="AD37" i="1" s="1"/>
  <c r="AC78" i="1"/>
  <c r="AD78" i="1" s="1"/>
  <c r="AB77" i="1"/>
  <c r="AC11" i="1"/>
  <c r="AD11" i="1" s="1"/>
  <c r="Y84" i="1"/>
  <c r="Y89" i="1" s="1"/>
  <c r="O73" i="1"/>
  <c r="AC73" i="1" s="1"/>
  <c r="AD73" i="1" s="1"/>
  <c r="P59" i="1"/>
  <c r="P84" i="1" s="1"/>
  <c r="P89" i="1" s="1"/>
  <c r="O41" i="1"/>
  <c r="O40" i="1" s="1"/>
  <c r="AC65" i="1"/>
  <c r="AB15" i="1"/>
  <c r="AC16" i="1"/>
  <c r="AD16" i="1" s="1"/>
  <c r="N8" i="1"/>
  <c r="N57" i="1" s="1"/>
  <c r="N84" i="1" s="1"/>
  <c r="N89" i="1" s="1"/>
  <c r="F8" i="1"/>
  <c r="F57" i="1" s="1"/>
  <c r="AA84" i="1"/>
  <c r="AA89" i="1" s="1"/>
  <c r="AC83" i="1"/>
  <c r="AD83" i="1" s="1"/>
  <c r="AB70" i="1"/>
  <c r="AC71" i="1"/>
  <c r="AD71" i="1" s="1"/>
  <c r="C57" i="1"/>
  <c r="AB60" i="1"/>
  <c r="AC60" i="1" s="1"/>
  <c r="AD60" i="1" s="1"/>
  <c r="AC62" i="1"/>
  <c r="AD62" i="1" s="1"/>
  <c r="AD50" i="1"/>
  <c r="AC49" i="1"/>
  <c r="AD49" i="1" s="1"/>
  <c r="AC66" i="1"/>
  <c r="AC63" i="1"/>
  <c r="AD63" i="1" s="1"/>
  <c r="AC19" i="1"/>
  <c r="AD19" i="1" s="1"/>
  <c r="AB18" i="1"/>
  <c r="AC18" i="1" s="1"/>
  <c r="AD18" i="1" s="1"/>
  <c r="AB41" i="1"/>
  <c r="AD48" i="3" l="1"/>
  <c r="O47" i="3"/>
  <c r="AC48" i="3"/>
  <c r="AB16" i="3"/>
  <c r="AC17" i="3"/>
  <c r="AD58" i="3"/>
  <c r="O57" i="3"/>
  <c r="AC58" i="3"/>
  <c r="AD62" i="3"/>
  <c r="O61" i="3"/>
  <c r="AC62" i="3"/>
  <c r="AB11" i="3"/>
  <c r="AC12" i="3"/>
  <c r="AD12" i="3" s="1"/>
  <c r="AC27" i="3"/>
  <c r="AD27" i="3" s="1"/>
  <c r="AB26" i="3"/>
  <c r="AC26" i="3" s="1"/>
  <c r="AD26" i="3" s="1"/>
  <c r="AD53" i="3"/>
  <c r="AC53" i="3"/>
  <c r="O52" i="3"/>
  <c r="AD56" i="3"/>
  <c r="O55" i="3"/>
  <c r="AC56" i="3"/>
  <c r="C32" i="3"/>
  <c r="O30" i="3"/>
  <c r="O32" i="3" s="1"/>
  <c r="AD21" i="2"/>
  <c r="AC21" i="2"/>
  <c r="O50" i="2"/>
  <c r="AC51" i="2"/>
  <c r="AD51" i="2"/>
  <c r="AC37" i="2"/>
  <c r="AD37" i="2"/>
  <c r="AD31" i="2"/>
  <c r="AC31" i="2"/>
  <c r="O30" i="2"/>
  <c r="AD11" i="2"/>
  <c r="AC11" i="2"/>
  <c r="O10" i="2"/>
  <c r="AC34" i="2"/>
  <c r="AD34" i="2"/>
  <c r="AD14" i="2"/>
  <c r="AC14" i="2"/>
  <c r="AC45" i="2"/>
  <c r="AD45" i="2"/>
  <c r="AC42" i="2"/>
  <c r="O41" i="2"/>
  <c r="AD42" i="2"/>
  <c r="AC70" i="1"/>
  <c r="AD70" i="1" s="1"/>
  <c r="AB67" i="1"/>
  <c r="AC31" i="1"/>
  <c r="AD31" i="1" s="1"/>
  <c r="AB30" i="1"/>
  <c r="F84" i="1"/>
  <c r="F89" i="1" s="1"/>
  <c r="AB40" i="1"/>
  <c r="AC40" i="1" s="1"/>
  <c r="AD40" i="1" s="1"/>
  <c r="AC41" i="1"/>
  <c r="AD41" i="1" s="1"/>
  <c r="AC15" i="1"/>
  <c r="AD15" i="1" s="1"/>
  <c r="AB14" i="1"/>
  <c r="AC53" i="1"/>
  <c r="AD53" i="1" s="1"/>
  <c r="AD54" i="1"/>
  <c r="O67" i="1"/>
  <c r="O64" i="1" s="1"/>
  <c r="O59" i="1" s="1"/>
  <c r="O84" i="1" s="1"/>
  <c r="O89" i="1" s="1"/>
  <c r="AC52" i="1"/>
  <c r="AC77" i="1"/>
  <c r="AD77" i="1" s="1"/>
  <c r="AB76" i="1"/>
  <c r="AC76" i="1" s="1"/>
  <c r="AD76" i="1" s="1"/>
  <c r="AD61" i="3" l="1"/>
  <c r="AC61" i="3"/>
  <c r="AB15" i="3"/>
  <c r="AC16" i="3"/>
  <c r="AD16" i="3" s="1"/>
  <c r="AD52" i="3"/>
  <c r="AC52" i="3"/>
  <c r="O51" i="3"/>
  <c r="AB10" i="3"/>
  <c r="AC11" i="3"/>
  <c r="AD11" i="3" s="1"/>
  <c r="AD55" i="3"/>
  <c r="AC55" i="3"/>
  <c r="AD47" i="3"/>
  <c r="O46" i="3"/>
  <c r="AC47" i="3"/>
  <c r="AC57" i="3"/>
  <c r="AD57" i="3"/>
  <c r="AD30" i="2"/>
  <c r="AC30" i="2"/>
  <c r="O29" i="2"/>
  <c r="AD41" i="2"/>
  <c r="O40" i="2"/>
  <c r="AC40" i="2" s="1"/>
  <c r="AC41" i="2"/>
  <c r="AD50" i="2"/>
  <c r="AC50" i="2"/>
  <c r="AD10" i="2"/>
  <c r="O9" i="2"/>
  <c r="AC10" i="2"/>
  <c r="AC67" i="1"/>
  <c r="AD67" i="1" s="1"/>
  <c r="AB64" i="1"/>
  <c r="AC14" i="1"/>
  <c r="AD14" i="1" s="1"/>
  <c r="AB10" i="1"/>
  <c r="AC30" i="1"/>
  <c r="AD30" i="1" s="1"/>
  <c r="AB29" i="1"/>
  <c r="AB14" i="3" l="1"/>
  <c r="AC14" i="3" s="1"/>
  <c r="AD14" i="3" s="1"/>
  <c r="AC15" i="3"/>
  <c r="AD15" i="3" s="1"/>
  <c r="AB9" i="3"/>
  <c r="AC10" i="3"/>
  <c r="AD10" i="3" s="1"/>
  <c r="AD46" i="3"/>
  <c r="AC46" i="3"/>
  <c r="O45" i="3"/>
  <c r="AD51" i="3"/>
  <c r="O50" i="3"/>
  <c r="AC51" i="3"/>
  <c r="AC9" i="2"/>
  <c r="AD9" i="2"/>
  <c r="AC29" i="2"/>
  <c r="O28" i="2"/>
  <c r="AD29" i="2"/>
  <c r="AB59" i="1"/>
  <c r="AC64" i="1"/>
  <c r="AD64" i="1" s="1"/>
  <c r="AB28" i="1"/>
  <c r="AC28" i="1" s="1"/>
  <c r="AD28" i="1" s="1"/>
  <c r="AC29" i="1"/>
  <c r="AD29" i="1" s="1"/>
  <c r="AC10" i="1"/>
  <c r="AD10" i="1" s="1"/>
  <c r="AB9" i="1"/>
  <c r="AD50" i="3" l="1"/>
  <c r="O49" i="3"/>
  <c r="AC50" i="3"/>
  <c r="AB8" i="3"/>
  <c r="AC9" i="3"/>
  <c r="AD9" i="3" s="1"/>
  <c r="AC45" i="3"/>
  <c r="O44" i="3"/>
  <c r="AD45" i="3"/>
  <c r="AD28" i="2"/>
  <c r="AC28" i="2"/>
  <c r="O8" i="2"/>
  <c r="AC59" i="1"/>
  <c r="AD59" i="1" s="1"/>
  <c r="AC9" i="1"/>
  <c r="AD9" i="1" s="1"/>
  <c r="AB8" i="1"/>
  <c r="AB30" i="3" l="1"/>
  <c r="AC8" i="3"/>
  <c r="AD8" i="3" s="1"/>
  <c r="AD49" i="3"/>
  <c r="AC49" i="3"/>
  <c r="AD44" i="3"/>
  <c r="AC44" i="3"/>
  <c r="O43" i="3"/>
  <c r="AD8" i="2"/>
  <c r="AC8" i="2"/>
  <c r="O55" i="2"/>
  <c r="AC8" i="1"/>
  <c r="AD8" i="1" s="1"/>
  <c r="AB57" i="1"/>
  <c r="AD43" i="3" l="1"/>
  <c r="AC43" i="3"/>
  <c r="O65" i="3"/>
  <c r="AB32" i="3"/>
  <c r="AC32" i="3" s="1"/>
  <c r="AC30" i="3"/>
  <c r="AD30" i="3" s="1"/>
  <c r="AD55" i="2"/>
  <c r="AC55" i="2"/>
  <c r="AC57" i="1"/>
  <c r="AD57" i="1" s="1"/>
  <c r="AB84" i="1"/>
  <c r="AD65" i="3" l="1"/>
  <c r="AC65" i="3"/>
  <c r="AB89" i="1"/>
  <c r="AC89" i="1" s="1"/>
  <c r="AD89" i="1" s="1"/>
  <c r="AC84" i="1"/>
  <c r="AD84" i="1" s="1"/>
</calcChain>
</file>

<file path=xl/sharedStrings.xml><?xml version="1.0" encoding="utf-8"?>
<sst xmlns="http://schemas.openxmlformats.org/spreadsheetml/2006/main" count="326" uniqueCount="128">
  <si>
    <t>CUADRO No.4</t>
  </si>
  <si>
    <t xml:space="preserve"> INGRESOS FISCALES COMPARADOS  POR PARTIDAS, TESORERÍA NACIONAL</t>
  </si>
  <si>
    <t>ENERO-DICIEMBRE  2022/2023</t>
  </si>
  <si>
    <t>(En millones de RD$)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</si>
  <si>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</si>
  <si>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</si>
  <si>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</si>
  <si>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</si>
  <si>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</si>
  <si>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</si>
  <si>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</si>
  <si>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</si>
  <si>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</si>
  <si>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</si>
  <si>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</si>
  <si>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</si>
  <si>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</si>
  <si>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</si>
  <si>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</si>
  <si>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</si>
  <si>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</si>
  <si>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</si>
  <si>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INTERNOS SOBRE MERCANCIAS Y SERVICIOS</t>
  </si>
  <si>
    <t>- Impuestos Adicionales y Selectivos sobre Bienes y Servicios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</si>
  <si>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</si>
  <si>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</si>
  <si>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</si>
  <si>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</si>
  <si>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</si>
  <si>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>- Otros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</si>
  <si>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</si>
  <si>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</si>
  <si>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</si>
  <si>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</si>
  <si>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</si>
  <si>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Del Gobierno Central</t>
  </si>
  <si>
    <t>- De Instituciones  Públicas Descentralizadas o Autónomas</t>
  </si>
  <si>
    <t>- De instituciones públicas de la seguridad social</t>
  </si>
  <si>
    <t xml:space="preserve">- De empresas públicas no financieras </t>
  </si>
  <si>
    <t xml:space="preserve">- De Instituciones Públicas Financieras No Monetarias </t>
  </si>
  <si>
    <t>IV) INGRESOS POR CONTRAPRESTACION</t>
  </si>
  <si>
    <t>- Ventas de Bienes y Servicios</t>
  </si>
  <si>
    <t>- Ventas de Mercancías del Estado</t>
  </si>
  <si>
    <t>- PROMESE</t>
  </si>
  <si>
    <t>- Fondo General</t>
  </si>
  <si>
    <t>- Otras Ventas</t>
  </si>
  <si>
    <t>- Ventas Servicios del Estado</t>
  </si>
  <si>
    <t>- Otras Ventas de Servicios del Gobierno Central</t>
  </si>
  <si>
    <t>- Tasas</t>
  </si>
  <si>
    <t>- Expedición y Renovación de Pasaportes</t>
  </si>
  <si>
    <t>V) OTROS INGRESOS</t>
  </si>
  <si>
    <t xml:space="preserve"> - Rentas de Propiedad</t>
  </si>
  <si>
    <t>- Dividendos por Inversiones Empresariales</t>
  </si>
  <si>
    <t>- Dividendos Banco de reservas</t>
  </si>
  <si>
    <t>- Otros Dividendos (FONPER)</t>
  </si>
  <si>
    <t xml:space="preserve">- Intereses </t>
  </si>
  <si>
    <t>- Intereses por Colocación de Inversiones Financieras</t>
  </si>
  <si>
    <t>- Ingresos por Tenencia de Activos Financieros  (Instrumentos Derivados)</t>
  </si>
  <si>
    <t>- Multas y Sanciones</t>
  </si>
  <si>
    <t>- Ingresos Diversos</t>
  </si>
  <si>
    <t>- Ingresos TSS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</si>
  <si>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</si>
  <si>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</si>
  <si>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</si>
  <si>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</si>
  <si>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</si>
  <si>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</si>
  <si>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t>DONACIONES</t>
  </si>
  <si>
    <t>FUENTES FINANCIERAS</t>
  </si>
  <si>
    <t>Disminición de Activos Financieros</t>
  </si>
  <si>
    <t xml:space="preserve"> -Disminución de documentos por cobrar de largo plazo</t>
  </si>
  <si>
    <t>- Recuperación de Prestamos Internos</t>
  </si>
  <si>
    <t>-Disminución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</si>
  <si>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</si>
  <si>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</si>
  <si>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</si>
  <si>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</si>
  <si>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</si>
  <si>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Incremento de cuentas por pagar Externas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</si>
  <si>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</si>
  <si>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</si>
  <si>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</si>
  <si>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</si>
  <si>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</si>
  <si>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</si>
  <si>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</si>
  <si>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</si>
  <si>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</si>
  <si>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</si>
  <si>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</si>
  <si>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</si>
  <si>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</si>
  <si>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</si>
  <si>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 xml:space="preserve"> Incremento de disponibilidades (Reintegros de cheques de periodos anteriores y devolución de recursos a la CUT años anteriores)</t>
  </si>
  <si>
    <t>TOTAL</t>
  </si>
  <si>
    <t>Otros Ingresos:</t>
  </si>
  <si>
    <t>Depósitos a Cargo del Estado o Fondos Especiales y de Terceros</t>
  </si>
  <si>
    <t>Devolución de Recursos a empleados por Retenciones Excesivas por TSS.</t>
  </si>
  <si>
    <t>Ingresos de la CUT No Presupuestaria</t>
  </si>
  <si>
    <t>TOTAL DE INGRESOS REPORTADOS EN EL SIGEF</t>
  </si>
  <si>
    <t>Ingresos de las Inst. Centralizadas en la CUT Presupuestaria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</si>
  <si>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</si>
  <si>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</si>
  <si>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</si>
  <si>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</si>
  <si>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 y los depósitos en exceso de las recaudadoras.  </t>
  </si>
  <si>
    <t xml:space="preserve">Las informaciones presentadas difieren de las presentadas en  Portal de Transparencia Fiscal,  ya que solo incluyen los ingresos presupuestarios. </t>
  </si>
  <si>
    <t>ENERO-DICIEMBRE  2023/PRESUPUESTO REFORMULADO  2023</t>
  </si>
  <si>
    <t xml:space="preserve">(En millones de RD$) </t>
  </si>
  <si>
    <t>RECAUDADO 2023</t>
  </si>
  <si>
    <t>PRESUPUESTO REFORMULADO  2023</t>
  </si>
  <si>
    <t>DIFERENCIA</t>
  </si>
  <si>
    <r>
      <t xml:space="preserve">(1) Cifras sujetas a rectificación.  Incluye los dólares convertidos a la tasa oficial. </t>
    </r>
    <r>
      <rPr>
        <b/>
        <sz val="8"/>
        <color indexed="8"/>
        <rFont val="Gotham"/>
      </rPr>
      <t xml:space="preserve"> </t>
    </r>
  </si>
  <si>
    <t xml:space="preserve"> INGRESOS FISCALES COMPARADOS  POR PARTIDAS, RECAUDACIONES DIRECTAS DE LAS INSTITUCIONES CENTRALIZADAS EN LA CUT</t>
  </si>
  <si>
    <t>ENERO-DICIEMBRE 2022/2023</t>
  </si>
  <si>
    <t xml:space="preserve">Recursos de Captación Directa del Ministerio de Interior y Policia </t>
  </si>
  <si>
    <t>- Recursos de captación directa del programa PROMESE CAL ( D. No. 308-97)</t>
  </si>
  <si>
    <t>- Ingresos de las Inst. Centralizadas en mercancías en la CUT</t>
  </si>
  <si>
    <t>- Ingresos de las Inst. Centralizadas en Servicios en la CUT</t>
  </si>
  <si>
    <t>- Derechos Administrativos</t>
  </si>
  <si>
    <t xml:space="preserve"> - Recursos de Captación Directa para el Fomento y Desarrollo del Gas Natural en el Parque vehicular</t>
  </si>
  <si>
    <t>- Recursos de Captación Directa por Prestación de Servicios (MIVHED), Ley No.160-21</t>
  </si>
  <si>
    <t xml:space="preserve">- Otros registros contratos y cobros </t>
  </si>
  <si>
    <t>Recursos de Captación Directa de la Procuradoria General de la República ( multas de tránsito)</t>
  </si>
  <si>
    <t xml:space="preserve"> Incremento de disponibilidades (devolución de recursos a la CUT años anteriores)</t>
  </si>
  <si>
    <t>ENERO-DICIEMBRE 2023/ESTIMADO 2023</t>
  </si>
  <si>
    <t>PRESUPUESTO REFORMULADO 2023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</si>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</sst>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"/>
    <numFmt numFmtId="167" formatCode="_(* #,##0.0000000_);_(* \(#,##0.0000000\);_(* &quot;-&quot;??_);_(@_)"/>
    <numFmt numFmtId="168" formatCode="0.0"/>
  </numFmts>
  <fonts count="23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sz val="12"/>
      <name val="Arial"/>
      <family val="2"/>
    </font>
    <font>
      <i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10"/>
      <color indexed="8"/>
      <name val="Gotham"/>
    </font>
    <font>
      <b/>
      <sz val="10"/>
      <name val="Gotham"/>
    </font>
    <font>
      <b/>
      <sz val="10"/>
      <name val="Arial"/>
      <family val="2"/>
    </font>
    <font>
      <sz val="10"/>
      <name val="Gotham"/>
    </font>
    <font>
      <u/>
      <sz val="10"/>
      <color indexed="8"/>
      <name val="Gotham"/>
    </font>
    <font>
      <b/>
      <u/>
      <sz val="10"/>
      <color indexed="8"/>
      <name val="Gotham"/>
    </font>
    <font>
      <b/>
      <sz val="9"/>
      <name val="Gotham"/>
    </font>
    <font>
      <b/>
      <sz val="9"/>
      <color indexed="8"/>
      <name val="Gotham"/>
    </font>
    <font>
      <sz val="8"/>
      <color indexed="8"/>
      <name val="Gotham"/>
    </font>
    <font>
      <sz val="9"/>
      <color indexed="8"/>
      <name val="Gotham"/>
    </font>
    <font>
      <b/>
      <i/>
      <sz val="11"/>
      <color indexed="8"/>
      <name val="Gotham"/>
    </font>
    <font>
      <b/>
      <sz val="11"/>
      <color indexed="8"/>
      <name val="Gotham"/>
    </font>
    <font>
      <b/>
      <sz val="8"/>
      <color indexed="8"/>
      <name val="Gotham"/>
    </font>
    <font>
      <sz val="7"/>
      <name val="Gotham"/>
    </font>
    <font>
      <sz val="11"/>
      <color indexed="8"/>
      <name val="Gotha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64" fontId="7" fillId="2" borderId="8" xfId="3" applyNumberFormat="1" applyFont="1" applyFill="1" applyBorder="1"/>
    <xf numFmtId="164" fontId="7" fillId="0" borderId="8" xfId="3" applyNumberFormat="1" applyFont="1" applyBorder="1"/>
    <xf numFmtId="164" fontId="7" fillId="0" borderId="9" xfId="3" applyNumberFormat="1" applyFont="1" applyBorder="1"/>
    <xf numFmtId="43" fontId="0" fillId="0" borderId="0" xfId="1" applyFont="1"/>
    <xf numFmtId="164" fontId="0" fillId="0" borderId="0" xfId="0" applyNumberFormat="1"/>
    <xf numFmtId="49" fontId="7" fillId="0" borderId="8" xfId="0" applyNumberFormat="1" applyFont="1" applyBorder="1"/>
    <xf numFmtId="164" fontId="7" fillId="2" borderId="8" xfId="2" applyNumberFormat="1" applyFont="1" applyFill="1" applyBorder="1"/>
    <xf numFmtId="164" fontId="7" fillId="0" borderId="8" xfId="2" applyNumberFormat="1" applyFont="1" applyBorder="1"/>
    <xf numFmtId="164" fontId="7" fillId="0" borderId="9" xfId="2" applyNumberFormat="1" applyFont="1" applyBorder="1"/>
    <xf numFmtId="49" fontId="7" fillId="0" borderId="8" xfId="0" applyNumberFormat="1" applyFont="1" applyBorder="1" applyAlignment="1">
      <alignment horizontal="left" indent="1"/>
    </xf>
    <xf numFmtId="0" fontId="8" fillId="0" borderId="8" xfId="0" applyFont="1" applyBorder="1" applyAlignment="1">
      <alignment horizontal="left" indent="2"/>
    </xf>
    <xf numFmtId="164" fontId="8" fillId="2" borderId="8" xfId="2" applyNumberFormat="1" applyFont="1" applyFill="1" applyBorder="1"/>
    <xf numFmtId="164" fontId="8" fillId="0" borderId="8" xfId="2" applyNumberFormat="1" applyFont="1" applyBorder="1"/>
    <xf numFmtId="164" fontId="8" fillId="0" borderId="9" xfId="2" applyNumberFormat="1" applyFont="1" applyBorder="1"/>
    <xf numFmtId="49" fontId="8" fillId="0" borderId="8" xfId="0" applyNumberFormat="1" applyFont="1" applyBorder="1" applyAlignment="1">
      <alignment horizontal="left" indent="2"/>
    </xf>
    <xf numFmtId="49" fontId="7" fillId="0" borderId="8" xfId="0" applyNumberFormat="1" applyFont="1" applyBorder="1" applyAlignment="1">
      <alignment horizontal="left" indent="2"/>
    </xf>
    <xf numFmtId="164" fontId="8" fillId="0" borderId="8" xfId="0" applyNumberFormat="1" applyFont="1" applyBorder="1" applyAlignment="1">
      <alignment horizontal="left" indent="3"/>
    </xf>
    <xf numFmtId="43" fontId="8" fillId="0" borderId="8" xfId="1" applyFont="1" applyFill="1" applyBorder="1" applyProtection="1"/>
    <xf numFmtId="49" fontId="7" fillId="0" borderId="8" xfId="3" applyNumberFormat="1" applyFont="1" applyBorder="1" applyAlignment="1">
      <alignment horizontal="left"/>
    </xf>
    <xf numFmtId="164" fontId="7" fillId="2" borderId="9" xfId="3" applyNumberFormat="1" applyFont="1" applyFill="1" applyBorder="1"/>
    <xf numFmtId="49" fontId="7" fillId="0" borderId="8" xfId="0" applyNumberFormat="1" applyFont="1" applyBorder="1" applyAlignment="1">
      <alignment horizontal="left"/>
    </xf>
    <xf numFmtId="43" fontId="7" fillId="0" borderId="8" xfId="1" applyFont="1" applyFill="1" applyBorder="1" applyProtection="1"/>
    <xf numFmtId="49" fontId="7" fillId="0" borderId="8" xfId="4" applyNumberFormat="1" applyFont="1" applyBorder="1" applyAlignment="1">
      <alignment horizontal="left" indent="1"/>
    </xf>
    <xf numFmtId="164" fontId="7" fillId="2" borderId="9" xfId="4" applyNumberFormat="1" applyFont="1" applyFill="1" applyBorder="1"/>
    <xf numFmtId="164" fontId="7" fillId="0" borderId="9" xfId="4" applyNumberFormat="1" applyFont="1" applyBorder="1"/>
    <xf numFmtId="43" fontId="1" fillId="0" borderId="0" xfId="1" applyFont="1"/>
    <xf numFmtId="0" fontId="1" fillId="0" borderId="0" xfId="0" applyFont="1"/>
    <xf numFmtId="49" fontId="8" fillId="2" borderId="8" xfId="2" applyNumberFormat="1" applyFont="1" applyFill="1" applyBorder="1" applyAlignment="1">
      <alignment horizontal="left" indent="3"/>
    </xf>
    <xf numFmtId="164" fontId="8" fillId="2" borderId="9" xfId="4" applyNumberFormat="1" applyFont="1" applyFill="1" applyBorder="1"/>
    <xf numFmtId="164" fontId="8" fillId="0" borderId="9" xfId="4" applyNumberFormat="1" applyFont="1" applyBorder="1"/>
    <xf numFmtId="164" fontId="8" fillId="0" borderId="9" xfId="3" applyNumberFormat="1" applyFont="1" applyBorder="1"/>
    <xf numFmtId="43" fontId="8" fillId="0" borderId="8" xfId="1" applyFont="1" applyBorder="1"/>
    <xf numFmtId="0" fontId="0" fillId="2" borderId="0" xfId="0" applyFill="1"/>
    <xf numFmtId="49" fontId="7" fillId="0" borderId="8" xfId="0" applyNumberFormat="1" applyFont="1" applyBorder="1" applyAlignment="1">
      <alignment horizontal="left" indent="3"/>
    </xf>
    <xf numFmtId="49" fontId="9" fillId="0" borderId="8" xfId="0" applyNumberFormat="1" applyFont="1" applyBorder="1" applyAlignment="1">
      <alignment horizontal="left" indent="4"/>
    </xf>
    <xf numFmtId="164" fontId="9" fillId="0" borderId="8" xfId="2" applyNumberFormat="1" applyFont="1" applyBorder="1"/>
    <xf numFmtId="164" fontId="9" fillId="2" borderId="8" xfId="2" applyNumberFormat="1" applyFont="1" applyFill="1" applyBorder="1"/>
    <xf numFmtId="164" fontId="9" fillId="0" borderId="9" xfId="3" applyNumberFormat="1" applyFont="1" applyBorder="1"/>
    <xf numFmtId="43" fontId="10" fillId="0" borderId="0" xfId="1" applyFont="1"/>
    <xf numFmtId="0" fontId="10" fillId="0" borderId="0" xfId="0" applyFont="1"/>
    <xf numFmtId="49" fontId="8" fillId="0" borderId="8" xfId="3" applyNumberFormat="1" applyFont="1" applyBorder="1" applyAlignment="1">
      <alignment horizontal="left" indent="5"/>
    </xf>
    <xf numFmtId="49" fontId="8" fillId="0" borderId="8" xfId="0" applyNumberFormat="1" applyFont="1" applyBorder="1" applyAlignment="1">
      <alignment horizontal="left" indent="4"/>
    </xf>
    <xf numFmtId="165" fontId="8" fillId="0" borderId="8" xfId="1" applyNumberFormat="1" applyFont="1" applyFill="1" applyBorder="1" applyProtection="1"/>
    <xf numFmtId="49" fontId="7" fillId="0" borderId="8" xfId="0" applyNumberFormat="1" applyFont="1" applyBorder="1" applyAlignment="1">
      <alignment horizontal="left" vertical="center" indent="2"/>
    </xf>
    <xf numFmtId="49" fontId="8" fillId="0" borderId="8" xfId="0" applyNumberFormat="1" applyFont="1" applyBorder="1" applyAlignment="1">
      <alignment horizontal="left" indent="3"/>
    </xf>
    <xf numFmtId="164" fontId="11" fillId="2" borderId="8" xfId="0" applyNumberFormat="1" applyFont="1" applyFill="1" applyBorder="1"/>
    <xf numFmtId="164" fontId="11" fillId="0" borderId="8" xfId="0" applyNumberFormat="1" applyFont="1" applyBorder="1"/>
    <xf numFmtId="164" fontId="9" fillId="2" borderId="8" xfId="0" applyNumberFormat="1" applyFont="1" applyFill="1" applyBorder="1"/>
    <xf numFmtId="43" fontId="7" fillId="0" borderId="8" xfId="1" applyFont="1" applyBorder="1"/>
    <xf numFmtId="49" fontId="11" fillId="0" borderId="8" xfId="3" applyNumberFormat="1" applyFont="1" applyBorder="1" applyAlignment="1">
      <alignment horizontal="left" indent="3"/>
    </xf>
    <xf numFmtId="164" fontId="11" fillId="0" borderId="8" xfId="2" applyNumberFormat="1" applyFont="1" applyBorder="1"/>
    <xf numFmtId="164" fontId="11" fillId="2" borderId="8" xfId="2" applyNumberFormat="1" applyFont="1" applyFill="1" applyBorder="1"/>
    <xf numFmtId="49" fontId="12" fillId="0" borderId="8" xfId="3" applyNumberFormat="1" applyFont="1" applyBorder="1" applyAlignment="1">
      <alignment horizontal="left" indent="2"/>
    </xf>
    <xf numFmtId="164" fontId="12" fillId="2" borderId="8" xfId="2" applyNumberFormat="1" applyFont="1" applyFill="1" applyBorder="1"/>
    <xf numFmtId="164" fontId="12" fillId="0" borderId="8" xfId="2" applyNumberFormat="1" applyFont="1" applyBorder="1"/>
    <xf numFmtId="49" fontId="8" fillId="0" borderId="8" xfId="3" applyNumberFormat="1" applyFont="1" applyBorder="1" applyAlignment="1">
      <alignment horizontal="left" indent="2"/>
    </xf>
    <xf numFmtId="49" fontId="8" fillId="0" borderId="8" xfId="4" applyNumberFormat="1" applyFont="1" applyBorder="1" applyAlignment="1">
      <alignment horizontal="left" indent="1"/>
    </xf>
    <xf numFmtId="49" fontId="6" fillId="3" borderId="6" xfId="0" applyNumberFormat="1" applyFont="1" applyFill="1" applyBorder="1" applyAlignment="1">
      <alignment vertical="center"/>
    </xf>
    <xf numFmtId="164" fontId="6" fillId="3" borderId="6" xfId="2" applyNumberFormat="1" applyFont="1" applyFill="1" applyBorder="1" applyAlignment="1">
      <alignment vertical="center"/>
    </xf>
    <xf numFmtId="164" fontId="6" fillId="3" borderId="4" xfId="2" applyNumberFormat="1" applyFont="1" applyFill="1" applyBorder="1" applyAlignment="1">
      <alignment vertical="center"/>
    </xf>
    <xf numFmtId="164" fontId="7" fillId="2" borderId="8" xfId="0" applyNumberFormat="1" applyFont="1" applyFill="1" applyBorder="1"/>
    <xf numFmtId="164" fontId="7" fillId="0" borderId="8" xfId="0" applyNumberFormat="1" applyFont="1" applyBorder="1"/>
    <xf numFmtId="164" fontId="7" fillId="0" borderId="9" xfId="0" applyNumberFormat="1" applyFont="1" applyBorder="1"/>
    <xf numFmtId="49" fontId="13" fillId="0" borderId="8" xfId="0" applyNumberFormat="1" applyFont="1" applyBorder="1" applyAlignment="1">
      <alignment horizontal="left"/>
    </xf>
    <xf numFmtId="164" fontId="13" fillId="2" borderId="8" xfId="0" applyNumberFormat="1" applyFont="1" applyFill="1" applyBorder="1"/>
    <xf numFmtId="164" fontId="13" fillId="0" borderId="8" xfId="0" applyNumberFormat="1" applyFont="1" applyBorder="1"/>
    <xf numFmtId="164" fontId="13" fillId="0" borderId="9" xfId="0" applyNumberFormat="1" applyFont="1" applyBorder="1"/>
    <xf numFmtId="49" fontId="8" fillId="0" borderId="8" xfId="0" applyNumberFormat="1" applyFont="1" applyBorder="1" applyAlignment="1">
      <alignment horizontal="left" indent="1"/>
    </xf>
    <xf numFmtId="164" fontId="8" fillId="2" borderId="8" xfId="0" applyNumberFormat="1" applyFont="1" applyFill="1" applyBorder="1"/>
    <xf numFmtId="164" fontId="8" fillId="0" borderId="9" xfId="0" applyNumberFormat="1" applyFont="1" applyBorder="1"/>
    <xf numFmtId="164" fontId="8" fillId="0" borderId="8" xfId="0" applyNumberFormat="1" applyFont="1" applyBorder="1"/>
    <xf numFmtId="164" fontId="12" fillId="0" borderId="8" xfId="0" applyNumberFormat="1" applyFont="1" applyBorder="1"/>
    <xf numFmtId="49" fontId="12" fillId="0" borderId="8" xfId="0" applyNumberFormat="1" applyFont="1" applyBorder="1" applyAlignment="1">
      <alignment horizontal="left" indent="1"/>
    </xf>
    <xf numFmtId="164" fontId="12" fillId="2" borderId="8" xfId="0" applyNumberFormat="1" applyFont="1" applyFill="1" applyBorder="1"/>
    <xf numFmtId="43" fontId="8" fillId="0" borderId="9" xfId="1" applyFont="1" applyFill="1" applyBorder="1" applyProtection="1"/>
    <xf numFmtId="164" fontId="12" fillId="0" borderId="9" xfId="0" applyNumberFormat="1" applyFont="1" applyBorder="1"/>
    <xf numFmtId="49" fontId="7" fillId="0" borderId="8" xfId="0" applyNumberFormat="1" applyFont="1" applyBorder="1" applyAlignment="1" applyProtection="1">
      <alignment horizontal="left" indent="2"/>
      <protection locked="0"/>
    </xf>
    <xf numFmtId="164" fontId="8" fillId="0" borderId="9" xfId="0" applyNumberFormat="1" applyFont="1" applyBorder="1" applyAlignment="1">
      <alignment horizontal="left" indent="3"/>
    </xf>
    <xf numFmtId="49" fontId="8" fillId="0" borderId="8" xfId="0" applyNumberFormat="1" applyFont="1" applyBorder="1" applyAlignment="1" applyProtection="1">
      <alignment horizontal="left" indent="2"/>
      <protection locked="0"/>
    </xf>
    <xf numFmtId="164" fontId="7" fillId="2" borderId="9" xfId="0" applyNumberFormat="1" applyFont="1" applyFill="1" applyBorder="1"/>
    <xf numFmtId="49" fontId="7" fillId="0" borderId="8" xfId="0" applyNumberFormat="1" applyFont="1" applyBorder="1" applyAlignment="1" applyProtection="1">
      <alignment horizontal="left" indent="3"/>
      <protection locked="0"/>
    </xf>
    <xf numFmtId="49" fontId="8" fillId="0" borderId="8" xfId="0" applyNumberFormat="1" applyFont="1" applyBorder="1" applyAlignment="1" applyProtection="1">
      <alignment horizontal="left" indent="4"/>
      <protection locked="0"/>
    </xf>
    <xf numFmtId="164" fontId="8" fillId="2" borderId="9" xfId="0" applyNumberFormat="1" applyFont="1" applyFill="1" applyBorder="1"/>
    <xf numFmtId="43" fontId="7" fillId="0" borderId="9" xfId="1" applyFont="1" applyBorder="1"/>
    <xf numFmtId="43" fontId="8" fillId="0" borderId="9" xfId="1" applyFont="1" applyBorder="1"/>
    <xf numFmtId="49" fontId="7" fillId="0" borderId="8" xfId="0" applyNumberFormat="1" applyFont="1" applyBorder="1" applyAlignment="1">
      <alignment horizontal="left" wrapText="1"/>
    </xf>
    <xf numFmtId="164" fontId="7" fillId="2" borderId="9" xfId="0" applyNumberFormat="1" applyFont="1" applyFill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8" xfId="2" applyNumberFormat="1" applyFont="1" applyBorder="1" applyAlignment="1">
      <alignment vertical="center"/>
    </xf>
    <xf numFmtId="49" fontId="6" fillId="3" borderId="10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vertical="center"/>
    </xf>
    <xf numFmtId="165" fontId="6" fillId="3" borderId="6" xfId="1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49" fontId="7" fillId="0" borderId="7" xfId="0" applyNumberFormat="1" applyFont="1" applyBorder="1"/>
    <xf numFmtId="164" fontId="7" fillId="2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5" fontId="7" fillId="0" borderId="9" xfId="1" applyNumberFormat="1" applyFont="1" applyFill="1" applyBorder="1" applyAlignment="1" applyProtection="1">
      <alignment vertical="center"/>
    </xf>
    <xf numFmtId="49" fontId="8" fillId="0" borderId="7" xfId="0" applyNumberFormat="1" applyFont="1" applyBorder="1"/>
    <xf numFmtId="164" fontId="8" fillId="2" borderId="8" xfId="0" applyNumberFormat="1" applyFont="1" applyFill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8" fillId="0" borderId="9" xfId="1" applyNumberFormat="1" applyFont="1" applyFill="1" applyBorder="1" applyAlignment="1" applyProtection="1">
      <alignment vertical="center"/>
    </xf>
    <xf numFmtId="49" fontId="8" fillId="0" borderId="8" xfId="0" applyNumberFormat="1" applyFont="1" applyBorder="1" applyAlignment="1">
      <alignment horizontal="left"/>
    </xf>
    <xf numFmtId="164" fontId="8" fillId="2" borderId="9" xfId="0" applyNumberFormat="1" applyFont="1" applyFill="1" applyBorder="1" applyAlignment="1">
      <alignment vertical="center"/>
    </xf>
    <xf numFmtId="43" fontId="8" fillId="0" borderId="9" xfId="1" applyFont="1" applyFill="1" applyBorder="1" applyAlignment="1" applyProtection="1">
      <alignment vertical="center"/>
    </xf>
    <xf numFmtId="164" fontId="8" fillId="2" borderId="5" xfId="0" applyNumberFormat="1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164" fontId="9" fillId="4" borderId="6" xfId="0" applyNumberFormat="1" applyFont="1" applyFill="1" applyBorder="1" applyAlignment="1">
      <alignment vertical="center"/>
    </xf>
    <xf numFmtId="164" fontId="14" fillId="0" borderId="0" xfId="0" applyNumberFormat="1" applyFont="1"/>
    <xf numFmtId="164" fontId="8" fillId="2" borderId="0" xfId="0" applyNumberFormat="1" applyFont="1" applyFill="1" applyAlignment="1">
      <alignment vertical="center"/>
    </xf>
    <xf numFmtId="49" fontId="15" fillId="0" borderId="0" xfId="0" applyNumberFormat="1" applyFont="1"/>
    <xf numFmtId="0" fontId="16" fillId="0" borderId="0" xfId="0" applyFont="1"/>
    <xf numFmtId="166" fontId="11" fillId="0" borderId="0" xfId="0" applyNumberFormat="1" applyFont="1"/>
    <xf numFmtId="0" fontId="11" fillId="0" borderId="0" xfId="0" applyFont="1"/>
    <xf numFmtId="0" fontId="16" fillId="0" borderId="0" xfId="0" applyFont="1" applyAlignment="1">
      <alignment horizontal="left" indent="1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/>
    <xf numFmtId="0" fontId="8" fillId="0" borderId="0" xfId="0" applyFont="1"/>
    <xf numFmtId="164" fontId="17" fillId="0" borderId="0" xfId="0" applyNumberFormat="1" applyFont="1" applyAlignment="1">
      <alignment horizontal="right"/>
    </xf>
    <xf numFmtId="164" fontId="17" fillId="2" borderId="0" xfId="0" applyNumberFormat="1" applyFont="1" applyFill="1" applyAlignment="1">
      <alignment horizontal="right"/>
    </xf>
    <xf numFmtId="164" fontId="11" fillId="0" borderId="0" xfId="0" applyNumberFormat="1" applyFont="1" applyAlignment="1">
      <alignment horizontal="center"/>
    </xf>
    <xf numFmtId="165" fontId="11" fillId="0" borderId="0" xfId="1" applyNumberFormat="1" applyFont="1" applyFill="1" applyBorder="1"/>
    <xf numFmtId="164" fontId="11" fillId="0" borderId="0" xfId="0" applyNumberFormat="1" applyFont="1"/>
    <xf numFmtId="164" fontId="11" fillId="2" borderId="0" xfId="0" applyNumberFormat="1" applyFont="1" applyFill="1"/>
    <xf numFmtId="0" fontId="11" fillId="2" borderId="0" xfId="0" applyFont="1" applyFill="1"/>
    <xf numFmtId="0" fontId="1" fillId="2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/>
    <xf numFmtId="0" fontId="19" fillId="2" borderId="0" xfId="0" applyFont="1" applyFill="1"/>
    <xf numFmtId="0" fontId="19" fillId="0" borderId="0" xfId="0" applyFont="1" applyAlignment="1">
      <alignment horizontal="center"/>
    </xf>
    <xf numFmtId="0" fontId="4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165" fontId="6" fillId="3" borderId="5" xfId="1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164" fontId="1" fillId="2" borderId="0" xfId="0" applyNumberFormat="1" applyFont="1" applyFill="1"/>
    <xf numFmtId="164" fontId="7" fillId="2" borderId="9" xfId="2" applyNumberFormat="1" applyFont="1" applyFill="1" applyBorder="1"/>
    <xf numFmtId="164" fontId="8" fillId="2" borderId="9" xfId="2" applyNumberFormat="1" applyFont="1" applyFill="1" applyBorder="1"/>
    <xf numFmtId="0" fontId="8" fillId="2" borderId="8" xfId="0" applyFont="1" applyFill="1" applyBorder="1" applyAlignment="1">
      <alignment horizontal="left" indent="2"/>
    </xf>
    <xf numFmtId="164" fontId="8" fillId="0" borderId="8" xfId="0" applyNumberFormat="1" applyFont="1" applyBorder="1" applyAlignment="1">
      <alignment horizontal="left" indent="4"/>
    </xf>
    <xf numFmtId="49" fontId="7" fillId="2" borderId="8" xfId="0" applyNumberFormat="1" applyFont="1" applyFill="1" applyBorder="1" applyAlignment="1">
      <alignment horizontal="left"/>
    </xf>
    <xf numFmtId="49" fontId="8" fillId="0" borderId="8" xfId="2" applyNumberFormat="1" applyFont="1" applyBorder="1" applyAlignment="1">
      <alignment horizontal="left" indent="1"/>
    </xf>
    <xf numFmtId="49" fontId="8" fillId="2" borderId="8" xfId="2" applyNumberFormat="1" applyFont="1" applyFill="1" applyBorder="1" applyAlignment="1">
      <alignment horizontal="left" indent="1"/>
    </xf>
    <xf numFmtId="49" fontId="8" fillId="2" borderId="8" xfId="0" applyNumberFormat="1" applyFont="1" applyFill="1" applyBorder="1" applyAlignment="1">
      <alignment horizontal="left" indent="4"/>
    </xf>
    <xf numFmtId="49" fontId="8" fillId="2" borderId="8" xfId="3" applyNumberFormat="1" applyFont="1" applyFill="1" applyBorder="1" applyAlignment="1">
      <alignment horizontal="left" indent="5"/>
    </xf>
    <xf numFmtId="49" fontId="7" fillId="2" borderId="8" xfId="0" applyNumberFormat="1" applyFont="1" applyFill="1" applyBorder="1" applyAlignment="1">
      <alignment horizontal="left" indent="3"/>
    </xf>
    <xf numFmtId="49" fontId="7" fillId="2" borderId="8" xfId="0" applyNumberFormat="1" applyFont="1" applyFill="1" applyBorder="1"/>
    <xf numFmtId="49" fontId="7" fillId="2" borderId="8" xfId="0" applyNumberFormat="1" applyFont="1" applyFill="1" applyBorder="1" applyAlignment="1">
      <alignment horizontal="left" vertical="center" indent="1"/>
    </xf>
    <xf numFmtId="49" fontId="8" fillId="2" borderId="8" xfId="0" applyNumberFormat="1" applyFont="1" applyFill="1" applyBorder="1" applyAlignment="1">
      <alignment horizontal="left" indent="2"/>
    </xf>
    <xf numFmtId="49" fontId="7" fillId="2" borderId="8" xfId="0" applyNumberFormat="1" applyFont="1" applyFill="1" applyBorder="1" applyAlignment="1">
      <alignment horizontal="left" indent="1"/>
    </xf>
    <xf numFmtId="164" fontId="9" fillId="0" borderId="8" xfId="0" applyNumberFormat="1" applyFont="1" applyBorder="1"/>
    <xf numFmtId="49" fontId="12" fillId="2" borderId="8" xfId="0" applyNumberFormat="1" applyFont="1" applyFill="1" applyBorder="1" applyAlignment="1">
      <alignment horizontal="left" indent="1"/>
    </xf>
    <xf numFmtId="49" fontId="8" fillId="2" borderId="8" xfId="3" applyNumberFormat="1" applyFont="1" applyFill="1" applyBorder="1" applyAlignment="1">
      <alignment horizontal="left" indent="2"/>
    </xf>
    <xf numFmtId="164" fontId="6" fillId="3" borderId="10" xfId="2" applyNumberFormat="1" applyFont="1" applyFill="1" applyBorder="1" applyAlignment="1">
      <alignment vertical="center"/>
    </xf>
    <xf numFmtId="164" fontId="7" fillId="0" borderId="0" xfId="2" applyNumberFormat="1" applyFont="1"/>
    <xf numFmtId="164" fontId="7" fillId="2" borderId="0" xfId="2" applyNumberFormat="1" applyFont="1" applyFill="1"/>
    <xf numFmtId="164" fontId="16" fillId="2" borderId="0" xfId="0" applyNumberFormat="1" applyFont="1" applyFill="1"/>
    <xf numFmtId="164" fontId="8" fillId="2" borderId="0" xfId="0" applyNumberFormat="1" applyFont="1" applyFill="1"/>
    <xf numFmtId="0" fontId="11" fillId="0" borderId="0" xfId="0" applyFont="1" applyAlignment="1">
      <alignment horizontal="center"/>
    </xf>
    <xf numFmtId="165" fontId="21" fillId="0" borderId="0" xfId="1" applyNumberFormat="1" applyFont="1" applyFill="1" applyBorder="1"/>
    <xf numFmtId="165" fontId="11" fillId="0" borderId="0" xfId="1" applyNumberFormat="1" applyFont="1" applyBorder="1"/>
    <xf numFmtId="164" fontId="22" fillId="0" borderId="0" xfId="0" applyNumberFormat="1" applyFont="1"/>
    <xf numFmtId="164" fontId="22" fillId="2" borderId="0" xfId="0" applyNumberFormat="1" applyFont="1" applyFill="1"/>
    <xf numFmtId="164" fontId="9" fillId="0" borderId="0" xfId="0" applyNumberFormat="1" applyFont="1"/>
    <xf numFmtId="167" fontId="11" fillId="0" borderId="0" xfId="1" applyNumberFormat="1" applyFont="1" applyBorder="1"/>
    <xf numFmtId="43" fontId="11" fillId="0" borderId="0" xfId="0" applyNumberFormat="1" applyFont="1"/>
    <xf numFmtId="165" fontId="11" fillId="0" borderId="0" xfId="1" applyNumberFormat="1" applyFont="1"/>
    <xf numFmtId="168" fontId="11" fillId="0" borderId="0" xfId="0" applyNumberFormat="1" applyFont="1"/>
    <xf numFmtId="0" fontId="2" fillId="0" borderId="0" xfId="6" applyFont="1" applyAlignment="1">
      <alignment horizontal="center"/>
    </xf>
    <xf numFmtId="0" fontId="1" fillId="0" borderId="0" xfId="6"/>
    <xf numFmtId="0" fontId="3" fillId="0" borderId="0" xfId="6" applyFont="1"/>
    <xf numFmtId="0" fontId="3" fillId="2" borderId="0" xfId="6" applyFont="1" applyFill="1"/>
    <xf numFmtId="0" fontId="3" fillId="0" borderId="0" xfId="6" applyFont="1" applyAlignment="1">
      <alignment horizontal="center"/>
    </xf>
    <xf numFmtId="0" fontId="4" fillId="0" borderId="0" xfId="6" applyFont="1"/>
    <xf numFmtId="0" fontId="5" fillId="0" borderId="0" xfId="6" applyFont="1" applyAlignment="1">
      <alignment horizontal="center"/>
    </xf>
    <xf numFmtId="0" fontId="6" fillId="3" borderId="1" xfId="6" applyFont="1" applyFill="1" applyBorder="1" applyAlignment="1">
      <alignment horizontal="center" vertical="center"/>
    </xf>
    <xf numFmtId="0" fontId="6" fillId="3" borderId="2" xfId="6" applyFont="1" applyFill="1" applyBorder="1" applyAlignment="1">
      <alignment horizontal="center" vertical="center"/>
    </xf>
    <xf numFmtId="0" fontId="6" fillId="3" borderId="3" xfId="6" applyFont="1" applyFill="1" applyBorder="1" applyAlignment="1">
      <alignment horizontal="center" vertical="center"/>
    </xf>
    <xf numFmtId="0" fontId="6" fillId="3" borderId="4" xfId="6" applyFont="1" applyFill="1" applyBorder="1" applyAlignment="1">
      <alignment horizontal="center" vertical="center"/>
    </xf>
    <xf numFmtId="0" fontId="6" fillId="3" borderId="5" xfId="6" applyFont="1" applyFill="1" applyBorder="1" applyAlignment="1">
      <alignment horizontal="center" vertical="center"/>
    </xf>
    <xf numFmtId="0" fontId="6" fillId="3" borderId="6" xfId="6" applyFont="1" applyFill="1" applyBorder="1" applyAlignment="1">
      <alignment horizontal="center" vertical="center"/>
    </xf>
    <xf numFmtId="0" fontId="6" fillId="3" borderId="4" xfId="6" applyFont="1" applyFill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164" fontId="7" fillId="2" borderId="8" xfId="4" applyNumberFormat="1" applyFont="1" applyFill="1" applyBorder="1"/>
    <xf numFmtId="164" fontId="1" fillId="0" borderId="0" xfId="6" applyNumberFormat="1"/>
    <xf numFmtId="49" fontId="7" fillId="0" borderId="8" xfId="6" applyNumberFormat="1" applyFont="1" applyBorder="1"/>
    <xf numFmtId="49" fontId="7" fillId="0" borderId="8" xfId="6" applyNumberFormat="1" applyFont="1" applyBorder="1" applyAlignment="1">
      <alignment horizontal="left" indent="1"/>
    </xf>
    <xf numFmtId="164" fontId="8" fillId="0" borderId="8" xfId="6" applyNumberFormat="1" applyFont="1" applyBorder="1" applyAlignment="1">
      <alignment horizontal="left" indent="2"/>
    </xf>
    <xf numFmtId="49" fontId="7" fillId="0" borderId="8" xfId="6" applyNumberFormat="1" applyFont="1" applyBorder="1" applyAlignment="1">
      <alignment horizontal="left"/>
    </xf>
    <xf numFmtId="49" fontId="7" fillId="0" borderId="8" xfId="6" applyNumberFormat="1" applyFont="1" applyBorder="1" applyAlignment="1">
      <alignment horizontal="left" indent="2"/>
    </xf>
    <xf numFmtId="0" fontId="10" fillId="0" borderId="0" xfId="6" applyFont="1"/>
    <xf numFmtId="49" fontId="9" fillId="0" borderId="8" xfId="6" applyNumberFormat="1" applyFont="1" applyBorder="1" applyAlignment="1">
      <alignment horizontal="left" indent="3"/>
    </xf>
    <xf numFmtId="164" fontId="9" fillId="0" borderId="9" xfId="4" applyNumberFormat="1" applyFont="1" applyBorder="1"/>
    <xf numFmtId="49" fontId="8" fillId="0" borderId="8" xfId="2" applyNumberFormat="1" applyFont="1" applyBorder="1" applyAlignment="1">
      <alignment horizontal="left" indent="3"/>
    </xf>
    <xf numFmtId="165" fontId="8" fillId="0" borderId="8" xfId="1" applyNumberFormat="1" applyFont="1" applyFill="1" applyBorder="1"/>
    <xf numFmtId="49" fontId="8" fillId="0" borderId="8" xfId="6" applyNumberFormat="1" applyFont="1" applyBorder="1" applyAlignment="1">
      <alignment horizontal="left" indent="3"/>
    </xf>
    <xf numFmtId="49" fontId="8" fillId="0" borderId="8" xfId="6" applyNumberFormat="1" applyFont="1" applyBorder="1" applyAlignment="1">
      <alignment horizontal="left" indent="5"/>
    </xf>
    <xf numFmtId="165" fontId="7" fillId="0" borderId="8" xfId="1" applyNumberFormat="1" applyFont="1" applyFill="1" applyBorder="1" applyProtection="1"/>
    <xf numFmtId="49" fontId="6" fillId="3" borderId="2" xfId="6" applyNumberFormat="1" applyFont="1" applyFill="1" applyBorder="1" applyAlignment="1">
      <alignment vertical="center"/>
    </xf>
    <xf numFmtId="49" fontId="7" fillId="0" borderId="8" xfId="6" applyNumberFormat="1" applyFont="1" applyBorder="1" applyAlignment="1">
      <alignment horizontal="left" vertical="center" wrapText="1"/>
    </xf>
    <xf numFmtId="164" fontId="11" fillId="0" borderId="6" xfId="2" applyNumberFormat="1" applyFont="1" applyBorder="1" applyAlignment="1">
      <alignment vertical="center"/>
    </xf>
    <xf numFmtId="164" fontId="9" fillId="0" borderId="6" xfId="2" applyNumberFormat="1" applyFont="1" applyBorder="1" applyAlignment="1">
      <alignment vertical="center"/>
    </xf>
    <xf numFmtId="43" fontId="9" fillId="0" borderId="8" xfId="1" applyFont="1" applyBorder="1" applyAlignment="1">
      <alignment vertical="center"/>
    </xf>
    <xf numFmtId="49" fontId="6" fillId="3" borderId="13" xfId="6" applyNumberFormat="1" applyFont="1" applyFill="1" applyBorder="1" applyAlignment="1">
      <alignment vertical="center"/>
    </xf>
    <xf numFmtId="164" fontId="6" fillId="3" borderId="14" xfId="2" applyNumberFormat="1" applyFont="1" applyFill="1" applyBorder="1" applyAlignment="1">
      <alignment vertical="center"/>
    </xf>
    <xf numFmtId="43" fontId="6" fillId="3" borderId="4" xfId="1" applyFont="1" applyFill="1" applyBorder="1" applyAlignment="1">
      <alignment vertical="center"/>
    </xf>
    <xf numFmtId="164" fontId="14" fillId="0" borderId="0" xfId="6" applyNumberFormat="1" applyFont="1"/>
    <xf numFmtId="164" fontId="8" fillId="2" borderId="0" xfId="6" applyNumberFormat="1" applyFont="1" applyFill="1" applyAlignment="1">
      <alignment vertical="center"/>
    </xf>
    <xf numFmtId="49" fontId="15" fillId="0" borderId="0" xfId="6" applyNumberFormat="1" applyFont="1"/>
    <xf numFmtId="0" fontId="16" fillId="0" borderId="0" xfId="6" applyFont="1"/>
    <xf numFmtId="0" fontId="11" fillId="0" borderId="0" xfId="6" applyFont="1"/>
    <xf numFmtId="164" fontId="8" fillId="0" borderId="0" xfId="6" applyNumberFormat="1" applyFont="1"/>
    <xf numFmtId="164" fontId="8" fillId="0" borderId="0" xfId="6" applyNumberFormat="1" applyFont="1" applyAlignment="1">
      <alignment vertical="center"/>
    </xf>
    <xf numFmtId="0" fontId="6" fillId="3" borderId="1" xfId="6" applyFont="1" applyFill="1" applyBorder="1" applyAlignment="1">
      <alignment horizontal="center" vertical="center" wrapText="1"/>
    </xf>
    <xf numFmtId="0" fontId="6" fillId="3" borderId="5" xfId="6" applyFont="1" applyFill="1" applyBorder="1" applyAlignment="1">
      <alignment horizontal="center" vertical="center" wrapText="1"/>
    </xf>
    <xf numFmtId="164" fontId="8" fillId="0" borderId="8" xfId="6" applyNumberFormat="1" applyFont="1" applyBorder="1" applyAlignment="1">
      <alignment horizontal="left" indent="3"/>
    </xf>
    <xf numFmtId="49" fontId="7" fillId="0" borderId="8" xfId="6" applyNumberFormat="1" applyFont="1" applyBorder="1" applyAlignment="1">
      <alignment horizontal="left" indent="3"/>
    </xf>
    <xf numFmtId="49" fontId="9" fillId="0" borderId="8" xfId="6" applyNumberFormat="1" applyFont="1" applyBorder="1" applyAlignment="1">
      <alignment horizontal="left" indent="4"/>
    </xf>
    <xf numFmtId="49" fontId="8" fillId="0" borderId="8" xfId="2" applyNumberFormat="1" applyFont="1" applyBorder="1" applyAlignment="1">
      <alignment horizontal="left" indent="5"/>
    </xf>
    <xf numFmtId="49" fontId="8" fillId="0" borderId="8" xfId="6" applyNumberFormat="1" applyFont="1" applyBorder="1" applyAlignment="1">
      <alignment horizontal="left" indent="4"/>
    </xf>
    <xf numFmtId="0" fontId="11" fillId="2" borderId="0" xfId="6" applyFont="1" applyFill="1"/>
    <xf numFmtId="43" fontId="11" fillId="0" borderId="0" xfId="1" applyFont="1"/>
    <xf numFmtId="164" fontId="11" fillId="2" borderId="0" xfId="6" applyNumberFormat="1" applyFont="1" applyFill="1"/>
    <xf numFmtId="0" fontId="1" fillId="2" borderId="0" xfId="6" applyFill="1"/>
  </cellXfs>
  <cellStyles count="7">
    <cellStyle name="Millares" xfId="1" builtinId="3"/>
    <cellStyle name="Normal" xfId="0" builtinId="0"/>
    <cellStyle name="Normal 10 11" xfId="6" xr:uid="{FD6B2E90-28D9-478E-9C8D-483796F06C71}"/>
    <cellStyle name="Normal 10 2" xfId="5" xr:uid="{3AF78332-0DFF-41A2-BA73-527082A8FC41}"/>
    <cellStyle name="Normal 2 2 2" xfId="3" xr:uid="{8B3F383A-CC8C-4FC4-99CA-55E43EEF6A40}"/>
    <cellStyle name="Normal 2 2 2 2" xfId="4" xr:uid="{B1657E46-8136-407C-9A6C-4D987B6E66D4}"/>
    <cellStyle name="Normal_COMPARACION 2002-2001 2" xfId="2" xr:uid="{AA8A08ED-823E-4039-9F08-8915405FF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3/INGRESOS%20ENERO-DICIEMBRE%202023%20cierre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FISCALES%20POR%20PRINCIPALES%20PARTIDAS%20DGA,%20DGII%20Y%20TN%20ENERO-DICIEMBRE%20%20202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2-2023"/>
      <sheetName val="FINANCIERO (2023 Est. 2023)"/>
      <sheetName val="PP (2)"/>
      <sheetName val="PP"/>
      <sheetName val="PP (EST)"/>
      <sheetName val="DGII"/>
      <sheetName val="DGII (EST)"/>
      <sheetName val="DGA"/>
      <sheetName val="DGA (EST)"/>
      <sheetName val="TESORERIA "/>
      <sheetName val="TESORERIA (EST)"/>
      <sheetName val="cut presupuestaria"/>
      <sheetName val="2023 (REC)"/>
      <sheetName val="2023 (RESUMEN)"/>
      <sheetName val="2023 REC- EST "/>
      <sheetName val="2023 REC-EST RES"/>
    </sheetNames>
    <sheetDataSet>
      <sheetData sheetId="0"/>
      <sheetData sheetId="1"/>
      <sheetData sheetId="2"/>
      <sheetData sheetId="3">
        <row r="40">
          <cell r="C40">
            <v>24.6</v>
          </cell>
          <cell r="D40">
            <v>9.1999999999999993</v>
          </cell>
          <cell r="E40">
            <v>10.7</v>
          </cell>
          <cell r="F40">
            <v>8.5</v>
          </cell>
          <cell r="G40">
            <v>9.9</v>
          </cell>
          <cell r="H40">
            <v>9.6999999999999993</v>
          </cell>
          <cell r="I40">
            <v>0</v>
          </cell>
          <cell r="J40">
            <v>22.5</v>
          </cell>
          <cell r="K40">
            <v>4.4000000000000004</v>
          </cell>
          <cell r="L40">
            <v>10.9</v>
          </cell>
          <cell r="M40">
            <v>17.899999999999999</v>
          </cell>
          <cell r="N40">
            <v>13.8</v>
          </cell>
          <cell r="P40">
            <v>16.2</v>
          </cell>
          <cell r="Q40">
            <v>10.199999999999999</v>
          </cell>
          <cell r="R40">
            <v>10.199999999999999</v>
          </cell>
          <cell r="S40">
            <v>9.4</v>
          </cell>
          <cell r="T40">
            <v>8.6999999999999993</v>
          </cell>
          <cell r="U40">
            <v>6.3</v>
          </cell>
          <cell r="V40">
            <v>8.5</v>
          </cell>
          <cell r="W40">
            <v>9.3000000000000007</v>
          </cell>
          <cell r="X40">
            <v>5</v>
          </cell>
          <cell r="Y40">
            <v>10.4</v>
          </cell>
          <cell r="Z40">
            <v>11</v>
          </cell>
          <cell r="AA40">
            <v>8.1999999999999993</v>
          </cell>
        </row>
        <row r="41">
          <cell r="C41">
            <v>8.6</v>
          </cell>
          <cell r="D41">
            <v>8.1999999999999993</v>
          </cell>
          <cell r="E41">
            <v>9.4</v>
          </cell>
          <cell r="F41">
            <v>7.8</v>
          </cell>
          <cell r="G41">
            <v>8.3000000000000007</v>
          </cell>
          <cell r="H41">
            <v>15.1</v>
          </cell>
          <cell r="I41">
            <v>11.3</v>
          </cell>
          <cell r="J41">
            <v>9.8000000000000007</v>
          </cell>
          <cell r="K41">
            <v>9.5</v>
          </cell>
          <cell r="L41">
            <v>11.3</v>
          </cell>
          <cell r="M41">
            <v>21.3</v>
          </cell>
          <cell r="N41">
            <v>13.2</v>
          </cell>
          <cell r="P41">
            <v>12.8</v>
          </cell>
          <cell r="Q41">
            <v>11.3</v>
          </cell>
          <cell r="R41">
            <v>19.100000000000001</v>
          </cell>
          <cell r="S41">
            <v>9.9</v>
          </cell>
          <cell r="T41">
            <v>11.7</v>
          </cell>
          <cell r="U41">
            <v>13.7</v>
          </cell>
          <cell r="V41">
            <v>12.8</v>
          </cell>
          <cell r="W41">
            <v>11</v>
          </cell>
          <cell r="X41">
            <v>3.6</v>
          </cell>
          <cell r="Y41">
            <v>14.8</v>
          </cell>
          <cell r="Z41">
            <v>21.7</v>
          </cell>
          <cell r="AA41">
            <v>17.8</v>
          </cell>
        </row>
        <row r="50">
          <cell r="C50">
            <v>4.8</v>
          </cell>
          <cell r="D50">
            <v>5</v>
          </cell>
          <cell r="E50">
            <v>5.8</v>
          </cell>
          <cell r="F50">
            <v>4.2</v>
          </cell>
          <cell r="G50">
            <v>6.4</v>
          </cell>
          <cell r="H50">
            <v>8.9</v>
          </cell>
          <cell r="I50">
            <v>16.399999999999999</v>
          </cell>
          <cell r="J50">
            <v>18.7</v>
          </cell>
          <cell r="K50">
            <v>17</v>
          </cell>
          <cell r="L50">
            <v>14.7</v>
          </cell>
          <cell r="M50">
            <v>16.3</v>
          </cell>
          <cell r="N50">
            <v>14.3</v>
          </cell>
          <cell r="P50">
            <v>16.7</v>
          </cell>
          <cell r="Q50">
            <v>14.8</v>
          </cell>
          <cell r="R50">
            <v>17.3</v>
          </cell>
          <cell r="S50">
            <v>13.2</v>
          </cell>
          <cell r="T50">
            <v>15.8</v>
          </cell>
          <cell r="U50">
            <v>15.9</v>
          </cell>
          <cell r="V50">
            <v>16.5</v>
          </cell>
          <cell r="W50">
            <v>14.5</v>
          </cell>
          <cell r="X50">
            <v>14.7</v>
          </cell>
          <cell r="Y50">
            <v>14.2</v>
          </cell>
          <cell r="Z50">
            <v>13.3</v>
          </cell>
          <cell r="AA50">
            <v>11.4</v>
          </cell>
        </row>
        <row r="54">
          <cell r="C54">
            <v>686.2</v>
          </cell>
          <cell r="D54">
            <v>405.9</v>
          </cell>
          <cell r="E54">
            <v>692</v>
          </cell>
          <cell r="F54">
            <v>469.2</v>
          </cell>
          <cell r="G54">
            <v>283.5</v>
          </cell>
          <cell r="H54">
            <v>417.5</v>
          </cell>
          <cell r="I54">
            <v>428.3</v>
          </cell>
          <cell r="J54">
            <v>320.2</v>
          </cell>
          <cell r="K54">
            <v>309.2</v>
          </cell>
          <cell r="L54">
            <v>265.3</v>
          </cell>
          <cell r="M54">
            <v>282.7</v>
          </cell>
          <cell r="N54">
            <v>363.2</v>
          </cell>
          <cell r="P54">
            <v>445.5</v>
          </cell>
          <cell r="Q54">
            <v>274.2</v>
          </cell>
          <cell r="R54">
            <v>398.1</v>
          </cell>
          <cell r="S54">
            <v>286.7</v>
          </cell>
          <cell r="T54">
            <v>432.8</v>
          </cell>
          <cell r="U54">
            <v>312.10000000000002</v>
          </cell>
          <cell r="V54">
            <v>495.6</v>
          </cell>
          <cell r="W54">
            <v>275.5</v>
          </cell>
          <cell r="X54">
            <v>297.10000000000002</v>
          </cell>
          <cell r="Y54">
            <v>294.60000000000002</v>
          </cell>
          <cell r="Z54">
            <v>352.8</v>
          </cell>
          <cell r="AA54">
            <v>355.9</v>
          </cell>
        </row>
        <row r="57"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67">
          <cell r="C67">
            <v>85.7</v>
          </cell>
          <cell r="D67">
            <v>83.6</v>
          </cell>
          <cell r="E67">
            <v>96.8</v>
          </cell>
          <cell r="F67">
            <v>79.8</v>
          </cell>
          <cell r="G67">
            <v>71.5</v>
          </cell>
          <cell r="H67">
            <v>79.2</v>
          </cell>
          <cell r="I67">
            <v>78.5</v>
          </cell>
          <cell r="J67">
            <v>85.7</v>
          </cell>
          <cell r="K67">
            <v>81.099999999999994</v>
          </cell>
          <cell r="L67">
            <v>94</v>
          </cell>
          <cell r="M67">
            <v>101.9</v>
          </cell>
          <cell r="N67">
            <v>96.9</v>
          </cell>
          <cell r="P67">
            <v>80.7</v>
          </cell>
          <cell r="Q67">
            <v>100.4</v>
          </cell>
          <cell r="R67">
            <v>117.8</v>
          </cell>
          <cell r="S67">
            <v>88.7</v>
          </cell>
          <cell r="T67">
            <v>100.4</v>
          </cell>
          <cell r="U67">
            <v>105.5</v>
          </cell>
          <cell r="V67">
            <v>97.1</v>
          </cell>
          <cell r="W67">
            <v>94.6</v>
          </cell>
          <cell r="X67">
            <v>93.2</v>
          </cell>
          <cell r="Y67">
            <v>87</v>
          </cell>
          <cell r="Z67">
            <v>83.8</v>
          </cell>
          <cell r="AA67">
            <v>76.7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2.1</v>
          </cell>
          <cell r="J68">
            <v>5.6</v>
          </cell>
          <cell r="K68">
            <v>192.2</v>
          </cell>
          <cell r="L68">
            <v>0.1</v>
          </cell>
          <cell r="M68">
            <v>1.1000000000000001</v>
          </cell>
          <cell r="N68">
            <v>10.6</v>
          </cell>
          <cell r="P68">
            <v>35.4</v>
          </cell>
          <cell r="Q68">
            <v>33.9</v>
          </cell>
          <cell r="R68">
            <v>3.4</v>
          </cell>
          <cell r="S68">
            <v>3.9</v>
          </cell>
          <cell r="T68">
            <v>2.2000000000000002</v>
          </cell>
          <cell r="U68">
            <v>4.9000000000000004</v>
          </cell>
          <cell r="V68">
            <v>6.6</v>
          </cell>
          <cell r="W68">
            <v>2.8</v>
          </cell>
          <cell r="X68">
            <v>18.899999999999999</v>
          </cell>
          <cell r="Y68">
            <v>0.4</v>
          </cell>
          <cell r="Z68">
            <v>0</v>
          </cell>
          <cell r="AA68">
            <v>0.8</v>
          </cell>
        </row>
        <row r="69">
          <cell r="C69">
            <v>1.8</v>
          </cell>
          <cell r="D69">
            <v>394.4</v>
          </cell>
          <cell r="E69">
            <v>92.8</v>
          </cell>
          <cell r="F69">
            <v>2.5</v>
          </cell>
          <cell r="G69">
            <v>16.399999999999999</v>
          </cell>
          <cell r="H69">
            <v>180</v>
          </cell>
          <cell r="I69">
            <v>105.1</v>
          </cell>
          <cell r="J69">
            <v>86.2</v>
          </cell>
          <cell r="K69">
            <v>9.1</v>
          </cell>
          <cell r="L69">
            <v>166.8</v>
          </cell>
          <cell r="M69">
            <v>73.3</v>
          </cell>
          <cell r="N69">
            <v>1.1000000000000001</v>
          </cell>
          <cell r="P69">
            <v>4.3</v>
          </cell>
          <cell r="Q69">
            <v>13.5</v>
          </cell>
          <cell r="R69">
            <v>244.7</v>
          </cell>
          <cell r="S69">
            <v>193.4</v>
          </cell>
          <cell r="T69">
            <v>73.8</v>
          </cell>
          <cell r="U69">
            <v>31.3</v>
          </cell>
          <cell r="V69">
            <v>7.4</v>
          </cell>
          <cell r="W69">
            <v>196.9</v>
          </cell>
          <cell r="X69">
            <v>175.3</v>
          </cell>
          <cell r="Y69">
            <v>227.1</v>
          </cell>
          <cell r="Z69">
            <v>11.8</v>
          </cell>
          <cell r="AA69">
            <v>6.8</v>
          </cell>
        </row>
        <row r="72">
          <cell r="C72">
            <v>45</v>
          </cell>
          <cell r="D72">
            <v>38.1</v>
          </cell>
          <cell r="E72">
            <v>36.9</v>
          </cell>
          <cell r="F72">
            <v>35.200000000000003</v>
          </cell>
          <cell r="G72">
            <v>29.9</v>
          </cell>
          <cell r="H72">
            <v>33.5</v>
          </cell>
          <cell r="I72">
            <v>21.6</v>
          </cell>
          <cell r="J72">
            <v>94.8</v>
          </cell>
          <cell r="K72">
            <v>20</v>
          </cell>
          <cell r="L72">
            <v>-51.1</v>
          </cell>
          <cell r="M72">
            <v>21.3</v>
          </cell>
          <cell r="N72">
            <v>30</v>
          </cell>
          <cell r="P72">
            <v>28.8</v>
          </cell>
          <cell r="Q72">
            <v>35.299999999999997</v>
          </cell>
          <cell r="R72">
            <v>36</v>
          </cell>
          <cell r="S72">
            <v>20.7</v>
          </cell>
          <cell r="T72">
            <v>20.7</v>
          </cell>
          <cell r="U72">
            <v>20.5</v>
          </cell>
          <cell r="V72">
            <v>21.6</v>
          </cell>
          <cell r="W72">
            <v>21.9</v>
          </cell>
          <cell r="X72">
            <v>21</v>
          </cell>
          <cell r="Y72">
            <v>9.6999999999999993</v>
          </cell>
          <cell r="Z72">
            <v>8.6999999999999993</v>
          </cell>
          <cell r="AA72">
            <v>9.1</v>
          </cell>
        </row>
        <row r="73">
          <cell r="C73">
            <v>1535.2</v>
          </cell>
          <cell r="D73">
            <v>1383.3</v>
          </cell>
          <cell r="E73">
            <v>1330.2</v>
          </cell>
          <cell r="F73">
            <v>1215.0999999999999</v>
          </cell>
          <cell r="G73">
            <v>1712.6</v>
          </cell>
          <cell r="H73">
            <v>1357.4</v>
          </cell>
          <cell r="I73">
            <v>1409.7</v>
          </cell>
          <cell r="J73">
            <v>1617.7</v>
          </cell>
          <cell r="K73">
            <v>1019.1</v>
          </cell>
          <cell r="L73">
            <v>1125.5999999999999</v>
          </cell>
          <cell r="M73">
            <v>1084.9000000000001</v>
          </cell>
          <cell r="N73">
            <v>2070.5</v>
          </cell>
          <cell r="P73">
            <v>1728.2</v>
          </cell>
          <cell r="Q73">
            <v>2911.6</v>
          </cell>
          <cell r="R73">
            <v>2211.5</v>
          </cell>
          <cell r="S73">
            <v>1793.3</v>
          </cell>
          <cell r="T73">
            <v>2142.8000000000002</v>
          </cell>
          <cell r="U73">
            <v>2818.8</v>
          </cell>
          <cell r="V73">
            <v>2747.9</v>
          </cell>
          <cell r="W73">
            <v>2136.3000000000002</v>
          </cell>
          <cell r="X73">
            <v>1638.9</v>
          </cell>
          <cell r="Y73">
            <v>1638</v>
          </cell>
          <cell r="Z73">
            <v>2086.4</v>
          </cell>
          <cell r="AA73">
            <v>1295.5999999999999</v>
          </cell>
        </row>
        <row r="77">
          <cell r="C77">
            <v>76.8</v>
          </cell>
          <cell r="D77">
            <v>80.5</v>
          </cell>
          <cell r="E77">
            <v>111.5</v>
          </cell>
          <cell r="F77">
            <v>91.6</v>
          </cell>
          <cell r="G77">
            <v>104.7</v>
          </cell>
          <cell r="H77">
            <v>112.4</v>
          </cell>
          <cell r="I77">
            <v>100.7</v>
          </cell>
          <cell r="J77">
            <v>105.1</v>
          </cell>
          <cell r="K77">
            <v>96.5</v>
          </cell>
          <cell r="L77">
            <v>124.8</v>
          </cell>
          <cell r="M77">
            <v>124.5</v>
          </cell>
          <cell r="N77">
            <v>107</v>
          </cell>
          <cell r="P77">
            <v>109.8</v>
          </cell>
          <cell r="Q77">
            <v>64</v>
          </cell>
          <cell r="R77">
            <v>88.7</v>
          </cell>
          <cell r="S77">
            <v>114.9</v>
          </cell>
          <cell r="T77">
            <v>135.6</v>
          </cell>
          <cell r="U77">
            <v>113.3</v>
          </cell>
          <cell r="V77">
            <v>117.2</v>
          </cell>
          <cell r="W77">
            <v>110.6</v>
          </cell>
          <cell r="X77">
            <v>130.6</v>
          </cell>
          <cell r="Y77">
            <v>142.9</v>
          </cell>
          <cell r="Z77">
            <v>121.9</v>
          </cell>
          <cell r="AA77">
            <v>119.6</v>
          </cell>
        </row>
        <row r="80">
          <cell r="F80">
            <v>3.6</v>
          </cell>
          <cell r="G80">
            <v>3.9</v>
          </cell>
          <cell r="H80">
            <v>5</v>
          </cell>
          <cell r="I80">
            <v>3.9</v>
          </cell>
          <cell r="J80">
            <v>4.0999999999999996</v>
          </cell>
          <cell r="K80">
            <v>5.3</v>
          </cell>
          <cell r="L80">
            <v>4.2</v>
          </cell>
          <cell r="M80">
            <v>4.3</v>
          </cell>
          <cell r="N80">
            <v>6.1</v>
          </cell>
          <cell r="P80">
            <v>4.4000000000000004</v>
          </cell>
          <cell r="Q80">
            <v>4.4000000000000004</v>
          </cell>
          <cell r="R80">
            <v>5.7</v>
          </cell>
          <cell r="S80">
            <v>4.5999999999999996</v>
          </cell>
          <cell r="T80">
            <v>5.7</v>
          </cell>
          <cell r="U80">
            <v>4.3</v>
          </cell>
          <cell r="V80">
            <v>3.8</v>
          </cell>
          <cell r="W80">
            <v>4.5</v>
          </cell>
          <cell r="X80">
            <v>3.7</v>
          </cell>
          <cell r="Y80">
            <v>3.6</v>
          </cell>
          <cell r="Z80">
            <v>3.3</v>
          </cell>
          <cell r="AA80">
            <v>4.2</v>
          </cell>
        </row>
        <row r="85">
          <cell r="C85">
            <v>2500.1999999999998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1448.8</v>
          </cell>
          <cell r="I85">
            <v>0</v>
          </cell>
        </row>
        <row r="86">
          <cell r="C86">
            <v>102.3</v>
          </cell>
          <cell r="D86">
            <v>396.2</v>
          </cell>
          <cell r="E86">
            <v>88.8</v>
          </cell>
          <cell r="F86">
            <v>2.7</v>
          </cell>
          <cell r="G86">
            <v>177.4</v>
          </cell>
          <cell r="H86">
            <v>91.2</v>
          </cell>
          <cell r="I86">
            <v>81.400000000000006</v>
          </cell>
          <cell r="J86">
            <v>92.5</v>
          </cell>
          <cell r="K86">
            <v>86.6</v>
          </cell>
          <cell r="L86">
            <v>98.4</v>
          </cell>
          <cell r="M86">
            <v>379.1</v>
          </cell>
          <cell r="N86">
            <v>2943.4</v>
          </cell>
          <cell r="P86">
            <v>108.9</v>
          </cell>
          <cell r="Q86">
            <v>95.6</v>
          </cell>
          <cell r="R86">
            <v>50.7</v>
          </cell>
          <cell r="S86">
            <v>48.9</v>
          </cell>
          <cell r="T86">
            <v>52.9</v>
          </cell>
          <cell r="U86">
            <v>38.9</v>
          </cell>
          <cell r="V86">
            <v>79.3</v>
          </cell>
          <cell r="W86">
            <v>108.5</v>
          </cell>
          <cell r="X86">
            <v>106.8</v>
          </cell>
          <cell r="Y86">
            <v>253.7</v>
          </cell>
          <cell r="Z86">
            <v>141.30000000000001</v>
          </cell>
          <cell r="AA86">
            <v>1584</v>
          </cell>
          <cell r="AB86">
            <v>2669.5</v>
          </cell>
        </row>
        <row r="89">
          <cell r="C89">
            <v>0.1</v>
          </cell>
          <cell r="D89">
            <v>0</v>
          </cell>
          <cell r="E89">
            <v>231.9</v>
          </cell>
          <cell r="F89">
            <v>403.1</v>
          </cell>
          <cell r="G89">
            <v>643.20000000000005</v>
          </cell>
          <cell r="H89">
            <v>1023.6</v>
          </cell>
          <cell r="I89">
            <v>577.9</v>
          </cell>
          <cell r="J89">
            <v>1013.9</v>
          </cell>
          <cell r="K89">
            <v>1039.7</v>
          </cell>
          <cell r="L89">
            <v>589.4</v>
          </cell>
          <cell r="M89">
            <v>412.9</v>
          </cell>
          <cell r="N89">
            <v>667.9</v>
          </cell>
          <cell r="P89">
            <v>7.8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1">
          <cell r="C91">
            <v>85.6</v>
          </cell>
          <cell r="D91">
            <v>83.2</v>
          </cell>
          <cell r="E91">
            <v>89.9</v>
          </cell>
          <cell r="F91">
            <v>76.3</v>
          </cell>
          <cell r="G91">
            <v>82.2</v>
          </cell>
          <cell r="H91">
            <v>72.900000000000006</v>
          </cell>
          <cell r="I91">
            <v>83.3</v>
          </cell>
          <cell r="J91">
            <v>84.4</v>
          </cell>
          <cell r="K91">
            <v>74.900000000000006</v>
          </cell>
          <cell r="L91">
            <v>99.3</v>
          </cell>
          <cell r="M91">
            <v>83.7</v>
          </cell>
          <cell r="N91">
            <v>90.1</v>
          </cell>
          <cell r="O91">
            <v>1005.8</v>
          </cell>
          <cell r="P91">
            <v>92.6</v>
          </cell>
          <cell r="Q91">
            <v>74.400000000000006</v>
          </cell>
          <cell r="R91">
            <v>72.2</v>
          </cell>
          <cell r="S91">
            <v>71.099999999999994</v>
          </cell>
          <cell r="T91">
            <v>78</v>
          </cell>
          <cell r="U91">
            <v>80.5</v>
          </cell>
          <cell r="V91">
            <v>86.1</v>
          </cell>
          <cell r="W91">
            <v>75.099999999999994</v>
          </cell>
          <cell r="X91">
            <v>76</v>
          </cell>
          <cell r="Y91">
            <v>82.9</v>
          </cell>
          <cell r="Z91">
            <v>70.8</v>
          </cell>
          <cell r="AA91">
            <v>74.900000000000006</v>
          </cell>
          <cell r="AB91">
            <v>934.59999999999991</v>
          </cell>
        </row>
        <row r="94">
          <cell r="C94">
            <v>801.3</v>
          </cell>
          <cell r="P94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18.600000000000001</v>
          </cell>
          <cell r="H99">
            <v>2.6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13.6</v>
          </cell>
          <cell r="N99">
            <v>0.2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25.3</v>
          </cell>
          <cell r="V99">
            <v>0</v>
          </cell>
          <cell r="W99">
            <v>0</v>
          </cell>
          <cell r="X99">
            <v>0</v>
          </cell>
          <cell r="Y99">
            <v>26.3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1116.9000000000001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1142.4000000000001</v>
          </cell>
        </row>
        <row r="101">
          <cell r="C101">
            <v>0</v>
          </cell>
          <cell r="D101">
            <v>0</v>
          </cell>
          <cell r="E101">
            <v>826.2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2390.6</v>
          </cell>
          <cell r="L101">
            <v>2415.5</v>
          </cell>
          <cell r="M101">
            <v>2435</v>
          </cell>
          <cell r="N101">
            <v>1948.7</v>
          </cell>
          <cell r="P101">
            <v>0</v>
          </cell>
          <cell r="Q101">
            <v>0</v>
          </cell>
          <cell r="R101">
            <v>2737</v>
          </cell>
          <cell r="S101">
            <v>544.29999999999995</v>
          </cell>
          <cell r="T101">
            <v>815.4</v>
          </cell>
          <cell r="V101">
            <v>0</v>
          </cell>
          <cell r="W101">
            <v>0</v>
          </cell>
          <cell r="X101">
            <v>0</v>
          </cell>
          <cell r="Y101">
            <v>852.9</v>
          </cell>
          <cell r="Z101">
            <v>1699.9</v>
          </cell>
          <cell r="AA101">
            <v>0</v>
          </cell>
        </row>
        <row r="103">
          <cell r="C103">
            <v>335.8</v>
          </cell>
          <cell r="D103">
            <v>3.9</v>
          </cell>
          <cell r="E103">
            <v>45.4</v>
          </cell>
          <cell r="F103">
            <v>12.1</v>
          </cell>
          <cell r="G103">
            <v>151.6</v>
          </cell>
          <cell r="H103">
            <v>18.899999999999999</v>
          </cell>
          <cell r="I103">
            <v>23.3</v>
          </cell>
          <cell r="J103">
            <v>7.9</v>
          </cell>
          <cell r="K103">
            <v>1.3</v>
          </cell>
          <cell r="L103">
            <v>111.2</v>
          </cell>
          <cell r="M103">
            <v>273</v>
          </cell>
          <cell r="N103">
            <v>161.4</v>
          </cell>
          <cell r="O103">
            <v>1145.8</v>
          </cell>
          <cell r="P103">
            <v>20.6</v>
          </cell>
          <cell r="Q103">
            <v>1.4</v>
          </cell>
          <cell r="R103">
            <v>71.3</v>
          </cell>
          <cell r="S103">
            <v>10.1</v>
          </cell>
          <cell r="T103">
            <v>38.799999999999997</v>
          </cell>
          <cell r="U103">
            <v>4.8</v>
          </cell>
          <cell r="V103">
            <v>273.10000000000002</v>
          </cell>
          <cell r="W103">
            <v>35.6</v>
          </cell>
          <cell r="X103">
            <v>24.9</v>
          </cell>
          <cell r="Y103">
            <v>86.6</v>
          </cell>
          <cell r="Z103">
            <v>198.7</v>
          </cell>
          <cell r="AA103">
            <v>207</v>
          </cell>
        </row>
        <row r="107">
          <cell r="C107">
            <v>0</v>
          </cell>
          <cell r="D107">
            <v>32.200000000000003</v>
          </cell>
          <cell r="E107">
            <v>0</v>
          </cell>
          <cell r="F107">
            <v>121.7</v>
          </cell>
          <cell r="G107">
            <v>8.6999999999999993</v>
          </cell>
          <cell r="H107">
            <v>0</v>
          </cell>
          <cell r="I107">
            <v>27.5</v>
          </cell>
          <cell r="J107">
            <v>27.9</v>
          </cell>
          <cell r="K107">
            <v>53.7</v>
          </cell>
          <cell r="L107">
            <v>117.4</v>
          </cell>
          <cell r="M107">
            <v>0</v>
          </cell>
          <cell r="N107">
            <v>0</v>
          </cell>
          <cell r="P107">
            <v>0</v>
          </cell>
          <cell r="Q107">
            <v>107.4</v>
          </cell>
          <cell r="R107">
            <v>27.3</v>
          </cell>
          <cell r="S107">
            <v>0</v>
          </cell>
          <cell r="T107">
            <v>180.2</v>
          </cell>
          <cell r="U107">
            <v>0</v>
          </cell>
          <cell r="V107">
            <v>30.2</v>
          </cell>
          <cell r="W107">
            <v>28.6</v>
          </cell>
          <cell r="X107">
            <v>0</v>
          </cell>
          <cell r="Y107">
            <v>120.4</v>
          </cell>
          <cell r="Z107">
            <v>0</v>
          </cell>
          <cell r="AA107">
            <v>83.1</v>
          </cell>
        </row>
        <row r="108">
          <cell r="C108">
            <v>149.5</v>
          </cell>
          <cell r="D108">
            <v>192.1</v>
          </cell>
          <cell r="E108">
            <v>11.4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238.7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5">
          <cell r="C115">
            <v>229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70000</v>
          </cell>
          <cell r="I115">
            <v>0</v>
          </cell>
          <cell r="J115">
            <v>0</v>
          </cell>
          <cell r="K115">
            <v>30000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30000</v>
          </cell>
          <cell r="R115">
            <v>10000</v>
          </cell>
          <cell r="S115">
            <v>5000</v>
          </cell>
          <cell r="T115">
            <v>5000</v>
          </cell>
          <cell r="U115">
            <v>20000</v>
          </cell>
          <cell r="V115">
            <v>20000</v>
          </cell>
          <cell r="W115">
            <v>0</v>
          </cell>
          <cell r="X115">
            <v>30159.8</v>
          </cell>
          <cell r="Y115">
            <v>0</v>
          </cell>
          <cell r="Z115">
            <v>0</v>
          </cell>
          <cell r="AA115">
            <v>0</v>
          </cell>
        </row>
        <row r="116">
          <cell r="C116">
            <v>0</v>
          </cell>
          <cell r="D116">
            <v>133989.5</v>
          </cell>
          <cell r="E116">
            <v>164.2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64384.1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C119">
            <v>17533.7</v>
          </cell>
          <cell r="D119">
            <v>1006.6</v>
          </cell>
          <cell r="E119">
            <v>650.29999999999995</v>
          </cell>
          <cell r="F119">
            <v>107.2</v>
          </cell>
          <cell r="G119">
            <v>174.9</v>
          </cell>
          <cell r="H119">
            <v>12159.4</v>
          </cell>
          <cell r="I119">
            <v>4291.8999999999996</v>
          </cell>
          <cell r="J119">
            <v>184.6</v>
          </cell>
          <cell r="K119">
            <v>1675.1</v>
          </cell>
          <cell r="L119">
            <v>991.6</v>
          </cell>
          <cell r="M119">
            <v>1540.3</v>
          </cell>
          <cell r="N119">
            <v>3401.1</v>
          </cell>
          <cell r="P119">
            <v>48156.7</v>
          </cell>
          <cell r="Q119">
            <v>9023.7999999999993</v>
          </cell>
          <cell r="R119">
            <v>1361.4</v>
          </cell>
          <cell r="S119">
            <v>2618.6</v>
          </cell>
          <cell r="T119">
            <v>898.4</v>
          </cell>
          <cell r="U119">
            <v>992.9</v>
          </cell>
          <cell r="V119">
            <v>383.59999999999997</v>
          </cell>
          <cell r="W119">
            <v>2983.6</v>
          </cell>
          <cell r="X119">
            <v>182.9</v>
          </cell>
          <cell r="Y119">
            <v>2525.9</v>
          </cell>
          <cell r="Z119">
            <v>12328.3</v>
          </cell>
          <cell r="AA119">
            <v>10522</v>
          </cell>
          <cell r="AB119">
            <v>91978.099999999991</v>
          </cell>
        </row>
        <row r="122">
          <cell r="K122">
            <v>572.20000000000005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Q122">
            <v>2451.4</v>
          </cell>
          <cell r="R122">
            <v>1306.4000000000001</v>
          </cell>
          <cell r="S122">
            <v>816.9</v>
          </cell>
          <cell r="T122">
            <v>1002.9</v>
          </cell>
          <cell r="U122">
            <v>4703.1000000000004</v>
          </cell>
          <cell r="V122">
            <v>5587.6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5">
          <cell r="P125">
            <v>0</v>
          </cell>
          <cell r="Q125">
            <v>0</v>
          </cell>
          <cell r="R125">
            <v>104.5</v>
          </cell>
          <cell r="S125">
            <v>117.6</v>
          </cell>
          <cell r="T125">
            <v>156.80000000000001</v>
          </cell>
          <cell r="U125">
            <v>888.4</v>
          </cell>
          <cell r="V125">
            <v>1119.9000000000001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C127">
            <v>64.599999999999994</v>
          </cell>
          <cell r="D127">
            <v>78.3</v>
          </cell>
          <cell r="E127">
            <v>44.4</v>
          </cell>
          <cell r="F127">
            <v>75</v>
          </cell>
          <cell r="G127">
            <v>40.700000000000003</v>
          </cell>
          <cell r="H127">
            <v>116.4</v>
          </cell>
          <cell r="I127">
            <v>14.3</v>
          </cell>
          <cell r="J127">
            <v>34.6</v>
          </cell>
          <cell r="K127">
            <v>25.7</v>
          </cell>
          <cell r="L127">
            <v>12.9</v>
          </cell>
          <cell r="M127">
            <v>252.2</v>
          </cell>
          <cell r="N127">
            <v>167.7</v>
          </cell>
          <cell r="P127">
            <v>18.7</v>
          </cell>
          <cell r="Q127">
            <v>49.6</v>
          </cell>
          <cell r="R127">
            <v>41.8</v>
          </cell>
          <cell r="S127">
            <v>49.5</v>
          </cell>
          <cell r="T127">
            <v>100</v>
          </cell>
          <cell r="U127">
            <v>367.3</v>
          </cell>
          <cell r="V127">
            <v>220.2</v>
          </cell>
          <cell r="W127">
            <v>59.4</v>
          </cell>
        </row>
        <row r="129">
          <cell r="O129">
            <v>12961.2</v>
          </cell>
        </row>
        <row r="131"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5">
          <cell r="C135">
            <v>82.1</v>
          </cell>
          <cell r="D135">
            <v>87.1</v>
          </cell>
          <cell r="E135">
            <v>130.80000000000001</v>
          </cell>
          <cell r="F135">
            <v>116.1</v>
          </cell>
          <cell r="G135">
            <v>101.2</v>
          </cell>
          <cell r="H135">
            <v>112</v>
          </cell>
          <cell r="I135">
            <v>110</v>
          </cell>
          <cell r="J135">
            <v>122.3</v>
          </cell>
          <cell r="K135">
            <v>76.7</v>
          </cell>
          <cell r="P135">
            <v>105.5</v>
          </cell>
          <cell r="Q135">
            <v>41.7</v>
          </cell>
          <cell r="R135">
            <v>26.2</v>
          </cell>
          <cell r="S135">
            <v>33.5</v>
          </cell>
          <cell r="T135">
            <v>46.6</v>
          </cell>
          <cell r="U135">
            <v>44.3</v>
          </cell>
          <cell r="V135">
            <v>54.5</v>
          </cell>
          <cell r="W135">
            <v>30.9</v>
          </cell>
          <cell r="Y135">
            <v>43.9</v>
          </cell>
          <cell r="Z135">
            <v>48.9</v>
          </cell>
          <cell r="AA135">
            <v>36.700000000000003</v>
          </cell>
        </row>
        <row r="137">
          <cell r="C137">
            <v>1634.2999999999997</v>
          </cell>
          <cell r="D137">
            <v>1914.6</v>
          </cell>
          <cell r="E137">
            <v>1551.3000000000002</v>
          </cell>
          <cell r="F137">
            <v>1339.8999999999999</v>
          </cell>
          <cell r="G137">
            <v>1856.8</v>
          </cell>
          <cell r="H137">
            <v>1694.3</v>
          </cell>
          <cell r="I137">
            <v>1722.8</v>
          </cell>
          <cell r="J137">
            <v>1835.3</v>
          </cell>
          <cell r="K137">
            <v>1387.4</v>
          </cell>
          <cell r="L137">
            <v>1527.6</v>
          </cell>
          <cell r="M137">
            <v>1349.6000000000001</v>
          </cell>
          <cell r="N137">
            <v>2440.1999999999994</v>
          </cell>
          <cell r="P137">
            <v>1907.7</v>
          </cell>
          <cell r="Q137">
            <v>3118.1000000000004</v>
          </cell>
          <cell r="R137">
            <v>2738.9999999999995</v>
          </cell>
          <cell r="S137">
            <v>2158.5</v>
          </cell>
          <cell r="T137">
            <v>2411.1</v>
          </cell>
          <cell r="U137">
            <v>3092.7</v>
          </cell>
          <cell r="V137">
            <v>2941.7000000000003</v>
          </cell>
          <cell r="W137">
            <v>2508.1999999999998</v>
          </cell>
          <cell r="X137">
            <v>2006.4</v>
          </cell>
          <cell r="Y137">
            <v>2137.1000000000004</v>
          </cell>
          <cell r="Z137">
            <v>2347.7000000000003</v>
          </cell>
          <cell r="AA137">
            <v>1563.1999999999998</v>
          </cell>
        </row>
      </sheetData>
      <sheetData sheetId="4">
        <row r="81">
          <cell r="W81">
            <v>4.4978292248239997</v>
          </cell>
          <cell r="X81">
            <v>4.3266701507770646</v>
          </cell>
          <cell r="Y81">
            <v>4.429627579079443</v>
          </cell>
          <cell r="Z81">
            <v>4.5527644700890404</v>
          </cell>
          <cell r="AA81">
            <v>3.7567951915310078</v>
          </cell>
        </row>
      </sheetData>
      <sheetData sheetId="5"/>
      <sheetData sheetId="6"/>
      <sheetData sheetId="7"/>
      <sheetData sheetId="8"/>
      <sheetData sheetId="9">
        <row r="12">
          <cell r="P12">
            <v>73.8</v>
          </cell>
          <cell r="Q12">
            <v>0</v>
          </cell>
          <cell r="R12">
            <v>152.19999999999999</v>
          </cell>
          <cell r="S12">
            <v>76.400000000000006</v>
          </cell>
          <cell r="T12">
            <v>73.599999999999994</v>
          </cell>
          <cell r="U12">
            <v>75.2</v>
          </cell>
          <cell r="V12">
            <v>76.099999999999994</v>
          </cell>
          <cell r="W12">
            <v>150.30000000000001</v>
          </cell>
          <cell r="X12">
            <v>77.5</v>
          </cell>
          <cell r="Y12">
            <v>75.900000000000006</v>
          </cell>
          <cell r="Z12">
            <v>0</v>
          </cell>
          <cell r="AA12">
            <v>0</v>
          </cell>
        </row>
        <row r="13">
          <cell r="P13">
            <v>0</v>
          </cell>
          <cell r="Q13">
            <v>95.8</v>
          </cell>
          <cell r="R13">
            <v>0</v>
          </cell>
          <cell r="S13">
            <v>47.6</v>
          </cell>
          <cell r="T13">
            <v>43.3</v>
          </cell>
          <cell r="U13">
            <v>90.5</v>
          </cell>
          <cell r="V13">
            <v>44</v>
          </cell>
          <cell r="W13">
            <v>41.8</v>
          </cell>
          <cell r="X13">
            <v>43.2</v>
          </cell>
          <cell r="Y13">
            <v>43.6</v>
          </cell>
          <cell r="Z13">
            <v>0</v>
          </cell>
          <cell r="AA13">
            <v>116.9</v>
          </cell>
        </row>
        <row r="16">
          <cell r="P16">
            <v>16.2</v>
          </cell>
          <cell r="Q16">
            <v>10.199999999999999</v>
          </cell>
          <cell r="R16">
            <v>10.199999999999999</v>
          </cell>
          <cell r="S16">
            <v>9.4</v>
          </cell>
          <cell r="T16">
            <v>8.6999999999999993</v>
          </cell>
          <cell r="U16">
            <v>6.3</v>
          </cell>
          <cell r="V16">
            <v>8.5</v>
          </cell>
          <cell r="W16">
            <v>9.3000000000000007</v>
          </cell>
          <cell r="X16">
            <v>5</v>
          </cell>
          <cell r="Y16">
            <v>10.4</v>
          </cell>
          <cell r="Z16">
            <v>11</v>
          </cell>
          <cell r="AA16">
            <v>8.1999999999999993</v>
          </cell>
        </row>
        <row r="17"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9">
          <cell r="P19">
            <v>16.7</v>
          </cell>
          <cell r="Q19">
            <v>14.8</v>
          </cell>
          <cell r="R19">
            <v>17.3</v>
          </cell>
          <cell r="S19">
            <v>13.2</v>
          </cell>
          <cell r="T19">
            <v>15.8</v>
          </cell>
          <cell r="U19">
            <v>15.9</v>
          </cell>
          <cell r="V19">
            <v>16.5</v>
          </cell>
          <cell r="W19">
            <v>14.5</v>
          </cell>
          <cell r="X19">
            <v>14.7</v>
          </cell>
          <cell r="Y19">
            <v>14.2</v>
          </cell>
          <cell r="Z19">
            <v>13.3</v>
          </cell>
          <cell r="AA19">
            <v>11.4</v>
          </cell>
        </row>
        <row r="20">
          <cell r="P20">
            <v>445.5</v>
          </cell>
          <cell r="Q20">
            <v>274.2</v>
          </cell>
          <cell r="R20">
            <v>398.1</v>
          </cell>
          <cell r="S20">
            <v>286.7</v>
          </cell>
          <cell r="T20">
            <v>432.8</v>
          </cell>
          <cell r="U20">
            <v>312.10000000000002</v>
          </cell>
          <cell r="V20">
            <v>495.6</v>
          </cell>
          <cell r="W20">
            <v>275.5</v>
          </cell>
          <cell r="X20">
            <v>297.10000000000002</v>
          </cell>
          <cell r="Y20">
            <v>294.60000000000002</v>
          </cell>
          <cell r="Z20">
            <v>352.8</v>
          </cell>
          <cell r="AA20">
            <v>355.9</v>
          </cell>
        </row>
        <row r="23"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1397.4</v>
          </cell>
        </row>
        <row r="24"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840</v>
          </cell>
          <cell r="W24">
            <v>0</v>
          </cell>
          <cell r="X24">
            <v>698</v>
          </cell>
          <cell r="Y24">
            <v>0</v>
          </cell>
          <cell r="Z24">
            <v>0</v>
          </cell>
          <cell r="AA24">
            <v>700</v>
          </cell>
        </row>
        <row r="25"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735.5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5000</v>
          </cell>
          <cell r="V26">
            <v>0</v>
          </cell>
          <cell r="W26">
            <v>0</v>
          </cell>
          <cell r="X26">
            <v>4800</v>
          </cell>
          <cell r="Y26">
            <v>200</v>
          </cell>
          <cell r="Z26">
            <v>360</v>
          </cell>
          <cell r="AA26">
            <v>0</v>
          </cell>
        </row>
        <row r="27"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0.1</v>
          </cell>
          <cell r="Z27">
            <v>2000</v>
          </cell>
          <cell r="AA27">
            <v>3000</v>
          </cell>
        </row>
        <row r="32">
          <cell r="P32">
            <v>80.7</v>
          </cell>
          <cell r="Q32">
            <v>100.4</v>
          </cell>
          <cell r="R32">
            <v>117.8</v>
          </cell>
          <cell r="S32">
            <v>88.7</v>
          </cell>
          <cell r="T32">
            <v>100.4</v>
          </cell>
          <cell r="U32">
            <v>105.5</v>
          </cell>
          <cell r="V32">
            <v>97.1</v>
          </cell>
          <cell r="W32">
            <v>94.6</v>
          </cell>
          <cell r="X32">
            <v>93.2</v>
          </cell>
          <cell r="Y32">
            <v>87</v>
          </cell>
          <cell r="Z32">
            <v>83.8</v>
          </cell>
          <cell r="AA32">
            <v>76.7</v>
          </cell>
        </row>
        <row r="33"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5">
          <cell r="P35">
            <v>28.8</v>
          </cell>
          <cell r="Q35">
            <v>35.299999999999997</v>
          </cell>
          <cell r="R35">
            <v>36</v>
          </cell>
          <cell r="S35">
            <v>20.7</v>
          </cell>
          <cell r="T35">
            <v>20.7</v>
          </cell>
          <cell r="U35">
            <v>20.5</v>
          </cell>
          <cell r="V35">
            <v>21.6</v>
          </cell>
          <cell r="W35">
            <v>21.9</v>
          </cell>
          <cell r="X35">
            <v>21</v>
          </cell>
          <cell r="Y35">
            <v>9.6999999999999993</v>
          </cell>
          <cell r="Z35">
            <v>8.6999999999999993</v>
          </cell>
          <cell r="AA35">
            <v>9.1</v>
          </cell>
        </row>
        <row r="36"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8">
          <cell r="P38">
            <v>109.8</v>
          </cell>
          <cell r="Q38">
            <v>64</v>
          </cell>
          <cell r="R38">
            <v>88.7</v>
          </cell>
          <cell r="S38">
            <v>114.9</v>
          </cell>
          <cell r="T38">
            <v>135.6</v>
          </cell>
          <cell r="U38">
            <v>113.3</v>
          </cell>
          <cell r="V38">
            <v>117.2</v>
          </cell>
          <cell r="W38">
            <v>110.6</v>
          </cell>
          <cell r="X38">
            <v>130.4</v>
          </cell>
          <cell r="Y38">
            <v>142.9</v>
          </cell>
          <cell r="Z38">
            <v>121.9</v>
          </cell>
          <cell r="AA38">
            <v>119.6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7929.3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P44">
            <v>0</v>
          </cell>
          <cell r="Q44">
            <v>0</v>
          </cell>
          <cell r="R44">
            <v>1504.3</v>
          </cell>
          <cell r="S44">
            <v>0</v>
          </cell>
          <cell r="T44">
            <v>0</v>
          </cell>
          <cell r="U44">
            <v>0</v>
          </cell>
          <cell r="V44">
            <v>1000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6">
          <cell r="P46">
            <v>108.9</v>
          </cell>
          <cell r="Q46">
            <v>95.6</v>
          </cell>
          <cell r="R46">
            <v>50.7</v>
          </cell>
          <cell r="S46">
            <v>48.9</v>
          </cell>
          <cell r="T46">
            <v>52.9</v>
          </cell>
          <cell r="U46">
            <v>38.9</v>
          </cell>
          <cell r="V46">
            <v>79.3</v>
          </cell>
          <cell r="W46">
            <v>108.5</v>
          </cell>
          <cell r="X46">
            <v>106.8</v>
          </cell>
          <cell r="Y46">
            <v>253.7</v>
          </cell>
          <cell r="Z46">
            <v>141.30000000000001</v>
          </cell>
          <cell r="AA46">
            <v>1584</v>
          </cell>
        </row>
        <row r="47">
          <cell r="P47">
            <v>7.8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0.1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0.1</v>
          </cell>
          <cell r="AA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4"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25.3</v>
          </cell>
          <cell r="V54">
            <v>0</v>
          </cell>
          <cell r="W54">
            <v>0</v>
          </cell>
          <cell r="X54">
            <v>0</v>
          </cell>
          <cell r="Y54">
            <v>26.3</v>
          </cell>
          <cell r="Z54">
            <v>0</v>
          </cell>
          <cell r="AA54">
            <v>0</v>
          </cell>
        </row>
        <row r="55"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1142.4000000000001</v>
          </cell>
        </row>
        <row r="56">
          <cell r="P56">
            <v>0</v>
          </cell>
          <cell r="Q56">
            <v>0</v>
          </cell>
          <cell r="R56">
            <v>2737</v>
          </cell>
          <cell r="S56">
            <v>544.29999999999995</v>
          </cell>
          <cell r="T56">
            <v>815.4</v>
          </cell>
          <cell r="U56">
            <v>823.6</v>
          </cell>
          <cell r="V56">
            <v>0</v>
          </cell>
          <cell r="W56">
            <v>0</v>
          </cell>
          <cell r="X56">
            <v>0</v>
          </cell>
          <cell r="Y56">
            <v>852.9</v>
          </cell>
          <cell r="Z56">
            <v>1699.9</v>
          </cell>
          <cell r="AA56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I"/>
      <sheetName val="DGA"/>
      <sheetName val="TESORERIA "/>
      <sheetName val="cut presupuestaria"/>
    </sheetNames>
    <sheetDataSet>
      <sheetData sheetId="0" refreshError="1"/>
      <sheetData sheetId="1" refreshError="1"/>
      <sheetData sheetId="2" refreshError="1"/>
      <sheetData sheetId="3">
        <row r="30">
          <cell r="C30">
            <v>1634.2999999999997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D2859-A2DC-4C31-86A6-7E749BE63DBE}">
  <dimension ref="B1:DV336"/>
  <sheetViews>
    <sheetView showGridLines="0" tabSelected="1" topLeftCell="R88" zoomScaleNormal="100" workbookViewId="0">
      <selection activeCell="AC91" sqref="C91:AC106"/>
    </sheetView>
  </sheetViews>
  <sheetFormatPr baseColWidth="10" defaultColWidth="11.42578125" defaultRowHeight="12.75" x14ac:dyDescent="0.2"/>
  <cols>
    <col min="1" max="1" width="3.42578125" customWidth="1"/>
    <col min="2" max="2" width="80.28515625" customWidth="1"/>
    <col min="3" max="7" width="11.140625" customWidth="1"/>
    <col min="8" max="8" width="11.42578125" customWidth="1"/>
    <col min="9" max="10" width="9.7109375" customWidth="1"/>
    <col min="11" max="13" width="12.85546875" customWidth="1"/>
    <col min="14" max="14" width="13.42578125" bestFit="1" customWidth="1"/>
    <col min="15" max="15" width="12.28515625" bestFit="1" customWidth="1"/>
    <col min="16" max="17" width="11.42578125" style="48" bestFit="1" customWidth="1"/>
    <col min="18" max="18" width="12.28515625" style="48" customWidth="1"/>
    <col min="19" max="19" width="11.140625" style="48" customWidth="1"/>
    <col min="20" max="21" width="10.85546875" style="48" customWidth="1"/>
    <col min="22" max="22" width="12.42578125" style="48" customWidth="1"/>
    <col min="23" max="23" width="10" style="48" customWidth="1"/>
    <col min="24" max="24" width="13.7109375" style="48" customWidth="1"/>
    <col min="25" max="25" width="11.7109375" style="48" customWidth="1"/>
    <col min="26" max="26" width="13" style="48" customWidth="1"/>
    <col min="27" max="27" width="12.140625" style="48" customWidth="1"/>
    <col min="28" max="28" width="12.85546875" customWidth="1"/>
    <col min="29" max="29" width="12" bestFit="1" customWidth="1"/>
    <col min="30" max="30" width="12.42578125" bestFit="1" customWidth="1"/>
  </cols>
  <sheetData>
    <row r="1" spans="2:32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32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  <c r="AC2" s="2"/>
      <c r="AD2" s="2"/>
    </row>
    <row r="3" spans="2:32" s="5" customFormat="1" ht="15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2:32" s="5" customFormat="1" ht="17.25" customHeight="1" x14ac:dyDescent="0.2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2" s="5" customFormat="1" ht="14.25" customHeight="1" x14ac:dyDescent="0.2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2" s="5" customFormat="1" ht="22.5" customHeight="1" x14ac:dyDescent="0.2">
      <c r="B6" s="7" t="s">
        <v>4</v>
      </c>
      <c r="C6" s="8">
        <v>2022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7">
        <v>2022</v>
      </c>
      <c r="P6" s="8">
        <v>2023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7">
        <v>2023</v>
      </c>
      <c r="AC6" s="8" t="s">
        <v>5</v>
      </c>
      <c r="AD6" s="10"/>
    </row>
    <row r="7" spans="2:32" ht="24" customHeight="1" x14ac:dyDescent="0.2">
      <c r="B7" s="11"/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2" t="s">
        <v>17</v>
      </c>
      <c r="O7" s="11"/>
      <c r="P7" s="12" t="s">
        <v>6</v>
      </c>
      <c r="Q7" s="12" t="s">
        <v>7</v>
      </c>
      <c r="R7" s="12" t="s">
        <v>8</v>
      </c>
      <c r="S7" s="12" t="s">
        <v>9</v>
      </c>
      <c r="T7" s="12" t="s">
        <v>10</v>
      </c>
      <c r="U7" s="12" t="s">
        <v>11</v>
      </c>
      <c r="V7" s="12" t="s">
        <v>12</v>
      </c>
      <c r="W7" s="12" t="s">
        <v>13</v>
      </c>
      <c r="X7" s="12" t="s">
        <v>14</v>
      </c>
      <c r="Y7" s="12" t="s">
        <v>15</v>
      </c>
      <c r="Z7" s="12" t="s">
        <v>16</v>
      </c>
      <c r="AA7" s="12" t="s">
        <v>17</v>
      </c>
      <c r="AB7" s="11"/>
      <c r="AC7" s="13" t="s">
        <v>18</v>
      </c>
      <c r="AD7" s="14" t="s">
        <v>19</v>
      </c>
    </row>
    <row r="8" spans="2:32" ht="18" customHeight="1" x14ac:dyDescent="0.2">
      <c r="B8" s="15" t="s">
        <v>20</v>
      </c>
      <c r="C8" s="16">
        <f t="shared" ref="C8:AB8" si="0">+C9+C20+C21+C28+C40</f>
        <v>4327</v>
      </c>
      <c r="D8" s="17">
        <f t="shared" si="0"/>
        <v>1290.9000000000001</v>
      </c>
      <c r="E8" s="17">
        <f t="shared" si="0"/>
        <v>1675.8000000000002</v>
      </c>
      <c r="F8" s="17">
        <f t="shared" si="0"/>
        <v>1286.3</v>
      </c>
      <c r="G8" s="17">
        <f t="shared" si="0"/>
        <v>1326.5</v>
      </c>
      <c r="H8" s="17">
        <f t="shared" si="0"/>
        <v>3756.6</v>
      </c>
      <c r="I8" s="17">
        <f>+I9+I20+I21+I28+I40</f>
        <v>1360.9</v>
      </c>
      <c r="J8" s="17">
        <f t="shared" ref="J8:M8" si="1">+J9+J20+J21+J28+J40</f>
        <v>5554.4</v>
      </c>
      <c r="K8" s="17">
        <f t="shared" si="1"/>
        <v>2253.8000000000002</v>
      </c>
      <c r="L8" s="17">
        <f t="shared" si="1"/>
        <v>2275.9</v>
      </c>
      <c r="M8" s="17">
        <f t="shared" si="1"/>
        <v>2340.6999999999998</v>
      </c>
      <c r="N8" s="17">
        <f t="shared" si="0"/>
        <v>8579.1999999999989</v>
      </c>
      <c r="O8" s="17">
        <f t="shared" si="0"/>
        <v>36027.999999999993</v>
      </c>
      <c r="P8" s="16">
        <f t="shared" si="0"/>
        <v>888.2</v>
      </c>
      <c r="Q8" s="17">
        <f t="shared" si="0"/>
        <v>690.30000000000007</v>
      </c>
      <c r="R8" s="17">
        <f t="shared" si="0"/>
        <v>2375.3000000000002</v>
      </c>
      <c r="S8" s="17">
        <f t="shared" si="0"/>
        <v>706.59999999999991</v>
      </c>
      <c r="T8" s="17">
        <f t="shared" si="0"/>
        <v>883.80000000000007</v>
      </c>
      <c r="U8" s="17">
        <f t="shared" si="0"/>
        <v>14443</v>
      </c>
      <c r="V8" s="16">
        <f>+V9+V20+V21+V28+V40</f>
        <v>2795.8999999999996</v>
      </c>
      <c r="W8" s="17">
        <f t="shared" ref="W8:Z8" si="2">+W9+W20+W21+W28+W40</f>
        <v>827</v>
      </c>
      <c r="X8" s="17">
        <f t="shared" si="2"/>
        <v>6287.1</v>
      </c>
      <c r="Y8" s="17">
        <f t="shared" si="2"/>
        <v>1132.1000000000001</v>
      </c>
      <c r="Z8" s="17">
        <f t="shared" si="2"/>
        <v>3092.9</v>
      </c>
      <c r="AA8" s="17">
        <f t="shared" si="0"/>
        <v>7379.1999999999989</v>
      </c>
      <c r="AB8" s="17">
        <f t="shared" si="0"/>
        <v>41501.4</v>
      </c>
      <c r="AC8" s="18">
        <f t="shared" ref="AC8:AC21" si="3">+AB8-O8</f>
        <v>5473.4000000000087</v>
      </c>
      <c r="AD8" s="18">
        <f t="shared" ref="AD8:AD16" si="4">+AC8/O8*100</f>
        <v>15.192072832241617</v>
      </c>
      <c r="AE8" s="19"/>
      <c r="AF8" s="20"/>
    </row>
    <row r="9" spans="2:32" ht="18" customHeight="1" x14ac:dyDescent="0.2">
      <c r="B9" s="21" t="s">
        <v>21</v>
      </c>
      <c r="C9" s="22">
        <f t="shared" ref="C9:AB9" si="5">+C10+C18</f>
        <v>29.400000000000002</v>
      </c>
      <c r="D9" s="23">
        <f t="shared" si="5"/>
        <v>286.59999999999997</v>
      </c>
      <c r="E9" s="23">
        <f t="shared" si="5"/>
        <v>87.9</v>
      </c>
      <c r="F9" s="23">
        <f t="shared" si="5"/>
        <v>204.7</v>
      </c>
      <c r="G9" s="23">
        <f t="shared" si="5"/>
        <v>16.3</v>
      </c>
      <c r="H9" s="23">
        <f t="shared" si="5"/>
        <v>220.39999999999998</v>
      </c>
      <c r="I9" s="23">
        <f t="shared" si="5"/>
        <v>72.5</v>
      </c>
      <c r="J9" s="23">
        <f t="shared" si="5"/>
        <v>173.2</v>
      </c>
      <c r="K9" s="23">
        <f t="shared" si="5"/>
        <v>280.7</v>
      </c>
      <c r="L9" s="23">
        <f t="shared" si="5"/>
        <v>151.29999999999998</v>
      </c>
      <c r="M9" s="23">
        <f t="shared" si="5"/>
        <v>85.399999999999991</v>
      </c>
      <c r="N9" s="23">
        <f t="shared" si="5"/>
        <v>154</v>
      </c>
      <c r="O9" s="24">
        <f t="shared" si="5"/>
        <v>1762.4</v>
      </c>
      <c r="P9" s="22">
        <f t="shared" si="5"/>
        <v>106.7</v>
      </c>
      <c r="Q9" s="23">
        <f t="shared" si="5"/>
        <v>120.8</v>
      </c>
      <c r="R9" s="23">
        <f t="shared" si="5"/>
        <v>179.7</v>
      </c>
      <c r="S9" s="23">
        <f t="shared" si="5"/>
        <v>146.6</v>
      </c>
      <c r="T9" s="23">
        <f t="shared" si="5"/>
        <v>141.4</v>
      </c>
      <c r="U9" s="23">
        <f t="shared" si="5"/>
        <v>187.9</v>
      </c>
      <c r="V9" s="22">
        <f t="shared" si="5"/>
        <v>145.1</v>
      </c>
      <c r="W9" s="23">
        <f t="shared" si="5"/>
        <v>215.90000000000003</v>
      </c>
      <c r="X9" s="23">
        <f t="shared" si="5"/>
        <v>140.4</v>
      </c>
      <c r="Y9" s="23">
        <f t="shared" si="5"/>
        <v>144.1</v>
      </c>
      <c r="Z9" s="23">
        <f t="shared" si="5"/>
        <v>24.3</v>
      </c>
      <c r="AA9" s="23">
        <f t="shared" si="5"/>
        <v>136.5</v>
      </c>
      <c r="AB9" s="23">
        <f t="shared" si="5"/>
        <v>1689.3999999999999</v>
      </c>
      <c r="AC9" s="23">
        <f t="shared" si="3"/>
        <v>-73.000000000000227</v>
      </c>
      <c r="AD9" s="23">
        <f t="shared" si="4"/>
        <v>-4.1420789832047333</v>
      </c>
      <c r="AE9" s="19"/>
      <c r="AF9" s="20"/>
    </row>
    <row r="10" spans="2:32" ht="18" customHeight="1" x14ac:dyDescent="0.2">
      <c r="B10" s="21" t="s">
        <v>22</v>
      </c>
      <c r="C10" s="22">
        <f t="shared" ref="C10:AB10" si="6">+C11+C14</f>
        <v>24.6</v>
      </c>
      <c r="D10" s="23">
        <f t="shared" si="6"/>
        <v>281.59999999999997</v>
      </c>
      <c r="E10" s="23">
        <f t="shared" si="6"/>
        <v>82.100000000000009</v>
      </c>
      <c r="F10" s="23">
        <f t="shared" si="6"/>
        <v>200.5</v>
      </c>
      <c r="G10" s="23">
        <f t="shared" si="6"/>
        <v>9.9</v>
      </c>
      <c r="H10" s="23">
        <f t="shared" si="6"/>
        <v>211.49999999999997</v>
      </c>
      <c r="I10" s="23">
        <f t="shared" si="6"/>
        <v>56.1</v>
      </c>
      <c r="J10" s="23">
        <f t="shared" si="6"/>
        <v>154.5</v>
      </c>
      <c r="K10" s="23">
        <f t="shared" si="6"/>
        <v>263.7</v>
      </c>
      <c r="L10" s="23">
        <f t="shared" si="6"/>
        <v>136.6</v>
      </c>
      <c r="M10" s="23">
        <f t="shared" si="6"/>
        <v>69.099999999999994</v>
      </c>
      <c r="N10" s="23">
        <f t="shared" si="6"/>
        <v>139.69999999999999</v>
      </c>
      <c r="O10" s="24">
        <f t="shared" si="6"/>
        <v>1629.9</v>
      </c>
      <c r="P10" s="22">
        <f t="shared" si="6"/>
        <v>90</v>
      </c>
      <c r="Q10" s="23">
        <f t="shared" si="6"/>
        <v>106</v>
      </c>
      <c r="R10" s="23">
        <f t="shared" si="6"/>
        <v>162.39999999999998</v>
      </c>
      <c r="S10" s="23">
        <f t="shared" si="6"/>
        <v>133.4</v>
      </c>
      <c r="T10" s="23">
        <f t="shared" si="6"/>
        <v>125.6</v>
      </c>
      <c r="U10" s="23">
        <f t="shared" si="6"/>
        <v>172</v>
      </c>
      <c r="V10" s="22">
        <f t="shared" si="6"/>
        <v>128.6</v>
      </c>
      <c r="W10" s="23">
        <f t="shared" si="6"/>
        <v>201.40000000000003</v>
      </c>
      <c r="X10" s="23">
        <f t="shared" si="6"/>
        <v>125.7</v>
      </c>
      <c r="Y10" s="23">
        <f t="shared" si="6"/>
        <v>129.9</v>
      </c>
      <c r="Z10" s="23">
        <f t="shared" si="6"/>
        <v>11</v>
      </c>
      <c r="AA10" s="23">
        <f t="shared" si="6"/>
        <v>125.10000000000001</v>
      </c>
      <c r="AB10" s="23">
        <f t="shared" si="6"/>
        <v>1511.1</v>
      </c>
      <c r="AC10" s="23">
        <f t="shared" si="3"/>
        <v>-118.80000000000018</v>
      </c>
      <c r="AD10" s="23">
        <f t="shared" si="4"/>
        <v>-7.2887907233572715</v>
      </c>
      <c r="AE10" s="19"/>
      <c r="AF10" s="20"/>
    </row>
    <row r="11" spans="2:32" ht="18" customHeight="1" x14ac:dyDescent="0.2">
      <c r="B11" s="25" t="s">
        <v>23</v>
      </c>
      <c r="C11" s="22">
        <f t="shared" ref="C11:AB11" si="7">+C12+C13</f>
        <v>0</v>
      </c>
      <c r="D11" s="23">
        <f t="shared" si="7"/>
        <v>272.39999999999998</v>
      </c>
      <c r="E11" s="23">
        <f t="shared" si="7"/>
        <v>71.400000000000006</v>
      </c>
      <c r="F11" s="23">
        <f t="shared" si="7"/>
        <v>192</v>
      </c>
      <c r="G11" s="23">
        <f t="shared" si="7"/>
        <v>0</v>
      </c>
      <c r="H11" s="23">
        <f t="shared" si="7"/>
        <v>201.79999999999998</v>
      </c>
      <c r="I11" s="23">
        <f t="shared" si="7"/>
        <v>56.1</v>
      </c>
      <c r="J11" s="23">
        <f t="shared" si="7"/>
        <v>132</v>
      </c>
      <c r="K11" s="23">
        <f t="shared" si="7"/>
        <v>259.3</v>
      </c>
      <c r="L11" s="23">
        <f t="shared" si="7"/>
        <v>125.7</v>
      </c>
      <c r="M11" s="23">
        <f t="shared" si="7"/>
        <v>51.2</v>
      </c>
      <c r="N11" s="23">
        <f t="shared" si="7"/>
        <v>125.89999999999999</v>
      </c>
      <c r="O11" s="23">
        <f t="shared" si="7"/>
        <v>1487.8000000000002</v>
      </c>
      <c r="P11" s="22">
        <f t="shared" si="7"/>
        <v>73.8</v>
      </c>
      <c r="Q11" s="23">
        <f t="shared" si="7"/>
        <v>95.8</v>
      </c>
      <c r="R11" s="23">
        <f t="shared" si="7"/>
        <v>152.19999999999999</v>
      </c>
      <c r="S11" s="23">
        <f t="shared" si="7"/>
        <v>124</v>
      </c>
      <c r="T11" s="23">
        <f t="shared" si="7"/>
        <v>116.89999999999999</v>
      </c>
      <c r="U11" s="23">
        <f t="shared" si="7"/>
        <v>165.7</v>
      </c>
      <c r="V11" s="22">
        <f t="shared" si="7"/>
        <v>120.1</v>
      </c>
      <c r="W11" s="23">
        <f t="shared" si="7"/>
        <v>192.10000000000002</v>
      </c>
      <c r="X11" s="23">
        <f t="shared" si="7"/>
        <v>120.7</v>
      </c>
      <c r="Y11" s="23">
        <f t="shared" si="7"/>
        <v>119.5</v>
      </c>
      <c r="Z11" s="23">
        <f t="shared" si="7"/>
        <v>0</v>
      </c>
      <c r="AA11" s="23">
        <f t="shared" si="7"/>
        <v>116.9</v>
      </c>
      <c r="AB11" s="23">
        <f t="shared" si="7"/>
        <v>1397.6999999999998</v>
      </c>
      <c r="AC11" s="23">
        <f t="shared" si="3"/>
        <v>-90.100000000000364</v>
      </c>
      <c r="AD11" s="23">
        <f t="shared" si="4"/>
        <v>-6.055921494824597</v>
      </c>
      <c r="AE11" s="19"/>
      <c r="AF11" s="20"/>
    </row>
    <row r="12" spans="2:32" ht="18" customHeight="1" x14ac:dyDescent="0.2">
      <c r="B12" s="26" t="s">
        <v>24</v>
      </c>
      <c r="C12" s="27">
        <v>0</v>
      </c>
      <c r="D12" s="28">
        <v>144.5</v>
      </c>
      <c r="E12" s="28">
        <v>71.400000000000006</v>
      </c>
      <c r="F12" s="28">
        <v>71.5</v>
      </c>
      <c r="G12" s="28">
        <v>0</v>
      </c>
      <c r="H12" s="28">
        <v>145.19999999999999</v>
      </c>
      <c r="I12" s="28">
        <v>0</v>
      </c>
      <c r="J12" s="28">
        <v>73.3</v>
      </c>
      <c r="K12" s="28">
        <v>148.4</v>
      </c>
      <c r="L12" s="28">
        <v>73.2</v>
      </c>
      <c r="M12" s="28">
        <v>0</v>
      </c>
      <c r="N12" s="28">
        <v>74.599999999999994</v>
      </c>
      <c r="O12" s="29">
        <f>SUM(C12:N12)</f>
        <v>802.1</v>
      </c>
      <c r="P12" s="27">
        <v>73.8</v>
      </c>
      <c r="Q12" s="28">
        <v>0</v>
      </c>
      <c r="R12" s="28">
        <v>152.19999999999999</v>
      </c>
      <c r="S12" s="28">
        <v>76.400000000000006</v>
      </c>
      <c r="T12" s="28">
        <v>73.599999999999994</v>
      </c>
      <c r="U12" s="28">
        <v>75.2</v>
      </c>
      <c r="V12" s="27">
        <v>76.099999999999994</v>
      </c>
      <c r="W12" s="28">
        <v>150.30000000000001</v>
      </c>
      <c r="X12" s="28">
        <v>77.5</v>
      </c>
      <c r="Y12" s="28">
        <v>75.900000000000006</v>
      </c>
      <c r="Z12" s="28">
        <v>0</v>
      </c>
      <c r="AA12" s="28">
        <v>0</v>
      </c>
      <c r="AB12" s="27">
        <f>SUM(P12:AA12)</f>
        <v>830.99999999999989</v>
      </c>
      <c r="AC12" s="28">
        <f t="shared" si="3"/>
        <v>28.899999999999864</v>
      </c>
      <c r="AD12" s="28">
        <f t="shared" si="4"/>
        <v>3.6030420147113653</v>
      </c>
      <c r="AE12" s="19"/>
      <c r="AF12" s="20"/>
    </row>
    <row r="13" spans="2:32" ht="18" customHeight="1" x14ac:dyDescent="0.2">
      <c r="B13" s="30" t="s">
        <v>25</v>
      </c>
      <c r="C13" s="27">
        <v>0</v>
      </c>
      <c r="D13" s="28">
        <v>127.9</v>
      </c>
      <c r="E13" s="28">
        <v>0</v>
      </c>
      <c r="F13" s="28">
        <v>120.5</v>
      </c>
      <c r="G13" s="28">
        <v>0</v>
      </c>
      <c r="H13" s="28">
        <v>56.6</v>
      </c>
      <c r="I13" s="28">
        <v>56.1</v>
      </c>
      <c r="J13" s="28">
        <v>58.7</v>
      </c>
      <c r="K13" s="28">
        <v>110.9</v>
      </c>
      <c r="L13" s="28">
        <v>52.5</v>
      </c>
      <c r="M13" s="28">
        <v>51.2</v>
      </c>
      <c r="N13" s="28">
        <v>51.3</v>
      </c>
      <c r="O13" s="29">
        <f>SUM(C13:N13)</f>
        <v>685.7</v>
      </c>
      <c r="P13" s="27">
        <v>0</v>
      </c>
      <c r="Q13" s="28">
        <v>95.8</v>
      </c>
      <c r="R13" s="28">
        <v>0</v>
      </c>
      <c r="S13" s="28">
        <v>47.6</v>
      </c>
      <c r="T13" s="28">
        <v>43.3</v>
      </c>
      <c r="U13" s="28">
        <v>90.5</v>
      </c>
      <c r="V13" s="27">
        <v>44</v>
      </c>
      <c r="W13" s="28">
        <v>41.8</v>
      </c>
      <c r="X13" s="28">
        <v>43.2</v>
      </c>
      <c r="Y13" s="28">
        <v>43.6</v>
      </c>
      <c r="Z13" s="28">
        <v>0</v>
      </c>
      <c r="AA13" s="28">
        <v>116.9</v>
      </c>
      <c r="AB13" s="28">
        <f>SUM(P13:AA13)</f>
        <v>566.70000000000005</v>
      </c>
      <c r="AC13" s="28">
        <f t="shared" si="3"/>
        <v>-119</v>
      </c>
      <c r="AD13" s="28">
        <f t="shared" si="4"/>
        <v>-17.354528219337904</v>
      </c>
      <c r="AE13" s="19"/>
      <c r="AF13" s="20"/>
    </row>
    <row r="14" spans="2:32" ht="18" customHeight="1" x14ac:dyDescent="0.2">
      <c r="B14" s="25" t="s">
        <v>26</v>
      </c>
      <c r="C14" s="22">
        <f t="shared" ref="C14:AB15" si="8">+C15</f>
        <v>24.6</v>
      </c>
      <c r="D14" s="23">
        <f t="shared" si="8"/>
        <v>9.1999999999999993</v>
      </c>
      <c r="E14" s="23">
        <f t="shared" si="8"/>
        <v>10.7</v>
      </c>
      <c r="F14" s="23">
        <f t="shared" si="8"/>
        <v>8.5</v>
      </c>
      <c r="G14" s="23">
        <f t="shared" si="8"/>
        <v>9.9</v>
      </c>
      <c r="H14" s="23">
        <f t="shared" si="8"/>
        <v>9.6999999999999993</v>
      </c>
      <c r="I14" s="23">
        <f t="shared" si="8"/>
        <v>0</v>
      </c>
      <c r="J14" s="23">
        <f t="shared" si="8"/>
        <v>22.5</v>
      </c>
      <c r="K14" s="23">
        <f t="shared" si="8"/>
        <v>4.4000000000000004</v>
      </c>
      <c r="L14" s="23">
        <f t="shared" si="8"/>
        <v>10.9</v>
      </c>
      <c r="M14" s="23">
        <f t="shared" si="8"/>
        <v>17.899999999999999</v>
      </c>
      <c r="N14" s="23">
        <f t="shared" si="8"/>
        <v>13.8</v>
      </c>
      <c r="O14" s="23">
        <f>+O15+O17</f>
        <v>142.10000000000002</v>
      </c>
      <c r="P14" s="22">
        <f t="shared" si="8"/>
        <v>16.2</v>
      </c>
      <c r="Q14" s="23">
        <f t="shared" si="8"/>
        <v>10.199999999999999</v>
      </c>
      <c r="R14" s="23">
        <f t="shared" si="8"/>
        <v>10.199999999999999</v>
      </c>
      <c r="S14" s="23">
        <f t="shared" si="8"/>
        <v>9.4</v>
      </c>
      <c r="T14" s="23">
        <f t="shared" si="8"/>
        <v>8.6999999999999993</v>
      </c>
      <c r="U14" s="23">
        <f t="shared" si="8"/>
        <v>6.3</v>
      </c>
      <c r="V14" s="22">
        <f t="shared" si="8"/>
        <v>8.5</v>
      </c>
      <c r="W14" s="23">
        <f t="shared" si="8"/>
        <v>9.3000000000000007</v>
      </c>
      <c r="X14" s="23">
        <f t="shared" si="8"/>
        <v>5</v>
      </c>
      <c r="Y14" s="23">
        <f t="shared" si="8"/>
        <v>10.4</v>
      </c>
      <c r="Z14" s="23">
        <f t="shared" si="8"/>
        <v>11</v>
      </c>
      <c r="AA14" s="23">
        <f t="shared" si="8"/>
        <v>8.1999999999999993</v>
      </c>
      <c r="AB14" s="23">
        <f>+AB15+AB17</f>
        <v>113.39999999999999</v>
      </c>
      <c r="AC14" s="23">
        <f t="shared" si="3"/>
        <v>-28.700000000000031</v>
      </c>
      <c r="AD14" s="23">
        <f t="shared" si="4"/>
        <v>-20.197044334975388</v>
      </c>
      <c r="AE14" s="19"/>
      <c r="AF14" s="20"/>
    </row>
    <row r="15" spans="2:32" ht="18" customHeight="1" x14ac:dyDescent="0.2">
      <c r="B15" s="31" t="s">
        <v>27</v>
      </c>
      <c r="C15" s="22">
        <f>+C16</f>
        <v>24.6</v>
      </c>
      <c r="D15" s="22">
        <f t="shared" si="8"/>
        <v>9.1999999999999993</v>
      </c>
      <c r="E15" s="22">
        <f t="shared" si="8"/>
        <v>10.7</v>
      </c>
      <c r="F15" s="22">
        <f t="shared" si="8"/>
        <v>8.5</v>
      </c>
      <c r="G15" s="22">
        <f t="shared" si="8"/>
        <v>9.9</v>
      </c>
      <c r="H15" s="22">
        <f t="shared" si="8"/>
        <v>9.6999999999999993</v>
      </c>
      <c r="I15" s="22">
        <f t="shared" si="8"/>
        <v>0</v>
      </c>
      <c r="J15" s="22">
        <f t="shared" si="8"/>
        <v>22.5</v>
      </c>
      <c r="K15" s="22">
        <f t="shared" si="8"/>
        <v>4.4000000000000004</v>
      </c>
      <c r="L15" s="22">
        <f t="shared" si="8"/>
        <v>10.9</v>
      </c>
      <c r="M15" s="22">
        <f t="shared" si="8"/>
        <v>17.899999999999999</v>
      </c>
      <c r="N15" s="22">
        <f t="shared" si="8"/>
        <v>13.8</v>
      </c>
      <c r="O15" s="22">
        <f t="shared" si="8"/>
        <v>142.10000000000002</v>
      </c>
      <c r="P15" s="22">
        <f t="shared" si="8"/>
        <v>16.2</v>
      </c>
      <c r="Q15" s="22">
        <f t="shared" si="8"/>
        <v>10.199999999999999</v>
      </c>
      <c r="R15" s="22">
        <f t="shared" si="8"/>
        <v>10.199999999999999</v>
      </c>
      <c r="S15" s="22">
        <f t="shared" si="8"/>
        <v>9.4</v>
      </c>
      <c r="T15" s="22">
        <f t="shared" si="8"/>
        <v>8.6999999999999993</v>
      </c>
      <c r="U15" s="22">
        <f t="shared" si="8"/>
        <v>6.3</v>
      </c>
      <c r="V15" s="22">
        <f t="shared" si="8"/>
        <v>8.5</v>
      </c>
      <c r="W15" s="22">
        <f t="shared" si="8"/>
        <v>9.3000000000000007</v>
      </c>
      <c r="X15" s="22">
        <f t="shared" si="8"/>
        <v>5</v>
      </c>
      <c r="Y15" s="22">
        <f t="shared" si="8"/>
        <v>10.4</v>
      </c>
      <c r="Z15" s="22">
        <f t="shared" si="8"/>
        <v>11</v>
      </c>
      <c r="AA15" s="22">
        <f t="shared" si="8"/>
        <v>8.1999999999999993</v>
      </c>
      <c r="AB15" s="22">
        <f t="shared" si="8"/>
        <v>113.39999999999999</v>
      </c>
      <c r="AC15" s="23">
        <f t="shared" si="3"/>
        <v>-28.700000000000031</v>
      </c>
      <c r="AD15" s="23">
        <f t="shared" si="4"/>
        <v>-20.197044334975388</v>
      </c>
      <c r="AE15" s="19"/>
      <c r="AF15" s="20"/>
    </row>
    <row r="16" spans="2:32" ht="18" customHeight="1" x14ac:dyDescent="0.2">
      <c r="B16" s="32" t="s">
        <v>28</v>
      </c>
      <c r="C16" s="27">
        <f>+[1]PP!C40</f>
        <v>24.6</v>
      </c>
      <c r="D16" s="28">
        <f>+[1]PP!D40</f>
        <v>9.1999999999999993</v>
      </c>
      <c r="E16" s="28">
        <f>+[1]PP!E40</f>
        <v>10.7</v>
      </c>
      <c r="F16" s="28">
        <f>+[1]PP!F40</f>
        <v>8.5</v>
      </c>
      <c r="G16" s="28">
        <f>+[1]PP!G40</f>
        <v>9.9</v>
      </c>
      <c r="H16" s="28">
        <f>+[1]PP!H40</f>
        <v>9.6999999999999993</v>
      </c>
      <c r="I16" s="28">
        <f>+[1]PP!I40</f>
        <v>0</v>
      </c>
      <c r="J16" s="28">
        <f>+[1]PP!J40</f>
        <v>22.5</v>
      </c>
      <c r="K16" s="28">
        <f>+[1]PP!K40</f>
        <v>4.4000000000000004</v>
      </c>
      <c r="L16" s="28">
        <f>+[1]PP!L40</f>
        <v>10.9</v>
      </c>
      <c r="M16" s="28">
        <f>+[1]PP!M40</f>
        <v>17.899999999999999</v>
      </c>
      <c r="N16" s="28">
        <f>+[1]PP!N40</f>
        <v>13.8</v>
      </c>
      <c r="O16" s="29">
        <f>SUM(C16:N16)</f>
        <v>142.10000000000002</v>
      </c>
      <c r="P16" s="27">
        <f>+[1]PP!P40</f>
        <v>16.2</v>
      </c>
      <c r="Q16" s="28">
        <f>+[1]PP!Q40</f>
        <v>10.199999999999999</v>
      </c>
      <c r="R16" s="28">
        <f>+[1]PP!R40</f>
        <v>10.199999999999999</v>
      </c>
      <c r="S16" s="28">
        <f>+[1]PP!S40</f>
        <v>9.4</v>
      </c>
      <c r="T16" s="28">
        <f>+[1]PP!T40</f>
        <v>8.6999999999999993</v>
      </c>
      <c r="U16" s="28">
        <f>+[1]PP!U40</f>
        <v>6.3</v>
      </c>
      <c r="V16" s="27">
        <f>+[1]PP!V40</f>
        <v>8.5</v>
      </c>
      <c r="W16" s="28">
        <f>+[1]PP!W40</f>
        <v>9.3000000000000007</v>
      </c>
      <c r="X16" s="28">
        <f>+[1]PP!X40</f>
        <v>5</v>
      </c>
      <c r="Y16" s="28">
        <f>+[1]PP!Y40</f>
        <v>10.4</v>
      </c>
      <c r="Z16" s="28">
        <f>+[1]PP!Z40</f>
        <v>11</v>
      </c>
      <c r="AA16" s="28">
        <f>+[1]PP!AA40</f>
        <v>8.1999999999999993</v>
      </c>
      <c r="AB16" s="28">
        <f>SUM(P16:AA16)</f>
        <v>113.39999999999999</v>
      </c>
      <c r="AC16" s="28">
        <f t="shared" si="3"/>
        <v>-28.700000000000031</v>
      </c>
      <c r="AD16" s="28">
        <f t="shared" si="4"/>
        <v>-20.197044334975388</v>
      </c>
      <c r="AE16" s="19"/>
      <c r="AF16" s="20"/>
    </row>
    <row r="17" spans="2:126" ht="18" customHeight="1" x14ac:dyDescent="0.2">
      <c r="B17" s="30" t="s">
        <v>29</v>
      </c>
      <c r="C17" s="27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f>SUM(C17:N17)</f>
        <v>0</v>
      </c>
      <c r="P17" s="27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7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f>SUM(P17:AA17)</f>
        <v>0</v>
      </c>
      <c r="AC17" s="33">
        <f t="shared" si="3"/>
        <v>0</v>
      </c>
      <c r="AD17" s="33">
        <v>0</v>
      </c>
      <c r="AE17" s="19"/>
      <c r="AF17" s="20"/>
    </row>
    <row r="18" spans="2:126" ht="18" customHeight="1" x14ac:dyDescent="0.2">
      <c r="B18" s="25" t="s">
        <v>30</v>
      </c>
      <c r="C18" s="22">
        <f t="shared" ref="C18:AA18" si="9">+C19</f>
        <v>4.8</v>
      </c>
      <c r="D18" s="23">
        <f t="shared" si="9"/>
        <v>5</v>
      </c>
      <c r="E18" s="23">
        <f t="shared" si="9"/>
        <v>5.8</v>
      </c>
      <c r="F18" s="23">
        <f t="shared" si="9"/>
        <v>4.2</v>
      </c>
      <c r="G18" s="23">
        <f t="shared" si="9"/>
        <v>6.4</v>
      </c>
      <c r="H18" s="23">
        <f t="shared" si="9"/>
        <v>8.9</v>
      </c>
      <c r="I18" s="23">
        <f t="shared" si="9"/>
        <v>16.399999999999999</v>
      </c>
      <c r="J18" s="23">
        <f t="shared" si="9"/>
        <v>18.7</v>
      </c>
      <c r="K18" s="23">
        <f t="shared" si="9"/>
        <v>17</v>
      </c>
      <c r="L18" s="23">
        <f t="shared" si="9"/>
        <v>14.7</v>
      </c>
      <c r="M18" s="23">
        <f t="shared" si="9"/>
        <v>16.3</v>
      </c>
      <c r="N18" s="23">
        <f t="shared" si="9"/>
        <v>14.3</v>
      </c>
      <c r="O18" s="24">
        <f t="shared" si="9"/>
        <v>132.5</v>
      </c>
      <c r="P18" s="22">
        <f t="shared" si="9"/>
        <v>16.7</v>
      </c>
      <c r="Q18" s="23">
        <f t="shared" si="9"/>
        <v>14.8</v>
      </c>
      <c r="R18" s="23">
        <f t="shared" si="9"/>
        <v>17.3</v>
      </c>
      <c r="S18" s="23">
        <f t="shared" si="9"/>
        <v>13.2</v>
      </c>
      <c r="T18" s="23">
        <f t="shared" si="9"/>
        <v>15.8</v>
      </c>
      <c r="U18" s="23">
        <f t="shared" si="9"/>
        <v>15.9</v>
      </c>
      <c r="V18" s="22">
        <f t="shared" si="9"/>
        <v>16.5</v>
      </c>
      <c r="W18" s="23">
        <f t="shared" si="9"/>
        <v>14.5</v>
      </c>
      <c r="X18" s="23">
        <f t="shared" si="9"/>
        <v>14.7</v>
      </c>
      <c r="Y18" s="23">
        <f t="shared" si="9"/>
        <v>14.2</v>
      </c>
      <c r="Z18" s="23">
        <f t="shared" si="9"/>
        <v>13.3</v>
      </c>
      <c r="AA18" s="23">
        <f t="shared" si="9"/>
        <v>11.4</v>
      </c>
      <c r="AB18" s="23">
        <f>+AB19</f>
        <v>178.3</v>
      </c>
      <c r="AC18" s="23">
        <f t="shared" si="3"/>
        <v>45.800000000000011</v>
      </c>
      <c r="AD18" s="23">
        <f>+AC18/O18*100</f>
        <v>34.566037735849065</v>
      </c>
      <c r="AE18" s="19"/>
      <c r="AF18" s="20"/>
    </row>
    <row r="19" spans="2:126" ht="18" customHeight="1" x14ac:dyDescent="0.2">
      <c r="B19" s="30" t="s">
        <v>31</v>
      </c>
      <c r="C19" s="27">
        <f>+[1]PP!C50</f>
        <v>4.8</v>
      </c>
      <c r="D19" s="28">
        <f>+[1]PP!D50</f>
        <v>5</v>
      </c>
      <c r="E19" s="28">
        <f>+[1]PP!E50</f>
        <v>5.8</v>
      </c>
      <c r="F19" s="28">
        <f>+[1]PP!F50</f>
        <v>4.2</v>
      </c>
      <c r="G19" s="28">
        <f>+[1]PP!G50</f>
        <v>6.4</v>
      </c>
      <c r="H19" s="28">
        <f>+[1]PP!H50</f>
        <v>8.9</v>
      </c>
      <c r="I19" s="28">
        <f>+[1]PP!I50</f>
        <v>16.399999999999999</v>
      </c>
      <c r="J19" s="28">
        <f>+[1]PP!J50</f>
        <v>18.7</v>
      </c>
      <c r="K19" s="28">
        <f>+[1]PP!K50</f>
        <v>17</v>
      </c>
      <c r="L19" s="28">
        <f>+[1]PP!L50</f>
        <v>14.7</v>
      </c>
      <c r="M19" s="28">
        <f>+[1]PP!M50</f>
        <v>16.3</v>
      </c>
      <c r="N19" s="28">
        <f>+[1]PP!N50</f>
        <v>14.3</v>
      </c>
      <c r="O19" s="29">
        <f>SUM(C19:N19)</f>
        <v>132.5</v>
      </c>
      <c r="P19" s="27">
        <f>+[1]PP!P50</f>
        <v>16.7</v>
      </c>
      <c r="Q19" s="27">
        <f>+[1]PP!Q50</f>
        <v>14.8</v>
      </c>
      <c r="R19" s="27">
        <f>+[1]PP!R50</f>
        <v>17.3</v>
      </c>
      <c r="S19" s="27">
        <f>+[1]PP!S50</f>
        <v>13.2</v>
      </c>
      <c r="T19" s="27">
        <f>+[1]PP!T50</f>
        <v>15.8</v>
      </c>
      <c r="U19" s="27">
        <f>+[1]PP!U50</f>
        <v>15.9</v>
      </c>
      <c r="V19" s="27">
        <f>+[1]PP!V50</f>
        <v>16.5</v>
      </c>
      <c r="W19" s="27">
        <f>+[1]PP!W50</f>
        <v>14.5</v>
      </c>
      <c r="X19" s="27">
        <f>+[1]PP!X50</f>
        <v>14.7</v>
      </c>
      <c r="Y19" s="27">
        <f>+[1]PP!Y50</f>
        <v>14.2</v>
      </c>
      <c r="Z19" s="27">
        <f>+[1]PP!Z50</f>
        <v>13.3</v>
      </c>
      <c r="AA19" s="27">
        <f>+[1]PP!AA50</f>
        <v>11.4</v>
      </c>
      <c r="AB19" s="28">
        <f>SUM(P19:AA19)</f>
        <v>178.3</v>
      </c>
      <c r="AC19" s="28">
        <f t="shared" si="3"/>
        <v>45.800000000000011</v>
      </c>
      <c r="AD19" s="28">
        <f>+AC19/O19*100</f>
        <v>34.566037735849065</v>
      </c>
      <c r="AE19" s="19"/>
      <c r="AF19" s="20"/>
    </row>
    <row r="20" spans="2:126" ht="18" customHeight="1" x14ac:dyDescent="0.2">
      <c r="B20" s="34" t="s">
        <v>32</v>
      </c>
      <c r="C20" s="35">
        <f>+[1]PP!C54</f>
        <v>686.2</v>
      </c>
      <c r="D20" s="18">
        <f>+[1]PP!D54</f>
        <v>405.9</v>
      </c>
      <c r="E20" s="18">
        <f>+[1]PP!E54</f>
        <v>692</v>
      </c>
      <c r="F20" s="18">
        <f>+[1]PP!F54</f>
        <v>469.2</v>
      </c>
      <c r="G20" s="18">
        <f>+[1]PP!G54</f>
        <v>283.5</v>
      </c>
      <c r="H20" s="18">
        <f>+[1]PP!H54</f>
        <v>417.5</v>
      </c>
      <c r="I20" s="18">
        <f>+[1]PP!I54</f>
        <v>428.3</v>
      </c>
      <c r="J20" s="18">
        <f>+[1]PP!J54</f>
        <v>320.2</v>
      </c>
      <c r="K20" s="18">
        <f>+[1]PP!K54</f>
        <v>309.2</v>
      </c>
      <c r="L20" s="18">
        <f>+[1]PP!L54</f>
        <v>265.3</v>
      </c>
      <c r="M20" s="18">
        <f>+[1]PP!M54</f>
        <v>282.7</v>
      </c>
      <c r="N20" s="18">
        <f>+[1]PP!N54</f>
        <v>363.2</v>
      </c>
      <c r="O20" s="18">
        <f>SUM(C20:N20)</f>
        <v>4923.1999999999989</v>
      </c>
      <c r="P20" s="35">
        <f>+[1]PP!P54</f>
        <v>445.5</v>
      </c>
      <c r="Q20" s="35">
        <f>+[1]PP!Q54</f>
        <v>274.2</v>
      </c>
      <c r="R20" s="35">
        <f>+[1]PP!R54</f>
        <v>398.1</v>
      </c>
      <c r="S20" s="35">
        <f>+[1]PP!S54</f>
        <v>286.7</v>
      </c>
      <c r="T20" s="35">
        <f>+[1]PP!T54</f>
        <v>432.8</v>
      </c>
      <c r="U20" s="35">
        <f>+[1]PP!U54</f>
        <v>312.10000000000002</v>
      </c>
      <c r="V20" s="35">
        <f>+[1]PP!V54</f>
        <v>495.6</v>
      </c>
      <c r="W20" s="35">
        <f>+[1]PP!W54</f>
        <v>275.5</v>
      </c>
      <c r="X20" s="35">
        <f>+[1]PP!X54</f>
        <v>297.10000000000002</v>
      </c>
      <c r="Y20" s="35">
        <f>+[1]PP!Y54</f>
        <v>294.60000000000002</v>
      </c>
      <c r="Z20" s="35">
        <f>+[1]PP!Z54</f>
        <v>352.8</v>
      </c>
      <c r="AA20" s="35">
        <f>+[1]PP!AA54</f>
        <v>355.9</v>
      </c>
      <c r="AB20" s="18">
        <f>SUM(P20:AA20)</f>
        <v>4220.8999999999996</v>
      </c>
      <c r="AC20" s="23">
        <f t="shared" si="3"/>
        <v>-702.29999999999927</v>
      </c>
      <c r="AD20" s="23">
        <f>+AC20/O20*100</f>
        <v>-14.265112122196932</v>
      </c>
      <c r="AE20" s="19"/>
      <c r="AF20" s="20"/>
    </row>
    <row r="21" spans="2:126" ht="18" customHeight="1" x14ac:dyDescent="0.2">
      <c r="B21" s="36" t="s">
        <v>33</v>
      </c>
      <c r="C21" s="22">
        <f>+C22</f>
        <v>0</v>
      </c>
      <c r="D21" s="23">
        <f t="shared" ref="D21:O21" si="10">+D22</f>
        <v>0</v>
      </c>
      <c r="E21" s="23">
        <f t="shared" si="10"/>
        <v>330</v>
      </c>
      <c r="F21" s="23">
        <f t="shared" si="10"/>
        <v>0</v>
      </c>
      <c r="G21" s="23">
        <f t="shared" si="10"/>
        <v>0</v>
      </c>
      <c r="H21" s="23">
        <f t="shared" si="10"/>
        <v>330</v>
      </c>
      <c r="I21" s="23">
        <f t="shared" si="10"/>
        <v>0</v>
      </c>
      <c r="J21" s="23">
        <f t="shared" si="10"/>
        <v>0</v>
      </c>
      <c r="K21" s="23">
        <f t="shared" si="10"/>
        <v>340</v>
      </c>
      <c r="L21" s="23">
        <f t="shared" si="10"/>
        <v>1003.8</v>
      </c>
      <c r="M21" s="23">
        <f t="shared" si="10"/>
        <v>38.799999999999997</v>
      </c>
      <c r="N21" s="23">
        <f t="shared" si="10"/>
        <v>0</v>
      </c>
      <c r="O21" s="23">
        <f t="shared" si="10"/>
        <v>2042.6</v>
      </c>
      <c r="P21" s="22">
        <f>+P22</f>
        <v>0</v>
      </c>
      <c r="Q21" s="23">
        <f t="shared" ref="Q21:AA21" si="11">+Q22</f>
        <v>0</v>
      </c>
      <c r="R21" s="23">
        <f t="shared" si="11"/>
        <v>0</v>
      </c>
      <c r="S21" s="23">
        <f t="shared" si="11"/>
        <v>0</v>
      </c>
      <c r="T21" s="23">
        <f t="shared" si="11"/>
        <v>0</v>
      </c>
      <c r="U21" s="23">
        <f t="shared" si="11"/>
        <v>5735.5</v>
      </c>
      <c r="V21" s="22">
        <f t="shared" si="11"/>
        <v>840</v>
      </c>
      <c r="W21" s="23">
        <f t="shared" si="11"/>
        <v>0</v>
      </c>
      <c r="X21" s="23">
        <f t="shared" si="11"/>
        <v>5498</v>
      </c>
      <c r="Y21" s="23">
        <f t="shared" si="11"/>
        <v>200.1</v>
      </c>
      <c r="Z21" s="23">
        <f t="shared" si="11"/>
        <v>2360</v>
      </c>
      <c r="AA21" s="23">
        <f t="shared" si="11"/>
        <v>5097.3999999999996</v>
      </c>
      <c r="AB21" s="23">
        <f>+AB22</f>
        <v>19731</v>
      </c>
      <c r="AC21" s="37">
        <f t="shared" si="3"/>
        <v>17688.400000000001</v>
      </c>
      <c r="AD21" s="23">
        <f t="shared" ref="AD21:AD27" si="12">+AC21/O21*100</f>
        <v>865.97473807891913</v>
      </c>
      <c r="AE21" s="19"/>
      <c r="AF21" s="20"/>
    </row>
    <row r="22" spans="2:126" s="42" customFormat="1" ht="16.5" customHeight="1" x14ac:dyDescent="0.2">
      <c r="B22" s="38" t="s">
        <v>34</v>
      </c>
      <c r="C22" s="39">
        <f t="shared" ref="C22:AC22" si="13">SUM(C23:C27)</f>
        <v>0</v>
      </c>
      <c r="D22" s="40">
        <f t="shared" si="13"/>
        <v>0</v>
      </c>
      <c r="E22" s="40">
        <f t="shared" si="13"/>
        <v>330</v>
      </c>
      <c r="F22" s="40">
        <f t="shared" si="13"/>
        <v>0</v>
      </c>
      <c r="G22" s="40">
        <f t="shared" si="13"/>
        <v>0</v>
      </c>
      <c r="H22" s="40">
        <f t="shared" si="13"/>
        <v>330</v>
      </c>
      <c r="I22" s="40">
        <f>SUM(I23:I27)</f>
        <v>0</v>
      </c>
      <c r="J22" s="40">
        <f t="shared" ref="J22:M22" si="14">SUM(J23:J27)</f>
        <v>0</v>
      </c>
      <c r="K22" s="40">
        <f t="shared" si="14"/>
        <v>340</v>
      </c>
      <c r="L22" s="40">
        <f t="shared" si="14"/>
        <v>1003.8</v>
      </c>
      <c r="M22" s="40">
        <f t="shared" si="14"/>
        <v>38.799999999999997</v>
      </c>
      <c r="N22" s="40">
        <f t="shared" si="13"/>
        <v>0</v>
      </c>
      <c r="O22" s="40">
        <f t="shared" si="13"/>
        <v>2042.6</v>
      </c>
      <c r="P22" s="39">
        <f t="shared" si="13"/>
        <v>0</v>
      </c>
      <c r="Q22" s="40">
        <f t="shared" si="13"/>
        <v>0</v>
      </c>
      <c r="R22" s="40">
        <f t="shared" si="13"/>
        <v>0</v>
      </c>
      <c r="S22" s="40">
        <f t="shared" si="13"/>
        <v>0</v>
      </c>
      <c r="T22" s="40">
        <f t="shared" si="13"/>
        <v>0</v>
      </c>
      <c r="U22" s="40">
        <f t="shared" si="13"/>
        <v>5735.5</v>
      </c>
      <c r="V22" s="39">
        <f>SUM(V23:V27)</f>
        <v>840</v>
      </c>
      <c r="W22" s="40">
        <f t="shared" ref="W22:Z22" si="15">SUM(W23:W27)</f>
        <v>0</v>
      </c>
      <c r="X22" s="40">
        <f t="shared" si="15"/>
        <v>5498</v>
      </c>
      <c r="Y22" s="40">
        <f t="shared" si="15"/>
        <v>200.1</v>
      </c>
      <c r="Z22" s="40">
        <f t="shared" si="15"/>
        <v>2360</v>
      </c>
      <c r="AA22" s="40">
        <f t="shared" si="13"/>
        <v>5097.3999999999996</v>
      </c>
      <c r="AB22" s="40">
        <f t="shared" si="13"/>
        <v>19731</v>
      </c>
      <c r="AC22" s="40">
        <f t="shared" si="13"/>
        <v>17688.400000000001</v>
      </c>
      <c r="AD22" s="23">
        <f t="shared" si="12"/>
        <v>865.97473807891913</v>
      </c>
      <c r="AE22" s="41"/>
      <c r="AF22" s="20"/>
    </row>
    <row r="23" spans="2:126" s="48" customFormat="1" ht="15" customHeight="1" x14ac:dyDescent="0.2">
      <c r="B23" s="43" t="s">
        <v>35</v>
      </c>
      <c r="C23" s="44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f>SUM(C23:N23)</f>
        <v>0</v>
      </c>
      <c r="P23" s="44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4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1397.4</v>
      </c>
      <c r="AB23" s="45">
        <f>SUM(P23:AA23)</f>
        <v>1397.4</v>
      </c>
      <c r="AC23" s="46">
        <f t="shared" ref="AC23:AC43" si="16">+AB23-O23</f>
        <v>1397.4</v>
      </c>
      <c r="AD23" s="47">
        <v>0</v>
      </c>
      <c r="AE23" s="19"/>
      <c r="AF23" s="20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2:126" s="48" customFormat="1" ht="15" customHeight="1" x14ac:dyDescent="0.2">
      <c r="B24" s="43" t="s">
        <v>36</v>
      </c>
      <c r="C24" s="44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f>SUM(C24:N24)</f>
        <v>0</v>
      </c>
      <c r="P24" s="44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4">
        <v>840</v>
      </c>
      <c r="W24" s="45">
        <v>0</v>
      </c>
      <c r="X24" s="45">
        <v>698</v>
      </c>
      <c r="Y24" s="45">
        <v>0</v>
      </c>
      <c r="Z24" s="45">
        <v>0</v>
      </c>
      <c r="AA24" s="45">
        <v>700</v>
      </c>
      <c r="AB24" s="45">
        <f>SUM(P24:AA24)</f>
        <v>2238</v>
      </c>
      <c r="AC24" s="46">
        <f>+AB24-O24</f>
        <v>2238</v>
      </c>
      <c r="AD24" s="47">
        <v>0</v>
      </c>
      <c r="AE24" s="19"/>
      <c r="AF24" s="20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2:126" s="48" customFormat="1" ht="15" customHeight="1" x14ac:dyDescent="0.2">
      <c r="B25" s="43" t="s">
        <v>37</v>
      </c>
      <c r="C25" s="44">
        <f>+[1]PP!C57</f>
        <v>0</v>
      </c>
      <c r="D25" s="44">
        <f>+[1]PP!D57</f>
        <v>0</v>
      </c>
      <c r="E25" s="44">
        <v>0</v>
      </c>
      <c r="F25" s="44">
        <f>+[1]PP!F57</f>
        <v>0</v>
      </c>
      <c r="G25" s="44">
        <f>+[1]PP!G57</f>
        <v>0</v>
      </c>
      <c r="H25" s="44">
        <f>+[1]PP!H57</f>
        <v>0</v>
      </c>
      <c r="I25" s="44">
        <f>+[1]PP!I57</f>
        <v>0</v>
      </c>
      <c r="J25" s="44">
        <f>+[1]PP!J57</f>
        <v>0</v>
      </c>
      <c r="K25" s="44">
        <f>+[1]PP!K57</f>
        <v>0</v>
      </c>
      <c r="L25" s="44">
        <v>0</v>
      </c>
      <c r="M25" s="44">
        <v>0</v>
      </c>
      <c r="N25" s="44">
        <v>0</v>
      </c>
      <c r="O25" s="45">
        <f>SUM(C25:N25)</f>
        <v>0</v>
      </c>
      <c r="P25" s="44">
        <f>+[1]PP!P57</f>
        <v>0</v>
      </c>
      <c r="Q25" s="44">
        <f>+[1]PP!Q57</f>
        <v>0</v>
      </c>
      <c r="R25" s="44">
        <f>+[1]PP!R57</f>
        <v>0</v>
      </c>
      <c r="S25" s="44">
        <f>+[1]PP!S57</f>
        <v>0</v>
      </c>
      <c r="T25" s="44">
        <f>+[1]PP!T57</f>
        <v>0</v>
      </c>
      <c r="U25" s="44">
        <v>735.5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5">
        <f>SUM(P25:AA25)</f>
        <v>735.5</v>
      </c>
      <c r="AC25" s="46">
        <f>+AB25-O25</f>
        <v>735.5</v>
      </c>
      <c r="AD25" s="47">
        <v>0</v>
      </c>
      <c r="AE25" s="19"/>
      <c r="AF25" s="20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2:126" s="48" customFormat="1" ht="15" customHeight="1" x14ac:dyDescent="0.2">
      <c r="B26" s="43" t="s">
        <v>38</v>
      </c>
      <c r="C26" s="44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f>SUM(C26:N26)</f>
        <v>0</v>
      </c>
      <c r="P26" s="44">
        <v>0</v>
      </c>
      <c r="Q26" s="45">
        <v>0</v>
      </c>
      <c r="R26" s="45">
        <v>0</v>
      </c>
      <c r="S26" s="45">
        <v>0</v>
      </c>
      <c r="T26" s="45">
        <v>0</v>
      </c>
      <c r="U26" s="45">
        <v>5000</v>
      </c>
      <c r="V26" s="44">
        <v>0</v>
      </c>
      <c r="W26" s="45">
        <v>0</v>
      </c>
      <c r="X26" s="45">
        <v>4800</v>
      </c>
      <c r="Y26" s="45">
        <v>200</v>
      </c>
      <c r="Z26" s="45">
        <v>360</v>
      </c>
      <c r="AA26" s="45">
        <v>0</v>
      </c>
      <c r="AB26" s="45">
        <f>SUM(P26:AA26)</f>
        <v>10360</v>
      </c>
      <c r="AC26" s="46">
        <f>+AB26-O26</f>
        <v>10360</v>
      </c>
      <c r="AD26" s="47">
        <v>0</v>
      </c>
      <c r="AE26" s="19"/>
      <c r="AF26" s="20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2:126" s="48" customFormat="1" ht="15" customHeight="1" x14ac:dyDescent="0.2">
      <c r="B27" s="43" t="s">
        <v>39</v>
      </c>
      <c r="C27" s="44">
        <v>0</v>
      </c>
      <c r="D27" s="45">
        <v>0</v>
      </c>
      <c r="E27" s="45">
        <v>330</v>
      </c>
      <c r="F27" s="45">
        <v>0</v>
      </c>
      <c r="G27" s="45">
        <v>0</v>
      </c>
      <c r="H27" s="45">
        <v>330</v>
      </c>
      <c r="I27" s="45">
        <v>0</v>
      </c>
      <c r="J27" s="45">
        <v>0</v>
      </c>
      <c r="K27" s="45">
        <v>340</v>
      </c>
      <c r="L27" s="45">
        <v>1003.8</v>
      </c>
      <c r="M27" s="45">
        <v>38.799999999999997</v>
      </c>
      <c r="N27" s="45">
        <v>0</v>
      </c>
      <c r="O27" s="45">
        <f>SUM(C27:N27)</f>
        <v>2042.6</v>
      </c>
      <c r="P27" s="44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5">
        <v>0.1</v>
      </c>
      <c r="Z27" s="45">
        <v>2000</v>
      </c>
      <c r="AA27" s="45">
        <v>3000</v>
      </c>
      <c r="AB27" s="45">
        <f>SUM(P27:AA27)</f>
        <v>5000.1000000000004</v>
      </c>
      <c r="AC27" s="46">
        <f t="shared" si="16"/>
        <v>2957.5000000000005</v>
      </c>
      <c r="AD27" s="28">
        <f t="shared" si="12"/>
        <v>144.79095270733382</v>
      </c>
      <c r="AE27" s="19"/>
      <c r="AF27" s="20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2:126" ht="18" customHeight="1" x14ac:dyDescent="0.2">
      <c r="B28" s="36" t="s">
        <v>40</v>
      </c>
      <c r="C28" s="22">
        <f t="shared" ref="C28:AB28" si="17">+C29+C37</f>
        <v>207.5</v>
      </c>
      <c r="D28" s="22">
        <f t="shared" si="17"/>
        <v>202.2</v>
      </c>
      <c r="E28" s="22">
        <f t="shared" si="17"/>
        <v>245.2</v>
      </c>
      <c r="F28" s="22">
        <f t="shared" si="17"/>
        <v>206.6</v>
      </c>
      <c r="G28" s="22">
        <f t="shared" si="17"/>
        <v>206.10000000000002</v>
      </c>
      <c r="H28" s="22">
        <f t="shared" si="17"/>
        <v>225.10000000000002</v>
      </c>
      <c r="I28" s="22">
        <f t="shared" si="17"/>
        <v>200.8</v>
      </c>
      <c r="J28" s="22">
        <f t="shared" si="17"/>
        <v>285.60000000000002</v>
      </c>
      <c r="K28" s="22">
        <f t="shared" si="17"/>
        <v>197.6</v>
      </c>
      <c r="L28" s="22">
        <f t="shared" si="17"/>
        <v>167.7</v>
      </c>
      <c r="M28" s="22">
        <f t="shared" si="17"/>
        <v>247.7</v>
      </c>
      <c r="N28" s="22">
        <f t="shared" si="17"/>
        <v>233.9</v>
      </c>
      <c r="O28" s="22">
        <f t="shared" si="17"/>
        <v>2626</v>
      </c>
      <c r="P28" s="22">
        <f t="shared" si="17"/>
        <v>219.3</v>
      </c>
      <c r="Q28" s="22">
        <f t="shared" si="17"/>
        <v>199.7</v>
      </c>
      <c r="R28" s="22">
        <f t="shared" si="17"/>
        <v>242.5</v>
      </c>
      <c r="S28" s="22">
        <f t="shared" si="17"/>
        <v>224.3</v>
      </c>
      <c r="T28" s="22">
        <f t="shared" si="17"/>
        <v>256.7</v>
      </c>
      <c r="U28" s="22">
        <f t="shared" si="17"/>
        <v>239.3</v>
      </c>
      <c r="V28" s="22">
        <f t="shared" si="17"/>
        <v>235.89999999999998</v>
      </c>
      <c r="W28" s="22">
        <f t="shared" si="17"/>
        <v>227.1</v>
      </c>
      <c r="X28" s="22">
        <f t="shared" si="17"/>
        <v>244.8</v>
      </c>
      <c r="Y28" s="22">
        <f t="shared" si="17"/>
        <v>239.60000000000002</v>
      </c>
      <c r="Z28" s="22">
        <f t="shared" si="17"/>
        <v>214.4</v>
      </c>
      <c r="AA28" s="22">
        <f t="shared" si="17"/>
        <v>205.39999999999998</v>
      </c>
      <c r="AB28" s="22">
        <f t="shared" si="17"/>
        <v>2749</v>
      </c>
      <c r="AC28" s="23">
        <f t="shared" si="16"/>
        <v>123</v>
      </c>
      <c r="AD28" s="23">
        <f>+AC28/O28*100</f>
        <v>4.6839299314546841</v>
      </c>
      <c r="AE28" s="19"/>
      <c r="AF28" s="20"/>
    </row>
    <row r="29" spans="2:126" ht="18" customHeight="1" x14ac:dyDescent="0.2">
      <c r="B29" s="31" t="s">
        <v>41</v>
      </c>
      <c r="C29" s="22">
        <f t="shared" ref="C29:AB29" si="18">+C30+C34</f>
        <v>130.69999999999999</v>
      </c>
      <c r="D29" s="23">
        <f t="shared" si="18"/>
        <v>121.69999999999999</v>
      </c>
      <c r="E29" s="23">
        <f t="shared" si="18"/>
        <v>133.69999999999999</v>
      </c>
      <c r="F29" s="23">
        <f t="shared" si="18"/>
        <v>115</v>
      </c>
      <c r="G29" s="23">
        <f t="shared" si="18"/>
        <v>101.4</v>
      </c>
      <c r="H29" s="23">
        <f t="shared" si="18"/>
        <v>112.7</v>
      </c>
      <c r="I29" s="23">
        <f t="shared" si="18"/>
        <v>100.1</v>
      </c>
      <c r="J29" s="23">
        <f t="shared" si="18"/>
        <v>180.5</v>
      </c>
      <c r="K29" s="23">
        <f t="shared" si="18"/>
        <v>101.1</v>
      </c>
      <c r="L29" s="23">
        <f t="shared" si="18"/>
        <v>42.9</v>
      </c>
      <c r="M29" s="23">
        <f t="shared" si="18"/>
        <v>123.2</v>
      </c>
      <c r="N29" s="23">
        <f t="shared" si="18"/>
        <v>126.9</v>
      </c>
      <c r="O29" s="24">
        <f t="shared" si="18"/>
        <v>1389.9</v>
      </c>
      <c r="P29" s="22">
        <f t="shared" si="18"/>
        <v>109.5</v>
      </c>
      <c r="Q29" s="23">
        <f t="shared" si="18"/>
        <v>135.69999999999999</v>
      </c>
      <c r="R29" s="23">
        <f t="shared" si="18"/>
        <v>153.80000000000001</v>
      </c>
      <c r="S29" s="23">
        <f t="shared" si="18"/>
        <v>109.4</v>
      </c>
      <c r="T29" s="23">
        <f t="shared" si="18"/>
        <v>121.10000000000001</v>
      </c>
      <c r="U29" s="23">
        <f t="shared" si="18"/>
        <v>126</v>
      </c>
      <c r="V29" s="22">
        <f t="shared" si="18"/>
        <v>118.69999999999999</v>
      </c>
      <c r="W29" s="23">
        <f t="shared" si="18"/>
        <v>116.5</v>
      </c>
      <c r="X29" s="23">
        <f t="shared" si="18"/>
        <v>114.2</v>
      </c>
      <c r="Y29" s="23">
        <f t="shared" si="18"/>
        <v>96.7</v>
      </c>
      <c r="Z29" s="23">
        <f t="shared" si="18"/>
        <v>92.5</v>
      </c>
      <c r="AA29" s="23">
        <f t="shared" si="18"/>
        <v>85.8</v>
      </c>
      <c r="AB29" s="23">
        <f t="shared" si="18"/>
        <v>1379.9</v>
      </c>
      <c r="AC29" s="23">
        <f t="shared" si="16"/>
        <v>-10</v>
      </c>
      <c r="AD29" s="23">
        <f>+AC29/O29*100</f>
        <v>-0.71947622131088562</v>
      </c>
      <c r="AE29" s="19"/>
      <c r="AF29" s="20"/>
    </row>
    <row r="30" spans="2:126" ht="18" customHeight="1" x14ac:dyDescent="0.2">
      <c r="B30" s="49" t="s">
        <v>42</v>
      </c>
      <c r="C30" s="23">
        <f t="shared" ref="C30:AB30" si="19">+C31+C33</f>
        <v>85.7</v>
      </c>
      <c r="D30" s="23">
        <f t="shared" si="19"/>
        <v>83.6</v>
      </c>
      <c r="E30" s="23">
        <f t="shared" si="19"/>
        <v>96.8</v>
      </c>
      <c r="F30" s="23">
        <f t="shared" si="19"/>
        <v>79.8</v>
      </c>
      <c r="G30" s="23">
        <f t="shared" si="19"/>
        <v>71.5</v>
      </c>
      <c r="H30" s="23">
        <f t="shared" si="19"/>
        <v>79.2</v>
      </c>
      <c r="I30" s="23">
        <f t="shared" si="19"/>
        <v>78.5</v>
      </c>
      <c r="J30" s="23">
        <f t="shared" si="19"/>
        <v>85.7</v>
      </c>
      <c r="K30" s="23">
        <f t="shared" si="19"/>
        <v>81.099999999999994</v>
      </c>
      <c r="L30" s="23">
        <f t="shared" si="19"/>
        <v>94</v>
      </c>
      <c r="M30" s="23">
        <f t="shared" si="19"/>
        <v>101.9</v>
      </c>
      <c r="N30" s="23">
        <f t="shared" si="19"/>
        <v>96.9</v>
      </c>
      <c r="O30" s="23">
        <f t="shared" si="19"/>
        <v>1034.7</v>
      </c>
      <c r="P30" s="23">
        <f t="shared" si="19"/>
        <v>80.7</v>
      </c>
      <c r="Q30" s="23">
        <f t="shared" si="19"/>
        <v>100.4</v>
      </c>
      <c r="R30" s="23">
        <f t="shared" si="19"/>
        <v>117.8</v>
      </c>
      <c r="S30" s="23">
        <f t="shared" si="19"/>
        <v>88.7</v>
      </c>
      <c r="T30" s="23">
        <f t="shared" si="19"/>
        <v>100.4</v>
      </c>
      <c r="U30" s="23">
        <f t="shared" si="19"/>
        <v>105.5</v>
      </c>
      <c r="V30" s="22">
        <f t="shared" si="19"/>
        <v>97.1</v>
      </c>
      <c r="W30" s="23">
        <f t="shared" si="19"/>
        <v>94.6</v>
      </c>
      <c r="X30" s="23">
        <f t="shared" si="19"/>
        <v>93.2</v>
      </c>
      <c r="Y30" s="23">
        <f t="shared" si="19"/>
        <v>87</v>
      </c>
      <c r="Z30" s="23">
        <f t="shared" si="19"/>
        <v>83.8</v>
      </c>
      <c r="AA30" s="23">
        <f t="shared" si="19"/>
        <v>76.7</v>
      </c>
      <c r="AB30" s="23">
        <f t="shared" si="19"/>
        <v>1125.9000000000001</v>
      </c>
      <c r="AC30" s="23">
        <f t="shared" si="16"/>
        <v>91.200000000000045</v>
      </c>
      <c r="AD30" s="23">
        <f>+AC30/O30*100</f>
        <v>8.8141490287039748</v>
      </c>
      <c r="AE30" s="19"/>
      <c r="AF30" s="20"/>
    </row>
    <row r="31" spans="2:126" s="55" customFormat="1" ht="18" customHeight="1" x14ac:dyDescent="0.2">
      <c r="B31" s="50" t="s">
        <v>43</v>
      </c>
      <c r="C31" s="51">
        <f t="shared" ref="C31:AB31" si="20">SUM(C32:C33)</f>
        <v>85.7</v>
      </c>
      <c r="D31" s="51">
        <f t="shared" si="20"/>
        <v>83.6</v>
      </c>
      <c r="E31" s="51">
        <f t="shared" si="20"/>
        <v>96.8</v>
      </c>
      <c r="F31" s="51">
        <f t="shared" si="20"/>
        <v>79.8</v>
      </c>
      <c r="G31" s="51">
        <f t="shared" si="20"/>
        <v>71.5</v>
      </c>
      <c r="H31" s="51">
        <f t="shared" si="20"/>
        <v>79.2</v>
      </c>
      <c r="I31" s="51">
        <f t="shared" si="20"/>
        <v>78.5</v>
      </c>
      <c r="J31" s="51">
        <f t="shared" ref="J31:M31" si="21">SUM(J32:J33)</f>
        <v>85.7</v>
      </c>
      <c r="K31" s="51">
        <f t="shared" si="21"/>
        <v>81.099999999999994</v>
      </c>
      <c r="L31" s="51">
        <f t="shared" si="21"/>
        <v>94</v>
      </c>
      <c r="M31" s="51">
        <f t="shared" si="21"/>
        <v>101.9</v>
      </c>
      <c r="N31" s="51">
        <f t="shared" si="20"/>
        <v>96.9</v>
      </c>
      <c r="O31" s="51">
        <f t="shared" si="20"/>
        <v>1034.7</v>
      </c>
      <c r="P31" s="51">
        <f t="shared" si="20"/>
        <v>80.7</v>
      </c>
      <c r="Q31" s="51">
        <f t="shared" si="20"/>
        <v>100.4</v>
      </c>
      <c r="R31" s="51">
        <f t="shared" si="20"/>
        <v>117.8</v>
      </c>
      <c r="S31" s="51">
        <f t="shared" si="20"/>
        <v>88.7</v>
      </c>
      <c r="T31" s="51">
        <f t="shared" si="20"/>
        <v>100.4</v>
      </c>
      <c r="U31" s="51">
        <f t="shared" si="20"/>
        <v>105.5</v>
      </c>
      <c r="V31" s="52">
        <f t="shared" si="20"/>
        <v>97.1</v>
      </c>
      <c r="W31" s="51">
        <f t="shared" ref="W31:Z31" si="22">SUM(W32:W33)</f>
        <v>94.6</v>
      </c>
      <c r="X31" s="51">
        <f t="shared" si="22"/>
        <v>93.2</v>
      </c>
      <c r="Y31" s="51">
        <f t="shared" si="22"/>
        <v>87</v>
      </c>
      <c r="Z31" s="51">
        <f t="shared" si="22"/>
        <v>83.8</v>
      </c>
      <c r="AA31" s="51">
        <f t="shared" si="20"/>
        <v>76.7</v>
      </c>
      <c r="AB31" s="51">
        <f t="shared" si="20"/>
        <v>1125.9000000000001</v>
      </c>
      <c r="AC31" s="51">
        <f t="shared" si="16"/>
        <v>91.200000000000045</v>
      </c>
      <c r="AD31" s="53">
        <f>+AC31/O31*100</f>
        <v>8.8141490287039748</v>
      </c>
      <c r="AE31" s="54"/>
      <c r="AF31" s="20"/>
    </row>
    <row r="32" spans="2:126" ht="18" customHeight="1" x14ac:dyDescent="0.2">
      <c r="B32" s="56" t="s">
        <v>44</v>
      </c>
      <c r="C32" s="28">
        <f>+[1]PP!C67</f>
        <v>85.7</v>
      </c>
      <c r="D32" s="28">
        <f>+[1]PP!D67</f>
        <v>83.6</v>
      </c>
      <c r="E32" s="28">
        <f>+[1]PP!E67</f>
        <v>96.8</v>
      </c>
      <c r="F32" s="28">
        <f>+[1]PP!F67</f>
        <v>79.8</v>
      </c>
      <c r="G32" s="28">
        <f>+[1]PP!G67</f>
        <v>71.5</v>
      </c>
      <c r="H32" s="28">
        <f>+[1]PP!H67</f>
        <v>79.2</v>
      </c>
      <c r="I32" s="28">
        <f>+[1]PP!I67</f>
        <v>78.5</v>
      </c>
      <c r="J32" s="28">
        <f>+[1]PP!J67</f>
        <v>85.7</v>
      </c>
      <c r="K32" s="28">
        <f>+[1]PP!K67</f>
        <v>81.099999999999994</v>
      </c>
      <c r="L32" s="28">
        <f>+[1]PP!L67</f>
        <v>94</v>
      </c>
      <c r="M32" s="28">
        <f>+[1]PP!M67</f>
        <v>101.9</v>
      </c>
      <c r="N32" s="28">
        <f>+[1]PP!N67</f>
        <v>96.9</v>
      </c>
      <c r="O32" s="29">
        <f>SUM(C32:N32)</f>
        <v>1034.7</v>
      </c>
      <c r="P32" s="28">
        <f>+[1]PP!P67</f>
        <v>80.7</v>
      </c>
      <c r="Q32" s="28">
        <f>+[1]PP!Q67</f>
        <v>100.4</v>
      </c>
      <c r="R32" s="28">
        <f>+[1]PP!R67</f>
        <v>117.8</v>
      </c>
      <c r="S32" s="28">
        <f>+[1]PP!S67</f>
        <v>88.7</v>
      </c>
      <c r="T32" s="28">
        <f>+[1]PP!T67</f>
        <v>100.4</v>
      </c>
      <c r="U32" s="28">
        <f>+[1]PP!U67</f>
        <v>105.5</v>
      </c>
      <c r="V32" s="27">
        <f>+[1]PP!V67</f>
        <v>97.1</v>
      </c>
      <c r="W32" s="28">
        <f>+[1]PP!W67</f>
        <v>94.6</v>
      </c>
      <c r="X32" s="28">
        <f>+[1]PP!X67</f>
        <v>93.2</v>
      </c>
      <c r="Y32" s="28">
        <f>+[1]PP!Y67</f>
        <v>87</v>
      </c>
      <c r="Z32" s="28">
        <f>+[1]PP!Z67</f>
        <v>83.8</v>
      </c>
      <c r="AA32" s="28">
        <f>+[1]PP!AA67</f>
        <v>76.7</v>
      </c>
      <c r="AB32" s="28">
        <f>SUM(P32:AA32)</f>
        <v>1125.9000000000001</v>
      </c>
      <c r="AC32" s="46">
        <f t="shared" si="16"/>
        <v>91.200000000000045</v>
      </c>
      <c r="AD32" s="46">
        <f>+AC32/O32*100</f>
        <v>8.8141490287039748</v>
      </c>
      <c r="AE32" s="19"/>
      <c r="AF32" s="20"/>
    </row>
    <row r="33" spans="2:32" ht="18" customHeight="1" x14ac:dyDescent="0.2">
      <c r="B33" s="57" t="s">
        <v>45</v>
      </c>
      <c r="C33" s="27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f>SUM(C33:N33)</f>
        <v>0</v>
      </c>
      <c r="P33" s="27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7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f>SUM(P33:AA33)</f>
        <v>0</v>
      </c>
      <c r="AC33" s="58">
        <f t="shared" si="16"/>
        <v>0</v>
      </c>
      <c r="AD33" s="46">
        <v>0</v>
      </c>
      <c r="AE33" s="19"/>
      <c r="AF33" s="20"/>
    </row>
    <row r="34" spans="2:32" ht="18" customHeight="1" x14ac:dyDescent="0.2">
      <c r="B34" s="49" t="s">
        <v>46</v>
      </c>
      <c r="C34" s="22">
        <f t="shared" ref="C34:AB34" si="23">SUM(C35:C36)</f>
        <v>45</v>
      </c>
      <c r="D34" s="23">
        <f t="shared" si="23"/>
        <v>38.1</v>
      </c>
      <c r="E34" s="23">
        <f t="shared" si="23"/>
        <v>36.9</v>
      </c>
      <c r="F34" s="23">
        <f t="shared" si="23"/>
        <v>35.200000000000003</v>
      </c>
      <c r="G34" s="23">
        <f t="shared" si="23"/>
        <v>29.9</v>
      </c>
      <c r="H34" s="23">
        <f t="shared" si="23"/>
        <v>33.5</v>
      </c>
      <c r="I34" s="23">
        <f t="shared" si="23"/>
        <v>21.6</v>
      </c>
      <c r="J34" s="23">
        <f t="shared" si="23"/>
        <v>94.8</v>
      </c>
      <c r="K34" s="23">
        <f t="shared" si="23"/>
        <v>20</v>
      </c>
      <c r="L34" s="23">
        <f t="shared" si="23"/>
        <v>-51.1</v>
      </c>
      <c r="M34" s="23">
        <f t="shared" si="23"/>
        <v>21.3</v>
      </c>
      <c r="N34" s="23">
        <f t="shared" si="23"/>
        <v>30</v>
      </c>
      <c r="O34" s="23">
        <f t="shared" si="23"/>
        <v>355.2</v>
      </c>
      <c r="P34" s="22">
        <f t="shared" si="23"/>
        <v>28.8</v>
      </c>
      <c r="Q34" s="23">
        <f t="shared" si="23"/>
        <v>35.299999999999997</v>
      </c>
      <c r="R34" s="23">
        <f t="shared" si="23"/>
        <v>36</v>
      </c>
      <c r="S34" s="23">
        <f t="shared" si="23"/>
        <v>20.7</v>
      </c>
      <c r="T34" s="23">
        <f t="shared" si="23"/>
        <v>20.7</v>
      </c>
      <c r="U34" s="23">
        <f t="shared" si="23"/>
        <v>20.5</v>
      </c>
      <c r="V34" s="22">
        <f t="shared" si="23"/>
        <v>21.6</v>
      </c>
      <c r="W34" s="23">
        <f t="shared" si="23"/>
        <v>21.9</v>
      </c>
      <c r="X34" s="23">
        <f t="shared" si="23"/>
        <v>21</v>
      </c>
      <c r="Y34" s="23">
        <f t="shared" si="23"/>
        <v>9.6999999999999993</v>
      </c>
      <c r="Z34" s="23">
        <f t="shared" si="23"/>
        <v>8.6999999999999993</v>
      </c>
      <c r="AA34" s="23">
        <f t="shared" si="23"/>
        <v>9.1</v>
      </c>
      <c r="AB34" s="23">
        <f t="shared" si="23"/>
        <v>253.99999999999997</v>
      </c>
      <c r="AC34" s="23">
        <f t="shared" si="16"/>
        <v>-101.20000000000002</v>
      </c>
      <c r="AD34" s="23">
        <f>+AC34/O34*100</f>
        <v>-28.490990990990994</v>
      </c>
      <c r="AE34" s="19"/>
      <c r="AF34" s="20"/>
    </row>
    <row r="35" spans="2:32" ht="18" customHeight="1" x14ac:dyDescent="0.2">
      <c r="B35" s="57" t="s">
        <v>47</v>
      </c>
      <c r="C35" s="27">
        <f>+[1]PP!C72</f>
        <v>45</v>
      </c>
      <c r="D35" s="28">
        <f>+[1]PP!D72</f>
        <v>38.1</v>
      </c>
      <c r="E35" s="28">
        <f>+[1]PP!E72</f>
        <v>36.9</v>
      </c>
      <c r="F35" s="28">
        <f>+[1]PP!F72</f>
        <v>35.200000000000003</v>
      </c>
      <c r="G35" s="28">
        <f>+[1]PP!G72</f>
        <v>29.9</v>
      </c>
      <c r="H35" s="28">
        <f>+[1]PP!H72</f>
        <v>33.5</v>
      </c>
      <c r="I35" s="28">
        <f>+[1]PP!I72</f>
        <v>21.6</v>
      </c>
      <c r="J35" s="28">
        <f>+[1]PP!J72</f>
        <v>94.8</v>
      </c>
      <c r="K35" s="28">
        <f>+[1]PP!K72</f>
        <v>20</v>
      </c>
      <c r="L35" s="28">
        <f>+[1]PP!L72</f>
        <v>-51.1</v>
      </c>
      <c r="M35" s="28">
        <f>+[1]PP!M72</f>
        <v>21.3</v>
      </c>
      <c r="N35" s="28">
        <f>+[1]PP!N72</f>
        <v>30</v>
      </c>
      <c r="O35" s="29">
        <f>SUM(C35:N35)</f>
        <v>355.2</v>
      </c>
      <c r="P35" s="27">
        <f>+[1]PP!P72</f>
        <v>28.8</v>
      </c>
      <c r="Q35" s="28">
        <f>+[1]PP!Q72</f>
        <v>35.299999999999997</v>
      </c>
      <c r="R35" s="28">
        <f>+[1]PP!R72</f>
        <v>36</v>
      </c>
      <c r="S35" s="28">
        <f>+[1]PP!S72</f>
        <v>20.7</v>
      </c>
      <c r="T35" s="28">
        <f>+[1]PP!T72</f>
        <v>20.7</v>
      </c>
      <c r="U35" s="28">
        <f>+[1]PP!U72</f>
        <v>20.5</v>
      </c>
      <c r="V35" s="27">
        <f>+[1]PP!V72</f>
        <v>21.6</v>
      </c>
      <c r="W35" s="28">
        <f>+[1]PP!W72</f>
        <v>21.9</v>
      </c>
      <c r="X35" s="28">
        <f>+[1]PP!X72</f>
        <v>21</v>
      </c>
      <c r="Y35" s="28">
        <f>+[1]PP!Y72</f>
        <v>9.6999999999999993</v>
      </c>
      <c r="Z35" s="28">
        <f>+[1]PP!Z72</f>
        <v>8.6999999999999993</v>
      </c>
      <c r="AA35" s="28">
        <f>+[1]PP!AA72</f>
        <v>9.1</v>
      </c>
      <c r="AB35" s="28">
        <f>SUM(P35:AA35)</f>
        <v>253.99999999999997</v>
      </c>
      <c r="AC35" s="28">
        <f t="shared" si="16"/>
        <v>-101.20000000000002</v>
      </c>
      <c r="AD35" s="28">
        <f>+AC35/O35*100</f>
        <v>-28.490990990990994</v>
      </c>
      <c r="AE35" s="19"/>
      <c r="AF35" s="20"/>
    </row>
    <row r="36" spans="2:32" ht="18" customHeight="1" x14ac:dyDescent="0.2">
      <c r="B36" s="57" t="s">
        <v>29</v>
      </c>
      <c r="C36" s="27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9">
        <f>SUM(C36:N36)</f>
        <v>0</v>
      </c>
      <c r="P36" s="27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7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f>SUM(P36:AA36)</f>
        <v>0</v>
      </c>
      <c r="AC36" s="28">
        <f t="shared" si="16"/>
        <v>0</v>
      </c>
      <c r="AD36" s="47">
        <v>0</v>
      </c>
      <c r="AE36" s="19"/>
      <c r="AF36" s="20"/>
    </row>
    <row r="37" spans="2:32" ht="18" customHeight="1" x14ac:dyDescent="0.2">
      <c r="B37" s="49" t="s">
        <v>48</v>
      </c>
      <c r="C37" s="22">
        <f t="shared" ref="C37:AB37" si="24">+C38+C39</f>
        <v>76.8</v>
      </c>
      <c r="D37" s="23">
        <f t="shared" si="24"/>
        <v>80.5</v>
      </c>
      <c r="E37" s="23">
        <f t="shared" si="24"/>
        <v>111.5</v>
      </c>
      <c r="F37" s="23">
        <f t="shared" si="24"/>
        <v>91.6</v>
      </c>
      <c r="G37" s="23">
        <f t="shared" si="24"/>
        <v>104.7</v>
      </c>
      <c r="H37" s="23">
        <f t="shared" si="24"/>
        <v>112.4</v>
      </c>
      <c r="I37" s="23">
        <f t="shared" si="24"/>
        <v>100.7</v>
      </c>
      <c r="J37" s="23">
        <f t="shared" si="24"/>
        <v>105.1</v>
      </c>
      <c r="K37" s="23">
        <f t="shared" si="24"/>
        <v>96.5</v>
      </c>
      <c r="L37" s="23">
        <f t="shared" si="24"/>
        <v>124.8</v>
      </c>
      <c r="M37" s="23">
        <f t="shared" si="24"/>
        <v>124.5</v>
      </c>
      <c r="N37" s="23">
        <f t="shared" si="24"/>
        <v>107</v>
      </c>
      <c r="O37" s="24">
        <f t="shared" si="24"/>
        <v>1236.0999999999999</v>
      </c>
      <c r="P37" s="22">
        <f t="shared" si="24"/>
        <v>109.8</v>
      </c>
      <c r="Q37" s="23">
        <f t="shared" si="24"/>
        <v>64</v>
      </c>
      <c r="R37" s="23">
        <f t="shared" si="24"/>
        <v>88.7</v>
      </c>
      <c r="S37" s="23">
        <f t="shared" si="24"/>
        <v>114.9</v>
      </c>
      <c r="T37" s="23">
        <f t="shared" si="24"/>
        <v>135.6</v>
      </c>
      <c r="U37" s="23">
        <f t="shared" si="24"/>
        <v>113.3</v>
      </c>
      <c r="V37" s="22">
        <f t="shared" si="24"/>
        <v>117.2</v>
      </c>
      <c r="W37" s="23">
        <f t="shared" si="24"/>
        <v>110.6</v>
      </c>
      <c r="X37" s="23">
        <f t="shared" si="24"/>
        <v>130.6</v>
      </c>
      <c r="Y37" s="23">
        <f t="shared" si="24"/>
        <v>142.9</v>
      </c>
      <c r="Z37" s="23">
        <f t="shared" si="24"/>
        <v>121.9</v>
      </c>
      <c r="AA37" s="23">
        <f t="shared" si="24"/>
        <v>119.6</v>
      </c>
      <c r="AB37" s="23">
        <f t="shared" si="24"/>
        <v>1369.1000000000001</v>
      </c>
      <c r="AC37" s="23">
        <f t="shared" si="16"/>
        <v>133.00000000000023</v>
      </c>
      <c r="AD37" s="23">
        <f>+AC37/O37*100</f>
        <v>10.759647277728359</v>
      </c>
      <c r="AF37" s="20"/>
    </row>
    <row r="38" spans="2:32" ht="18" customHeight="1" x14ac:dyDescent="0.2">
      <c r="B38" s="57" t="s">
        <v>49</v>
      </c>
      <c r="C38" s="27">
        <f>+[1]PP!C77</f>
        <v>76.8</v>
      </c>
      <c r="D38" s="28">
        <f>+[1]PP!D77</f>
        <v>80.5</v>
      </c>
      <c r="E38" s="28">
        <f>+[1]PP!E77</f>
        <v>111.5</v>
      </c>
      <c r="F38" s="28">
        <f>+[1]PP!F77</f>
        <v>91.6</v>
      </c>
      <c r="G38" s="28">
        <f>+[1]PP!G77</f>
        <v>104.7</v>
      </c>
      <c r="H38" s="28">
        <f>+[1]PP!H77</f>
        <v>112.4</v>
      </c>
      <c r="I38" s="28">
        <f>+[1]PP!I77</f>
        <v>100.7</v>
      </c>
      <c r="J38" s="28">
        <f>+[1]PP!J77</f>
        <v>105.1</v>
      </c>
      <c r="K38" s="28">
        <f>+[1]PP!K77</f>
        <v>96.5</v>
      </c>
      <c r="L38" s="28">
        <f>+[1]PP!L77</f>
        <v>124.8</v>
      </c>
      <c r="M38" s="28">
        <f>+[1]PP!M77</f>
        <v>124.5</v>
      </c>
      <c r="N38" s="28">
        <f>+[1]PP!N77</f>
        <v>107</v>
      </c>
      <c r="O38" s="29">
        <f>SUM(C38:N38)</f>
        <v>1236.0999999999999</v>
      </c>
      <c r="P38" s="27">
        <f>+[1]PP!P77</f>
        <v>109.8</v>
      </c>
      <c r="Q38" s="28">
        <f>+[1]PP!Q77</f>
        <v>64</v>
      </c>
      <c r="R38" s="28">
        <f>+[1]PP!R77</f>
        <v>88.7</v>
      </c>
      <c r="S38" s="28">
        <f>+[1]PP!S77</f>
        <v>114.9</v>
      </c>
      <c r="T38" s="28">
        <f>+[1]PP!T77</f>
        <v>135.6</v>
      </c>
      <c r="U38" s="28">
        <f>+[1]PP!U77</f>
        <v>113.3</v>
      </c>
      <c r="V38" s="27">
        <f>+[1]PP!V77</f>
        <v>117.2</v>
      </c>
      <c r="W38" s="28">
        <f>+[1]PP!W77</f>
        <v>110.6</v>
      </c>
      <c r="X38" s="28">
        <f>+[1]PP!X77</f>
        <v>130.6</v>
      </c>
      <c r="Y38" s="28">
        <f>+[1]PP!Y77</f>
        <v>142.9</v>
      </c>
      <c r="Z38" s="28">
        <f>+[1]PP!Z77</f>
        <v>121.9</v>
      </c>
      <c r="AA38" s="28">
        <f>+[1]PP!AA77</f>
        <v>119.6</v>
      </c>
      <c r="AB38" s="28">
        <f>SUM(P38:AA38)</f>
        <v>1369.1000000000001</v>
      </c>
      <c r="AC38" s="28">
        <f t="shared" si="16"/>
        <v>133.00000000000023</v>
      </c>
      <c r="AD38" s="28">
        <f>+AC38/O38*100</f>
        <v>10.759647277728359</v>
      </c>
      <c r="AF38" s="20"/>
    </row>
    <row r="39" spans="2:32" ht="18" customHeight="1" x14ac:dyDescent="0.2">
      <c r="B39" s="57" t="s">
        <v>29</v>
      </c>
      <c r="C39" s="27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9">
        <f>SUM(C39:N39)</f>
        <v>0</v>
      </c>
      <c r="P39" s="27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7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f>SUM(P39:AA39)</f>
        <v>0</v>
      </c>
      <c r="AC39" s="33">
        <f t="shared" si="16"/>
        <v>0</v>
      </c>
      <c r="AD39" s="33">
        <v>0</v>
      </c>
      <c r="AF39" s="20"/>
    </row>
    <row r="40" spans="2:32" ht="18" customHeight="1" x14ac:dyDescent="0.2">
      <c r="B40" s="36" t="s">
        <v>50</v>
      </c>
      <c r="C40" s="22">
        <f t="shared" ref="C40:AB40" si="25">+C41+C48+C49</f>
        <v>3403.8999999999996</v>
      </c>
      <c r="D40" s="23">
        <f t="shared" si="25"/>
        <v>396.2</v>
      </c>
      <c r="E40" s="23">
        <f t="shared" si="25"/>
        <v>320.7</v>
      </c>
      <c r="F40" s="23">
        <f t="shared" si="25"/>
        <v>405.8</v>
      </c>
      <c r="G40" s="23">
        <f t="shared" si="25"/>
        <v>820.6</v>
      </c>
      <c r="H40" s="23">
        <f t="shared" si="25"/>
        <v>2563.6</v>
      </c>
      <c r="I40" s="23">
        <f t="shared" si="25"/>
        <v>659.3</v>
      </c>
      <c r="J40" s="23">
        <f t="shared" si="25"/>
        <v>4775.3999999999996</v>
      </c>
      <c r="K40" s="23">
        <f t="shared" si="25"/>
        <v>1126.3</v>
      </c>
      <c r="L40" s="23">
        <f t="shared" si="25"/>
        <v>687.8</v>
      </c>
      <c r="M40" s="23">
        <f t="shared" si="25"/>
        <v>1686.1</v>
      </c>
      <c r="N40" s="23">
        <f t="shared" si="25"/>
        <v>7828.0999999999995</v>
      </c>
      <c r="O40" s="24">
        <f t="shared" si="25"/>
        <v>24673.799999999996</v>
      </c>
      <c r="P40" s="22">
        <f t="shared" si="25"/>
        <v>116.7</v>
      </c>
      <c r="Q40" s="23">
        <f t="shared" si="25"/>
        <v>95.6</v>
      </c>
      <c r="R40" s="23">
        <f t="shared" si="25"/>
        <v>1555</v>
      </c>
      <c r="S40" s="23">
        <f t="shared" si="25"/>
        <v>49</v>
      </c>
      <c r="T40" s="23">
        <f t="shared" si="25"/>
        <v>52.9</v>
      </c>
      <c r="U40" s="23">
        <f t="shared" si="25"/>
        <v>7968.2</v>
      </c>
      <c r="V40" s="22">
        <f t="shared" si="25"/>
        <v>1079.3</v>
      </c>
      <c r="W40" s="23">
        <f t="shared" si="25"/>
        <v>108.5</v>
      </c>
      <c r="X40" s="23">
        <f t="shared" si="25"/>
        <v>106.8</v>
      </c>
      <c r="Y40" s="23">
        <f t="shared" si="25"/>
        <v>253.7</v>
      </c>
      <c r="Z40" s="23">
        <f t="shared" si="25"/>
        <v>141.4</v>
      </c>
      <c r="AA40" s="23">
        <f t="shared" si="25"/>
        <v>1584</v>
      </c>
      <c r="AB40" s="23">
        <f t="shared" si="25"/>
        <v>13111.1</v>
      </c>
      <c r="AC40" s="23">
        <f t="shared" si="16"/>
        <v>-11562.699999999995</v>
      </c>
      <c r="AD40" s="23">
        <f t="shared" ref="AD40:AD47" si="26">+AC40/O40*100</f>
        <v>-46.862258752198677</v>
      </c>
      <c r="AF40" s="20"/>
    </row>
    <row r="41" spans="2:32" ht="18" customHeight="1" x14ac:dyDescent="0.2">
      <c r="B41" s="25" t="s">
        <v>51</v>
      </c>
      <c r="C41" s="23">
        <f t="shared" ref="C41:AB41" si="27">+C42+C45+C47</f>
        <v>2602.6</v>
      </c>
      <c r="D41" s="23">
        <f t="shared" si="27"/>
        <v>396.2</v>
      </c>
      <c r="E41" s="23">
        <f t="shared" si="27"/>
        <v>320.7</v>
      </c>
      <c r="F41" s="23">
        <f t="shared" si="27"/>
        <v>405.8</v>
      </c>
      <c r="G41" s="23">
        <f t="shared" si="27"/>
        <v>820.6</v>
      </c>
      <c r="H41" s="23">
        <f t="shared" si="27"/>
        <v>2563.6</v>
      </c>
      <c r="I41" s="23">
        <f t="shared" si="27"/>
        <v>659.3</v>
      </c>
      <c r="J41" s="23">
        <f t="shared" si="27"/>
        <v>4775.3999999999996</v>
      </c>
      <c r="K41" s="23">
        <f t="shared" si="27"/>
        <v>1126.3</v>
      </c>
      <c r="L41" s="23">
        <f t="shared" si="27"/>
        <v>687.8</v>
      </c>
      <c r="M41" s="23">
        <f t="shared" si="27"/>
        <v>1686.1</v>
      </c>
      <c r="N41" s="23">
        <f t="shared" si="27"/>
        <v>7216.7999999999993</v>
      </c>
      <c r="O41" s="23">
        <f t="shared" si="27"/>
        <v>23261.199999999997</v>
      </c>
      <c r="P41" s="23">
        <f t="shared" si="27"/>
        <v>116.7</v>
      </c>
      <c r="Q41" s="23">
        <f t="shared" si="27"/>
        <v>95.6</v>
      </c>
      <c r="R41" s="23">
        <f t="shared" si="27"/>
        <v>1555</v>
      </c>
      <c r="S41" s="23">
        <f t="shared" si="27"/>
        <v>48.9</v>
      </c>
      <c r="T41" s="23">
        <f t="shared" si="27"/>
        <v>52.9</v>
      </c>
      <c r="U41" s="23">
        <f t="shared" si="27"/>
        <v>7968.2</v>
      </c>
      <c r="V41" s="22">
        <f t="shared" si="27"/>
        <v>1079.3</v>
      </c>
      <c r="W41" s="23">
        <f t="shared" si="27"/>
        <v>108.5</v>
      </c>
      <c r="X41" s="23">
        <f t="shared" si="27"/>
        <v>106.8</v>
      </c>
      <c r="Y41" s="23">
        <f t="shared" si="27"/>
        <v>253.7</v>
      </c>
      <c r="Z41" s="23">
        <f t="shared" si="27"/>
        <v>141.30000000000001</v>
      </c>
      <c r="AA41" s="23">
        <f t="shared" si="27"/>
        <v>1584</v>
      </c>
      <c r="AB41" s="23">
        <f t="shared" si="27"/>
        <v>13110.9</v>
      </c>
      <c r="AC41" s="23">
        <f t="shared" si="16"/>
        <v>-10150.299999999997</v>
      </c>
      <c r="AD41" s="23">
        <f t="shared" si="26"/>
        <v>-43.636183859818061</v>
      </c>
      <c r="AF41" s="20"/>
    </row>
    <row r="42" spans="2:32" ht="18" customHeight="1" x14ac:dyDescent="0.2">
      <c r="B42" s="59" t="s">
        <v>52</v>
      </c>
      <c r="C42" s="22">
        <f t="shared" ref="C42:N42" si="28">SUM(C43:C44)</f>
        <v>2500.1999999999998</v>
      </c>
      <c r="D42" s="23">
        <f t="shared" si="28"/>
        <v>0</v>
      </c>
      <c r="E42" s="23">
        <f t="shared" si="28"/>
        <v>0</v>
      </c>
      <c r="F42" s="23">
        <f t="shared" si="28"/>
        <v>0</v>
      </c>
      <c r="G42" s="23">
        <f t="shared" si="28"/>
        <v>0</v>
      </c>
      <c r="H42" s="23">
        <f t="shared" si="28"/>
        <v>1448.8</v>
      </c>
      <c r="I42" s="23">
        <f t="shared" si="28"/>
        <v>0</v>
      </c>
      <c r="J42" s="23">
        <f t="shared" ref="J42:M42" si="29">SUM(J43:J44)</f>
        <v>3669</v>
      </c>
      <c r="K42" s="23">
        <f t="shared" si="29"/>
        <v>0</v>
      </c>
      <c r="L42" s="23">
        <f t="shared" si="29"/>
        <v>0</v>
      </c>
      <c r="M42" s="23">
        <f t="shared" si="29"/>
        <v>894.1</v>
      </c>
      <c r="N42" s="23">
        <f t="shared" si="28"/>
        <v>3605.5</v>
      </c>
      <c r="O42" s="23">
        <f t="shared" ref="O42:AB42" si="30">SUM(O43:O44)</f>
        <v>12117.6</v>
      </c>
      <c r="P42" s="22">
        <f t="shared" si="30"/>
        <v>0</v>
      </c>
      <c r="Q42" s="23">
        <f t="shared" si="30"/>
        <v>0</v>
      </c>
      <c r="R42" s="23">
        <f>SUM(R43:R44)</f>
        <v>1504.3</v>
      </c>
      <c r="S42" s="23">
        <f>SUM(S43:S44)</f>
        <v>0</v>
      </c>
      <c r="T42" s="23">
        <f>SUM(T43:T44)</f>
        <v>0</v>
      </c>
      <c r="U42" s="23">
        <f>SUM(U43:U44)</f>
        <v>7929.3</v>
      </c>
      <c r="V42" s="22">
        <f>SUM(V43:V44)</f>
        <v>1000</v>
      </c>
      <c r="W42" s="23">
        <f t="shared" ref="W42:Z42" si="31">SUM(W43:W44)</f>
        <v>0</v>
      </c>
      <c r="X42" s="23">
        <f t="shared" si="31"/>
        <v>0</v>
      </c>
      <c r="Y42" s="23">
        <f t="shared" si="31"/>
        <v>0</v>
      </c>
      <c r="Z42" s="23">
        <f t="shared" si="31"/>
        <v>0</v>
      </c>
      <c r="AA42" s="23">
        <f t="shared" si="30"/>
        <v>0</v>
      </c>
      <c r="AB42" s="23">
        <f t="shared" si="30"/>
        <v>10433.6</v>
      </c>
      <c r="AC42" s="23">
        <f t="shared" si="16"/>
        <v>-1684</v>
      </c>
      <c r="AD42" s="46">
        <f t="shared" si="26"/>
        <v>-13.897141348121739</v>
      </c>
      <c r="AF42" s="20"/>
    </row>
    <row r="43" spans="2:32" ht="18" customHeight="1" x14ac:dyDescent="0.2">
      <c r="B43" s="60" t="s">
        <v>53</v>
      </c>
      <c r="C43" s="27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3669</v>
      </c>
      <c r="K43" s="28">
        <v>0</v>
      </c>
      <c r="L43" s="28">
        <v>0</v>
      </c>
      <c r="M43" s="28">
        <v>0</v>
      </c>
      <c r="N43" s="28">
        <v>3605.5</v>
      </c>
      <c r="O43" s="29">
        <f>SUM(C43:N43)</f>
        <v>7274.5</v>
      </c>
      <c r="P43" s="27">
        <v>0</v>
      </c>
      <c r="Q43" s="28">
        <v>0</v>
      </c>
      <c r="R43" s="28">
        <v>0</v>
      </c>
      <c r="S43" s="28">
        <v>0</v>
      </c>
      <c r="T43" s="28">
        <v>0</v>
      </c>
      <c r="U43" s="28">
        <v>7929.3</v>
      </c>
      <c r="V43" s="27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f>SUM(P43:AA43)</f>
        <v>7929.3</v>
      </c>
      <c r="AC43" s="28">
        <f t="shared" si="16"/>
        <v>654.80000000000018</v>
      </c>
      <c r="AD43" s="46">
        <f t="shared" si="26"/>
        <v>9.0013059316791555</v>
      </c>
      <c r="AF43" s="20"/>
    </row>
    <row r="44" spans="2:32" ht="18" customHeight="1" x14ac:dyDescent="0.2">
      <c r="B44" s="60" t="s">
        <v>54</v>
      </c>
      <c r="C44" s="27">
        <f>+[1]PP!C85</f>
        <v>2500.1999999999998</v>
      </c>
      <c r="D44" s="27">
        <f>+[1]PP!D85</f>
        <v>0</v>
      </c>
      <c r="E44" s="27">
        <f>+[1]PP!E85</f>
        <v>0</v>
      </c>
      <c r="F44" s="27">
        <f>+[1]PP!F85</f>
        <v>0</v>
      </c>
      <c r="G44" s="27">
        <f>+[1]PP!G85</f>
        <v>0</v>
      </c>
      <c r="H44" s="27">
        <f>+[1]PP!H85</f>
        <v>1448.8</v>
      </c>
      <c r="I44" s="27">
        <f>+[1]PP!I85</f>
        <v>0</v>
      </c>
      <c r="J44" s="27">
        <v>0</v>
      </c>
      <c r="K44" s="27">
        <v>0</v>
      </c>
      <c r="L44" s="27">
        <v>0</v>
      </c>
      <c r="M44" s="27">
        <v>894.1</v>
      </c>
      <c r="N44" s="27">
        <v>0</v>
      </c>
      <c r="O44" s="29">
        <f>SUM(C44:N44)</f>
        <v>4843.1000000000004</v>
      </c>
      <c r="P44" s="27">
        <v>0</v>
      </c>
      <c r="Q44" s="27">
        <v>0</v>
      </c>
      <c r="R44" s="28">
        <v>1504.3</v>
      </c>
      <c r="S44" s="27">
        <v>0</v>
      </c>
      <c r="T44" s="27">
        <v>0</v>
      </c>
      <c r="U44" s="27">
        <v>0</v>
      </c>
      <c r="V44" s="27">
        <v>1000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8">
        <f>SUM(P44:AA44)</f>
        <v>2504.3000000000002</v>
      </c>
      <c r="AC44" s="28">
        <f>+AB44-O46</f>
        <v>-2035.6999999999998</v>
      </c>
      <c r="AD44" s="46">
        <f t="shared" si="26"/>
        <v>-42.032995395511129</v>
      </c>
      <c r="AF44" s="20"/>
    </row>
    <row r="45" spans="2:32" ht="18" customHeight="1" x14ac:dyDescent="0.2">
      <c r="B45" s="31" t="s">
        <v>55</v>
      </c>
      <c r="C45" s="22">
        <f t="shared" ref="C45:AB45" si="32">SUM(C46:C46)</f>
        <v>102.3</v>
      </c>
      <c r="D45" s="23">
        <f t="shared" si="32"/>
        <v>396.2</v>
      </c>
      <c r="E45" s="23">
        <f t="shared" si="32"/>
        <v>88.8</v>
      </c>
      <c r="F45" s="23">
        <f t="shared" si="32"/>
        <v>2.7</v>
      </c>
      <c r="G45" s="23">
        <f t="shared" si="32"/>
        <v>177.4</v>
      </c>
      <c r="H45" s="23">
        <f t="shared" si="32"/>
        <v>91.2</v>
      </c>
      <c r="I45" s="23">
        <f t="shared" si="32"/>
        <v>81.400000000000006</v>
      </c>
      <c r="J45" s="23">
        <f t="shared" si="32"/>
        <v>92.5</v>
      </c>
      <c r="K45" s="23">
        <f t="shared" si="32"/>
        <v>86.6</v>
      </c>
      <c r="L45" s="23">
        <f t="shared" si="32"/>
        <v>98.4</v>
      </c>
      <c r="M45" s="23">
        <f t="shared" si="32"/>
        <v>379.1</v>
      </c>
      <c r="N45" s="23">
        <f t="shared" si="32"/>
        <v>2943.4</v>
      </c>
      <c r="O45" s="23">
        <f t="shared" si="32"/>
        <v>4540</v>
      </c>
      <c r="P45" s="22">
        <f t="shared" si="32"/>
        <v>108.9</v>
      </c>
      <c r="Q45" s="23">
        <f t="shared" si="32"/>
        <v>95.6</v>
      </c>
      <c r="R45" s="23">
        <f t="shared" si="32"/>
        <v>50.7</v>
      </c>
      <c r="S45" s="23">
        <f t="shared" si="32"/>
        <v>48.9</v>
      </c>
      <c r="T45" s="23">
        <f t="shared" si="32"/>
        <v>52.9</v>
      </c>
      <c r="U45" s="23">
        <f t="shared" si="32"/>
        <v>38.9</v>
      </c>
      <c r="V45" s="22">
        <f t="shared" si="32"/>
        <v>79.3</v>
      </c>
      <c r="W45" s="23">
        <f t="shared" si="32"/>
        <v>108.5</v>
      </c>
      <c r="X45" s="23">
        <f t="shared" si="32"/>
        <v>106.8</v>
      </c>
      <c r="Y45" s="23">
        <f t="shared" si="32"/>
        <v>253.7</v>
      </c>
      <c r="Z45" s="23">
        <f t="shared" si="32"/>
        <v>141.30000000000001</v>
      </c>
      <c r="AA45" s="23">
        <f t="shared" si="32"/>
        <v>1584</v>
      </c>
      <c r="AB45" s="23">
        <f t="shared" si="32"/>
        <v>2669.5</v>
      </c>
      <c r="AC45" s="23">
        <f>+AB45-O45</f>
        <v>-1870.5</v>
      </c>
      <c r="AD45" s="23">
        <f t="shared" si="26"/>
        <v>-41.20044052863436</v>
      </c>
      <c r="AF45" s="20"/>
    </row>
    <row r="46" spans="2:32" ht="18" customHeight="1" x14ac:dyDescent="0.2">
      <c r="B46" s="60" t="s">
        <v>56</v>
      </c>
      <c r="C46" s="61">
        <f>+[1]PP!C86</f>
        <v>102.3</v>
      </c>
      <c r="D46" s="62">
        <f>+[1]PP!D86</f>
        <v>396.2</v>
      </c>
      <c r="E46" s="62">
        <f>+[1]PP!E86</f>
        <v>88.8</v>
      </c>
      <c r="F46" s="62">
        <f>+[1]PP!F86</f>
        <v>2.7</v>
      </c>
      <c r="G46" s="62">
        <f>+[1]PP!G86</f>
        <v>177.4</v>
      </c>
      <c r="H46" s="62">
        <f>+[1]PP!H86</f>
        <v>91.2</v>
      </c>
      <c r="I46" s="62">
        <f>+[1]PP!I86</f>
        <v>81.400000000000006</v>
      </c>
      <c r="J46" s="62">
        <f>+[1]PP!J86</f>
        <v>92.5</v>
      </c>
      <c r="K46" s="62">
        <f>+[1]PP!K86</f>
        <v>86.6</v>
      </c>
      <c r="L46" s="62">
        <f>+[1]PP!L86</f>
        <v>98.4</v>
      </c>
      <c r="M46" s="62">
        <f>+[1]PP!M86</f>
        <v>379.1</v>
      </c>
      <c r="N46" s="62">
        <f>+[1]PP!N86</f>
        <v>2943.4</v>
      </c>
      <c r="O46" s="29">
        <f>SUM(C46:N46)</f>
        <v>4540</v>
      </c>
      <c r="P46" s="61">
        <f>+[1]PP!P86</f>
        <v>108.9</v>
      </c>
      <c r="Q46" s="62">
        <f>+[1]PP!Q86</f>
        <v>95.6</v>
      </c>
      <c r="R46" s="62">
        <f>+[1]PP!R86</f>
        <v>50.7</v>
      </c>
      <c r="S46" s="62">
        <f>+[1]PP!S86</f>
        <v>48.9</v>
      </c>
      <c r="T46" s="62">
        <f>+[1]PP!T86</f>
        <v>52.9</v>
      </c>
      <c r="U46" s="62">
        <f>+[1]PP!U86</f>
        <v>38.9</v>
      </c>
      <c r="V46" s="61">
        <f>+[1]PP!V86</f>
        <v>79.3</v>
      </c>
      <c r="W46" s="62">
        <f>+[1]PP!W86</f>
        <v>108.5</v>
      </c>
      <c r="X46" s="62">
        <f>+[1]PP!X86</f>
        <v>106.8</v>
      </c>
      <c r="Y46" s="62">
        <f>+[1]PP!Y86</f>
        <v>253.7</v>
      </c>
      <c r="Z46" s="62">
        <f>+[1]PP!Z86</f>
        <v>141.30000000000001</v>
      </c>
      <c r="AA46" s="62">
        <f>+[1]PP!AA86</f>
        <v>1584</v>
      </c>
      <c r="AB46" s="62">
        <f>+[1]PP!AB86</f>
        <v>2669.5</v>
      </c>
      <c r="AC46" s="28">
        <f>+AB46-O48</f>
        <v>2669.5</v>
      </c>
      <c r="AD46" s="28">
        <f t="shared" si="26"/>
        <v>58.79955947136564</v>
      </c>
      <c r="AF46" s="20"/>
    </row>
    <row r="47" spans="2:32" ht="18" customHeight="1" x14ac:dyDescent="0.2">
      <c r="B47" s="31" t="s">
        <v>57</v>
      </c>
      <c r="C47" s="63">
        <f>+[1]PP!C89</f>
        <v>0.1</v>
      </c>
      <c r="D47" s="63">
        <f>+[1]PP!D89</f>
        <v>0</v>
      </c>
      <c r="E47" s="63">
        <f>+[1]PP!E89</f>
        <v>231.9</v>
      </c>
      <c r="F47" s="63">
        <f>+[1]PP!F89</f>
        <v>403.1</v>
      </c>
      <c r="G47" s="63">
        <f>+[1]PP!G89</f>
        <v>643.20000000000005</v>
      </c>
      <c r="H47" s="63">
        <f>+[1]PP!H89</f>
        <v>1023.6</v>
      </c>
      <c r="I47" s="63">
        <f>+[1]PP!I89</f>
        <v>577.9</v>
      </c>
      <c r="J47" s="63">
        <f>+[1]PP!J89</f>
        <v>1013.9</v>
      </c>
      <c r="K47" s="63">
        <f>+[1]PP!K89</f>
        <v>1039.7</v>
      </c>
      <c r="L47" s="63">
        <f>+[1]PP!L89</f>
        <v>589.4</v>
      </c>
      <c r="M47" s="63">
        <f>+[1]PP!M89</f>
        <v>412.9</v>
      </c>
      <c r="N47" s="63">
        <f>+[1]PP!N89</f>
        <v>667.9</v>
      </c>
      <c r="O47" s="24">
        <f>SUM(C47:N47)</f>
        <v>6603.5999999999995</v>
      </c>
      <c r="P47" s="63">
        <f>+[1]PP!P89</f>
        <v>7.8</v>
      </c>
      <c r="Q47" s="63">
        <f>+[1]PP!Q89</f>
        <v>0</v>
      </c>
      <c r="R47" s="63">
        <f>+[1]PP!R89</f>
        <v>0</v>
      </c>
      <c r="S47" s="63">
        <f>+[1]PP!S89</f>
        <v>0</v>
      </c>
      <c r="T47" s="63">
        <f>+[1]PP!T89</f>
        <v>0</v>
      </c>
      <c r="U47" s="63">
        <f>+[1]PP!U89</f>
        <v>0</v>
      </c>
      <c r="V47" s="63">
        <f>+[1]PP!V89</f>
        <v>0</v>
      </c>
      <c r="W47" s="63">
        <f>+[1]PP!W89</f>
        <v>0</v>
      </c>
      <c r="X47" s="63">
        <f>+[1]PP!X89</f>
        <v>0</v>
      </c>
      <c r="Y47" s="63">
        <f>+[1]PP!Y89</f>
        <v>0</v>
      </c>
      <c r="Z47" s="63">
        <f>+[1]PP!Z89</f>
        <v>0</v>
      </c>
      <c r="AA47" s="63">
        <f>+[1]PP!AA89</f>
        <v>0</v>
      </c>
      <c r="AB47" s="63">
        <f>SUM(P47:AA47)</f>
        <v>7.8</v>
      </c>
      <c r="AC47" s="63">
        <f>+AB47-O49</f>
        <v>-1404.8</v>
      </c>
      <c r="AD47" s="23">
        <f t="shared" si="26"/>
        <v>-21.273244896723</v>
      </c>
      <c r="AF47" s="20"/>
    </row>
    <row r="48" spans="2:32" ht="18" customHeight="1" x14ac:dyDescent="0.2">
      <c r="B48" s="25" t="s">
        <v>58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24">
        <f>SUM(C48:N48)</f>
        <v>0</v>
      </c>
      <c r="P48" s="52">
        <v>0</v>
      </c>
      <c r="Q48" s="52">
        <v>0</v>
      </c>
      <c r="R48" s="52">
        <v>0</v>
      </c>
      <c r="S48" s="52">
        <v>0.1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0.1</v>
      </c>
      <c r="AA48" s="52">
        <v>0</v>
      </c>
      <c r="AB48" s="51">
        <f>SUM(P48:AA48)</f>
        <v>0.2</v>
      </c>
      <c r="AC48" s="51">
        <f>+AB48-O52</f>
        <v>-11167.699999999999</v>
      </c>
      <c r="AD48" s="64">
        <v>0</v>
      </c>
      <c r="AF48" s="20"/>
    </row>
    <row r="49" spans="2:32" ht="18" customHeight="1" x14ac:dyDescent="0.2">
      <c r="B49" s="25" t="s">
        <v>59</v>
      </c>
      <c r="C49" s="22">
        <f t="shared" ref="C49:AC49" si="33">+C50+C51</f>
        <v>801.3</v>
      </c>
      <c r="D49" s="22">
        <f t="shared" si="33"/>
        <v>0</v>
      </c>
      <c r="E49" s="22">
        <f t="shared" si="33"/>
        <v>0</v>
      </c>
      <c r="F49" s="22">
        <f t="shared" si="33"/>
        <v>0</v>
      </c>
      <c r="G49" s="22">
        <f t="shared" si="33"/>
        <v>0</v>
      </c>
      <c r="H49" s="22">
        <f t="shared" si="33"/>
        <v>0</v>
      </c>
      <c r="I49" s="22">
        <f t="shared" si="33"/>
        <v>0</v>
      </c>
      <c r="J49" s="22">
        <f t="shared" si="33"/>
        <v>0</v>
      </c>
      <c r="K49" s="22">
        <f t="shared" si="33"/>
        <v>0</v>
      </c>
      <c r="L49" s="22">
        <f t="shared" si="33"/>
        <v>0</v>
      </c>
      <c r="M49" s="22">
        <f t="shared" si="33"/>
        <v>0</v>
      </c>
      <c r="N49" s="22">
        <f t="shared" si="33"/>
        <v>611.29999999999995</v>
      </c>
      <c r="O49" s="22">
        <f t="shared" si="33"/>
        <v>1412.6</v>
      </c>
      <c r="P49" s="22">
        <f t="shared" si="33"/>
        <v>0</v>
      </c>
      <c r="Q49" s="22">
        <f t="shared" si="33"/>
        <v>0</v>
      </c>
      <c r="R49" s="22">
        <f t="shared" si="33"/>
        <v>0</v>
      </c>
      <c r="S49" s="22">
        <f t="shared" si="33"/>
        <v>0</v>
      </c>
      <c r="T49" s="22">
        <f t="shared" si="33"/>
        <v>0</v>
      </c>
      <c r="U49" s="22">
        <f t="shared" si="33"/>
        <v>0</v>
      </c>
      <c r="V49" s="22">
        <f t="shared" si="33"/>
        <v>0</v>
      </c>
      <c r="W49" s="22">
        <f t="shared" si="33"/>
        <v>0</v>
      </c>
      <c r="X49" s="22">
        <f t="shared" si="33"/>
        <v>0</v>
      </c>
      <c r="Y49" s="22">
        <f t="shared" si="33"/>
        <v>0</v>
      </c>
      <c r="Z49" s="22">
        <f t="shared" si="33"/>
        <v>0</v>
      </c>
      <c r="AA49" s="22">
        <f t="shared" si="33"/>
        <v>0</v>
      </c>
      <c r="AB49" s="22">
        <f t="shared" si="33"/>
        <v>0</v>
      </c>
      <c r="AC49" s="22">
        <f t="shared" si="33"/>
        <v>-1412.6</v>
      </c>
      <c r="AD49" s="23">
        <f>+AC49/O49*100</f>
        <v>-100</v>
      </c>
      <c r="AF49" s="20"/>
    </row>
    <row r="50" spans="2:32" ht="18" customHeight="1" x14ac:dyDescent="0.2">
      <c r="B50" s="65" t="s">
        <v>60</v>
      </c>
      <c r="C50" s="27">
        <f>+[1]PP!C94</f>
        <v>801.3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9">
        <f>SUM(C50:N50)</f>
        <v>801.3</v>
      </c>
      <c r="P50" s="27">
        <f>+[1]PP!P94</f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7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f>SUM(P50:AA50)</f>
        <v>0</v>
      </c>
      <c r="AC50" s="58">
        <f>+AB50-O50</f>
        <v>-801.3</v>
      </c>
      <c r="AD50" s="28">
        <f>+AC50/O50*100</f>
        <v>-100</v>
      </c>
      <c r="AF50" s="20"/>
    </row>
    <row r="51" spans="2:32" ht="18" customHeight="1" x14ac:dyDescent="0.2">
      <c r="B51" s="65" t="s">
        <v>29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611.29999999999995</v>
      </c>
      <c r="O51" s="29">
        <f>SUM(C51:N51)</f>
        <v>611.29999999999995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7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28">
        <f>SUM(P51:AA51)</f>
        <v>0</v>
      </c>
      <c r="AC51" s="58">
        <f>+AB51-O51</f>
        <v>-611.29999999999995</v>
      </c>
      <c r="AD51" s="47">
        <v>0</v>
      </c>
      <c r="AF51" s="20"/>
    </row>
    <row r="52" spans="2:32" ht="18" customHeight="1" x14ac:dyDescent="0.2">
      <c r="B52" s="36" t="s">
        <v>61</v>
      </c>
      <c r="C52" s="22">
        <f t="shared" ref="C52:AB52" si="34">+C53+C56</f>
        <v>0</v>
      </c>
      <c r="D52" s="23">
        <f t="shared" si="34"/>
        <v>0</v>
      </c>
      <c r="E52" s="23">
        <f t="shared" si="34"/>
        <v>826.2</v>
      </c>
      <c r="F52" s="23">
        <f t="shared" si="34"/>
        <v>0</v>
      </c>
      <c r="G52" s="23">
        <f t="shared" si="34"/>
        <v>18.600000000000001</v>
      </c>
      <c r="H52" s="23">
        <f t="shared" si="34"/>
        <v>2.6</v>
      </c>
      <c r="I52" s="23">
        <f t="shared" si="34"/>
        <v>0</v>
      </c>
      <c r="J52" s="23">
        <f t="shared" si="34"/>
        <v>0</v>
      </c>
      <c r="K52" s="23">
        <f t="shared" si="34"/>
        <v>2390.6</v>
      </c>
      <c r="L52" s="23">
        <f t="shared" si="34"/>
        <v>2415.5</v>
      </c>
      <c r="M52" s="23">
        <f t="shared" si="34"/>
        <v>2448.6</v>
      </c>
      <c r="N52" s="23">
        <f t="shared" si="34"/>
        <v>3065.8</v>
      </c>
      <c r="O52" s="23">
        <f t="shared" si="34"/>
        <v>11167.9</v>
      </c>
      <c r="P52" s="22">
        <f t="shared" si="34"/>
        <v>0</v>
      </c>
      <c r="Q52" s="23">
        <f t="shared" si="34"/>
        <v>0</v>
      </c>
      <c r="R52" s="23">
        <f t="shared" si="34"/>
        <v>2737</v>
      </c>
      <c r="S52" s="23">
        <f t="shared" si="34"/>
        <v>544.29999999999995</v>
      </c>
      <c r="T52" s="23">
        <f t="shared" si="34"/>
        <v>815.4</v>
      </c>
      <c r="U52" s="23">
        <f t="shared" si="34"/>
        <v>848.9</v>
      </c>
      <c r="V52" s="22">
        <f t="shared" si="34"/>
        <v>0</v>
      </c>
      <c r="W52" s="23">
        <f t="shared" si="34"/>
        <v>0</v>
      </c>
      <c r="X52" s="23">
        <f t="shared" si="34"/>
        <v>0</v>
      </c>
      <c r="Y52" s="23">
        <f t="shared" si="34"/>
        <v>879.19999999999993</v>
      </c>
      <c r="Z52" s="23">
        <f t="shared" si="34"/>
        <v>1699.9</v>
      </c>
      <c r="AA52" s="23">
        <f t="shared" si="34"/>
        <v>1142.4000000000001</v>
      </c>
      <c r="AB52" s="23">
        <f t="shared" si="34"/>
        <v>8667.1</v>
      </c>
      <c r="AC52" s="23">
        <f>+AB52-O52</f>
        <v>-2500.7999999999993</v>
      </c>
      <c r="AD52" s="23">
        <v>0</v>
      </c>
      <c r="AF52" s="20"/>
    </row>
    <row r="53" spans="2:32" ht="18" customHeight="1" x14ac:dyDescent="0.2">
      <c r="B53" s="68" t="s">
        <v>62</v>
      </c>
      <c r="C53" s="69">
        <f t="shared" ref="C53:AC53" si="35">+C54+C55</f>
        <v>0</v>
      </c>
      <c r="D53" s="70">
        <f t="shared" si="35"/>
        <v>0</v>
      </c>
      <c r="E53" s="70">
        <f>+E54+E55</f>
        <v>0</v>
      </c>
      <c r="F53" s="70">
        <f>+F54+F55</f>
        <v>0</v>
      </c>
      <c r="G53" s="70">
        <f>+G54+G55</f>
        <v>18.600000000000001</v>
      </c>
      <c r="H53" s="70">
        <f>+H54+H55</f>
        <v>2.6</v>
      </c>
      <c r="I53" s="70">
        <f>+I54+I55</f>
        <v>0</v>
      </c>
      <c r="J53" s="70">
        <f t="shared" ref="J53:M53" si="36">+J54+J55</f>
        <v>0</v>
      </c>
      <c r="K53" s="70">
        <f t="shared" si="36"/>
        <v>0</v>
      </c>
      <c r="L53" s="70">
        <f t="shared" si="36"/>
        <v>0</v>
      </c>
      <c r="M53" s="70">
        <f t="shared" si="36"/>
        <v>13.6</v>
      </c>
      <c r="N53" s="70">
        <f t="shared" si="35"/>
        <v>1117.1000000000001</v>
      </c>
      <c r="O53" s="70">
        <f t="shared" si="35"/>
        <v>1151.9000000000001</v>
      </c>
      <c r="P53" s="69">
        <f t="shared" si="35"/>
        <v>0</v>
      </c>
      <c r="Q53" s="70">
        <f t="shared" si="35"/>
        <v>0</v>
      </c>
      <c r="R53" s="70">
        <f>+R54+R55</f>
        <v>0</v>
      </c>
      <c r="S53" s="70">
        <f>+S54+S55</f>
        <v>0</v>
      </c>
      <c r="T53" s="70">
        <f>+T54+T55</f>
        <v>0</v>
      </c>
      <c r="U53" s="70">
        <f>+U54+U55</f>
        <v>25.3</v>
      </c>
      <c r="V53" s="69">
        <f>+V54+V55</f>
        <v>0</v>
      </c>
      <c r="W53" s="70">
        <f t="shared" ref="W53:Z53" si="37">+W54+W55</f>
        <v>0</v>
      </c>
      <c r="X53" s="70">
        <f t="shared" si="37"/>
        <v>0</v>
      </c>
      <c r="Y53" s="70">
        <f t="shared" si="37"/>
        <v>26.3</v>
      </c>
      <c r="Z53" s="70">
        <f t="shared" si="37"/>
        <v>0</v>
      </c>
      <c r="AA53" s="70">
        <f t="shared" si="35"/>
        <v>1142.4000000000001</v>
      </c>
      <c r="AB53" s="70">
        <f t="shared" si="35"/>
        <v>1194</v>
      </c>
      <c r="AC53" s="70">
        <f t="shared" si="35"/>
        <v>42.099999999999994</v>
      </c>
      <c r="AD53" s="70">
        <f>+AC53/O53*100</f>
        <v>3.6548311485371987</v>
      </c>
      <c r="AF53" s="20"/>
    </row>
    <row r="54" spans="2:32" ht="18" customHeight="1" x14ac:dyDescent="0.2">
      <c r="B54" s="71" t="s">
        <v>63</v>
      </c>
      <c r="C54" s="27">
        <f>+[1]PP!C99</f>
        <v>0</v>
      </c>
      <c r="D54" s="28">
        <f>+[1]PP!D99</f>
        <v>0</v>
      </c>
      <c r="E54" s="28">
        <f>+[1]PP!E99</f>
        <v>0</v>
      </c>
      <c r="F54" s="28">
        <f>+[1]PP!F99</f>
        <v>0</v>
      </c>
      <c r="G54" s="28">
        <f>+[1]PP!G99</f>
        <v>18.600000000000001</v>
      </c>
      <c r="H54" s="28">
        <f>+[1]PP!H99</f>
        <v>2.6</v>
      </c>
      <c r="I54" s="28">
        <f>+[1]PP!I99</f>
        <v>0</v>
      </c>
      <c r="J54" s="28">
        <f>+[1]PP!J99</f>
        <v>0</v>
      </c>
      <c r="K54" s="28">
        <f>+[1]PP!K99</f>
        <v>0</v>
      </c>
      <c r="L54" s="28">
        <f>+[1]PP!L99</f>
        <v>0</v>
      </c>
      <c r="M54" s="28">
        <f>+[1]PP!M99</f>
        <v>13.6</v>
      </c>
      <c r="N54" s="28">
        <f>+[1]PP!N99</f>
        <v>0.2</v>
      </c>
      <c r="O54" s="29">
        <f>SUM(C54:N54)</f>
        <v>35.000000000000007</v>
      </c>
      <c r="P54" s="27">
        <f>+[1]PP!P99</f>
        <v>0</v>
      </c>
      <c r="Q54" s="28">
        <f>+[1]PP!Q99</f>
        <v>0</v>
      </c>
      <c r="R54" s="28">
        <f>+[1]PP!R99</f>
        <v>0</v>
      </c>
      <c r="S54" s="28">
        <f>+[1]PP!S99</f>
        <v>0</v>
      </c>
      <c r="T54" s="28">
        <f>+[1]PP!T99</f>
        <v>0</v>
      </c>
      <c r="U54" s="28">
        <f>+[1]PP!U99</f>
        <v>25.3</v>
      </c>
      <c r="V54" s="27">
        <f>+[1]PP!V99</f>
        <v>0</v>
      </c>
      <c r="W54" s="28">
        <f>+[1]PP!W99</f>
        <v>0</v>
      </c>
      <c r="X54" s="28">
        <f>+[1]PP!X99</f>
        <v>0</v>
      </c>
      <c r="Y54" s="28">
        <f>+[1]PP!Y99</f>
        <v>26.3</v>
      </c>
      <c r="Z54" s="28">
        <v>0</v>
      </c>
      <c r="AA54" s="28">
        <v>0</v>
      </c>
      <c r="AB54" s="28">
        <f>SUM(P54:AA54)</f>
        <v>51.6</v>
      </c>
      <c r="AC54" s="28">
        <f t="shared" ref="AC54:AC90" si="38">+AB54-O54</f>
        <v>16.599999999999994</v>
      </c>
      <c r="AD54" s="28">
        <f>+AC54/O54*100</f>
        <v>47.428571428571402</v>
      </c>
      <c r="AF54" s="20"/>
    </row>
    <row r="55" spans="2:32" ht="18" customHeight="1" x14ac:dyDescent="0.2">
      <c r="B55" s="71" t="s">
        <v>64</v>
      </c>
      <c r="C55" s="27">
        <f>+[1]PP!C100</f>
        <v>0</v>
      </c>
      <c r="D55" s="28">
        <f>+[1]PP!D100</f>
        <v>0</v>
      </c>
      <c r="E55" s="28">
        <f>+[1]PP!E100</f>
        <v>0</v>
      </c>
      <c r="F55" s="28">
        <f>+[1]PP!F100</f>
        <v>0</v>
      </c>
      <c r="G55" s="28">
        <f>+[1]PP!G100</f>
        <v>0</v>
      </c>
      <c r="H55" s="28">
        <f>+[1]PP!H100</f>
        <v>0</v>
      </c>
      <c r="I55" s="28">
        <f>+[1]PP!I100</f>
        <v>0</v>
      </c>
      <c r="J55" s="28">
        <f>+[1]PP!J100</f>
        <v>0</v>
      </c>
      <c r="K55" s="28">
        <f>+[1]PP!K100</f>
        <v>0</v>
      </c>
      <c r="L55" s="28">
        <f>+[1]PP!L100</f>
        <v>0</v>
      </c>
      <c r="M55" s="28">
        <f>+[1]PP!M100</f>
        <v>0</v>
      </c>
      <c r="N55" s="28">
        <f>+[1]PP!N100</f>
        <v>1116.9000000000001</v>
      </c>
      <c r="O55" s="29">
        <f>SUM(C55:N55)</f>
        <v>1116.9000000000001</v>
      </c>
      <c r="P55" s="27">
        <f>+[1]PP!P100</f>
        <v>0</v>
      </c>
      <c r="Q55" s="28">
        <f>+[1]PP!Q100</f>
        <v>0</v>
      </c>
      <c r="R55" s="28">
        <f>+[1]PP!R100</f>
        <v>0</v>
      </c>
      <c r="S55" s="28">
        <f>+[1]PP!S100</f>
        <v>0</v>
      </c>
      <c r="T55" s="28">
        <f>+[1]PP!T100</f>
        <v>0</v>
      </c>
      <c r="U55" s="28">
        <f>+[1]PP!U100</f>
        <v>0</v>
      </c>
      <c r="V55" s="27">
        <f>+[1]PP!V100</f>
        <v>0</v>
      </c>
      <c r="W55" s="28">
        <f>+[1]PP!W100</f>
        <v>0</v>
      </c>
      <c r="X55" s="28">
        <f>+[1]PP!X100</f>
        <v>0</v>
      </c>
      <c r="Y55" s="28">
        <f>+[1]PP!Y100</f>
        <v>0</v>
      </c>
      <c r="Z55" s="28">
        <f>+[1]PP!Z100</f>
        <v>0</v>
      </c>
      <c r="AA55" s="28">
        <f>+[1]PP!AA100</f>
        <v>1142.4000000000001</v>
      </c>
      <c r="AB55" s="28">
        <f>SUM(P55:AA55)</f>
        <v>1142.4000000000001</v>
      </c>
      <c r="AC55" s="28">
        <f t="shared" si="38"/>
        <v>25.5</v>
      </c>
      <c r="AD55" s="28">
        <f>+AC55/O55*100</f>
        <v>2.2831050228310499</v>
      </c>
      <c r="AF55" s="20"/>
    </row>
    <row r="56" spans="2:32" ht="18" customHeight="1" x14ac:dyDescent="0.2">
      <c r="B56" s="72" t="s">
        <v>65</v>
      </c>
      <c r="C56" s="27">
        <f>+[1]PP!C101</f>
        <v>0</v>
      </c>
      <c r="D56" s="28">
        <f>+[1]PP!D101</f>
        <v>0</v>
      </c>
      <c r="E56" s="28">
        <f>+[1]PP!E101</f>
        <v>826.2</v>
      </c>
      <c r="F56" s="28">
        <f>+[1]PP!F101</f>
        <v>0</v>
      </c>
      <c r="G56" s="28">
        <f>+[1]PP!G101</f>
        <v>0</v>
      </c>
      <c r="H56" s="28">
        <f>+[1]PP!H101</f>
        <v>0</v>
      </c>
      <c r="I56" s="28">
        <f>+[1]PP!I101</f>
        <v>0</v>
      </c>
      <c r="J56" s="28">
        <f>+[1]PP!J101</f>
        <v>0</v>
      </c>
      <c r="K56" s="28">
        <f>+[1]PP!K101</f>
        <v>2390.6</v>
      </c>
      <c r="L56" s="28">
        <f>+[1]PP!L101</f>
        <v>2415.5</v>
      </c>
      <c r="M56" s="28">
        <f>+[1]PP!M101</f>
        <v>2435</v>
      </c>
      <c r="N56" s="28">
        <f>+[1]PP!N101</f>
        <v>1948.7</v>
      </c>
      <c r="O56" s="29">
        <f>SUM(C56:N56)</f>
        <v>10016</v>
      </c>
      <c r="P56" s="27">
        <f>+[1]PP!P101</f>
        <v>0</v>
      </c>
      <c r="Q56" s="28">
        <f>+[1]PP!Q101</f>
        <v>0</v>
      </c>
      <c r="R56" s="28">
        <f>+[1]PP!R101</f>
        <v>2737</v>
      </c>
      <c r="S56" s="28">
        <f>+[1]PP!S101</f>
        <v>544.29999999999995</v>
      </c>
      <c r="T56" s="28">
        <f>+[1]PP!T101</f>
        <v>815.4</v>
      </c>
      <c r="U56" s="28">
        <v>823.6</v>
      </c>
      <c r="V56" s="27">
        <f>+[1]PP!V101</f>
        <v>0</v>
      </c>
      <c r="W56" s="28">
        <f>+[1]PP!W101</f>
        <v>0</v>
      </c>
      <c r="X56" s="28">
        <f>+[1]PP!X101</f>
        <v>0</v>
      </c>
      <c r="Y56" s="28">
        <f>+[1]PP!Y101</f>
        <v>852.9</v>
      </c>
      <c r="Z56" s="28">
        <f>+[1]PP!Z101</f>
        <v>1699.9</v>
      </c>
      <c r="AA56" s="28">
        <f>+[1]PP!AA101</f>
        <v>0</v>
      </c>
      <c r="AB56" s="28">
        <f>SUM(P56:AA56)</f>
        <v>7473.1</v>
      </c>
      <c r="AC56" s="28">
        <f t="shared" si="38"/>
        <v>-2542.8999999999996</v>
      </c>
      <c r="AD56" s="28">
        <f t="shared" ref="AD56:AD64" si="39">+AC56/O56*100</f>
        <v>-25.3883785942492</v>
      </c>
      <c r="AF56" s="20"/>
    </row>
    <row r="57" spans="2:32" ht="21" customHeight="1" x14ac:dyDescent="0.2">
      <c r="B57" s="73" t="s">
        <v>66</v>
      </c>
      <c r="C57" s="74">
        <f t="shared" ref="C57:AB57" si="40">+C52+C8</f>
        <v>4327</v>
      </c>
      <c r="D57" s="74">
        <f t="shared" si="40"/>
        <v>1290.9000000000001</v>
      </c>
      <c r="E57" s="74">
        <f t="shared" si="40"/>
        <v>2502</v>
      </c>
      <c r="F57" s="74">
        <f t="shared" si="40"/>
        <v>1286.3</v>
      </c>
      <c r="G57" s="74">
        <f t="shared" si="40"/>
        <v>1345.1</v>
      </c>
      <c r="H57" s="74">
        <f t="shared" si="40"/>
        <v>3759.2</v>
      </c>
      <c r="I57" s="74">
        <f>+I52+I8</f>
        <v>1360.9</v>
      </c>
      <c r="J57" s="74">
        <f t="shared" ref="J57:M57" si="41">+J52+J8</f>
        <v>5554.4</v>
      </c>
      <c r="K57" s="74">
        <f t="shared" si="41"/>
        <v>4644.3999999999996</v>
      </c>
      <c r="L57" s="74">
        <f t="shared" si="41"/>
        <v>4691.3999999999996</v>
      </c>
      <c r="M57" s="74">
        <f t="shared" si="41"/>
        <v>4789.2999999999993</v>
      </c>
      <c r="N57" s="74">
        <f t="shared" si="40"/>
        <v>11645</v>
      </c>
      <c r="O57" s="74">
        <f t="shared" si="40"/>
        <v>47195.899999999994</v>
      </c>
      <c r="P57" s="74">
        <f t="shared" si="40"/>
        <v>888.2</v>
      </c>
      <c r="Q57" s="74">
        <f t="shared" si="40"/>
        <v>690.30000000000007</v>
      </c>
      <c r="R57" s="74">
        <f t="shared" si="40"/>
        <v>5112.3</v>
      </c>
      <c r="S57" s="74">
        <f t="shared" si="40"/>
        <v>1250.8999999999999</v>
      </c>
      <c r="T57" s="74">
        <f t="shared" si="40"/>
        <v>1699.2</v>
      </c>
      <c r="U57" s="74">
        <f t="shared" si="40"/>
        <v>15291.9</v>
      </c>
      <c r="V57" s="74">
        <f>+V52+V8</f>
        <v>2795.8999999999996</v>
      </c>
      <c r="W57" s="74">
        <f t="shared" ref="W57:Z57" si="42">+W52+W8</f>
        <v>827</v>
      </c>
      <c r="X57" s="74">
        <f t="shared" si="42"/>
        <v>6287.1</v>
      </c>
      <c r="Y57" s="74">
        <f t="shared" si="42"/>
        <v>2011.3000000000002</v>
      </c>
      <c r="Z57" s="74">
        <f t="shared" si="42"/>
        <v>4792.8</v>
      </c>
      <c r="AA57" s="74">
        <f t="shared" si="40"/>
        <v>8521.5999999999985</v>
      </c>
      <c r="AB57" s="74">
        <f t="shared" si="40"/>
        <v>50168.5</v>
      </c>
      <c r="AC57" s="74">
        <f t="shared" si="38"/>
        <v>2972.6000000000058</v>
      </c>
      <c r="AD57" s="75">
        <f t="shared" si="39"/>
        <v>6.2984284651844886</v>
      </c>
      <c r="AF57" s="20"/>
    </row>
    <row r="58" spans="2:32" ht="18" customHeight="1" x14ac:dyDescent="0.2">
      <c r="B58" s="21" t="s">
        <v>67</v>
      </c>
      <c r="C58" s="22">
        <f>+[1]PP!C103</f>
        <v>335.8</v>
      </c>
      <c r="D58" s="22">
        <f>+[1]PP!D103</f>
        <v>3.9</v>
      </c>
      <c r="E58" s="22">
        <f>+[1]PP!E103</f>
        <v>45.4</v>
      </c>
      <c r="F58" s="22">
        <f>+[1]PP!F103</f>
        <v>12.1</v>
      </c>
      <c r="G58" s="22">
        <f>+[1]PP!G103</f>
        <v>151.6</v>
      </c>
      <c r="H58" s="22">
        <f>+[1]PP!H103</f>
        <v>18.899999999999999</v>
      </c>
      <c r="I58" s="22">
        <f>+[1]PP!I103</f>
        <v>23.3</v>
      </c>
      <c r="J58" s="22">
        <f>+[1]PP!J103</f>
        <v>7.9</v>
      </c>
      <c r="K58" s="22">
        <f>+[1]PP!K103</f>
        <v>1.3</v>
      </c>
      <c r="L58" s="22">
        <f>+[1]PP!L103</f>
        <v>111.2</v>
      </c>
      <c r="M58" s="22">
        <f>+[1]PP!M103</f>
        <v>273</v>
      </c>
      <c r="N58" s="22">
        <f>+[1]PP!N103</f>
        <v>161.4</v>
      </c>
      <c r="O58" s="24">
        <f>+[1]PP!O103</f>
        <v>1145.8</v>
      </c>
      <c r="P58" s="22">
        <f>+[1]PP!P103</f>
        <v>20.6</v>
      </c>
      <c r="Q58" s="22">
        <f>+[1]PP!Q103</f>
        <v>1.4</v>
      </c>
      <c r="R58" s="22">
        <f>+[1]PP!R103</f>
        <v>71.3</v>
      </c>
      <c r="S58" s="22">
        <f>+[1]PP!S103</f>
        <v>10.1</v>
      </c>
      <c r="T58" s="22">
        <f>+[1]PP!T103</f>
        <v>38.799999999999997</v>
      </c>
      <c r="U58" s="22">
        <f>+[1]PP!U103</f>
        <v>4.8</v>
      </c>
      <c r="V58" s="22">
        <f>+[1]PP!V103</f>
        <v>273.10000000000002</v>
      </c>
      <c r="W58" s="22">
        <f>+[1]PP!W103</f>
        <v>35.6</v>
      </c>
      <c r="X58" s="22">
        <f>+[1]PP!X103</f>
        <v>24.9</v>
      </c>
      <c r="Y58" s="22">
        <f>+[1]PP!Y103</f>
        <v>86.6</v>
      </c>
      <c r="Z58" s="22">
        <f>+[1]PP!Z103</f>
        <v>198.7</v>
      </c>
      <c r="AA58" s="22">
        <f>+[1]PP!AA103</f>
        <v>207</v>
      </c>
      <c r="AB58" s="23">
        <f>SUM(P58:AA58)</f>
        <v>972.90000000000009</v>
      </c>
      <c r="AC58" s="23">
        <f t="shared" si="38"/>
        <v>-172.89999999999986</v>
      </c>
      <c r="AD58" s="24">
        <f t="shared" si="39"/>
        <v>-15.089893524175238</v>
      </c>
      <c r="AF58" s="20"/>
    </row>
    <row r="59" spans="2:32" ht="18" customHeight="1" x14ac:dyDescent="0.2">
      <c r="B59" s="21" t="s">
        <v>68</v>
      </c>
      <c r="C59" s="76">
        <f t="shared" ref="C59:AB59" si="43">+C64+C60+C76</f>
        <v>17912.2</v>
      </c>
      <c r="D59" s="77">
        <f t="shared" si="43"/>
        <v>135220.4</v>
      </c>
      <c r="E59" s="77">
        <f t="shared" si="43"/>
        <v>825.9</v>
      </c>
      <c r="F59" s="77">
        <f t="shared" si="43"/>
        <v>228.9</v>
      </c>
      <c r="G59" s="77">
        <f t="shared" si="43"/>
        <v>183.6</v>
      </c>
      <c r="H59" s="77">
        <f t="shared" si="43"/>
        <v>82719.599999999991</v>
      </c>
      <c r="I59" s="77">
        <f t="shared" si="43"/>
        <v>4319.3999999999996</v>
      </c>
      <c r="J59" s="77">
        <f t="shared" si="43"/>
        <v>212.5</v>
      </c>
      <c r="K59" s="77">
        <f t="shared" si="43"/>
        <v>32301</v>
      </c>
      <c r="L59" s="77">
        <f t="shared" si="43"/>
        <v>1109</v>
      </c>
      <c r="M59" s="77">
        <f t="shared" si="43"/>
        <v>1540.3</v>
      </c>
      <c r="N59" s="77">
        <f t="shared" si="43"/>
        <v>3401.1</v>
      </c>
      <c r="O59" s="77">
        <f t="shared" si="43"/>
        <v>279973.90000000002</v>
      </c>
      <c r="P59" s="76">
        <f t="shared" si="43"/>
        <v>48395.399999999994</v>
      </c>
      <c r="Q59" s="77">
        <f t="shared" si="43"/>
        <v>105966.7</v>
      </c>
      <c r="R59" s="77">
        <f t="shared" si="43"/>
        <v>12799.599999999999</v>
      </c>
      <c r="S59" s="77">
        <f t="shared" si="43"/>
        <v>8553.1</v>
      </c>
      <c r="T59" s="77">
        <f t="shared" si="43"/>
        <v>7238.2999999999993</v>
      </c>
      <c r="U59" s="77">
        <f t="shared" si="43"/>
        <v>26584.400000000001</v>
      </c>
      <c r="V59" s="76">
        <f>+V64+V60+V76</f>
        <v>28797.5</v>
      </c>
      <c r="W59" s="77">
        <f t="shared" ref="W59:Z59" si="44">+W64+W60+W76</f>
        <v>3012.2</v>
      </c>
      <c r="X59" s="77">
        <f t="shared" si="44"/>
        <v>31192.2</v>
      </c>
      <c r="Y59" s="77">
        <f t="shared" si="44"/>
        <v>2646.3</v>
      </c>
      <c r="Z59" s="77">
        <f t="shared" si="44"/>
        <v>12328.3</v>
      </c>
      <c r="AA59" s="77">
        <f t="shared" si="43"/>
        <v>10605.1</v>
      </c>
      <c r="AB59" s="77">
        <f t="shared" si="43"/>
        <v>298119.09999999998</v>
      </c>
      <c r="AC59" s="77">
        <f t="shared" si="38"/>
        <v>18145.199999999953</v>
      </c>
      <c r="AD59" s="78">
        <f t="shared" si="39"/>
        <v>6.4810326962620275</v>
      </c>
      <c r="AF59" s="20"/>
    </row>
    <row r="60" spans="2:32" ht="18" customHeight="1" x14ac:dyDescent="0.2">
      <c r="B60" s="79" t="s">
        <v>69</v>
      </c>
      <c r="C60" s="80">
        <f>+C62+C63+C61</f>
        <v>149.5</v>
      </c>
      <c r="D60" s="80">
        <f t="shared" ref="D60:AB60" si="45">+D62+D63+D61</f>
        <v>224.3</v>
      </c>
      <c r="E60" s="80">
        <f t="shared" si="45"/>
        <v>11.4</v>
      </c>
      <c r="F60" s="80">
        <f t="shared" si="45"/>
        <v>121.7</v>
      </c>
      <c r="G60" s="80">
        <f t="shared" si="45"/>
        <v>8.6999999999999993</v>
      </c>
      <c r="H60" s="80">
        <f t="shared" si="45"/>
        <v>0</v>
      </c>
      <c r="I60" s="80">
        <f t="shared" si="45"/>
        <v>27.5</v>
      </c>
      <c r="J60" s="80">
        <f t="shared" si="45"/>
        <v>27.9</v>
      </c>
      <c r="K60" s="80">
        <f t="shared" si="45"/>
        <v>53.7</v>
      </c>
      <c r="L60" s="80">
        <f t="shared" si="45"/>
        <v>117.4</v>
      </c>
      <c r="M60" s="80">
        <f t="shared" si="45"/>
        <v>0</v>
      </c>
      <c r="N60" s="80">
        <f t="shared" si="45"/>
        <v>0</v>
      </c>
      <c r="O60" s="80">
        <f t="shared" si="45"/>
        <v>742.1</v>
      </c>
      <c r="P60" s="80">
        <f t="shared" si="45"/>
        <v>238.7</v>
      </c>
      <c r="Q60" s="80">
        <f t="shared" si="45"/>
        <v>107.4</v>
      </c>
      <c r="R60" s="80">
        <f t="shared" si="45"/>
        <v>27.3</v>
      </c>
      <c r="S60" s="80">
        <f t="shared" si="45"/>
        <v>0</v>
      </c>
      <c r="T60" s="80">
        <f t="shared" si="45"/>
        <v>180.2</v>
      </c>
      <c r="U60" s="80">
        <f t="shared" si="45"/>
        <v>0</v>
      </c>
      <c r="V60" s="80">
        <f t="shared" si="45"/>
        <v>1706.4</v>
      </c>
      <c r="W60" s="80">
        <f t="shared" si="45"/>
        <v>28.6</v>
      </c>
      <c r="X60" s="80">
        <f t="shared" si="45"/>
        <v>849.5</v>
      </c>
      <c r="Y60" s="80">
        <f t="shared" si="45"/>
        <v>120.4</v>
      </c>
      <c r="Z60" s="80">
        <f t="shared" si="45"/>
        <v>0</v>
      </c>
      <c r="AA60" s="80">
        <f t="shared" si="45"/>
        <v>83.1</v>
      </c>
      <c r="AB60" s="80">
        <f t="shared" si="45"/>
        <v>3341.6</v>
      </c>
      <c r="AC60" s="81">
        <f t="shared" si="38"/>
        <v>2599.5</v>
      </c>
      <c r="AD60" s="82">
        <f t="shared" si="39"/>
        <v>350.28971836679693</v>
      </c>
      <c r="AF60" s="20"/>
    </row>
    <row r="61" spans="2:32" ht="18" customHeight="1" x14ac:dyDescent="0.2">
      <c r="B61" s="83" t="s">
        <v>70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84">
        <v>0</v>
      </c>
      <c r="O61" s="85">
        <f>SUM(C61:N61)</f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1676.2</v>
      </c>
      <c r="W61" s="86">
        <v>0</v>
      </c>
      <c r="X61" s="86">
        <v>849.5</v>
      </c>
      <c r="Y61" s="87">
        <v>0</v>
      </c>
      <c r="Z61" s="87">
        <v>0</v>
      </c>
      <c r="AA61" s="87">
        <v>0</v>
      </c>
      <c r="AB61" s="86">
        <f>SUM(P61:AA61)</f>
        <v>2525.6999999999998</v>
      </c>
      <c r="AC61" s="86">
        <f t="shared" si="38"/>
        <v>2525.6999999999998</v>
      </c>
      <c r="AD61" s="85" t="e">
        <f t="shared" si="39"/>
        <v>#DIV/0!</v>
      </c>
      <c r="AF61" s="20"/>
    </row>
    <row r="62" spans="2:32" ht="18" customHeight="1" x14ac:dyDescent="0.2">
      <c r="B62" s="83" t="s">
        <v>71</v>
      </c>
      <c r="C62" s="84">
        <f>+[1]PP!C107</f>
        <v>0</v>
      </c>
      <c r="D62" s="86">
        <f>+[1]PP!D107</f>
        <v>32.200000000000003</v>
      </c>
      <c r="E62" s="86">
        <f>+[1]PP!E107</f>
        <v>0</v>
      </c>
      <c r="F62" s="86">
        <f>+[1]PP!F107</f>
        <v>121.7</v>
      </c>
      <c r="G62" s="86">
        <f>+[1]PP!G107</f>
        <v>8.6999999999999993</v>
      </c>
      <c r="H62" s="86">
        <f>+[1]PP!H107</f>
        <v>0</v>
      </c>
      <c r="I62" s="86">
        <f>+[1]PP!I107</f>
        <v>27.5</v>
      </c>
      <c r="J62" s="86">
        <f>+[1]PP!J107</f>
        <v>27.9</v>
      </c>
      <c r="K62" s="86">
        <f>+[1]PP!K107</f>
        <v>53.7</v>
      </c>
      <c r="L62" s="86">
        <f>+[1]PP!L107</f>
        <v>117.4</v>
      </c>
      <c r="M62" s="86">
        <f>+[1]PP!M107</f>
        <v>0</v>
      </c>
      <c r="N62" s="86">
        <f>+[1]PP!N107</f>
        <v>0</v>
      </c>
      <c r="O62" s="85">
        <f>SUM(C62:N62)</f>
        <v>389.1</v>
      </c>
      <c r="P62" s="84">
        <f>+[1]PP!P107</f>
        <v>0</v>
      </c>
      <c r="Q62" s="86">
        <f>+[1]PP!Q107</f>
        <v>107.4</v>
      </c>
      <c r="R62" s="86">
        <f>+[1]PP!R107</f>
        <v>27.3</v>
      </c>
      <c r="S62" s="86">
        <f>+[1]PP!S107</f>
        <v>0</v>
      </c>
      <c r="T62" s="86">
        <f>+[1]PP!T107</f>
        <v>180.2</v>
      </c>
      <c r="U62" s="86">
        <f>+[1]PP!U107</f>
        <v>0</v>
      </c>
      <c r="V62" s="84">
        <f>+[1]PP!V107</f>
        <v>30.2</v>
      </c>
      <c r="W62" s="86">
        <f>+[1]PP!W107</f>
        <v>28.6</v>
      </c>
      <c r="X62" s="86">
        <f>+[1]PP!X107</f>
        <v>0</v>
      </c>
      <c r="Y62" s="86">
        <f>+[1]PP!Y107</f>
        <v>120.4</v>
      </c>
      <c r="Z62" s="86">
        <f>+[1]PP!Z107</f>
        <v>0</v>
      </c>
      <c r="AA62" s="86">
        <f>+[1]PP!AA107</f>
        <v>83.1</v>
      </c>
      <c r="AB62" s="86">
        <f>SUM(P62:AA62)</f>
        <v>577.20000000000005</v>
      </c>
      <c r="AC62" s="86">
        <f t="shared" si="38"/>
        <v>188.10000000000002</v>
      </c>
      <c r="AD62" s="85">
        <f t="shared" si="39"/>
        <v>48.342328450269854</v>
      </c>
      <c r="AF62" s="20"/>
    </row>
    <row r="63" spans="2:32" ht="18" customHeight="1" x14ac:dyDescent="0.2">
      <c r="B63" s="83" t="s">
        <v>72</v>
      </c>
      <c r="C63" s="84">
        <f>+[1]PP!C108</f>
        <v>149.5</v>
      </c>
      <c r="D63" s="86">
        <f>+[1]PP!D108</f>
        <v>192.1</v>
      </c>
      <c r="E63" s="86">
        <f>+[1]PP!E108</f>
        <v>11.4</v>
      </c>
      <c r="F63" s="86">
        <f>+[1]PP!F108</f>
        <v>0</v>
      </c>
      <c r="G63" s="86">
        <f>+[1]PP!G108</f>
        <v>0</v>
      </c>
      <c r="H63" s="86">
        <f>+[1]PP!H108</f>
        <v>0</v>
      </c>
      <c r="I63" s="86">
        <f>+[1]PP!I108</f>
        <v>0</v>
      </c>
      <c r="J63" s="86">
        <f>+[1]PP!J108</f>
        <v>0</v>
      </c>
      <c r="K63" s="86">
        <f>+[1]PP!K108</f>
        <v>0</v>
      </c>
      <c r="L63" s="86">
        <f>+[1]PP!L108</f>
        <v>0</v>
      </c>
      <c r="M63" s="86">
        <f>+[1]PP!M108</f>
        <v>0</v>
      </c>
      <c r="N63" s="86">
        <f>+[1]PP!N108</f>
        <v>0</v>
      </c>
      <c r="O63" s="85">
        <f>SUM(C63:N63)</f>
        <v>353</v>
      </c>
      <c r="P63" s="84">
        <f>+[1]PP!P108</f>
        <v>238.7</v>
      </c>
      <c r="Q63" s="86">
        <f>+[1]PP!Q108</f>
        <v>0</v>
      </c>
      <c r="R63" s="86">
        <f>+[1]PP!R108</f>
        <v>0</v>
      </c>
      <c r="S63" s="86">
        <f>+[1]PP!S108</f>
        <v>0</v>
      </c>
      <c r="T63" s="86">
        <f>+[1]PP!T108</f>
        <v>0</v>
      </c>
      <c r="U63" s="86">
        <f>+[1]PP!U108</f>
        <v>0</v>
      </c>
      <c r="V63" s="84">
        <f>+[1]PP!V108</f>
        <v>0</v>
      </c>
      <c r="W63" s="86">
        <f>+[1]PP!W108</f>
        <v>0</v>
      </c>
      <c r="X63" s="86">
        <f>+[1]PP!X108</f>
        <v>0</v>
      </c>
      <c r="Y63" s="86">
        <f>+[1]PP!Y108</f>
        <v>0</v>
      </c>
      <c r="Z63" s="86">
        <f>+[1]PP!Z108</f>
        <v>0</v>
      </c>
      <c r="AA63" s="86">
        <f>+[1]PP!AA108</f>
        <v>0</v>
      </c>
      <c r="AB63" s="86">
        <f>SUM(P63:AA63)</f>
        <v>238.7</v>
      </c>
      <c r="AC63" s="86">
        <f t="shared" si="38"/>
        <v>-114.30000000000001</v>
      </c>
      <c r="AD63" s="85">
        <f t="shared" si="39"/>
        <v>-32.379603399433435</v>
      </c>
      <c r="AF63" s="20"/>
    </row>
    <row r="64" spans="2:32" ht="18" customHeight="1" x14ac:dyDescent="0.2">
      <c r="B64" s="79" t="s">
        <v>73</v>
      </c>
      <c r="C64" s="80">
        <f t="shared" ref="C64:AB64" si="46">+C65+C67</f>
        <v>17762.7</v>
      </c>
      <c r="D64" s="81">
        <f t="shared" si="46"/>
        <v>134996.1</v>
      </c>
      <c r="E64" s="81">
        <f t="shared" si="46"/>
        <v>814.5</v>
      </c>
      <c r="F64" s="81">
        <f t="shared" si="46"/>
        <v>107.2</v>
      </c>
      <c r="G64" s="81">
        <f t="shared" si="46"/>
        <v>174.9</v>
      </c>
      <c r="H64" s="81">
        <f t="shared" si="46"/>
        <v>82159.399999999994</v>
      </c>
      <c r="I64" s="81">
        <f t="shared" si="46"/>
        <v>4291.8999999999996</v>
      </c>
      <c r="J64" s="81">
        <f t="shared" si="46"/>
        <v>184.6</v>
      </c>
      <c r="K64" s="81">
        <f t="shared" si="46"/>
        <v>31675.1</v>
      </c>
      <c r="L64" s="81">
        <f t="shared" ref="L64:Y64" si="47">+L65+L67+L69</f>
        <v>991.6</v>
      </c>
      <c r="M64" s="81">
        <f t="shared" si="47"/>
        <v>1540.3</v>
      </c>
      <c r="N64" s="81">
        <f t="shared" si="47"/>
        <v>3401.1</v>
      </c>
      <c r="O64" s="81">
        <f t="shared" si="47"/>
        <v>278099.40000000002</v>
      </c>
      <c r="P64" s="81">
        <f t="shared" si="47"/>
        <v>48156.7</v>
      </c>
      <c r="Q64" s="81">
        <f t="shared" si="47"/>
        <v>103407.90000000001</v>
      </c>
      <c r="R64" s="81">
        <f t="shared" si="47"/>
        <v>11361.4</v>
      </c>
      <c r="S64" s="81">
        <f t="shared" si="47"/>
        <v>7618.6</v>
      </c>
      <c r="T64" s="81">
        <f t="shared" si="47"/>
        <v>5898.4</v>
      </c>
      <c r="U64" s="81">
        <f t="shared" si="47"/>
        <v>20992.9</v>
      </c>
      <c r="V64" s="80">
        <f t="shared" si="47"/>
        <v>20383.599999999999</v>
      </c>
      <c r="W64" s="81">
        <f t="shared" si="47"/>
        <v>2983.6</v>
      </c>
      <c r="X64" s="81">
        <f t="shared" si="47"/>
        <v>30342.7</v>
      </c>
      <c r="Y64" s="81">
        <f t="shared" si="47"/>
        <v>2525.9</v>
      </c>
      <c r="Z64" s="81">
        <f>+Z65+Z67+Z69</f>
        <v>12328.3</v>
      </c>
      <c r="AA64" s="81">
        <f>+AA65+AA67+AA69</f>
        <v>10522</v>
      </c>
      <c r="AB64" s="81">
        <f t="shared" si="46"/>
        <v>276522</v>
      </c>
      <c r="AC64" s="81">
        <f t="shared" si="38"/>
        <v>-1577.4000000000233</v>
      </c>
      <c r="AD64" s="85">
        <f t="shared" si="39"/>
        <v>-0.56720726474060112</v>
      </c>
      <c r="AF64" s="20"/>
    </row>
    <row r="65" spans="2:32" ht="18" customHeight="1" x14ac:dyDescent="0.2">
      <c r="B65" s="88" t="s">
        <v>74</v>
      </c>
      <c r="C65" s="89">
        <f t="shared" ref="C65:AB65" si="48">+C66</f>
        <v>0</v>
      </c>
      <c r="D65" s="87">
        <f t="shared" si="48"/>
        <v>0</v>
      </c>
      <c r="E65" s="87">
        <f t="shared" si="48"/>
        <v>0</v>
      </c>
      <c r="F65" s="87">
        <f t="shared" si="48"/>
        <v>0</v>
      </c>
      <c r="G65" s="87">
        <f t="shared" si="48"/>
        <v>0</v>
      </c>
      <c r="H65" s="87">
        <f t="shared" si="48"/>
        <v>0</v>
      </c>
      <c r="I65" s="87">
        <f t="shared" si="48"/>
        <v>0</v>
      </c>
      <c r="J65" s="87">
        <f t="shared" si="48"/>
        <v>0</v>
      </c>
      <c r="K65" s="87">
        <f t="shared" si="48"/>
        <v>0</v>
      </c>
      <c r="L65" s="87">
        <f t="shared" si="48"/>
        <v>0</v>
      </c>
      <c r="M65" s="87">
        <f t="shared" si="48"/>
        <v>0</v>
      </c>
      <c r="N65" s="87">
        <f t="shared" si="48"/>
        <v>0</v>
      </c>
      <c r="O65" s="87">
        <f t="shared" si="48"/>
        <v>0</v>
      </c>
      <c r="P65" s="89">
        <f t="shared" si="48"/>
        <v>0</v>
      </c>
      <c r="Q65" s="87">
        <f t="shared" si="48"/>
        <v>0</v>
      </c>
      <c r="R65" s="87">
        <f t="shared" si="48"/>
        <v>0</v>
      </c>
      <c r="S65" s="87">
        <f t="shared" si="48"/>
        <v>0</v>
      </c>
      <c r="T65" s="87">
        <f t="shared" si="48"/>
        <v>0</v>
      </c>
      <c r="U65" s="87">
        <f t="shared" si="48"/>
        <v>0</v>
      </c>
      <c r="V65" s="89">
        <f t="shared" si="48"/>
        <v>0</v>
      </c>
      <c r="W65" s="87">
        <f t="shared" si="48"/>
        <v>0</v>
      </c>
      <c r="X65" s="87">
        <f t="shared" si="48"/>
        <v>0</v>
      </c>
      <c r="Y65" s="87">
        <f t="shared" si="48"/>
        <v>0</v>
      </c>
      <c r="Z65" s="87">
        <f t="shared" si="48"/>
        <v>0</v>
      </c>
      <c r="AA65" s="87">
        <f t="shared" si="48"/>
        <v>0</v>
      </c>
      <c r="AB65" s="87">
        <f t="shared" si="48"/>
        <v>0</v>
      </c>
      <c r="AC65" s="70">
        <f t="shared" si="38"/>
        <v>0</v>
      </c>
      <c r="AD65" s="90">
        <v>0</v>
      </c>
      <c r="AF65" s="20"/>
    </row>
    <row r="66" spans="2:32" ht="18" customHeight="1" x14ac:dyDescent="0.2">
      <c r="B66" s="30" t="s">
        <v>75</v>
      </c>
      <c r="C66" s="84">
        <f>+[1]PP!C111</f>
        <v>0</v>
      </c>
      <c r="D66" s="86">
        <f>+[1]PP!D111</f>
        <v>0</v>
      </c>
      <c r="E66" s="86">
        <f>+[1]PP!E111</f>
        <v>0</v>
      </c>
      <c r="F66" s="86">
        <f>+[1]PP!F111</f>
        <v>0</v>
      </c>
      <c r="G66" s="86">
        <f>+[1]PP!G111</f>
        <v>0</v>
      </c>
      <c r="H66" s="86">
        <f>+[1]PP!H111</f>
        <v>0</v>
      </c>
      <c r="I66" s="86">
        <f>+[1]PP!I111</f>
        <v>0</v>
      </c>
      <c r="J66" s="86">
        <f>+[1]PP!J111</f>
        <v>0</v>
      </c>
      <c r="K66" s="86">
        <f>+[1]PP!K111</f>
        <v>0</v>
      </c>
      <c r="L66" s="86">
        <f>+[1]PP!L111</f>
        <v>0</v>
      </c>
      <c r="M66" s="86">
        <f>+[1]PP!M111</f>
        <v>0</v>
      </c>
      <c r="N66" s="86">
        <f>+[1]PP!N111</f>
        <v>0</v>
      </c>
      <c r="O66" s="85">
        <f>SUM(C66:N66)</f>
        <v>0</v>
      </c>
      <c r="P66" s="84">
        <f>+[1]PP!P111</f>
        <v>0</v>
      </c>
      <c r="Q66" s="86">
        <f>+[1]PP!Q111</f>
        <v>0</v>
      </c>
      <c r="R66" s="86">
        <f>+[1]PP!R111</f>
        <v>0</v>
      </c>
      <c r="S66" s="86">
        <f>+[1]PP!S111</f>
        <v>0</v>
      </c>
      <c r="T66" s="86">
        <f>+[1]PP!T111</f>
        <v>0</v>
      </c>
      <c r="U66" s="86">
        <f>+[1]PP!U111</f>
        <v>0</v>
      </c>
      <c r="V66" s="84">
        <f>+[1]PP!V111</f>
        <v>0</v>
      </c>
      <c r="W66" s="86">
        <f>+[1]PP!W111</f>
        <v>0</v>
      </c>
      <c r="X66" s="86">
        <f>+[1]PP!X111</f>
        <v>0</v>
      </c>
      <c r="Y66" s="86">
        <f>+[1]PP!Y111</f>
        <v>0</v>
      </c>
      <c r="Z66" s="86">
        <f>+[1]PP!Z111</f>
        <v>0</v>
      </c>
      <c r="AA66" s="86">
        <f>+[1]PP!AA111</f>
        <v>0</v>
      </c>
      <c r="AB66" s="86">
        <f>SUM(P66:AA66)</f>
        <v>0</v>
      </c>
      <c r="AC66" s="28">
        <f t="shared" si="38"/>
        <v>0</v>
      </c>
      <c r="AD66" s="90">
        <v>0</v>
      </c>
      <c r="AF66" s="20"/>
    </row>
    <row r="67" spans="2:32" ht="18" customHeight="1" x14ac:dyDescent="0.2">
      <c r="B67" s="88" t="s">
        <v>76</v>
      </c>
      <c r="C67" s="89">
        <f t="shared" ref="C67:AA67" si="49">+C70+C73</f>
        <v>17762.7</v>
      </c>
      <c r="D67" s="87">
        <f t="shared" si="49"/>
        <v>134996.1</v>
      </c>
      <c r="E67" s="87">
        <f t="shared" si="49"/>
        <v>814.5</v>
      </c>
      <c r="F67" s="87">
        <f t="shared" si="49"/>
        <v>107.2</v>
      </c>
      <c r="G67" s="87">
        <f t="shared" si="49"/>
        <v>174.9</v>
      </c>
      <c r="H67" s="87">
        <f t="shared" si="49"/>
        <v>82159.399999999994</v>
      </c>
      <c r="I67" s="87">
        <f t="shared" si="49"/>
        <v>4291.8999999999996</v>
      </c>
      <c r="J67" s="87">
        <f t="shared" si="49"/>
        <v>184.6</v>
      </c>
      <c r="K67" s="87">
        <f t="shared" si="49"/>
        <v>31675.1</v>
      </c>
      <c r="L67" s="87">
        <f t="shared" si="49"/>
        <v>991.6</v>
      </c>
      <c r="M67" s="87">
        <f t="shared" si="49"/>
        <v>1540.3</v>
      </c>
      <c r="N67" s="87">
        <f t="shared" si="49"/>
        <v>3401.1</v>
      </c>
      <c r="O67" s="87">
        <f t="shared" si="49"/>
        <v>278099.40000000002</v>
      </c>
      <c r="P67" s="89">
        <f t="shared" si="49"/>
        <v>48156.7</v>
      </c>
      <c r="Q67" s="87">
        <f t="shared" si="49"/>
        <v>103407.90000000001</v>
      </c>
      <c r="R67" s="87">
        <f t="shared" si="49"/>
        <v>11361.4</v>
      </c>
      <c r="S67" s="87">
        <f t="shared" si="49"/>
        <v>7618.6</v>
      </c>
      <c r="T67" s="87">
        <f t="shared" si="49"/>
        <v>5898.4</v>
      </c>
      <c r="U67" s="87">
        <f t="shared" si="49"/>
        <v>20992.9</v>
      </c>
      <c r="V67" s="89">
        <f t="shared" si="49"/>
        <v>20383.599999999999</v>
      </c>
      <c r="W67" s="87">
        <f t="shared" si="49"/>
        <v>2983.6</v>
      </c>
      <c r="X67" s="87">
        <f t="shared" si="49"/>
        <v>30342.7</v>
      </c>
      <c r="Y67" s="87">
        <f t="shared" si="49"/>
        <v>2525.9</v>
      </c>
      <c r="Z67" s="87">
        <f t="shared" si="49"/>
        <v>12328.3</v>
      </c>
      <c r="AA67" s="87">
        <f t="shared" si="49"/>
        <v>10522</v>
      </c>
      <c r="AB67" s="87">
        <f>+AB70+AB73+AB69</f>
        <v>276522</v>
      </c>
      <c r="AC67" s="70">
        <f t="shared" si="38"/>
        <v>-1577.4000000000233</v>
      </c>
      <c r="AD67" s="91">
        <f>+AC67/O67*100</f>
        <v>-0.56720726474060112</v>
      </c>
      <c r="AF67" s="20"/>
    </row>
    <row r="68" spans="2:32" ht="18" hidden="1" customHeight="1" x14ac:dyDescent="0.2">
      <c r="B68" s="92" t="s">
        <v>77</v>
      </c>
      <c r="C68" s="76">
        <v>0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6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6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f>SUM(P68:AA68)</f>
        <v>0</v>
      </c>
      <c r="AC68" s="23">
        <f t="shared" si="38"/>
        <v>0</v>
      </c>
      <c r="AD68" s="85" t="e">
        <f>+AC68/O68*100</f>
        <v>#DIV/0!</v>
      </c>
      <c r="AF68" s="20"/>
    </row>
    <row r="69" spans="2:32" ht="18" customHeight="1" x14ac:dyDescent="0.2">
      <c r="B69" s="92" t="s">
        <v>78</v>
      </c>
      <c r="C69" s="76">
        <f>+[1]PP!C113</f>
        <v>0</v>
      </c>
      <c r="D69" s="76">
        <f>+[1]PP!D113</f>
        <v>0</v>
      </c>
      <c r="E69" s="76">
        <f>+[1]PP!E113</f>
        <v>0</v>
      </c>
      <c r="F69" s="76">
        <f>+[1]PP!F113</f>
        <v>0</v>
      </c>
      <c r="G69" s="76">
        <f>+[1]PP!G113</f>
        <v>0</v>
      </c>
      <c r="H69" s="76">
        <f>+[1]PP!H113</f>
        <v>0</v>
      </c>
      <c r="I69" s="76">
        <f>+[1]PP!I113</f>
        <v>0</v>
      </c>
      <c r="J69" s="76">
        <f>+[1]PP!J113</f>
        <v>0</v>
      </c>
      <c r="K69" s="76">
        <f>+[1]PP!K113</f>
        <v>0</v>
      </c>
      <c r="L69" s="76">
        <f>+[1]PP!L113</f>
        <v>0</v>
      </c>
      <c r="M69" s="76">
        <f>+[1]PP!M113</f>
        <v>0</v>
      </c>
      <c r="N69" s="76">
        <f>+[1]PP!N113</f>
        <v>0</v>
      </c>
      <c r="O69" s="24">
        <f>SUM(C69:N69)</f>
        <v>0</v>
      </c>
      <c r="P69" s="76">
        <f>+[1]PP!P113</f>
        <v>0</v>
      </c>
      <c r="Q69" s="76">
        <f>+[1]PP!Q113</f>
        <v>0</v>
      </c>
      <c r="R69" s="76">
        <f>+[1]PP!R113</f>
        <v>0</v>
      </c>
      <c r="S69" s="76">
        <f>+[1]PP!S113</f>
        <v>0</v>
      </c>
      <c r="T69" s="76">
        <f>+[1]PP!T113</f>
        <v>0</v>
      </c>
      <c r="U69" s="76">
        <f>+[1]PP!U113</f>
        <v>0</v>
      </c>
      <c r="V69" s="76">
        <f>+[1]PP!V113</f>
        <v>0</v>
      </c>
      <c r="W69" s="76">
        <f>+[1]PP!W113</f>
        <v>0</v>
      </c>
      <c r="X69" s="76">
        <f>+[1]PP!X113</f>
        <v>0</v>
      </c>
      <c r="Y69" s="76">
        <f>+[1]PP!Y113</f>
        <v>0</v>
      </c>
      <c r="Z69" s="76">
        <f>+[1]PP!Z113</f>
        <v>0</v>
      </c>
      <c r="AA69" s="76">
        <f>+[1]PP!AA113</f>
        <v>0</v>
      </c>
      <c r="AB69" s="76">
        <f>+[1]PP!AB113</f>
        <v>0</v>
      </c>
      <c r="AC69" s="23">
        <f t="shared" si="38"/>
        <v>0</v>
      </c>
      <c r="AD69" s="93" t="s">
        <v>79</v>
      </c>
      <c r="AF69" s="20"/>
    </row>
    <row r="70" spans="2:32" ht="18" customHeight="1" x14ac:dyDescent="0.2">
      <c r="B70" s="92" t="s">
        <v>80</v>
      </c>
      <c r="C70" s="76">
        <f t="shared" ref="C70:AB70" si="50">+C71+C72</f>
        <v>229</v>
      </c>
      <c r="D70" s="77">
        <f t="shared" si="50"/>
        <v>133989.5</v>
      </c>
      <c r="E70" s="77">
        <f t="shared" si="50"/>
        <v>164.2</v>
      </c>
      <c r="F70" s="77">
        <f t="shared" si="50"/>
        <v>0</v>
      </c>
      <c r="G70" s="77">
        <f t="shared" si="50"/>
        <v>0</v>
      </c>
      <c r="H70" s="77">
        <f t="shared" si="50"/>
        <v>70000</v>
      </c>
      <c r="I70" s="77">
        <f t="shared" si="50"/>
        <v>0</v>
      </c>
      <c r="J70" s="77">
        <f t="shared" si="50"/>
        <v>0</v>
      </c>
      <c r="K70" s="77">
        <f t="shared" si="50"/>
        <v>30000</v>
      </c>
      <c r="L70" s="77">
        <f t="shared" si="50"/>
        <v>0</v>
      </c>
      <c r="M70" s="77">
        <f t="shared" si="50"/>
        <v>0</v>
      </c>
      <c r="N70" s="77">
        <f t="shared" si="50"/>
        <v>0</v>
      </c>
      <c r="O70" s="77">
        <f t="shared" si="50"/>
        <v>234382.7</v>
      </c>
      <c r="P70" s="76">
        <f t="shared" si="50"/>
        <v>0</v>
      </c>
      <c r="Q70" s="77">
        <f t="shared" si="50"/>
        <v>94384.1</v>
      </c>
      <c r="R70" s="77">
        <f t="shared" si="50"/>
        <v>10000</v>
      </c>
      <c r="S70" s="77">
        <f t="shared" si="50"/>
        <v>5000</v>
      </c>
      <c r="T70" s="77">
        <f t="shared" si="50"/>
        <v>5000</v>
      </c>
      <c r="U70" s="77">
        <f t="shared" si="50"/>
        <v>20000</v>
      </c>
      <c r="V70" s="76">
        <f t="shared" si="50"/>
        <v>20000</v>
      </c>
      <c r="W70" s="77">
        <f t="shared" si="50"/>
        <v>0</v>
      </c>
      <c r="X70" s="77">
        <f t="shared" si="50"/>
        <v>30159.8</v>
      </c>
      <c r="Y70" s="77">
        <f t="shared" si="50"/>
        <v>0</v>
      </c>
      <c r="Z70" s="77">
        <f t="shared" si="50"/>
        <v>0</v>
      </c>
      <c r="AA70" s="77">
        <f t="shared" si="50"/>
        <v>0</v>
      </c>
      <c r="AB70" s="77">
        <f t="shared" si="50"/>
        <v>184543.9</v>
      </c>
      <c r="AC70" s="23">
        <f t="shared" si="38"/>
        <v>-49838.800000000017</v>
      </c>
      <c r="AD70" s="78">
        <f>+AC70/O70*100</f>
        <v>-21.263856078114987</v>
      </c>
      <c r="AF70" s="20"/>
    </row>
    <row r="71" spans="2:32" ht="18" customHeight="1" x14ac:dyDescent="0.2">
      <c r="B71" s="94" t="s">
        <v>81</v>
      </c>
      <c r="C71" s="84">
        <f>+[1]PP!C115</f>
        <v>229</v>
      </c>
      <c r="D71" s="86">
        <f>+[1]PP!D115</f>
        <v>0</v>
      </c>
      <c r="E71" s="86">
        <f>+[1]PP!E115</f>
        <v>0</v>
      </c>
      <c r="F71" s="86">
        <f>+[1]PP!F115</f>
        <v>0</v>
      </c>
      <c r="G71" s="86">
        <f>+[1]PP!G115</f>
        <v>0</v>
      </c>
      <c r="H71" s="86">
        <f>+[1]PP!H115</f>
        <v>70000</v>
      </c>
      <c r="I71" s="86">
        <f>+[1]PP!I115</f>
        <v>0</v>
      </c>
      <c r="J71" s="86">
        <f>+[1]PP!J115</f>
        <v>0</v>
      </c>
      <c r="K71" s="86">
        <f>+[1]PP!K115</f>
        <v>30000</v>
      </c>
      <c r="L71" s="86">
        <f>+[1]PP!L115</f>
        <v>0</v>
      </c>
      <c r="M71" s="86">
        <f>+[1]PP!M115</f>
        <v>0</v>
      </c>
      <c r="N71" s="86">
        <f>+[1]PP!N115</f>
        <v>0</v>
      </c>
      <c r="O71" s="29">
        <f>SUM(C71:N71)</f>
        <v>100229</v>
      </c>
      <c r="P71" s="84">
        <f>+[1]PP!P115</f>
        <v>0</v>
      </c>
      <c r="Q71" s="86">
        <f>+[1]PP!Q115</f>
        <v>30000</v>
      </c>
      <c r="R71" s="86">
        <f>+[1]PP!R115</f>
        <v>10000</v>
      </c>
      <c r="S71" s="86">
        <f>+[1]PP!S115</f>
        <v>5000</v>
      </c>
      <c r="T71" s="86">
        <f>+[1]PP!T115</f>
        <v>5000</v>
      </c>
      <c r="U71" s="86">
        <f>+[1]PP!U115</f>
        <v>20000</v>
      </c>
      <c r="V71" s="84">
        <f>+[1]PP!V115</f>
        <v>20000</v>
      </c>
      <c r="W71" s="86">
        <f>+[1]PP!W115</f>
        <v>0</v>
      </c>
      <c r="X71" s="86">
        <f>+[1]PP!X115</f>
        <v>30159.8</v>
      </c>
      <c r="Y71" s="86">
        <f>+[1]PP!Y115</f>
        <v>0</v>
      </c>
      <c r="Z71" s="86">
        <f>+[1]PP!Z115</f>
        <v>0</v>
      </c>
      <c r="AA71" s="86">
        <f>+[1]PP!AA115</f>
        <v>0</v>
      </c>
      <c r="AB71" s="86">
        <f>SUM(P71:AA71)</f>
        <v>120159.8</v>
      </c>
      <c r="AC71" s="28">
        <f t="shared" si="38"/>
        <v>19930.800000000003</v>
      </c>
      <c r="AD71" s="85">
        <f>+AC71/O71*100</f>
        <v>19.885262748306381</v>
      </c>
      <c r="AF71" s="20"/>
    </row>
    <row r="72" spans="2:32" ht="18" customHeight="1" x14ac:dyDescent="0.2">
      <c r="B72" s="94" t="s">
        <v>82</v>
      </c>
      <c r="C72" s="84">
        <f>+[1]PP!C116</f>
        <v>0</v>
      </c>
      <c r="D72" s="86">
        <f>+[1]PP!D116</f>
        <v>133989.5</v>
      </c>
      <c r="E72" s="86">
        <f>+[1]PP!E116</f>
        <v>164.2</v>
      </c>
      <c r="F72" s="86">
        <f>+[1]PP!F116</f>
        <v>0</v>
      </c>
      <c r="G72" s="86">
        <f>+[1]PP!G116</f>
        <v>0</v>
      </c>
      <c r="H72" s="86">
        <f>+[1]PP!H116</f>
        <v>0</v>
      </c>
      <c r="I72" s="86">
        <f>+[1]PP!I116</f>
        <v>0</v>
      </c>
      <c r="J72" s="86">
        <f>+[1]PP!J116</f>
        <v>0</v>
      </c>
      <c r="K72" s="86">
        <f>+[1]PP!K116</f>
        <v>0</v>
      </c>
      <c r="L72" s="86">
        <f>+[1]PP!L116</f>
        <v>0</v>
      </c>
      <c r="M72" s="86">
        <f>+[1]PP!M116</f>
        <v>0</v>
      </c>
      <c r="N72" s="86">
        <f>+[1]PP!N116</f>
        <v>0</v>
      </c>
      <c r="O72" s="29">
        <f>SUM(C72:N72)</f>
        <v>134153.70000000001</v>
      </c>
      <c r="P72" s="84">
        <f>+[1]PP!P116</f>
        <v>0</v>
      </c>
      <c r="Q72" s="86">
        <f>+[1]PP!Q116</f>
        <v>64384.1</v>
      </c>
      <c r="R72" s="86">
        <f>+[1]PP!R116</f>
        <v>0</v>
      </c>
      <c r="S72" s="86">
        <f>+[1]PP!S116</f>
        <v>0</v>
      </c>
      <c r="T72" s="86">
        <f>+[1]PP!T116</f>
        <v>0</v>
      </c>
      <c r="U72" s="86">
        <f>+[1]PP!U116</f>
        <v>0</v>
      </c>
      <c r="V72" s="84">
        <f>+[1]PP!V116</f>
        <v>0</v>
      </c>
      <c r="W72" s="86">
        <f>+[1]PP!W116</f>
        <v>0</v>
      </c>
      <c r="X72" s="86">
        <f>+[1]PP!X116</f>
        <v>0</v>
      </c>
      <c r="Y72" s="86">
        <f>+[1]PP!Y116</f>
        <v>0</v>
      </c>
      <c r="Z72" s="86">
        <f>+[1]PP!Z116</f>
        <v>0</v>
      </c>
      <c r="AA72" s="86">
        <f>+[1]PP!AA116</f>
        <v>0</v>
      </c>
      <c r="AB72" s="86">
        <f>SUM(P72:AA72)</f>
        <v>64384.1</v>
      </c>
      <c r="AC72" s="28">
        <f t="shared" si="38"/>
        <v>-69769.600000000006</v>
      </c>
      <c r="AD72" s="85">
        <f>+AC72/O72*100</f>
        <v>-52.007212622536692</v>
      </c>
      <c r="AF72" s="20"/>
    </row>
    <row r="73" spans="2:32" ht="18" customHeight="1" x14ac:dyDescent="0.2">
      <c r="B73" s="92" t="s">
        <v>83</v>
      </c>
      <c r="C73" s="76">
        <f t="shared" ref="C73:AB73" si="51">+C74+C75</f>
        <v>17533.7</v>
      </c>
      <c r="D73" s="77">
        <f t="shared" si="51"/>
        <v>1006.6</v>
      </c>
      <c r="E73" s="77">
        <f t="shared" si="51"/>
        <v>650.29999999999995</v>
      </c>
      <c r="F73" s="77">
        <f t="shared" si="51"/>
        <v>107.2</v>
      </c>
      <c r="G73" s="77">
        <f t="shared" si="51"/>
        <v>174.9</v>
      </c>
      <c r="H73" s="77">
        <f t="shared" si="51"/>
        <v>12159.4</v>
      </c>
      <c r="I73" s="77">
        <f t="shared" si="51"/>
        <v>4291.8999999999996</v>
      </c>
      <c r="J73" s="77">
        <f t="shared" si="51"/>
        <v>184.6</v>
      </c>
      <c r="K73" s="77">
        <f t="shared" si="51"/>
        <v>1675.1</v>
      </c>
      <c r="L73" s="77">
        <f t="shared" si="51"/>
        <v>991.6</v>
      </c>
      <c r="M73" s="77">
        <f t="shared" si="51"/>
        <v>1540.3</v>
      </c>
      <c r="N73" s="77">
        <f t="shared" si="51"/>
        <v>3401.1</v>
      </c>
      <c r="O73" s="77">
        <f t="shared" si="51"/>
        <v>43716.7</v>
      </c>
      <c r="P73" s="76">
        <f t="shared" si="51"/>
        <v>48156.7</v>
      </c>
      <c r="Q73" s="77">
        <f t="shared" si="51"/>
        <v>9023.7999999999993</v>
      </c>
      <c r="R73" s="77">
        <f t="shared" si="51"/>
        <v>1361.4</v>
      </c>
      <c r="S73" s="77">
        <f t="shared" si="51"/>
        <v>2618.6</v>
      </c>
      <c r="T73" s="77">
        <f t="shared" si="51"/>
        <v>898.4</v>
      </c>
      <c r="U73" s="77">
        <f t="shared" si="51"/>
        <v>992.9</v>
      </c>
      <c r="V73" s="76">
        <f t="shared" si="51"/>
        <v>383.59999999999997</v>
      </c>
      <c r="W73" s="77">
        <f t="shared" si="51"/>
        <v>2983.6</v>
      </c>
      <c r="X73" s="77">
        <f t="shared" si="51"/>
        <v>182.9</v>
      </c>
      <c r="Y73" s="77">
        <f t="shared" si="51"/>
        <v>2525.9</v>
      </c>
      <c r="Z73" s="77">
        <f t="shared" si="51"/>
        <v>12328.3</v>
      </c>
      <c r="AA73" s="77">
        <f t="shared" si="51"/>
        <v>10522</v>
      </c>
      <c r="AB73" s="77">
        <f t="shared" si="51"/>
        <v>91978.099999999991</v>
      </c>
      <c r="AC73" s="23">
        <f t="shared" si="38"/>
        <v>48261.399999999994</v>
      </c>
      <c r="AD73" s="78">
        <f>+AC73/O73*100</f>
        <v>110.39579840198368</v>
      </c>
      <c r="AF73" s="20"/>
    </row>
    <row r="74" spans="2:32" ht="18" customHeight="1" x14ac:dyDescent="0.2">
      <c r="B74" s="94" t="s">
        <v>84</v>
      </c>
      <c r="C74" s="84">
        <f>+[1]PP!C118</f>
        <v>0</v>
      </c>
      <c r="D74" s="86">
        <f>+[1]PP!D118</f>
        <v>0</v>
      </c>
      <c r="E74" s="86">
        <f>+[1]PP!E118</f>
        <v>0</v>
      </c>
      <c r="F74" s="86">
        <f>+[1]PP!F118</f>
        <v>0</v>
      </c>
      <c r="G74" s="86">
        <f>+[1]PP!G118</f>
        <v>0</v>
      </c>
      <c r="H74" s="86">
        <f>+[1]PP!H118</f>
        <v>0</v>
      </c>
      <c r="I74" s="86">
        <f>+[1]PP!I118</f>
        <v>0</v>
      </c>
      <c r="J74" s="86">
        <f>+[1]PP!J118</f>
        <v>0</v>
      </c>
      <c r="K74" s="86">
        <f>+[1]PP!K118</f>
        <v>0</v>
      </c>
      <c r="L74" s="86">
        <f>+[1]PP!L118</f>
        <v>0</v>
      </c>
      <c r="M74" s="86">
        <f>+[1]PP!M118</f>
        <v>0</v>
      </c>
      <c r="N74" s="86">
        <f>+[1]PP!N118</f>
        <v>0</v>
      </c>
      <c r="O74" s="29">
        <f>SUM(C74:N74)</f>
        <v>0</v>
      </c>
      <c r="P74" s="84">
        <f>+[1]PP!P118</f>
        <v>0</v>
      </c>
      <c r="Q74" s="86">
        <f>+[1]PP!Q118</f>
        <v>0</v>
      </c>
      <c r="R74" s="86">
        <f>+[1]PP!R118</f>
        <v>0</v>
      </c>
      <c r="S74" s="86">
        <f>+[1]PP!S118</f>
        <v>0</v>
      </c>
      <c r="T74" s="86">
        <f>+[1]PP!T118</f>
        <v>0</v>
      </c>
      <c r="U74" s="86">
        <f>+[1]PP!U118</f>
        <v>0</v>
      </c>
      <c r="V74" s="84">
        <f>+[1]PP!V118</f>
        <v>0</v>
      </c>
      <c r="W74" s="86">
        <f>+[1]PP!W118</f>
        <v>0</v>
      </c>
      <c r="X74" s="86">
        <f>+[1]PP!X118</f>
        <v>0</v>
      </c>
      <c r="Y74" s="86">
        <f>+[1]PP!Y118</f>
        <v>0</v>
      </c>
      <c r="Z74" s="86">
        <f>+[1]PP!Z118</f>
        <v>0</v>
      </c>
      <c r="AA74" s="86">
        <f>+[1]PP!AA118</f>
        <v>0</v>
      </c>
      <c r="AB74" s="86">
        <f>+[1]PP!AB118</f>
        <v>0</v>
      </c>
      <c r="AC74" s="33">
        <f t="shared" si="38"/>
        <v>0</v>
      </c>
      <c r="AD74" s="85">
        <v>0</v>
      </c>
      <c r="AF74" s="20"/>
    </row>
    <row r="75" spans="2:32" ht="18" customHeight="1" x14ac:dyDescent="0.2">
      <c r="B75" s="94" t="s">
        <v>85</v>
      </c>
      <c r="C75" s="84">
        <f>+[1]PP!C119</f>
        <v>17533.7</v>
      </c>
      <c r="D75" s="84">
        <f>+[1]PP!D119</f>
        <v>1006.6</v>
      </c>
      <c r="E75" s="84">
        <f>+[1]PP!E119</f>
        <v>650.29999999999995</v>
      </c>
      <c r="F75" s="84">
        <f>+[1]PP!F119</f>
        <v>107.2</v>
      </c>
      <c r="G75" s="84">
        <f>+[1]PP!G119</f>
        <v>174.9</v>
      </c>
      <c r="H75" s="84">
        <f>+[1]PP!H119</f>
        <v>12159.4</v>
      </c>
      <c r="I75" s="84">
        <f>+[1]PP!I119</f>
        <v>4291.8999999999996</v>
      </c>
      <c r="J75" s="84">
        <f>+[1]PP!J119</f>
        <v>184.6</v>
      </c>
      <c r="K75" s="84">
        <f>+[1]PP!K119</f>
        <v>1675.1</v>
      </c>
      <c r="L75" s="84">
        <f>+[1]PP!L119</f>
        <v>991.6</v>
      </c>
      <c r="M75" s="84">
        <f>+[1]PP!M119</f>
        <v>1540.3</v>
      </c>
      <c r="N75" s="84">
        <f>+[1]PP!N119</f>
        <v>3401.1</v>
      </c>
      <c r="O75" s="29">
        <f>SUM(C75:N75)</f>
        <v>43716.7</v>
      </c>
      <c r="P75" s="84">
        <f>+[1]PP!P119</f>
        <v>48156.7</v>
      </c>
      <c r="Q75" s="84">
        <f>+[1]PP!Q119</f>
        <v>9023.7999999999993</v>
      </c>
      <c r="R75" s="84">
        <f>+[1]PP!R119</f>
        <v>1361.4</v>
      </c>
      <c r="S75" s="84">
        <f>+[1]PP!S119</f>
        <v>2618.6</v>
      </c>
      <c r="T75" s="84">
        <f>+[1]PP!T119</f>
        <v>898.4</v>
      </c>
      <c r="U75" s="84">
        <f>+[1]PP!U119</f>
        <v>992.9</v>
      </c>
      <c r="V75" s="84">
        <f>+[1]PP!V119</f>
        <v>383.59999999999997</v>
      </c>
      <c r="W75" s="84">
        <f>+[1]PP!W119</f>
        <v>2983.6</v>
      </c>
      <c r="X75" s="84">
        <f>+[1]PP!X119</f>
        <v>182.9</v>
      </c>
      <c r="Y75" s="84">
        <f>+[1]PP!Y119</f>
        <v>2525.9</v>
      </c>
      <c r="Z75" s="84">
        <f>+[1]PP!Z119</f>
        <v>12328.3</v>
      </c>
      <c r="AA75" s="84">
        <f>+[1]PP!AA119</f>
        <v>10522</v>
      </c>
      <c r="AB75" s="86">
        <f>+[1]PP!AB119</f>
        <v>91978.099999999991</v>
      </c>
      <c r="AC75" s="28">
        <f t="shared" si="38"/>
        <v>48261.399999999994</v>
      </c>
      <c r="AD75" s="85">
        <f>+AC75/O75*100</f>
        <v>110.39579840198368</v>
      </c>
      <c r="AF75" s="20"/>
    </row>
    <row r="76" spans="2:32" ht="19.5" customHeight="1" x14ac:dyDescent="0.2">
      <c r="B76" s="79" t="s">
        <v>86</v>
      </c>
      <c r="C76" s="95">
        <f t="shared" ref="C76:AB76" si="52">+C77+C80</f>
        <v>0</v>
      </c>
      <c r="D76" s="78">
        <f t="shared" si="52"/>
        <v>0</v>
      </c>
      <c r="E76" s="78">
        <f t="shared" si="52"/>
        <v>0</v>
      </c>
      <c r="F76" s="78">
        <f t="shared" si="52"/>
        <v>0</v>
      </c>
      <c r="G76" s="78">
        <f t="shared" si="52"/>
        <v>0</v>
      </c>
      <c r="H76" s="78">
        <f t="shared" si="52"/>
        <v>560.20000000000005</v>
      </c>
      <c r="I76" s="78">
        <f t="shared" si="52"/>
        <v>0</v>
      </c>
      <c r="J76" s="78">
        <f t="shared" si="52"/>
        <v>0</v>
      </c>
      <c r="K76" s="78">
        <f t="shared" si="52"/>
        <v>572.20000000000005</v>
      </c>
      <c r="L76" s="78">
        <f t="shared" si="52"/>
        <v>0</v>
      </c>
      <c r="M76" s="78">
        <f t="shared" si="52"/>
        <v>0</v>
      </c>
      <c r="N76" s="78">
        <f t="shared" si="52"/>
        <v>0</v>
      </c>
      <c r="O76" s="78">
        <f t="shared" si="52"/>
        <v>1132.4000000000001</v>
      </c>
      <c r="P76" s="95">
        <f t="shared" si="52"/>
        <v>0</v>
      </c>
      <c r="Q76" s="78">
        <f t="shared" si="52"/>
        <v>2451.4</v>
      </c>
      <c r="R76" s="78">
        <f t="shared" si="52"/>
        <v>1410.9</v>
      </c>
      <c r="S76" s="78">
        <f t="shared" si="52"/>
        <v>934.5</v>
      </c>
      <c r="T76" s="78">
        <f t="shared" si="52"/>
        <v>1159.7</v>
      </c>
      <c r="U76" s="78">
        <f t="shared" si="52"/>
        <v>5591.5</v>
      </c>
      <c r="V76" s="95">
        <f t="shared" si="52"/>
        <v>6707.5</v>
      </c>
      <c r="W76" s="78">
        <f t="shared" si="52"/>
        <v>0</v>
      </c>
      <c r="X76" s="78">
        <f t="shared" si="52"/>
        <v>0</v>
      </c>
      <c r="Y76" s="78">
        <f t="shared" si="52"/>
        <v>0</v>
      </c>
      <c r="Z76" s="78">
        <f t="shared" si="52"/>
        <v>0</v>
      </c>
      <c r="AA76" s="78">
        <f t="shared" si="52"/>
        <v>0</v>
      </c>
      <c r="AB76" s="78">
        <f t="shared" si="52"/>
        <v>18255.5</v>
      </c>
      <c r="AC76" s="23">
        <f t="shared" si="38"/>
        <v>17123.099999999999</v>
      </c>
      <c r="AD76" s="78">
        <f>+AC76/O76*100</f>
        <v>1512.107029318262</v>
      </c>
      <c r="AF76" s="20"/>
    </row>
    <row r="77" spans="2:32" ht="19.5" customHeight="1" x14ac:dyDescent="0.2">
      <c r="B77" s="96" t="s">
        <v>87</v>
      </c>
      <c r="C77" s="95">
        <f t="shared" ref="C77:AB77" si="53">+C78+C79</f>
        <v>0</v>
      </c>
      <c r="D77" s="78">
        <f t="shared" si="53"/>
        <v>0</v>
      </c>
      <c r="E77" s="78">
        <f t="shared" si="53"/>
        <v>0</v>
      </c>
      <c r="F77" s="78">
        <f t="shared" si="53"/>
        <v>0</v>
      </c>
      <c r="G77" s="78">
        <f t="shared" si="53"/>
        <v>0</v>
      </c>
      <c r="H77" s="78">
        <f t="shared" si="53"/>
        <v>560.20000000000005</v>
      </c>
      <c r="I77" s="78">
        <f t="shared" si="53"/>
        <v>0</v>
      </c>
      <c r="J77" s="78">
        <f t="shared" si="53"/>
        <v>0</v>
      </c>
      <c r="K77" s="78">
        <f t="shared" si="53"/>
        <v>572.20000000000005</v>
      </c>
      <c r="L77" s="78">
        <f t="shared" si="53"/>
        <v>0</v>
      </c>
      <c r="M77" s="78">
        <f t="shared" si="53"/>
        <v>0</v>
      </c>
      <c r="N77" s="78">
        <f t="shared" si="53"/>
        <v>0</v>
      </c>
      <c r="O77" s="78">
        <f t="shared" si="53"/>
        <v>1132.4000000000001</v>
      </c>
      <c r="P77" s="95">
        <f t="shared" si="53"/>
        <v>0</v>
      </c>
      <c r="Q77" s="78">
        <f t="shared" si="53"/>
        <v>2451.4</v>
      </c>
      <c r="R77" s="78">
        <f t="shared" si="53"/>
        <v>1306.4000000000001</v>
      </c>
      <c r="S77" s="78">
        <f t="shared" si="53"/>
        <v>816.9</v>
      </c>
      <c r="T77" s="78">
        <f t="shared" si="53"/>
        <v>1002.9</v>
      </c>
      <c r="U77" s="78">
        <f t="shared" si="53"/>
        <v>4703.1000000000004</v>
      </c>
      <c r="V77" s="95">
        <f t="shared" si="53"/>
        <v>5587.6</v>
      </c>
      <c r="W77" s="78">
        <f t="shared" si="53"/>
        <v>0</v>
      </c>
      <c r="X77" s="78">
        <f t="shared" si="53"/>
        <v>0</v>
      </c>
      <c r="Y77" s="78">
        <f t="shared" si="53"/>
        <v>0</v>
      </c>
      <c r="Z77" s="78">
        <f t="shared" si="53"/>
        <v>0</v>
      </c>
      <c r="AA77" s="78">
        <f t="shared" si="53"/>
        <v>0</v>
      </c>
      <c r="AB77" s="78">
        <f t="shared" si="53"/>
        <v>15868.300000000001</v>
      </c>
      <c r="AC77" s="23">
        <f t="shared" si="38"/>
        <v>14735.900000000001</v>
      </c>
      <c r="AD77" s="78">
        <f>+AC77/O77*100</f>
        <v>1301.2981278700106</v>
      </c>
      <c r="AF77" s="20"/>
    </row>
    <row r="78" spans="2:32" ht="19.5" customHeight="1" x14ac:dyDescent="0.2">
      <c r="B78" s="97" t="s">
        <v>88</v>
      </c>
      <c r="C78" s="98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f>+[1]PP!K122</f>
        <v>572.20000000000005</v>
      </c>
      <c r="L78" s="85">
        <f>+[1]PP!L122</f>
        <v>0</v>
      </c>
      <c r="M78" s="85">
        <f>+[1]PP!M122</f>
        <v>0</v>
      </c>
      <c r="N78" s="85">
        <f>+[1]PP!N122</f>
        <v>0</v>
      </c>
      <c r="O78" s="85">
        <f>SUM(C78:N78)</f>
        <v>572.20000000000005</v>
      </c>
      <c r="P78" s="98">
        <f>+[1]PP!P122</f>
        <v>0</v>
      </c>
      <c r="Q78" s="98">
        <f>+[1]PP!Q122</f>
        <v>2451.4</v>
      </c>
      <c r="R78" s="98">
        <f>+[1]PP!R122</f>
        <v>1306.4000000000001</v>
      </c>
      <c r="S78" s="98">
        <f>+[1]PP!S122</f>
        <v>816.9</v>
      </c>
      <c r="T78" s="98">
        <f>+[1]PP!T122</f>
        <v>1002.9</v>
      </c>
      <c r="U78" s="98">
        <f>+[1]PP!U122</f>
        <v>4703.1000000000004</v>
      </c>
      <c r="V78" s="98">
        <f>+[1]PP!V122</f>
        <v>5587.6</v>
      </c>
      <c r="W78" s="98">
        <f>+[1]PP!W122</f>
        <v>0</v>
      </c>
      <c r="X78" s="98">
        <f>+[1]PP!X122</f>
        <v>0</v>
      </c>
      <c r="Y78" s="98">
        <f>+[1]PP!Y122</f>
        <v>0</v>
      </c>
      <c r="Z78" s="98">
        <f>+[1]PP!Z122</f>
        <v>0</v>
      </c>
      <c r="AA78" s="98">
        <f>+[1]PP!AA122</f>
        <v>0</v>
      </c>
      <c r="AB78" s="85">
        <f>SUM(P78:AA78)</f>
        <v>15868.300000000001</v>
      </c>
      <c r="AC78" s="28">
        <f t="shared" si="38"/>
        <v>15296.1</v>
      </c>
      <c r="AD78" s="85">
        <f>+AC78/O78*100</f>
        <v>2673.2086682977979</v>
      </c>
      <c r="AF78" s="20"/>
    </row>
    <row r="79" spans="2:32" ht="19.5" customHeight="1" x14ac:dyDescent="0.2">
      <c r="B79" s="97" t="s">
        <v>89</v>
      </c>
      <c r="C79" s="61">
        <v>0</v>
      </c>
      <c r="D79" s="62">
        <v>0</v>
      </c>
      <c r="E79" s="62">
        <v>0</v>
      </c>
      <c r="F79" s="62">
        <v>0</v>
      </c>
      <c r="G79" s="62">
        <v>0</v>
      </c>
      <c r="H79" s="62">
        <v>560.20000000000005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85">
        <f>SUM(C79:N79)</f>
        <v>560.20000000000005</v>
      </c>
      <c r="P79" s="98">
        <f>+[1]PP!P123</f>
        <v>0</v>
      </c>
      <c r="Q79" s="98">
        <f>+[1]PP!Q123</f>
        <v>0</v>
      </c>
      <c r="R79" s="98">
        <f>+[1]PP!R123</f>
        <v>0</v>
      </c>
      <c r="S79" s="98">
        <f>+[1]PP!S123</f>
        <v>0</v>
      </c>
      <c r="T79" s="98">
        <f>+[1]PP!T123</f>
        <v>0</v>
      </c>
      <c r="U79" s="98">
        <f>+[1]PP!U123</f>
        <v>0</v>
      </c>
      <c r="V79" s="98">
        <f>+[1]PP!V123</f>
        <v>0</v>
      </c>
      <c r="W79" s="98">
        <f>+[1]PP!W123</f>
        <v>0</v>
      </c>
      <c r="X79" s="98">
        <f>+[1]PP!X123</f>
        <v>0</v>
      </c>
      <c r="Y79" s="98">
        <f>+[1]PP!Y123</f>
        <v>0</v>
      </c>
      <c r="Z79" s="98">
        <f>+[1]PP!Z123</f>
        <v>0</v>
      </c>
      <c r="AA79" s="98">
        <f>+[1]PP!AA123</f>
        <v>0</v>
      </c>
      <c r="AB79" s="62">
        <f>SUM(P79:AA79)</f>
        <v>0</v>
      </c>
      <c r="AC79" s="58">
        <f t="shared" si="38"/>
        <v>-560.20000000000005</v>
      </c>
      <c r="AD79" s="85">
        <f>+AC79/O79*100</f>
        <v>-100</v>
      </c>
      <c r="AF79" s="20"/>
    </row>
    <row r="80" spans="2:32" ht="19.5" customHeight="1" x14ac:dyDescent="0.2">
      <c r="B80" s="96" t="s">
        <v>90</v>
      </c>
      <c r="C80" s="95">
        <f t="shared" ref="C80:AB80" si="54">+C81+C82</f>
        <v>0</v>
      </c>
      <c r="D80" s="78">
        <f t="shared" si="54"/>
        <v>0</v>
      </c>
      <c r="E80" s="78">
        <f t="shared" si="54"/>
        <v>0</v>
      </c>
      <c r="F80" s="78">
        <f t="shared" si="54"/>
        <v>0</v>
      </c>
      <c r="G80" s="78">
        <f t="shared" si="54"/>
        <v>0</v>
      </c>
      <c r="H80" s="78">
        <f t="shared" si="54"/>
        <v>0</v>
      </c>
      <c r="I80" s="78">
        <f t="shared" si="54"/>
        <v>0</v>
      </c>
      <c r="J80" s="78">
        <f t="shared" si="54"/>
        <v>0</v>
      </c>
      <c r="K80" s="78">
        <f t="shared" si="54"/>
        <v>0</v>
      </c>
      <c r="L80" s="78">
        <f t="shared" si="54"/>
        <v>0</v>
      </c>
      <c r="M80" s="78">
        <f t="shared" si="54"/>
        <v>0</v>
      </c>
      <c r="N80" s="78">
        <f t="shared" si="54"/>
        <v>0</v>
      </c>
      <c r="O80" s="78">
        <f t="shared" si="54"/>
        <v>0</v>
      </c>
      <c r="P80" s="95">
        <f t="shared" si="54"/>
        <v>0</v>
      </c>
      <c r="Q80" s="78">
        <f t="shared" si="54"/>
        <v>0</v>
      </c>
      <c r="R80" s="78">
        <f t="shared" si="54"/>
        <v>104.5</v>
      </c>
      <c r="S80" s="78">
        <f t="shared" si="54"/>
        <v>117.6</v>
      </c>
      <c r="T80" s="78">
        <f t="shared" si="54"/>
        <v>156.80000000000001</v>
      </c>
      <c r="U80" s="78">
        <f t="shared" si="54"/>
        <v>888.4</v>
      </c>
      <c r="V80" s="95">
        <f t="shared" si="54"/>
        <v>1119.9000000000001</v>
      </c>
      <c r="W80" s="78">
        <f t="shared" si="54"/>
        <v>0</v>
      </c>
      <c r="X80" s="78">
        <f t="shared" si="54"/>
        <v>0</v>
      </c>
      <c r="Y80" s="78">
        <f t="shared" si="54"/>
        <v>0</v>
      </c>
      <c r="Z80" s="78">
        <f t="shared" si="54"/>
        <v>0</v>
      </c>
      <c r="AA80" s="78">
        <f t="shared" si="54"/>
        <v>0</v>
      </c>
      <c r="AB80" s="78">
        <f t="shared" si="54"/>
        <v>2387.1999999999998</v>
      </c>
      <c r="AC80" s="23">
        <f t="shared" si="38"/>
        <v>2387.1999999999998</v>
      </c>
      <c r="AD80" s="99">
        <v>0</v>
      </c>
      <c r="AF80" s="20"/>
    </row>
    <row r="81" spans="2:32" ht="19.5" customHeight="1" x14ac:dyDescent="0.2">
      <c r="B81" s="97" t="s">
        <v>91</v>
      </c>
      <c r="C81" s="98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f>SUM(C81:N81)</f>
        <v>0</v>
      </c>
      <c r="P81" s="98">
        <f>+[1]PP!P125</f>
        <v>0</v>
      </c>
      <c r="Q81" s="98">
        <f>+[1]PP!Q125</f>
        <v>0</v>
      </c>
      <c r="R81" s="98">
        <f>+[1]PP!R125</f>
        <v>104.5</v>
      </c>
      <c r="S81" s="98">
        <f>+[1]PP!S125</f>
        <v>117.6</v>
      </c>
      <c r="T81" s="98">
        <f>+[1]PP!T125</f>
        <v>156.80000000000001</v>
      </c>
      <c r="U81" s="98">
        <f>+[1]PP!U125</f>
        <v>888.4</v>
      </c>
      <c r="V81" s="98">
        <f>+[1]PP!V125</f>
        <v>1119.9000000000001</v>
      </c>
      <c r="W81" s="98">
        <f>+[1]PP!W125</f>
        <v>0</v>
      </c>
      <c r="X81" s="98">
        <f>+[1]PP!X125</f>
        <v>0</v>
      </c>
      <c r="Y81" s="98">
        <f>+[1]PP!Y125</f>
        <v>0</v>
      </c>
      <c r="Z81" s="98">
        <f>+[1]PP!Z125</f>
        <v>0</v>
      </c>
      <c r="AA81" s="98">
        <f>+[1]PP!AA125</f>
        <v>0</v>
      </c>
      <c r="AB81" s="85">
        <f>SUM(P81:AA81)</f>
        <v>2387.1999999999998</v>
      </c>
      <c r="AC81" s="28">
        <f t="shared" si="38"/>
        <v>2387.1999999999998</v>
      </c>
      <c r="AD81" s="100">
        <v>0</v>
      </c>
      <c r="AF81" s="20"/>
    </row>
    <row r="82" spans="2:32" ht="19.5" customHeight="1" x14ac:dyDescent="0.2">
      <c r="B82" s="97" t="s">
        <v>92</v>
      </c>
      <c r="C82" s="98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f>SUM(C82:N82)</f>
        <v>0</v>
      </c>
      <c r="P82" s="98">
        <f>+[1]PP!P126</f>
        <v>0</v>
      </c>
      <c r="Q82" s="98">
        <f>+[1]PP!Q126</f>
        <v>0</v>
      </c>
      <c r="R82" s="98">
        <f>+[1]PP!R126</f>
        <v>0</v>
      </c>
      <c r="S82" s="98">
        <f>+[1]PP!S126</f>
        <v>0</v>
      </c>
      <c r="T82" s="98">
        <f>+[1]PP!T126</f>
        <v>0</v>
      </c>
      <c r="U82" s="98">
        <f>+[1]PP!U126</f>
        <v>0</v>
      </c>
      <c r="V82" s="98">
        <f>+[1]PP!V126</f>
        <v>0</v>
      </c>
      <c r="W82" s="98">
        <f>+[1]PP!W126</f>
        <v>0</v>
      </c>
      <c r="X82" s="98">
        <f>+[1]PP!X126</f>
        <v>0</v>
      </c>
      <c r="Y82" s="98">
        <f>+[1]PP!Y126</f>
        <v>0</v>
      </c>
      <c r="Z82" s="98">
        <f>+[1]PP!Z126</f>
        <v>0</v>
      </c>
      <c r="AA82" s="98">
        <f>+[1]PP!AA126</f>
        <v>0</v>
      </c>
      <c r="AB82" s="85">
        <f>SUM(P82:AA82)</f>
        <v>0</v>
      </c>
      <c r="AC82" s="28">
        <f t="shared" si="38"/>
        <v>0</v>
      </c>
      <c r="AD82" s="100">
        <v>0</v>
      </c>
      <c r="AF82" s="20"/>
    </row>
    <row r="83" spans="2:32" ht="30.75" customHeight="1" x14ac:dyDescent="0.2">
      <c r="B83" s="101" t="s">
        <v>93</v>
      </c>
      <c r="C83" s="102">
        <f>+[1]PP!C127</f>
        <v>64.599999999999994</v>
      </c>
      <c r="D83" s="102">
        <f>+[1]PP!D127</f>
        <v>78.3</v>
      </c>
      <c r="E83" s="102">
        <f>+[1]PP!E127</f>
        <v>44.4</v>
      </c>
      <c r="F83" s="102">
        <f>+[1]PP!F127</f>
        <v>75</v>
      </c>
      <c r="G83" s="102">
        <f>+[1]PP!G127</f>
        <v>40.700000000000003</v>
      </c>
      <c r="H83" s="102">
        <f>+[1]PP!H127</f>
        <v>116.4</v>
      </c>
      <c r="I83" s="102">
        <f>+[1]PP!I127</f>
        <v>14.3</v>
      </c>
      <c r="J83" s="102">
        <f>+[1]PP!J127</f>
        <v>34.6</v>
      </c>
      <c r="K83" s="102">
        <f>+[1]PP!K127</f>
        <v>25.7</v>
      </c>
      <c r="L83" s="102">
        <f>+[1]PP!L127</f>
        <v>12.9</v>
      </c>
      <c r="M83" s="102">
        <f>+[1]PP!M127</f>
        <v>252.2</v>
      </c>
      <c r="N83" s="102">
        <f>+[1]PP!N127</f>
        <v>167.7</v>
      </c>
      <c r="O83" s="103">
        <f>SUM(C83:N83)</f>
        <v>926.8</v>
      </c>
      <c r="P83" s="102">
        <f>+[1]PP!P127</f>
        <v>18.7</v>
      </c>
      <c r="Q83" s="102">
        <f>+[1]PP!Q127</f>
        <v>49.6</v>
      </c>
      <c r="R83" s="102">
        <f>+[1]PP!R127</f>
        <v>41.8</v>
      </c>
      <c r="S83" s="102">
        <f>+[1]PP!S127</f>
        <v>49.5</v>
      </c>
      <c r="T83" s="102">
        <f>+[1]PP!T127</f>
        <v>100</v>
      </c>
      <c r="U83" s="102">
        <f>+[1]PP!U127</f>
        <v>367.3</v>
      </c>
      <c r="V83" s="102">
        <f>+[1]PP!V127</f>
        <v>220.2</v>
      </c>
      <c r="W83" s="102">
        <f>+[1]PP!W127</f>
        <v>59.4</v>
      </c>
      <c r="X83" s="102">
        <v>163.69999999999999</v>
      </c>
      <c r="Y83" s="102">
        <v>269.89999999999998</v>
      </c>
      <c r="Z83" s="102">
        <v>189.2</v>
      </c>
      <c r="AA83" s="102">
        <v>385.3</v>
      </c>
      <c r="AB83" s="103">
        <f>SUM(P83:AA83)</f>
        <v>1914.6</v>
      </c>
      <c r="AC83" s="104">
        <f t="shared" si="38"/>
        <v>987.8</v>
      </c>
      <c r="AD83" s="103">
        <f>+AC83/O83*100</f>
        <v>106.58178679326716</v>
      </c>
      <c r="AF83" s="20"/>
    </row>
    <row r="84" spans="2:32" ht="23.25" customHeight="1" thickBot="1" x14ac:dyDescent="0.25">
      <c r="B84" s="105" t="s">
        <v>94</v>
      </c>
      <c r="C84" s="106">
        <f t="shared" ref="C84:AB84" si="55">+C83+C59+C58+C57</f>
        <v>22639.599999999999</v>
      </c>
      <c r="D84" s="106">
        <f t="shared" si="55"/>
        <v>136593.49999999997</v>
      </c>
      <c r="E84" s="106">
        <f t="shared" si="55"/>
        <v>3417.7</v>
      </c>
      <c r="F84" s="106">
        <f t="shared" si="55"/>
        <v>1602.3</v>
      </c>
      <c r="G84" s="106">
        <f t="shared" si="55"/>
        <v>1721</v>
      </c>
      <c r="H84" s="106">
        <f t="shared" si="55"/>
        <v>86614.099999999977</v>
      </c>
      <c r="I84" s="106">
        <f t="shared" si="55"/>
        <v>5717.9</v>
      </c>
      <c r="J84" s="106">
        <f t="shared" si="55"/>
        <v>5809.4</v>
      </c>
      <c r="K84" s="106">
        <f t="shared" si="55"/>
        <v>36972.400000000001</v>
      </c>
      <c r="L84" s="106">
        <f t="shared" si="55"/>
        <v>5924.5</v>
      </c>
      <c r="M84" s="106">
        <f t="shared" si="55"/>
        <v>6854.7999999999993</v>
      </c>
      <c r="N84" s="106">
        <f t="shared" si="55"/>
        <v>15375.2</v>
      </c>
      <c r="O84" s="106">
        <f t="shared" si="55"/>
        <v>329242.40000000002</v>
      </c>
      <c r="P84" s="107">
        <f t="shared" si="55"/>
        <v>49322.899999999987</v>
      </c>
      <c r="Q84" s="106">
        <f t="shared" si="55"/>
        <v>106708</v>
      </c>
      <c r="R84" s="106">
        <f t="shared" si="55"/>
        <v>18024.999999999996</v>
      </c>
      <c r="S84" s="106">
        <f t="shared" si="55"/>
        <v>9863.6</v>
      </c>
      <c r="T84" s="106">
        <f t="shared" si="55"/>
        <v>9076.2999999999993</v>
      </c>
      <c r="U84" s="106">
        <f t="shared" si="55"/>
        <v>42248.4</v>
      </c>
      <c r="V84" s="106">
        <f t="shared" si="55"/>
        <v>32086.699999999997</v>
      </c>
      <c r="W84" s="106">
        <f t="shared" si="55"/>
        <v>3934.2</v>
      </c>
      <c r="X84" s="106">
        <f t="shared" si="55"/>
        <v>37667.9</v>
      </c>
      <c r="Y84" s="106">
        <f t="shared" si="55"/>
        <v>5014.1000000000004</v>
      </c>
      <c r="Z84" s="106">
        <f t="shared" si="55"/>
        <v>17509</v>
      </c>
      <c r="AA84" s="106">
        <f t="shared" si="55"/>
        <v>19719</v>
      </c>
      <c r="AB84" s="106">
        <f t="shared" si="55"/>
        <v>351175.1</v>
      </c>
      <c r="AC84" s="106">
        <f t="shared" si="38"/>
        <v>21932.699999999953</v>
      </c>
      <c r="AD84" s="108">
        <f>+AC84/O84*100</f>
        <v>6.6615660680398241</v>
      </c>
      <c r="AF84" s="20"/>
    </row>
    <row r="85" spans="2:32" ht="23.25" customHeight="1" thickTop="1" x14ac:dyDescent="0.2">
      <c r="B85" s="109" t="s">
        <v>95</v>
      </c>
      <c r="C85" s="110">
        <f t="shared" ref="C85:N85" si="56">SUM(C86:C88)</f>
        <v>476.20000000000005</v>
      </c>
      <c r="D85" s="111">
        <f t="shared" si="56"/>
        <v>457.79999999999995</v>
      </c>
      <c r="E85" s="111">
        <f t="shared" si="56"/>
        <v>541.40000000000009</v>
      </c>
      <c r="F85" s="111">
        <f t="shared" si="56"/>
        <v>506.79999999999995</v>
      </c>
      <c r="G85" s="111">
        <f t="shared" si="56"/>
        <v>545.20000000000005</v>
      </c>
      <c r="H85" s="111">
        <f t="shared" si="56"/>
        <v>528.9</v>
      </c>
      <c r="I85" s="111">
        <f t="shared" si="56"/>
        <v>541.4</v>
      </c>
      <c r="J85" s="111">
        <f t="shared" ref="J85:M85" si="57">SUM(J86:J88)</f>
        <v>561.6</v>
      </c>
      <c r="K85" s="111">
        <f t="shared" si="57"/>
        <v>501.3</v>
      </c>
      <c r="L85" s="111">
        <f t="shared" si="57"/>
        <v>518.6</v>
      </c>
      <c r="M85" s="111">
        <f t="shared" si="57"/>
        <v>521.79999999999995</v>
      </c>
      <c r="N85" s="111">
        <f t="shared" si="56"/>
        <v>785</v>
      </c>
      <c r="O85" s="111">
        <f t="shared" ref="O85:AB85" si="58">SUM(O86:O88)</f>
        <v>6486</v>
      </c>
      <c r="P85" s="110">
        <f t="shared" si="58"/>
        <v>568.79999999999995</v>
      </c>
      <c r="Q85" s="111">
        <f t="shared" si="58"/>
        <v>507.13</v>
      </c>
      <c r="R85" s="111">
        <f>SUM(R86:R88)</f>
        <v>545.6</v>
      </c>
      <c r="S85" s="111">
        <f>SUM(S86:S88)</f>
        <v>490.2</v>
      </c>
      <c r="T85" s="111">
        <f>SUM(T86:T88)</f>
        <v>586.9</v>
      </c>
      <c r="U85" s="111">
        <f>SUM(U86:U88)</f>
        <v>546.9</v>
      </c>
      <c r="V85" s="111">
        <f>SUM(V86:V88)</f>
        <v>582.9</v>
      </c>
      <c r="W85" s="111">
        <f t="shared" ref="W85:Z85" si="59">SUM(W86:W88)</f>
        <v>527.29999999999995</v>
      </c>
      <c r="X85" s="111">
        <f t="shared" si="59"/>
        <v>538.79999999999995</v>
      </c>
      <c r="Y85" s="111">
        <f t="shared" si="59"/>
        <v>594.79999999999995</v>
      </c>
      <c r="Z85" s="111">
        <f t="shared" si="59"/>
        <v>564.9</v>
      </c>
      <c r="AA85" s="111">
        <f t="shared" si="58"/>
        <v>607.30000000000007</v>
      </c>
      <c r="AB85" s="111">
        <f t="shared" si="58"/>
        <v>6661.5299999999988</v>
      </c>
      <c r="AC85" s="112">
        <f t="shared" si="38"/>
        <v>175.52999999999884</v>
      </c>
      <c r="AD85" s="112">
        <f>+AC85/O85*100</f>
        <v>2.706290471785366</v>
      </c>
      <c r="AF85" s="20"/>
    </row>
    <row r="86" spans="2:32" ht="18" customHeight="1" x14ac:dyDescent="0.2">
      <c r="B86" s="113" t="s">
        <v>96</v>
      </c>
      <c r="C86" s="114">
        <v>394.1</v>
      </c>
      <c r="D86" s="115">
        <v>370.7</v>
      </c>
      <c r="E86" s="115">
        <v>410.6</v>
      </c>
      <c r="F86" s="115">
        <v>390.7</v>
      </c>
      <c r="G86" s="115">
        <v>444</v>
      </c>
      <c r="H86" s="115">
        <v>416.9</v>
      </c>
      <c r="I86" s="115">
        <v>431.4</v>
      </c>
      <c r="J86" s="115">
        <v>439.3</v>
      </c>
      <c r="K86" s="115">
        <v>424.6</v>
      </c>
      <c r="L86" s="115">
        <v>433.7</v>
      </c>
      <c r="M86" s="115">
        <v>449.5</v>
      </c>
      <c r="N86" s="115">
        <v>492.5</v>
      </c>
      <c r="O86" s="115">
        <f>SUM(C86:N86)</f>
        <v>5098</v>
      </c>
      <c r="P86" s="115">
        <v>463.3</v>
      </c>
      <c r="Q86" s="115">
        <v>442.23</v>
      </c>
      <c r="R86" s="115">
        <v>519.4</v>
      </c>
      <c r="S86" s="115">
        <v>456.7</v>
      </c>
      <c r="T86" s="115">
        <v>540.29999999999995</v>
      </c>
      <c r="U86" s="115">
        <v>502.6</v>
      </c>
      <c r="V86" s="115">
        <v>528.4</v>
      </c>
      <c r="W86" s="115">
        <v>496.4</v>
      </c>
      <c r="X86" s="115">
        <v>506.9</v>
      </c>
      <c r="Y86" s="115">
        <v>550.9</v>
      </c>
      <c r="Z86" s="115">
        <v>516</v>
      </c>
      <c r="AA86" s="115">
        <v>570.6</v>
      </c>
      <c r="AB86" s="115">
        <f>SUM(P86:AA86)</f>
        <v>6093.73</v>
      </c>
      <c r="AC86" s="116">
        <f t="shared" si="38"/>
        <v>995.72999999999956</v>
      </c>
      <c r="AD86" s="116">
        <f>+AC86/O86*100</f>
        <v>19.531777167516665</v>
      </c>
      <c r="AF86" s="20"/>
    </row>
    <row r="87" spans="2:32" ht="18" customHeight="1" x14ac:dyDescent="0.2">
      <c r="B87" s="117" t="s">
        <v>97</v>
      </c>
      <c r="C87" s="118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  <c r="L87" s="115">
        <v>0</v>
      </c>
      <c r="M87" s="115">
        <v>0</v>
      </c>
      <c r="N87" s="115">
        <v>0</v>
      </c>
      <c r="O87" s="115">
        <f>SUM(C87:N87)</f>
        <v>0</v>
      </c>
      <c r="P87" s="118">
        <f>+[1]PP!P131</f>
        <v>0</v>
      </c>
      <c r="Q87" s="118">
        <v>23.2</v>
      </c>
      <c r="R87" s="118">
        <f>+[1]PP!R131</f>
        <v>0</v>
      </c>
      <c r="S87" s="118">
        <f>+[1]PP!S131</f>
        <v>0</v>
      </c>
      <c r="T87" s="118">
        <f>+[1]PP!T131</f>
        <v>0</v>
      </c>
      <c r="U87" s="118">
        <f>+[1]PP!U131</f>
        <v>0</v>
      </c>
      <c r="V87" s="118">
        <f>+[1]PP!V131</f>
        <v>0</v>
      </c>
      <c r="W87" s="118">
        <f>+[1]PP!W131</f>
        <v>0</v>
      </c>
      <c r="X87" s="118">
        <f>+[1]PP!X131</f>
        <v>0</v>
      </c>
      <c r="Y87" s="118">
        <f>+[1]PP!Y131</f>
        <v>0</v>
      </c>
      <c r="Z87" s="118">
        <f>+[1]PP!Z131</f>
        <v>0</v>
      </c>
      <c r="AA87" s="118">
        <f>+[1]PP!AA131</f>
        <v>0</v>
      </c>
      <c r="AB87" s="115">
        <f>SUM(P87:AA87)</f>
        <v>23.2</v>
      </c>
      <c r="AC87" s="116">
        <f t="shared" si="38"/>
        <v>23.2</v>
      </c>
      <c r="AD87" s="119">
        <v>0</v>
      </c>
      <c r="AF87" s="20"/>
    </row>
    <row r="88" spans="2:32" ht="18" customHeight="1" x14ac:dyDescent="0.2">
      <c r="B88" s="113" t="s">
        <v>98</v>
      </c>
      <c r="C88" s="120">
        <f>+[1]PP!C135</f>
        <v>82.1</v>
      </c>
      <c r="D88" s="120">
        <f>+[1]PP!D135</f>
        <v>87.1</v>
      </c>
      <c r="E88" s="120">
        <f>+[1]PP!E135</f>
        <v>130.80000000000001</v>
      </c>
      <c r="F88" s="120">
        <f>+[1]PP!F135</f>
        <v>116.1</v>
      </c>
      <c r="G88" s="120">
        <f>+[1]PP!G135</f>
        <v>101.2</v>
      </c>
      <c r="H88" s="120">
        <f>+[1]PP!H135</f>
        <v>112</v>
      </c>
      <c r="I88" s="120">
        <f>+[1]PP!I135</f>
        <v>110</v>
      </c>
      <c r="J88" s="120">
        <f>+[1]PP!J135</f>
        <v>122.3</v>
      </c>
      <c r="K88" s="120">
        <f>+[1]PP!K135</f>
        <v>76.7</v>
      </c>
      <c r="L88" s="115">
        <v>84.9</v>
      </c>
      <c r="M88" s="115">
        <v>72.3</v>
      </c>
      <c r="N88" s="115">
        <v>292.5</v>
      </c>
      <c r="O88" s="115">
        <f>SUM(C88:N88)</f>
        <v>1388</v>
      </c>
      <c r="P88" s="118">
        <f>+[1]PP!P135</f>
        <v>105.5</v>
      </c>
      <c r="Q88" s="118">
        <f>+[1]PP!Q135</f>
        <v>41.7</v>
      </c>
      <c r="R88" s="118">
        <f>+[1]PP!R135</f>
        <v>26.2</v>
      </c>
      <c r="S88" s="118">
        <f>+[1]PP!S135</f>
        <v>33.5</v>
      </c>
      <c r="T88" s="118">
        <f>+[1]PP!T135</f>
        <v>46.6</v>
      </c>
      <c r="U88" s="118">
        <f>+[1]PP!U135</f>
        <v>44.3</v>
      </c>
      <c r="V88" s="118">
        <f>+[1]PP!V135</f>
        <v>54.5</v>
      </c>
      <c r="W88" s="118">
        <f>+[1]PP!W135</f>
        <v>30.9</v>
      </c>
      <c r="X88" s="118">
        <v>31.9</v>
      </c>
      <c r="Y88" s="118">
        <f>+[1]PP!Y135</f>
        <v>43.9</v>
      </c>
      <c r="Z88" s="118">
        <f>+[1]PP!Z135</f>
        <v>48.9</v>
      </c>
      <c r="AA88" s="118">
        <f>+[1]PP!AA135</f>
        <v>36.700000000000003</v>
      </c>
      <c r="AB88" s="115">
        <f>SUM(P88:AA88)</f>
        <v>544.59999999999991</v>
      </c>
      <c r="AC88" s="115">
        <f t="shared" si="38"/>
        <v>-843.40000000000009</v>
      </c>
      <c r="AD88" s="115">
        <f>+AC88/O88*100</f>
        <v>-60.763688760806922</v>
      </c>
      <c r="AF88" s="20"/>
    </row>
    <row r="89" spans="2:32" ht="22.5" customHeight="1" x14ac:dyDescent="0.2">
      <c r="B89" s="121" t="s">
        <v>99</v>
      </c>
      <c r="C89" s="122">
        <f t="shared" ref="C89:AB89" si="60">+C84+C85</f>
        <v>23115.8</v>
      </c>
      <c r="D89" s="122">
        <f t="shared" si="60"/>
        <v>137051.29999999996</v>
      </c>
      <c r="E89" s="122">
        <f t="shared" si="60"/>
        <v>3959.1</v>
      </c>
      <c r="F89" s="122">
        <f t="shared" si="60"/>
        <v>2109.1</v>
      </c>
      <c r="G89" s="122">
        <f t="shared" si="60"/>
        <v>2266.1999999999998</v>
      </c>
      <c r="H89" s="122">
        <f t="shared" si="60"/>
        <v>87142.999999999971</v>
      </c>
      <c r="I89" s="122">
        <f t="shared" si="60"/>
        <v>6259.2999999999993</v>
      </c>
      <c r="J89" s="122">
        <f t="shared" si="60"/>
        <v>6371</v>
      </c>
      <c r="K89" s="122">
        <f t="shared" si="60"/>
        <v>37473.700000000004</v>
      </c>
      <c r="L89" s="122">
        <f t="shared" si="60"/>
        <v>6443.1</v>
      </c>
      <c r="M89" s="122">
        <f t="shared" si="60"/>
        <v>7376.5999999999995</v>
      </c>
      <c r="N89" s="122">
        <f t="shared" si="60"/>
        <v>16160.2</v>
      </c>
      <c r="O89" s="122">
        <f t="shared" si="60"/>
        <v>335728.4</v>
      </c>
      <c r="P89" s="122">
        <f t="shared" si="60"/>
        <v>49891.69999999999</v>
      </c>
      <c r="Q89" s="122">
        <f t="shared" si="60"/>
        <v>107215.13</v>
      </c>
      <c r="R89" s="122">
        <f t="shared" si="60"/>
        <v>18570.599999999995</v>
      </c>
      <c r="S89" s="122">
        <f t="shared" si="60"/>
        <v>10353.800000000001</v>
      </c>
      <c r="T89" s="122">
        <f t="shared" si="60"/>
        <v>9663.1999999999989</v>
      </c>
      <c r="U89" s="122">
        <f t="shared" si="60"/>
        <v>42795.3</v>
      </c>
      <c r="V89" s="122">
        <f t="shared" si="60"/>
        <v>32669.599999999999</v>
      </c>
      <c r="W89" s="122">
        <f t="shared" si="60"/>
        <v>4461.5</v>
      </c>
      <c r="X89" s="122">
        <f t="shared" si="60"/>
        <v>38206.700000000004</v>
      </c>
      <c r="Y89" s="122">
        <f t="shared" si="60"/>
        <v>5608.9000000000005</v>
      </c>
      <c r="Z89" s="122">
        <f t="shared" si="60"/>
        <v>18073.900000000001</v>
      </c>
      <c r="AA89" s="122">
        <f t="shared" si="60"/>
        <v>20326.3</v>
      </c>
      <c r="AB89" s="122">
        <f t="shared" si="60"/>
        <v>357836.63</v>
      </c>
      <c r="AC89" s="122">
        <f t="shared" si="38"/>
        <v>22108.229999999981</v>
      </c>
      <c r="AD89" s="123">
        <f>+AC89/O89*100</f>
        <v>6.5851533561057041</v>
      </c>
      <c r="AF89" s="20"/>
    </row>
    <row r="90" spans="2:32" ht="22.5" customHeight="1" x14ac:dyDescent="0.2">
      <c r="B90" s="124" t="s">
        <v>100</v>
      </c>
      <c r="C90" s="125">
        <f>+[1]PP!C137</f>
        <v>1634.2999999999997</v>
      </c>
      <c r="D90" s="125">
        <f>+[1]PP!D137</f>
        <v>1914.6</v>
      </c>
      <c r="E90" s="125">
        <f>+[1]PP!E137</f>
        <v>1551.3000000000002</v>
      </c>
      <c r="F90" s="125">
        <f>+[1]PP!F137</f>
        <v>1339.8999999999999</v>
      </c>
      <c r="G90" s="125">
        <f>+[1]PP!G137</f>
        <v>1856.8</v>
      </c>
      <c r="H90" s="125">
        <f>+[1]PP!H137</f>
        <v>1694.3</v>
      </c>
      <c r="I90" s="125">
        <f>+[1]PP!I137</f>
        <v>1722.8</v>
      </c>
      <c r="J90" s="125">
        <f>+[1]PP!J137</f>
        <v>1835.3</v>
      </c>
      <c r="K90" s="125">
        <f>+[1]PP!K137</f>
        <v>1387.4</v>
      </c>
      <c r="L90" s="125">
        <f>+[1]PP!L137</f>
        <v>1527.6</v>
      </c>
      <c r="M90" s="125">
        <f>+[1]PP!M137</f>
        <v>1349.6000000000001</v>
      </c>
      <c r="N90" s="125">
        <f>+[1]PP!N137</f>
        <v>2440.1999999999994</v>
      </c>
      <c r="O90" s="125">
        <f>SUM(C90:N90)</f>
        <v>20254.099999999995</v>
      </c>
      <c r="P90" s="125">
        <f>+[1]PP!P137</f>
        <v>1907.7</v>
      </c>
      <c r="Q90" s="125">
        <f>+[1]PP!Q137</f>
        <v>3118.1000000000004</v>
      </c>
      <c r="R90" s="125">
        <f>+[1]PP!R137</f>
        <v>2738.9999999999995</v>
      </c>
      <c r="S90" s="125">
        <f>+[1]PP!S137</f>
        <v>2158.5</v>
      </c>
      <c r="T90" s="125">
        <f>+[1]PP!T137</f>
        <v>2411.1</v>
      </c>
      <c r="U90" s="125">
        <f>+[1]PP!U137</f>
        <v>3092.7</v>
      </c>
      <c r="V90" s="125">
        <f>+[1]PP!V137</f>
        <v>2941.7000000000003</v>
      </c>
      <c r="W90" s="125">
        <f>+[1]PP!W137</f>
        <v>2508.1999999999998</v>
      </c>
      <c r="X90" s="125">
        <f>+[1]PP!X137</f>
        <v>2006.4</v>
      </c>
      <c r="Y90" s="125">
        <f>+[1]PP!Y137</f>
        <v>2137.1000000000004</v>
      </c>
      <c r="Z90" s="125">
        <f>+[1]PP!Z137</f>
        <v>2347.7000000000003</v>
      </c>
      <c r="AA90" s="125">
        <f>+[1]PP!AA137</f>
        <v>1563.1999999999998</v>
      </c>
      <c r="AB90" s="125">
        <f>SUM(P90:AA90)</f>
        <v>28931.4</v>
      </c>
      <c r="AC90" s="125">
        <f t="shared" si="38"/>
        <v>8677.3000000000065</v>
      </c>
      <c r="AD90" s="125">
        <f>+AC90/O90*100</f>
        <v>42.842189976350511</v>
      </c>
      <c r="AF90" s="20"/>
    </row>
    <row r="91" spans="2:32" ht="18" customHeight="1" x14ac:dyDescent="0.2">
      <c r="B91" s="126" t="s">
        <v>101</v>
      </c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</row>
    <row r="92" spans="2:32" ht="13.5" customHeight="1" x14ac:dyDescent="0.2">
      <c r="B92" s="128" t="s">
        <v>102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</row>
    <row r="93" spans="2:32" ht="14.25" customHeight="1" x14ac:dyDescent="0.2">
      <c r="B93" s="129" t="s">
        <v>103</v>
      </c>
      <c r="I93" s="20"/>
      <c r="J93" s="20"/>
      <c r="K93" s="20"/>
      <c r="L93" s="20"/>
      <c r="M93" s="20"/>
      <c r="N93" s="20"/>
      <c r="O93" s="19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</row>
    <row r="94" spans="2:32" x14ac:dyDescent="0.2">
      <c r="B94" s="129" t="s">
        <v>104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</row>
    <row r="95" spans="2:32" x14ac:dyDescent="0.2">
      <c r="B95" s="129" t="s">
        <v>105</v>
      </c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31"/>
    </row>
    <row r="96" spans="2:32" x14ac:dyDescent="0.2">
      <c r="B96" s="132" t="s">
        <v>106</v>
      </c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3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31"/>
    </row>
    <row r="97" spans="2:30" x14ac:dyDescent="0.2">
      <c r="B97" s="131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3"/>
      <c r="P97" s="133"/>
      <c r="Q97" s="133"/>
      <c r="R97" s="133"/>
      <c r="S97" s="133"/>
      <c r="T97" s="133"/>
      <c r="U97" s="133"/>
      <c r="V97" s="127"/>
      <c r="W97" s="133"/>
      <c r="X97" s="133"/>
      <c r="Y97" s="133"/>
      <c r="Z97" s="133"/>
      <c r="AA97" s="133"/>
      <c r="AB97" s="133"/>
      <c r="AC97" s="131"/>
      <c r="AD97" s="131"/>
    </row>
    <row r="98" spans="2:30" x14ac:dyDescent="0.2">
      <c r="B98" s="131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27"/>
      <c r="W98" s="133"/>
      <c r="X98" s="133"/>
      <c r="Y98" s="133"/>
      <c r="Z98" s="133"/>
      <c r="AA98" s="133"/>
      <c r="AB98" s="127"/>
      <c r="AC98" s="133"/>
      <c r="AD98" s="133"/>
    </row>
    <row r="99" spans="2:30" x14ac:dyDescent="0.2">
      <c r="B99" s="135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3"/>
      <c r="P99" s="133"/>
      <c r="Q99" s="133"/>
      <c r="R99" s="133"/>
      <c r="S99" s="133"/>
      <c r="T99" s="133"/>
      <c r="U99" s="133"/>
      <c r="V99" s="127"/>
      <c r="W99" s="133"/>
      <c r="X99" s="133"/>
      <c r="Y99" s="133"/>
      <c r="Z99" s="133"/>
      <c r="AA99" s="133"/>
      <c r="AB99" s="137"/>
      <c r="AC99" s="131"/>
      <c r="AD99" s="134"/>
    </row>
    <row r="100" spans="2:30" x14ac:dyDescent="0.2">
      <c r="B100" s="135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3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34"/>
      <c r="AD100" s="134"/>
    </row>
    <row r="101" spans="2:30" x14ac:dyDescent="0.2">
      <c r="B101" s="135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3"/>
      <c r="P101" s="133"/>
      <c r="Q101" s="133"/>
      <c r="R101" s="133"/>
      <c r="S101" s="133"/>
      <c r="T101" s="133"/>
      <c r="U101" s="133"/>
      <c r="V101" s="127"/>
      <c r="W101" s="133"/>
      <c r="X101" s="133"/>
      <c r="Y101" s="133"/>
      <c r="Z101" s="133"/>
      <c r="AA101" s="133"/>
      <c r="AB101" s="133"/>
      <c r="AC101" s="131"/>
      <c r="AD101" s="139"/>
    </row>
    <row r="102" spans="2:30" x14ac:dyDescent="0.2">
      <c r="B102" s="135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33"/>
      <c r="P102" s="133"/>
      <c r="Q102" s="133"/>
      <c r="R102" s="133"/>
      <c r="S102" s="133"/>
      <c r="T102" s="133"/>
      <c r="U102" s="133"/>
      <c r="V102" s="127"/>
      <c r="W102" s="133"/>
      <c r="X102" s="133"/>
      <c r="Y102" s="133"/>
      <c r="Z102" s="133"/>
      <c r="AA102" s="133"/>
      <c r="AB102" s="140"/>
      <c r="AC102" s="131"/>
      <c r="AD102" s="131"/>
    </row>
    <row r="103" spans="2:30" x14ac:dyDescent="0.2">
      <c r="B103" s="135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33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0"/>
      <c r="AC103" s="131"/>
      <c r="AD103" s="131"/>
    </row>
    <row r="104" spans="2:30" x14ac:dyDescent="0.2">
      <c r="B104" s="131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3"/>
      <c r="P104" s="133"/>
      <c r="Q104" s="133"/>
      <c r="R104" s="133"/>
      <c r="S104" s="133"/>
      <c r="T104" s="133"/>
      <c r="U104" s="133"/>
      <c r="V104" s="127"/>
      <c r="W104" s="133"/>
      <c r="X104" s="133"/>
      <c r="Y104" s="133"/>
      <c r="Z104" s="133"/>
      <c r="AA104" s="133"/>
      <c r="AB104" s="130"/>
      <c r="AC104" s="130"/>
      <c r="AD104" s="131"/>
    </row>
    <row r="105" spans="2:30" x14ac:dyDescent="0.2">
      <c r="B105" s="135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3"/>
      <c r="P105" s="133"/>
      <c r="Q105" s="133"/>
      <c r="R105" s="133"/>
      <c r="S105" s="133"/>
      <c r="T105" s="133"/>
      <c r="U105" s="133"/>
      <c r="V105" s="127"/>
      <c r="W105" s="133"/>
      <c r="X105" s="133"/>
      <c r="Y105" s="133"/>
      <c r="Z105" s="133"/>
      <c r="AA105" s="133"/>
      <c r="AB105" s="131"/>
      <c r="AC105" s="131"/>
      <c r="AD105" s="131"/>
    </row>
    <row r="106" spans="2:30" x14ac:dyDescent="0.2">
      <c r="B106" s="135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31"/>
      <c r="AC106" s="131"/>
      <c r="AD106" s="131"/>
    </row>
    <row r="107" spans="2:30" x14ac:dyDescent="0.2"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31"/>
      <c r="AC107" s="131"/>
      <c r="AD107" s="131"/>
    </row>
    <row r="108" spans="2:30" x14ac:dyDescent="0.2">
      <c r="B108" s="135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31"/>
      <c r="AC108" s="131"/>
      <c r="AD108" s="131"/>
    </row>
    <row r="109" spans="2:30" x14ac:dyDescent="0.2">
      <c r="B109" s="135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31"/>
      <c r="AC109" s="131"/>
      <c r="AD109" s="131"/>
    </row>
    <row r="110" spans="2:30" x14ac:dyDescent="0.2">
      <c r="B110" s="135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31"/>
      <c r="AC110" s="131"/>
      <c r="AD110" s="131"/>
    </row>
    <row r="111" spans="2:30" x14ac:dyDescent="0.2"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31"/>
      <c r="AC111" s="131"/>
      <c r="AD111" s="131"/>
    </row>
    <row r="112" spans="2:30" x14ac:dyDescent="0.2">
      <c r="B112" s="135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31"/>
      <c r="AC112" s="131"/>
      <c r="AD112" s="131"/>
    </row>
    <row r="113" spans="2:30" x14ac:dyDescent="0.2">
      <c r="B113" s="135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31"/>
      <c r="AC113" s="131"/>
      <c r="AD113" s="131"/>
    </row>
    <row r="114" spans="2:30" x14ac:dyDescent="0.2">
      <c r="B114" s="135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31"/>
      <c r="AC114" s="131"/>
      <c r="AD114" s="131"/>
    </row>
    <row r="115" spans="2:30" x14ac:dyDescent="0.2"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31"/>
      <c r="AC115" s="131"/>
      <c r="AD115" s="131"/>
    </row>
    <row r="116" spans="2:30" x14ac:dyDescent="0.2">
      <c r="B116" s="135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31"/>
      <c r="AC116" s="131"/>
      <c r="AD116" s="131"/>
    </row>
    <row r="117" spans="2:30" x14ac:dyDescent="0.2">
      <c r="B117" s="135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31"/>
      <c r="AC117" s="131"/>
      <c r="AD117" s="131"/>
    </row>
    <row r="118" spans="2:30" x14ac:dyDescent="0.2">
      <c r="B118" s="135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31"/>
      <c r="AC118" s="131"/>
      <c r="AD118" s="131"/>
    </row>
    <row r="119" spans="2:30" x14ac:dyDescent="0.2">
      <c r="B119" s="135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31"/>
      <c r="AC119" s="131"/>
      <c r="AD119" s="131"/>
    </row>
    <row r="120" spans="2:30" x14ac:dyDescent="0.2"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31"/>
      <c r="AC120" s="131"/>
      <c r="AD120" s="131"/>
    </row>
    <row r="121" spans="2:30" x14ac:dyDescent="0.2"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31"/>
      <c r="AC121" s="131"/>
      <c r="AD121" s="131"/>
    </row>
    <row r="122" spans="2:30" x14ac:dyDescent="0.2"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31"/>
      <c r="AC122" s="131"/>
      <c r="AD122" s="131"/>
    </row>
    <row r="123" spans="2:30" x14ac:dyDescent="0.2"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31"/>
      <c r="AC123" s="131"/>
      <c r="AD123" s="131"/>
    </row>
    <row r="124" spans="2:30" x14ac:dyDescent="0.2"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31"/>
      <c r="AC124" s="131"/>
      <c r="AD124" s="131"/>
    </row>
    <row r="125" spans="2:30" x14ac:dyDescent="0.2"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31"/>
      <c r="AC125" s="131"/>
      <c r="AD125" s="131"/>
    </row>
    <row r="126" spans="2:30" x14ac:dyDescent="0.2"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31"/>
      <c r="AC126" s="131"/>
      <c r="AD126" s="131"/>
    </row>
    <row r="127" spans="2:30" x14ac:dyDescent="0.2"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31"/>
      <c r="AC127" s="131"/>
      <c r="AD127" s="131"/>
    </row>
    <row r="128" spans="2:30" x14ac:dyDescent="0.2"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31"/>
      <c r="AC128" s="131"/>
      <c r="AD128" s="131"/>
    </row>
    <row r="129" spans="2:30" x14ac:dyDescent="0.2"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31"/>
      <c r="AC129" s="131"/>
      <c r="AD129" s="131"/>
    </row>
    <row r="130" spans="2:30" x14ac:dyDescent="0.2"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31"/>
      <c r="AC130" s="131"/>
      <c r="AD130" s="131"/>
    </row>
    <row r="131" spans="2:30" x14ac:dyDescent="0.2"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31"/>
      <c r="AC131" s="131"/>
      <c r="AD131" s="131"/>
    </row>
    <row r="132" spans="2:30" x14ac:dyDescent="0.2"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31"/>
      <c r="AC132" s="131"/>
      <c r="AD132" s="131"/>
    </row>
    <row r="133" spans="2:30" x14ac:dyDescent="0.2"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31"/>
      <c r="AC133" s="131"/>
      <c r="AD133" s="131"/>
    </row>
    <row r="134" spans="2:30" x14ac:dyDescent="0.2"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31"/>
      <c r="AC134" s="131"/>
      <c r="AD134" s="131"/>
    </row>
    <row r="135" spans="2:30" x14ac:dyDescent="0.2"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31"/>
      <c r="AC135" s="131"/>
      <c r="AD135" s="131"/>
    </row>
    <row r="136" spans="2:30" x14ac:dyDescent="0.2"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31"/>
      <c r="AC136" s="131"/>
      <c r="AD136" s="131"/>
    </row>
    <row r="137" spans="2:30" x14ac:dyDescent="0.2"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31"/>
      <c r="AC137" s="131"/>
      <c r="AD137" s="131"/>
    </row>
    <row r="138" spans="2:30" x14ac:dyDescent="0.2"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31"/>
      <c r="AC138" s="131"/>
      <c r="AD138" s="131"/>
    </row>
    <row r="139" spans="2:30" x14ac:dyDescent="0.2"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31"/>
      <c r="AC139" s="131"/>
      <c r="AD139" s="131"/>
    </row>
    <row r="140" spans="2:30" x14ac:dyDescent="0.2"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31"/>
      <c r="AC140" s="131"/>
      <c r="AD140" s="131"/>
    </row>
    <row r="141" spans="2:30" x14ac:dyDescent="0.2"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31"/>
      <c r="AC141" s="131"/>
      <c r="AD141" s="131"/>
    </row>
    <row r="142" spans="2:30" x14ac:dyDescent="0.2"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31"/>
      <c r="AC142" s="131"/>
      <c r="AD142" s="131"/>
    </row>
    <row r="143" spans="2:30" x14ac:dyDescent="0.2"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31"/>
      <c r="AC143" s="131"/>
      <c r="AD143" s="131"/>
    </row>
    <row r="144" spans="2:30" x14ac:dyDescent="0.2"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31"/>
      <c r="AC144" s="131"/>
      <c r="AD144" s="131"/>
    </row>
    <row r="145" spans="2:30" x14ac:dyDescent="0.2"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31"/>
      <c r="AC145" s="131"/>
      <c r="AD145" s="131"/>
    </row>
    <row r="146" spans="2:30" x14ac:dyDescent="0.2"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31"/>
      <c r="AC146" s="131"/>
      <c r="AD146" s="131"/>
    </row>
    <row r="147" spans="2:30" x14ac:dyDescent="0.2"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31"/>
      <c r="AC147" s="131"/>
      <c r="AD147" s="131"/>
    </row>
    <row r="148" spans="2:30" x14ac:dyDescent="0.2"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31"/>
      <c r="AC148" s="131"/>
      <c r="AD148" s="131"/>
    </row>
    <row r="149" spans="2:30" x14ac:dyDescent="0.2"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31"/>
      <c r="AC149" s="131"/>
      <c r="AD149" s="131"/>
    </row>
    <row r="150" spans="2:30" x14ac:dyDescent="0.2"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31"/>
      <c r="AC150" s="131"/>
      <c r="AD150" s="131"/>
    </row>
    <row r="151" spans="2:30" x14ac:dyDescent="0.2"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31"/>
      <c r="AC151" s="131"/>
      <c r="AD151" s="131"/>
    </row>
    <row r="152" spans="2:30" x14ac:dyDescent="0.2"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31"/>
      <c r="AC152" s="131"/>
      <c r="AD152" s="131"/>
    </row>
    <row r="153" spans="2:30" x14ac:dyDescent="0.2"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31"/>
      <c r="AC153" s="131"/>
      <c r="AD153" s="131"/>
    </row>
    <row r="154" spans="2:30" x14ac:dyDescent="0.2"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31"/>
      <c r="AC154" s="131"/>
      <c r="AD154" s="131"/>
    </row>
    <row r="155" spans="2:30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31"/>
      <c r="AC155" s="131"/>
      <c r="AD155" s="131"/>
    </row>
    <row r="156" spans="2:30" x14ac:dyDescent="0.2"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31"/>
      <c r="AC156" s="131"/>
      <c r="AD156" s="131"/>
    </row>
    <row r="157" spans="2:30" x14ac:dyDescent="0.2"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31"/>
      <c r="AC157" s="131"/>
      <c r="AD157" s="131"/>
    </row>
    <row r="158" spans="2:30" x14ac:dyDescent="0.2"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31"/>
      <c r="AC158" s="131"/>
      <c r="AD158" s="131"/>
    </row>
    <row r="159" spans="2:30" x14ac:dyDescent="0.2"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31"/>
      <c r="AC159" s="131"/>
      <c r="AD159" s="131"/>
    </row>
    <row r="160" spans="2:30" x14ac:dyDescent="0.2"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31"/>
      <c r="AC160" s="131"/>
      <c r="AD160" s="131"/>
    </row>
    <row r="161" spans="2:30" x14ac:dyDescent="0.2"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31"/>
      <c r="AC161" s="131"/>
      <c r="AD161" s="131"/>
    </row>
    <row r="162" spans="2:30" x14ac:dyDescent="0.2"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31"/>
      <c r="AC162" s="131"/>
      <c r="AD162" s="131"/>
    </row>
    <row r="163" spans="2:30" x14ac:dyDescent="0.2"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31"/>
      <c r="AC163" s="131"/>
      <c r="AD163" s="131"/>
    </row>
    <row r="164" spans="2:30" x14ac:dyDescent="0.2"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31"/>
      <c r="AC164" s="131"/>
      <c r="AD164" s="131"/>
    </row>
    <row r="165" spans="2:30" x14ac:dyDescent="0.2"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31"/>
      <c r="AC165" s="131"/>
      <c r="AD165" s="131"/>
    </row>
    <row r="166" spans="2:30" x14ac:dyDescent="0.2"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31"/>
      <c r="AC166" s="131"/>
      <c r="AD166" s="131"/>
    </row>
    <row r="167" spans="2:30" x14ac:dyDescent="0.2"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31"/>
      <c r="AC167" s="131"/>
      <c r="AD167" s="131"/>
    </row>
    <row r="168" spans="2:30" x14ac:dyDescent="0.2"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31"/>
      <c r="AC168" s="131"/>
      <c r="AD168" s="131"/>
    </row>
    <row r="169" spans="2:30" x14ac:dyDescent="0.2"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31"/>
      <c r="AC169" s="131"/>
      <c r="AD169" s="131"/>
    </row>
    <row r="170" spans="2:30" x14ac:dyDescent="0.2"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31"/>
      <c r="AC170" s="131"/>
      <c r="AD170" s="131"/>
    </row>
    <row r="171" spans="2:30" x14ac:dyDescent="0.2"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31"/>
      <c r="AC171" s="131"/>
      <c r="AD171" s="131"/>
    </row>
    <row r="172" spans="2:30" x14ac:dyDescent="0.2"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31"/>
      <c r="AC172" s="131"/>
      <c r="AD172" s="131"/>
    </row>
    <row r="173" spans="2:30" x14ac:dyDescent="0.2"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31"/>
      <c r="AC173" s="131"/>
      <c r="AD173" s="131"/>
    </row>
    <row r="174" spans="2:30" x14ac:dyDescent="0.2"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31"/>
      <c r="AC174" s="131"/>
      <c r="AD174" s="131"/>
    </row>
    <row r="175" spans="2:30" x14ac:dyDescent="0.2"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31"/>
      <c r="AC175" s="131"/>
      <c r="AD175" s="131"/>
    </row>
    <row r="176" spans="2:30" x14ac:dyDescent="0.2"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31"/>
      <c r="AC176" s="131"/>
      <c r="AD176" s="131"/>
    </row>
    <row r="177" spans="2:30" x14ac:dyDescent="0.2"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31"/>
      <c r="AC177" s="131"/>
      <c r="AD177" s="131"/>
    </row>
    <row r="178" spans="2:30" x14ac:dyDescent="0.2"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31"/>
      <c r="AC178" s="131"/>
      <c r="AD178" s="131"/>
    </row>
    <row r="179" spans="2:30" x14ac:dyDescent="0.2"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31"/>
      <c r="AC179" s="131"/>
      <c r="AD179" s="131"/>
    </row>
    <row r="180" spans="2:30" x14ac:dyDescent="0.2"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31"/>
      <c r="AC180" s="131"/>
      <c r="AD180" s="131"/>
    </row>
    <row r="181" spans="2:30" x14ac:dyDescent="0.2"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31"/>
      <c r="AC181" s="131"/>
      <c r="AD181" s="131"/>
    </row>
    <row r="182" spans="2:30" x14ac:dyDescent="0.2"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31"/>
      <c r="AC182" s="131"/>
      <c r="AD182" s="131"/>
    </row>
    <row r="183" spans="2:30" x14ac:dyDescent="0.2"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31"/>
      <c r="AC183" s="131"/>
      <c r="AD183" s="131"/>
    </row>
    <row r="184" spans="2:30" x14ac:dyDescent="0.2"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31"/>
      <c r="AC184" s="131"/>
      <c r="AD184" s="131"/>
    </row>
    <row r="185" spans="2:30" x14ac:dyDescent="0.2"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31"/>
      <c r="AC185" s="131"/>
      <c r="AD185" s="131"/>
    </row>
    <row r="186" spans="2:30" x14ac:dyDescent="0.2"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31"/>
      <c r="AC186" s="131"/>
      <c r="AD186" s="131"/>
    </row>
    <row r="187" spans="2:30" x14ac:dyDescent="0.2"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31"/>
      <c r="AC187" s="131"/>
      <c r="AD187" s="131"/>
    </row>
    <row r="188" spans="2:30" x14ac:dyDescent="0.2"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31"/>
      <c r="AC188" s="131"/>
      <c r="AD188" s="131"/>
    </row>
    <row r="189" spans="2:30" x14ac:dyDescent="0.2"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31"/>
      <c r="AC189" s="131"/>
      <c r="AD189" s="131"/>
    </row>
    <row r="190" spans="2:30" x14ac:dyDescent="0.2"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31"/>
      <c r="AC190" s="131"/>
      <c r="AD190" s="131"/>
    </row>
    <row r="191" spans="2:30" x14ac:dyDescent="0.2"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31"/>
      <c r="AC191" s="131"/>
      <c r="AD191" s="131"/>
    </row>
    <row r="192" spans="2:30" x14ac:dyDescent="0.2"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31"/>
      <c r="AC192" s="131"/>
      <c r="AD192" s="131"/>
    </row>
    <row r="193" spans="2:30" x14ac:dyDescent="0.2"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31"/>
      <c r="AC193" s="131"/>
      <c r="AD193" s="131"/>
    </row>
    <row r="194" spans="2:30" x14ac:dyDescent="0.2"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31"/>
      <c r="AC194" s="131"/>
      <c r="AD194" s="131"/>
    </row>
    <row r="195" spans="2:30" x14ac:dyDescent="0.2"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31"/>
      <c r="AC195" s="131"/>
      <c r="AD195" s="131"/>
    </row>
    <row r="196" spans="2:30" x14ac:dyDescent="0.2"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31"/>
      <c r="AC196" s="131"/>
      <c r="AD196" s="131"/>
    </row>
    <row r="197" spans="2:30" x14ac:dyDescent="0.2"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31"/>
      <c r="AC197" s="131"/>
      <c r="AD197" s="131"/>
    </row>
    <row r="198" spans="2:30" x14ac:dyDescent="0.2"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31"/>
      <c r="AC198" s="131"/>
      <c r="AD198" s="131"/>
    </row>
    <row r="199" spans="2:30" x14ac:dyDescent="0.2"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31"/>
      <c r="AC199" s="131"/>
      <c r="AD199" s="131"/>
    </row>
    <row r="200" spans="2:30" x14ac:dyDescent="0.2"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31"/>
      <c r="AC200" s="131"/>
      <c r="AD200" s="131"/>
    </row>
    <row r="201" spans="2:30" x14ac:dyDescent="0.2"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31"/>
      <c r="AC201" s="131"/>
      <c r="AD201" s="131"/>
    </row>
    <row r="202" spans="2:30" x14ac:dyDescent="0.2"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31"/>
      <c r="AC202" s="131"/>
      <c r="AD202" s="131"/>
    </row>
    <row r="203" spans="2:30" x14ac:dyDescent="0.2"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31"/>
      <c r="AC203" s="131"/>
      <c r="AD203" s="131"/>
    </row>
    <row r="204" spans="2:30" x14ac:dyDescent="0.2"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31"/>
      <c r="AC204" s="131"/>
      <c r="AD204" s="131"/>
    </row>
    <row r="205" spans="2:30" x14ac:dyDescent="0.2"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31"/>
      <c r="AC205" s="131"/>
      <c r="AD205" s="131"/>
    </row>
    <row r="206" spans="2:30" x14ac:dyDescent="0.2"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31"/>
      <c r="AC206" s="131"/>
      <c r="AD206" s="131"/>
    </row>
    <row r="207" spans="2:30" x14ac:dyDescent="0.2"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31"/>
      <c r="AC207" s="131"/>
      <c r="AD207" s="131"/>
    </row>
    <row r="208" spans="2:30" x14ac:dyDescent="0.2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31"/>
      <c r="AC208" s="131"/>
      <c r="AD208" s="131"/>
    </row>
    <row r="209" spans="2:30" x14ac:dyDescent="0.2"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31"/>
      <c r="AC209" s="131"/>
      <c r="AD209" s="131"/>
    </row>
    <row r="210" spans="2:30" x14ac:dyDescent="0.2"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31"/>
      <c r="AC210" s="131"/>
      <c r="AD210" s="131"/>
    </row>
    <row r="211" spans="2:30" x14ac:dyDescent="0.2"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31"/>
      <c r="AC211" s="131"/>
      <c r="AD211" s="131"/>
    </row>
    <row r="212" spans="2:30" x14ac:dyDescent="0.2"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31"/>
      <c r="AC212" s="131"/>
      <c r="AD212" s="131"/>
    </row>
    <row r="213" spans="2:30" x14ac:dyDescent="0.2"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31"/>
      <c r="AC213" s="131"/>
      <c r="AD213" s="131"/>
    </row>
    <row r="214" spans="2:30" x14ac:dyDescent="0.2"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31"/>
      <c r="AC214" s="131"/>
      <c r="AD214" s="131"/>
    </row>
    <row r="215" spans="2:30" x14ac:dyDescent="0.2"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31"/>
      <c r="AC215" s="131"/>
      <c r="AD215" s="131"/>
    </row>
    <row r="216" spans="2:30" x14ac:dyDescent="0.2"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31"/>
      <c r="AC216" s="131"/>
      <c r="AD216" s="131"/>
    </row>
    <row r="217" spans="2:30" x14ac:dyDescent="0.2"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31"/>
      <c r="AC217" s="131"/>
      <c r="AD217" s="131"/>
    </row>
    <row r="218" spans="2:30" x14ac:dyDescent="0.2"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31"/>
      <c r="AC218" s="131"/>
      <c r="AD218" s="131"/>
    </row>
    <row r="219" spans="2:30" x14ac:dyDescent="0.2"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31"/>
      <c r="AC219" s="131"/>
      <c r="AD219" s="131"/>
    </row>
    <row r="220" spans="2:30" x14ac:dyDescent="0.2"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31"/>
      <c r="AC220" s="131"/>
      <c r="AD220" s="131"/>
    </row>
    <row r="221" spans="2:30" x14ac:dyDescent="0.2"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31"/>
      <c r="AC221" s="131"/>
      <c r="AD221" s="131"/>
    </row>
    <row r="222" spans="2:30" x14ac:dyDescent="0.2"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31"/>
      <c r="AC222" s="131"/>
      <c r="AD222" s="131"/>
    </row>
    <row r="223" spans="2:30" x14ac:dyDescent="0.2"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31"/>
      <c r="AC223" s="131"/>
      <c r="AD223" s="131"/>
    </row>
    <row r="224" spans="2:30" x14ac:dyDescent="0.2"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31"/>
      <c r="AC224" s="131"/>
      <c r="AD224" s="131"/>
    </row>
    <row r="225" spans="2:30" x14ac:dyDescent="0.2"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31"/>
      <c r="AC225" s="131"/>
      <c r="AD225" s="131"/>
    </row>
    <row r="226" spans="2:30" x14ac:dyDescent="0.2"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31"/>
      <c r="AC226" s="131"/>
      <c r="AD226" s="131"/>
    </row>
    <row r="227" spans="2:30" x14ac:dyDescent="0.2"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31"/>
      <c r="AC227" s="131"/>
      <c r="AD227" s="131"/>
    </row>
    <row r="228" spans="2:30" x14ac:dyDescent="0.2"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31"/>
      <c r="AC228" s="131"/>
      <c r="AD228" s="131"/>
    </row>
    <row r="229" spans="2:30" x14ac:dyDescent="0.2"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31"/>
      <c r="AC229" s="131"/>
      <c r="AD229" s="131"/>
    </row>
    <row r="230" spans="2:30" x14ac:dyDescent="0.2"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31"/>
      <c r="AC230" s="131"/>
      <c r="AD230" s="131"/>
    </row>
    <row r="231" spans="2:30" x14ac:dyDescent="0.2"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31"/>
      <c r="AC231" s="131"/>
      <c r="AD231" s="131"/>
    </row>
    <row r="232" spans="2:30" x14ac:dyDescent="0.2"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31"/>
      <c r="AC232" s="131"/>
      <c r="AD232" s="131"/>
    </row>
    <row r="233" spans="2:30" x14ac:dyDescent="0.2"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31"/>
      <c r="AC233" s="131"/>
      <c r="AD233" s="131"/>
    </row>
    <row r="234" spans="2:30" x14ac:dyDescent="0.2"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31"/>
      <c r="AC234" s="131"/>
      <c r="AD234" s="131"/>
    </row>
    <row r="235" spans="2:30" x14ac:dyDescent="0.2"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31"/>
      <c r="AC235" s="131"/>
      <c r="AD235" s="131"/>
    </row>
    <row r="236" spans="2:30" x14ac:dyDescent="0.2"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31"/>
      <c r="AC236" s="131"/>
      <c r="AD236" s="131"/>
    </row>
    <row r="237" spans="2:30" x14ac:dyDescent="0.2"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31"/>
      <c r="AC237" s="131"/>
      <c r="AD237" s="131"/>
    </row>
    <row r="238" spans="2:30" x14ac:dyDescent="0.2"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31"/>
      <c r="AC238" s="131"/>
      <c r="AD238" s="131"/>
    </row>
    <row r="239" spans="2:30" x14ac:dyDescent="0.2"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31"/>
      <c r="AC239" s="131"/>
      <c r="AD239" s="131"/>
    </row>
    <row r="240" spans="2:30" x14ac:dyDescent="0.2"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31"/>
      <c r="AC240" s="131"/>
      <c r="AD240" s="131"/>
    </row>
    <row r="241" spans="2:30" x14ac:dyDescent="0.2"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31"/>
      <c r="AC241" s="131"/>
      <c r="AD241" s="131"/>
    </row>
    <row r="242" spans="2:30" x14ac:dyDescent="0.2"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31"/>
      <c r="AC242" s="131"/>
      <c r="AD242" s="131"/>
    </row>
    <row r="243" spans="2:30" x14ac:dyDescent="0.2"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31"/>
      <c r="AC243" s="131"/>
      <c r="AD243" s="131"/>
    </row>
    <row r="244" spans="2:30" x14ac:dyDescent="0.2"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31"/>
      <c r="AC244" s="131"/>
      <c r="AD244" s="131"/>
    </row>
    <row r="245" spans="2:30" x14ac:dyDescent="0.2"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31"/>
      <c r="AC245" s="131"/>
      <c r="AD245" s="131"/>
    </row>
    <row r="246" spans="2:30" x14ac:dyDescent="0.2"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31"/>
      <c r="AC246" s="131"/>
      <c r="AD246" s="131"/>
    </row>
    <row r="247" spans="2:30" x14ac:dyDescent="0.2"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31"/>
      <c r="AC247" s="131"/>
      <c r="AD247" s="131"/>
    </row>
    <row r="248" spans="2:30" x14ac:dyDescent="0.2"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31"/>
      <c r="AC248" s="131"/>
      <c r="AD248" s="131"/>
    </row>
    <row r="249" spans="2:30" x14ac:dyDescent="0.2"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31"/>
      <c r="AC249" s="131"/>
      <c r="AD249" s="131"/>
    </row>
    <row r="250" spans="2:30" x14ac:dyDescent="0.2"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31"/>
      <c r="AC250" s="131"/>
      <c r="AD250" s="131"/>
    </row>
    <row r="251" spans="2:30" x14ac:dyDescent="0.2"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31"/>
      <c r="AC251" s="131"/>
      <c r="AD251" s="131"/>
    </row>
    <row r="252" spans="2:30" x14ac:dyDescent="0.2"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31"/>
      <c r="AC252" s="131"/>
      <c r="AD252" s="131"/>
    </row>
    <row r="253" spans="2:30" x14ac:dyDescent="0.2"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31"/>
      <c r="AC253" s="131"/>
      <c r="AD253" s="131"/>
    </row>
    <row r="254" spans="2:30" x14ac:dyDescent="0.2"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31"/>
      <c r="AC254" s="131"/>
      <c r="AD254" s="131"/>
    </row>
    <row r="255" spans="2:30" x14ac:dyDescent="0.2"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31"/>
      <c r="AC255" s="131"/>
      <c r="AD255" s="131"/>
    </row>
    <row r="256" spans="2:30" x14ac:dyDescent="0.2"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31"/>
      <c r="AC256" s="131"/>
      <c r="AD256" s="131"/>
    </row>
    <row r="257" spans="2:30" x14ac:dyDescent="0.2"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31"/>
      <c r="AC257" s="131"/>
      <c r="AD257" s="131"/>
    </row>
    <row r="258" spans="2:30" x14ac:dyDescent="0.2"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31"/>
      <c r="AC258" s="131"/>
      <c r="AD258" s="131"/>
    </row>
    <row r="259" spans="2:30" x14ac:dyDescent="0.2"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31"/>
      <c r="AC259" s="131"/>
      <c r="AD259" s="131"/>
    </row>
    <row r="260" spans="2:30" x14ac:dyDescent="0.2"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31"/>
      <c r="AC260" s="131"/>
      <c r="AD260" s="131"/>
    </row>
    <row r="261" spans="2:30" x14ac:dyDescent="0.2"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31"/>
      <c r="AC261" s="131"/>
      <c r="AD261" s="131"/>
    </row>
    <row r="262" spans="2:30" x14ac:dyDescent="0.2"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31"/>
      <c r="AC262" s="131"/>
      <c r="AD262" s="131"/>
    </row>
    <row r="263" spans="2:30" x14ac:dyDescent="0.2"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31"/>
      <c r="AC263" s="131"/>
      <c r="AD263" s="131"/>
    </row>
    <row r="264" spans="2:30" x14ac:dyDescent="0.2"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31"/>
      <c r="AC264" s="131"/>
      <c r="AD264" s="131"/>
    </row>
    <row r="265" spans="2:30" x14ac:dyDescent="0.2"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31"/>
      <c r="AC265" s="131"/>
      <c r="AD265" s="131"/>
    </row>
    <row r="266" spans="2:30" x14ac:dyDescent="0.2"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31"/>
      <c r="AC266" s="131"/>
      <c r="AD266" s="131"/>
    </row>
    <row r="267" spans="2:30" x14ac:dyDescent="0.2"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31"/>
      <c r="AC267" s="131"/>
      <c r="AD267" s="131"/>
    </row>
    <row r="268" spans="2:30" x14ac:dyDescent="0.2"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31"/>
      <c r="AC268" s="131"/>
      <c r="AD268" s="131"/>
    </row>
    <row r="269" spans="2:30" x14ac:dyDescent="0.2"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31"/>
      <c r="AC269" s="131"/>
      <c r="AD269" s="131"/>
    </row>
    <row r="270" spans="2:30" x14ac:dyDescent="0.2"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31"/>
      <c r="AC270" s="131"/>
      <c r="AD270" s="131"/>
    </row>
    <row r="271" spans="2:30" x14ac:dyDescent="0.2"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31"/>
      <c r="AC271" s="131"/>
      <c r="AD271" s="131"/>
    </row>
    <row r="272" spans="2:30" x14ac:dyDescent="0.2"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31"/>
      <c r="AC272" s="131"/>
      <c r="AD272" s="131"/>
    </row>
    <row r="273" spans="2:30" x14ac:dyDescent="0.2"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31"/>
      <c r="AC273" s="131"/>
      <c r="AD273" s="131"/>
    </row>
    <row r="274" spans="2:30" x14ac:dyDescent="0.2"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31"/>
      <c r="AC274" s="131"/>
      <c r="AD274" s="131"/>
    </row>
    <row r="275" spans="2:30" x14ac:dyDescent="0.2"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31"/>
      <c r="AC275" s="131"/>
      <c r="AD275" s="131"/>
    </row>
    <row r="276" spans="2:30" x14ac:dyDescent="0.2"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31"/>
      <c r="AC276" s="131"/>
      <c r="AD276" s="131"/>
    </row>
    <row r="277" spans="2:30" x14ac:dyDescent="0.2"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31"/>
      <c r="AC277" s="131"/>
      <c r="AD277" s="131"/>
    </row>
    <row r="278" spans="2:30" x14ac:dyDescent="0.2"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31"/>
      <c r="AC278" s="131"/>
      <c r="AD278" s="131"/>
    </row>
    <row r="279" spans="2:30" x14ac:dyDescent="0.2"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31"/>
      <c r="AC279" s="131"/>
      <c r="AD279" s="131"/>
    </row>
    <row r="280" spans="2:30" x14ac:dyDescent="0.2"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31"/>
      <c r="AC280" s="131"/>
      <c r="AD280" s="131"/>
    </row>
    <row r="281" spans="2:30" x14ac:dyDescent="0.2"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31"/>
      <c r="AC281" s="131"/>
      <c r="AD281" s="131"/>
    </row>
    <row r="282" spans="2:30" x14ac:dyDescent="0.2"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31"/>
      <c r="AC282" s="131"/>
      <c r="AD282" s="131"/>
    </row>
    <row r="283" spans="2:30" x14ac:dyDescent="0.2"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31"/>
      <c r="AC283" s="131"/>
      <c r="AD283" s="131"/>
    </row>
    <row r="284" spans="2:30" x14ac:dyDescent="0.2"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31"/>
      <c r="AC284" s="131"/>
      <c r="AD284" s="131"/>
    </row>
    <row r="285" spans="2:30" x14ac:dyDescent="0.2"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31"/>
      <c r="AC285" s="131"/>
      <c r="AD285" s="131"/>
    </row>
    <row r="286" spans="2:30" x14ac:dyDescent="0.2"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31"/>
      <c r="AC286" s="131"/>
      <c r="AD286" s="131"/>
    </row>
    <row r="287" spans="2:30" x14ac:dyDescent="0.2"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31"/>
      <c r="AC287" s="131"/>
      <c r="AD287" s="131"/>
    </row>
    <row r="288" spans="2:30" x14ac:dyDescent="0.2"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31"/>
      <c r="AC288" s="131"/>
      <c r="AD288" s="131"/>
    </row>
    <row r="289" spans="2:30" x14ac:dyDescent="0.2"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31"/>
      <c r="AC289" s="131"/>
      <c r="AD289" s="131"/>
    </row>
    <row r="290" spans="2:30" x14ac:dyDescent="0.2"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31"/>
      <c r="AC290" s="131"/>
      <c r="AD290" s="131"/>
    </row>
    <row r="291" spans="2:30" x14ac:dyDescent="0.2"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31"/>
      <c r="AC291" s="131"/>
      <c r="AD291" s="131"/>
    </row>
    <row r="292" spans="2:30" x14ac:dyDescent="0.2"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31"/>
      <c r="AC292" s="131"/>
      <c r="AD292" s="131"/>
    </row>
    <row r="293" spans="2:30" x14ac:dyDescent="0.2"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31"/>
      <c r="AC293" s="131"/>
      <c r="AD293" s="131"/>
    </row>
    <row r="294" spans="2:30" x14ac:dyDescent="0.2"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31"/>
      <c r="AC294" s="131"/>
      <c r="AD294" s="131"/>
    </row>
    <row r="295" spans="2:30" x14ac:dyDescent="0.2"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31"/>
      <c r="AC295" s="131"/>
      <c r="AD295" s="131"/>
    </row>
    <row r="296" spans="2:30" x14ac:dyDescent="0.2"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31"/>
      <c r="AC296" s="131"/>
      <c r="AD296" s="131"/>
    </row>
    <row r="297" spans="2:30" x14ac:dyDescent="0.2"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31"/>
      <c r="AC297" s="131"/>
      <c r="AD297" s="131"/>
    </row>
    <row r="298" spans="2:30" x14ac:dyDescent="0.2"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31"/>
      <c r="AC298" s="131"/>
      <c r="AD298" s="131"/>
    </row>
    <row r="299" spans="2:30" x14ac:dyDescent="0.2"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31"/>
      <c r="AC299" s="131"/>
      <c r="AD299" s="131"/>
    </row>
    <row r="300" spans="2:30" x14ac:dyDescent="0.2"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31"/>
      <c r="AC300" s="131"/>
      <c r="AD300" s="131"/>
    </row>
    <row r="301" spans="2:30" x14ac:dyDescent="0.2"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31"/>
      <c r="AC301" s="131"/>
      <c r="AD301" s="131"/>
    </row>
    <row r="302" spans="2:30" x14ac:dyDescent="0.2"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31"/>
      <c r="AC302" s="131"/>
      <c r="AD302" s="131"/>
    </row>
    <row r="303" spans="2:30" x14ac:dyDescent="0.2"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31"/>
      <c r="AC303" s="131"/>
      <c r="AD303" s="131"/>
    </row>
    <row r="304" spans="2:30" x14ac:dyDescent="0.2"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31"/>
      <c r="AC304" s="131"/>
      <c r="AD304" s="131"/>
    </row>
    <row r="305" spans="2:30" x14ac:dyDescent="0.2"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31"/>
      <c r="AC305" s="131"/>
      <c r="AD305" s="131"/>
    </row>
    <row r="306" spans="2:30" x14ac:dyDescent="0.2"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31"/>
      <c r="AC306" s="131"/>
      <c r="AD306" s="131"/>
    </row>
    <row r="307" spans="2:30" x14ac:dyDescent="0.2"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31"/>
      <c r="AC307" s="131"/>
      <c r="AD307" s="131"/>
    </row>
    <row r="308" spans="2:30" x14ac:dyDescent="0.2"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31"/>
      <c r="AC308" s="131"/>
      <c r="AD308" s="131"/>
    </row>
    <row r="309" spans="2:30" x14ac:dyDescent="0.2"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31"/>
      <c r="AC309" s="131"/>
      <c r="AD309" s="131"/>
    </row>
    <row r="310" spans="2:30" x14ac:dyDescent="0.2"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31"/>
      <c r="AC310" s="131"/>
      <c r="AD310" s="131"/>
    </row>
    <row r="311" spans="2:30" x14ac:dyDescent="0.2"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31"/>
      <c r="AC311" s="131"/>
      <c r="AD311" s="131"/>
    </row>
    <row r="312" spans="2:30" x14ac:dyDescent="0.2"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31"/>
      <c r="AC312" s="131"/>
      <c r="AD312" s="131"/>
    </row>
    <row r="313" spans="2:30" x14ac:dyDescent="0.2"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31"/>
      <c r="AC313" s="131"/>
      <c r="AD313" s="131"/>
    </row>
    <row r="314" spans="2:30" x14ac:dyDescent="0.2"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31"/>
      <c r="AC314" s="131"/>
      <c r="AD314" s="131"/>
    </row>
    <row r="315" spans="2:30" x14ac:dyDescent="0.2"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31"/>
      <c r="AC315" s="131"/>
      <c r="AD315" s="131"/>
    </row>
    <row r="316" spans="2:30" x14ac:dyDescent="0.2"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31"/>
      <c r="AC316" s="131"/>
      <c r="AD316" s="131"/>
    </row>
    <row r="317" spans="2:30" x14ac:dyDescent="0.2"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31"/>
      <c r="AC317" s="131"/>
      <c r="AD317" s="131"/>
    </row>
    <row r="318" spans="2:30" x14ac:dyDescent="0.2"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31"/>
      <c r="AC318" s="131"/>
      <c r="AD318" s="131"/>
    </row>
    <row r="319" spans="2:30" x14ac:dyDescent="0.2"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31"/>
      <c r="AC319" s="131"/>
      <c r="AD319" s="131"/>
    </row>
    <row r="320" spans="2:30" x14ac:dyDescent="0.2"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31"/>
      <c r="AC320" s="131"/>
      <c r="AD320" s="131"/>
    </row>
    <row r="321" spans="2:30" x14ac:dyDescent="0.2"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31"/>
      <c r="AC321" s="131"/>
      <c r="AD321" s="131"/>
    </row>
    <row r="322" spans="2:30" x14ac:dyDescent="0.2"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31"/>
      <c r="AC322" s="131"/>
      <c r="AD322" s="131"/>
    </row>
    <row r="323" spans="2:30" x14ac:dyDescent="0.2"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31"/>
      <c r="AC323" s="131"/>
      <c r="AD323" s="131"/>
    </row>
    <row r="324" spans="2:30" x14ac:dyDescent="0.2"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31"/>
      <c r="AC324" s="131"/>
      <c r="AD324" s="131"/>
    </row>
    <row r="325" spans="2:30" x14ac:dyDescent="0.2"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31"/>
      <c r="AC325" s="131"/>
      <c r="AD325" s="131"/>
    </row>
    <row r="326" spans="2:30" x14ac:dyDescent="0.2"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31"/>
      <c r="AC326" s="131"/>
      <c r="AD326" s="131"/>
    </row>
    <row r="327" spans="2:30" x14ac:dyDescent="0.2"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31"/>
      <c r="AC327" s="131"/>
      <c r="AD327" s="131"/>
    </row>
    <row r="328" spans="2:30" x14ac:dyDescent="0.2"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31"/>
      <c r="AC328" s="131"/>
      <c r="AD328" s="131"/>
    </row>
    <row r="329" spans="2:30" x14ac:dyDescent="0.2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42"/>
      <c r="AC329" s="42"/>
      <c r="AD329" s="42"/>
    </row>
    <row r="330" spans="2:30" x14ac:dyDescent="0.2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42"/>
      <c r="AC330" s="42"/>
      <c r="AD330" s="42"/>
    </row>
    <row r="331" spans="2:30" x14ac:dyDescent="0.2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42"/>
      <c r="AC331" s="42"/>
      <c r="AD331" s="42"/>
    </row>
    <row r="332" spans="2:30" x14ac:dyDescent="0.2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42"/>
      <c r="AC332" s="42"/>
      <c r="AD332" s="42"/>
    </row>
    <row r="333" spans="2:30" x14ac:dyDescent="0.2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42"/>
      <c r="AC333" s="42"/>
      <c r="AD333" s="42"/>
    </row>
    <row r="334" spans="2:30" x14ac:dyDescent="0.2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42"/>
      <c r="AC334" s="42"/>
      <c r="AD334" s="42"/>
    </row>
    <row r="335" spans="2:30" x14ac:dyDescent="0.2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42"/>
      <c r="AC335" s="42"/>
      <c r="AD335" s="42"/>
    </row>
    <row r="336" spans="2:30" x14ac:dyDescent="0.2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42"/>
      <c r="AC336" s="42"/>
      <c r="AD336" s="42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E22F-9D5D-4C7F-A8BC-C03BD6046594}">
  <dimension ref="B1:BE305"/>
  <sheetViews>
    <sheetView showGridLines="0" topLeftCell="D40" zoomScale="106" zoomScaleNormal="106" workbookViewId="0">
      <selection activeCell="D56" sqref="D56"/>
    </sheetView>
  </sheetViews>
  <sheetFormatPr baseColWidth="10" defaultColWidth="11.42578125" defaultRowHeight="12.75" x14ac:dyDescent="0.2"/>
  <cols>
    <col min="1" max="1" width="3.42578125" customWidth="1"/>
    <col min="2" max="2" width="68.5703125" customWidth="1"/>
    <col min="3" max="7" width="10.140625" customWidth="1"/>
    <col min="8" max="8" width="10.5703125" bestFit="1" customWidth="1"/>
    <col min="9" max="9" width="10.140625" customWidth="1"/>
    <col min="10" max="10" width="9.85546875" bestFit="1" customWidth="1"/>
    <col min="11" max="11" width="13.42578125" bestFit="1" customWidth="1"/>
    <col min="12" max="12" width="10.85546875" bestFit="1" customWidth="1"/>
    <col min="13" max="13" width="10.85546875" customWidth="1"/>
    <col min="14" max="14" width="13.28515625" customWidth="1"/>
    <col min="15" max="15" width="14" style="48" customWidth="1"/>
    <col min="16" max="16" width="11.7109375" customWidth="1"/>
    <col min="17" max="17" width="11" bestFit="1" customWidth="1"/>
    <col min="18" max="18" width="12.42578125" customWidth="1"/>
    <col min="19" max="19" width="11.42578125" bestFit="1" customWidth="1"/>
    <col min="20" max="20" width="12" bestFit="1" customWidth="1"/>
    <col min="21" max="21" width="12.5703125" bestFit="1" customWidth="1"/>
    <col min="22" max="22" width="12.28515625" bestFit="1" customWidth="1"/>
    <col min="23" max="23" width="10.85546875" customWidth="1"/>
    <col min="24" max="24" width="13.5703125" customWidth="1"/>
    <col min="25" max="25" width="12" bestFit="1" customWidth="1"/>
    <col min="26" max="27" width="13.28515625" bestFit="1" customWidth="1"/>
    <col min="28" max="28" width="17.42578125" customWidth="1"/>
    <col min="29" max="29" width="13.28515625" customWidth="1"/>
    <col min="30" max="30" width="10.140625" customWidth="1"/>
    <col min="31" max="57" width="11.42578125" style="48"/>
  </cols>
  <sheetData>
    <row r="1" spans="2:57" ht="14.25" x14ac:dyDescent="0.2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</row>
    <row r="2" spans="2:57" ht="14.25" customHeight="1" x14ac:dyDescent="0.2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</row>
    <row r="3" spans="2:57" s="5" customFormat="1" ht="15" x14ac:dyDescent="0.2"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</row>
    <row r="4" spans="2:57" s="5" customFormat="1" ht="15" x14ac:dyDescent="0.2">
      <c r="B4" s="6" t="s">
        <v>107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</row>
    <row r="5" spans="2:57" s="5" customFormat="1" ht="18" customHeight="1" x14ac:dyDescent="0.2">
      <c r="B5" s="6" t="s">
        <v>108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</row>
    <row r="6" spans="2:57" s="5" customFormat="1" ht="18" customHeight="1" x14ac:dyDescent="0.2">
      <c r="B6" s="7" t="s">
        <v>4</v>
      </c>
      <c r="C6" s="8">
        <v>2023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49" t="s">
        <v>109</v>
      </c>
      <c r="P6" s="8">
        <v>2023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50" t="s">
        <v>110</v>
      </c>
      <c r="AC6" s="151" t="s">
        <v>111</v>
      </c>
      <c r="AD6" s="7" t="s">
        <v>19</v>
      </c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</row>
    <row r="7" spans="2:57" ht="44.25" customHeight="1" x14ac:dyDescent="0.2">
      <c r="B7" s="11"/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2" t="s">
        <v>17</v>
      </c>
      <c r="O7" s="152"/>
      <c r="P7" s="12" t="s">
        <v>6</v>
      </c>
      <c r="Q7" s="12" t="s">
        <v>7</v>
      </c>
      <c r="R7" s="12" t="s">
        <v>8</v>
      </c>
      <c r="S7" s="12" t="s">
        <v>9</v>
      </c>
      <c r="T7" s="12" t="s">
        <v>10</v>
      </c>
      <c r="U7" s="12" t="s">
        <v>11</v>
      </c>
      <c r="V7" s="12" t="s">
        <v>12</v>
      </c>
      <c r="W7" s="12" t="s">
        <v>13</v>
      </c>
      <c r="X7" s="12" t="s">
        <v>14</v>
      </c>
      <c r="Y7" s="12" t="s">
        <v>15</v>
      </c>
      <c r="Z7" s="12" t="s">
        <v>16</v>
      </c>
      <c r="AA7" s="12" t="s">
        <v>17</v>
      </c>
      <c r="AB7" s="153"/>
      <c r="AC7" s="154"/>
      <c r="AD7" s="11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</row>
    <row r="8" spans="2:57" ht="18" customHeight="1" x14ac:dyDescent="0.2">
      <c r="B8" s="155" t="s">
        <v>20</v>
      </c>
      <c r="C8" s="23">
        <f t="shared" ref="C8:AB8" si="0">+C9+C20+C28+C21+C40</f>
        <v>888.2</v>
      </c>
      <c r="D8" s="23">
        <f t="shared" si="0"/>
        <v>690.30000000000007</v>
      </c>
      <c r="E8" s="23">
        <f t="shared" si="0"/>
        <v>2375.3000000000002</v>
      </c>
      <c r="F8" s="23">
        <f t="shared" si="0"/>
        <v>706.59999999999991</v>
      </c>
      <c r="G8" s="23">
        <f t="shared" si="0"/>
        <v>883.80000000000007</v>
      </c>
      <c r="H8" s="23">
        <f t="shared" si="0"/>
        <v>14443</v>
      </c>
      <c r="I8" s="23">
        <f t="shared" si="0"/>
        <v>2795.8999999999996</v>
      </c>
      <c r="J8" s="23">
        <f t="shared" si="0"/>
        <v>827</v>
      </c>
      <c r="K8" s="23">
        <f t="shared" si="0"/>
        <v>6286.9000000000005</v>
      </c>
      <c r="L8" s="23">
        <f t="shared" si="0"/>
        <v>1132.1000000000001</v>
      </c>
      <c r="M8" s="23">
        <f t="shared" si="0"/>
        <v>3092.9</v>
      </c>
      <c r="N8" s="23">
        <f t="shared" si="0"/>
        <v>7379.2</v>
      </c>
      <c r="O8" s="22">
        <f t="shared" si="0"/>
        <v>41501.199999999997</v>
      </c>
      <c r="P8" s="23">
        <f t="shared" si="0"/>
        <v>888.65122960999975</v>
      </c>
      <c r="Q8" s="23">
        <f t="shared" si="0"/>
        <v>690.75181235000002</v>
      </c>
      <c r="R8" s="23">
        <f t="shared" si="0"/>
        <v>2376.9339342599997</v>
      </c>
      <c r="S8" s="23">
        <f t="shared" si="0"/>
        <v>631.54313227</v>
      </c>
      <c r="T8" s="23">
        <f t="shared" si="0"/>
        <v>884.16387088999988</v>
      </c>
      <c r="U8" s="23">
        <f t="shared" si="0"/>
        <v>14443.511294060001</v>
      </c>
      <c r="V8" s="23">
        <f t="shared" si="0"/>
        <v>2664.8066781500002</v>
      </c>
      <c r="W8" s="23">
        <f t="shared" si="0"/>
        <v>712.94024653293013</v>
      </c>
      <c r="X8" s="23">
        <f t="shared" si="0"/>
        <v>6329.6136585715394</v>
      </c>
      <c r="Y8" s="23">
        <f t="shared" si="0"/>
        <v>1827.443799174572</v>
      </c>
      <c r="Z8" s="23">
        <f t="shared" si="0"/>
        <v>6787.9894538876233</v>
      </c>
      <c r="AA8" s="23">
        <f t="shared" si="0"/>
        <v>4440.6833759533347</v>
      </c>
      <c r="AB8" s="23">
        <f t="shared" si="0"/>
        <v>42679.032485709999</v>
      </c>
      <c r="AC8" s="23">
        <f>+O8-AB8</f>
        <v>-1177.8324857100015</v>
      </c>
      <c r="AD8" s="23">
        <f>+O8/AB8*100</f>
        <v>97.240254951645483</v>
      </c>
      <c r="AE8" s="143"/>
      <c r="AF8" s="156"/>
      <c r="AG8" s="156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</row>
    <row r="9" spans="2:57" ht="18" customHeight="1" x14ac:dyDescent="0.2">
      <c r="B9" s="21" t="s">
        <v>21</v>
      </c>
      <c r="C9" s="23">
        <f t="shared" ref="C9:AB9" si="1">+C10+C18</f>
        <v>106.7</v>
      </c>
      <c r="D9" s="23">
        <f t="shared" si="1"/>
        <v>120.8</v>
      </c>
      <c r="E9" s="23">
        <f t="shared" si="1"/>
        <v>179.7</v>
      </c>
      <c r="F9" s="23">
        <f t="shared" si="1"/>
        <v>146.6</v>
      </c>
      <c r="G9" s="23">
        <f t="shared" si="1"/>
        <v>141.4</v>
      </c>
      <c r="H9" s="23">
        <f t="shared" si="1"/>
        <v>187.9</v>
      </c>
      <c r="I9" s="23">
        <f t="shared" si="1"/>
        <v>145.1</v>
      </c>
      <c r="J9" s="23">
        <f t="shared" si="1"/>
        <v>215.90000000000003</v>
      </c>
      <c r="K9" s="23">
        <f t="shared" si="1"/>
        <v>140.4</v>
      </c>
      <c r="L9" s="23">
        <f t="shared" si="1"/>
        <v>144.1</v>
      </c>
      <c r="M9" s="23">
        <f t="shared" si="1"/>
        <v>24.3</v>
      </c>
      <c r="N9" s="23">
        <f t="shared" si="1"/>
        <v>136.5</v>
      </c>
      <c r="O9" s="157">
        <f t="shared" si="1"/>
        <v>1689.3999999999999</v>
      </c>
      <c r="P9" s="23">
        <f t="shared" si="1"/>
        <v>106.74975344000001</v>
      </c>
      <c r="Q9" s="23">
        <f t="shared" si="1"/>
        <v>120.78366725000001</v>
      </c>
      <c r="R9" s="23">
        <f t="shared" si="1"/>
        <v>179.63368107999997</v>
      </c>
      <c r="S9" s="23">
        <f t="shared" si="1"/>
        <v>70.167576459999992</v>
      </c>
      <c r="T9" s="23">
        <f t="shared" si="1"/>
        <v>141.36120059000001</v>
      </c>
      <c r="U9" s="23">
        <f t="shared" si="1"/>
        <v>187.87448344000001</v>
      </c>
      <c r="V9" s="23">
        <f t="shared" si="1"/>
        <v>98.172395989999998</v>
      </c>
      <c r="W9" s="23">
        <f t="shared" si="1"/>
        <v>140.3159738228741</v>
      </c>
      <c r="X9" s="23">
        <f t="shared" si="1"/>
        <v>161.18127167878927</v>
      </c>
      <c r="Y9" s="23">
        <f t="shared" si="1"/>
        <v>160.79287147970851</v>
      </c>
      <c r="Z9" s="23">
        <f t="shared" si="1"/>
        <v>100.27810662261638</v>
      </c>
      <c r="AA9" s="23">
        <f t="shared" si="1"/>
        <v>170.8334310796524</v>
      </c>
      <c r="AB9" s="24">
        <f t="shared" si="1"/>
        <v>1638.1444129336408</v>
      </c>
      <c r="AC9" s="24">
        <f t="shared" ref="AC9:AC55" si="2">+O9-AB9</f>
        <v>51.255587066359112</v>
      </c>
      <c r="AD9" s="24">
        <f t="shared" ref="AD9:AD16" si="3">+O9/AB9*100</f>
        <v>103.12888086432923</v>
      </c>
      <c r="AE9" s="143"/>
      <c r="AF9" s="156"/>
      <c r="AG9" s="156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</row>
    <row r="10" spans="2:57" ht="18" customHeight="1" x14ac:dyDescent="0.2">
      <c r="B10" s="21" t="s">
        <v>22</v>
      </c>
      <c r="C10" s="23">
        <f t="shared" ref="C10:N10" si="4">+C11+C14</f>
        <v>90</v>
      </c>
      <c r="D10" s="23">
        <f t="shared" si="4"/>
        <v>106</v>
      </c>
      <c r="E10" s="23">
        <f t="shared" si="4"/>
        <v>162.39999999999998</v>
      </c>
      <c r="F10" s="23">
        <f t="shared" si="4"/>
        <v>133.4</v>
      </c>
      <c r="G10" s="23">
        <f t="shared" si="4"/>
        <v>125.6</v>
      </c>
      <c r="H10" s="23">
        <f>+H11+H14</f>
        <v>172</v>
      </c>
      <c r="I10" s="23">
        <f>+I11+I14</f>
        <v>128.6</v>
      </c>
      <c r="J10" s="23">
        <f t="shared" ref="J10:M10" si="5">+J11+J14</f>
        <v>201.40000000000003</v>
      </c>
      <c r="K10" s="23">
        <f t="shared" si="5"/>
        <v>125.7</v>
      </c>
      <c r="L10" s="23">
        <f t="shared" si="5"/>
        <v>129.9</v>
      </c>
      <c r="M10" s="23">
        <f t="shared" si="5"/>
        <v>11</v>
      </c>
      <c r="N10" s="23">
        <f t="shared" si="4"/>
        <v>125.10000000000001</v>
      </c>
      <c r="O10" s="157">
        <f>+O11+O14</f>
        <v>1511.1</v>
      </c>
      <c r="P10" s="23">
        <f>+P11+P14</f>
        <v>90.023858590000003</v>
      </c>
      <c r="Q10" s="23">
        <f t="shared" ref="Q10:AB10" si="6">+Q11+Q14</f>
        <v>105.96276065000001</v>
      </c>
      <c r="R10" s="23">
        <f t="shared" si="6"/>
        <v>162.35985847999999</v>
      </c>
      <c r="S10" s="23">
        <f t="shared" si="6"/>
        <v>56.949463459999997</v>
      </c>
      <c r="T10" s="23">
        <f t="shared" si="6"/>
        <v>125.57256094000002</v>
      </c>
      <c r="U10" s="23">
        <f t="shared" si="6"/>
        <v>172.01219344</v>
      </c>
      <c r="V10" s="23">
        <f t="shared" si="6"/>
        <v>81.638030189999995</v>
      </c>
      <c r="W10" s="23">
        <f t="shared" si="6"/>
        <v>124.42084506377491</v>
      </c>
      <c r="X10" s="23">
        <f t="shared" si="6"/>
        <v>145.32863578039257</v>
      </c>
      <c r="Y10" s="23">
        <f t="shared" si="6"/>
        <v>144.94464234108167</v>
      </c>
      <c r="Z10" s="23">
        <f t="shared" si="6"/>
        <v>84.279705302397531</v>
      </c>
      <c r="AA10" s="23">
        <f t="shared" si="6"/>
        <v>154.3690083817585</v>
      </c>
      <c r="AB10" s="24">
        <f t="shared" si="6"/>
        <v>1447.8615626194053</v>
      </c>
      <c r="AC10" s="24">
        <f t="shared" si="2"/>
        <v>63.238437380594632</v>
      </c>
      <c r="AD10" s="24">
        <f t="shared" si="3"/>
        <v>104.36771297845537</v>
      </c>
      <c r="AE10" s="156"/>
      <c r="AF10" s="156"/>
      <c r="AG10" s="156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</row>
    <row r="11" spans="2:57" ht="18" customHeight="1" x14ac:dyDescent="0.2">
      <c r="B11" s="25" t="s">
        <v>23</v>
      </c>
      <c r="C11" s="23">
        <f t="shared" ref="C11:N11" si="7">+C12+C13</f>
        <v>73.8</v>
      </c>
      <c r="D11" s="23">
        <f t="shared" si="7"/>
        <v>95.8</v>
      </c>
      <c r="E11" s="23">
        <f t="shared" si="7"/>
        <v>152.19999999999999</v>
      </c>
      <c r="F11" s="23">
        <f t="shared" si="7"/>
        <v>124</v>
      </c>
      <c r="G11" s="23">
        <f t="shared" si="7"/>
        <v>116.89999999999999</v>
      </c>
      <c r="H11" s="23">
        <f>+H12+H13</f>
        <v>165.7</v>
      </c>
      <c r="I11" s="23">
        <f>+I12+I13</f>
        <v>120.1</v>
      </c>
      <c r="J11" s="23">
        <f t="shared" ref="J11:M11" si="8">+J12+J13</f>
        <v>192.10000000000002</v>
      </c>
      <c r="K11" s="23">
        <f t="shared" si="8"/>
        <v>120.7</v>
      </c>
      <c r="L11" s="23">
        <f t="shared" si="8"/>
        <v>119.5</v>
      </c>
      <c r="M11" s="23">
        <f t="shared" si="8"/>
        <v>0</v>
      </c>
      <c r="N11" s="23">
        <f t="shared" si="7"/>
        <v>116.9</v>
      </c>
      <c r="O11" s="22">
        <f>+O12+O13</f>
        <v>1397.6999999999998</v>
      </c>
      <c r="P11" s="23">
        <f>+P12+P13</f>
        <v>73.838514060000008</v>
      </c>
      <c r="Q11" s="23">
        <f t="shared" ref="Q11:AB11" si="9">+Q12+Q13</f>
        <v>95.831655170000005</v>
      </c>
      <c r="R11" s="23">
        <f t="shared" si="9"/>
        <v>152.21754539</v>
      </c>
      <c r="S11" s="23">
        <f t="shared" si="9"/>
        <v>47.580791299999994</v>
      </c>
      <c r="T11" s="23">
        <f t="shared" si="9"/>
        <v>116.87922152000002</v>
      </c>
      <c r="U11" s="23">
        <f t="shared" si="9"/>
        <v>165.67916726000001</v>
      </c>
      <c r="V11" s="23">
        <f t="shared" si="9"/>
        <v>76.074875429999992</v>
      </c>
      <c r="W11" s="23">
        <f t="shared" si="9"/>
        <v>118.7688948</v>
      </c>
      <c r="X11" s="23">
        <f t="shared" si="9"/>
        <v>140.2229613591503</v>
      </c>
      <c r="Y11" s="23">
        <f t="shared" si="9"/>
        <v>139.84355876423169</v>
      </c>
      <c r="Z11" s="23">
        <f t="shared" si="9"/>
        <v>79.925976700000007</v>
      </c>
      <c r="AA11" s="23">
        <f t="shared" si="9"/>
        <v>147.87584235406888</v>
      </c>
      <c r="AB11" s="23">
        <f t="shared" si="9"/>
        <v>1354.7390041074509</v>
      </c>
      <c r="AC11" s="23">
        <f t="shared" si="2"/>
        <v>42.960995892548908</v>
      </c>
      <c r="AD11" s="24">
        <f t="shared" si="3"/>
        <v>103.17116402216922</v>
      </c>
      <c r="AE11" s="143"/>
      <c r="AF11" s="156"/>
      <c r="AG11" s="156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</row>
    <row r="12" spans="2:57" ht="18" customHeight="1" x14ac:dyDescent="0.2">
      <c r="B12" s="26" t="s">
        <v>24</v>
      </c>
      <c r="C12" s="28">
        <f>+'[1]TESORERIA '!P12</f>
        <v>73.8</v>
      </c>
      <c r="D12" s="28">
        <f>+'[1]TESORERIA '!Q12</f>
        <v>0</v>
      </c>
      <c r="E12" s="28">
        <f>+'[1]TESORERIA '!R12</f>
        <v>152.19999999999999</v>
      </c>
      <c r="F12" s="28">
        <f>+'[1]TESORERIA '!S12</f>
        <v>76.400000000000006</v>
      </c>
      <c r="G12" s="28">
        <f>+'[1]TESORERIA '!T12</f>
        <v>73.599999999999994</v>
      </c>
      <c r="H12" s="28">
        <f>+'[1]TESORERIA '!U12</f>
        <v>75.2</v>
      </c>
      <c r="I12" s="28">
        <f>+'[1]TESORERIA '!V12</f>
        <v>76.099999999999994</v>
      </c>
      <c r="J12" s="28">
        <f>+'[1]TESORERIA '!W12</f>
        <v>150.30000000000001</v>
      </c>
      <c r="K12" s="28">
        <f>+'[1]TESORERIA '!X12</f>
        <v>77.5</v>
      </c>
      <c r="L12" s="28">
        <f>+'[1]TESORERIA '!Y12</f>
        <v>75.900000000000006</v>
      </c>
      <c r="M12" s="28">
        <f>+'[1]TESORERIA '!Z12</f>
        <v>0</v>
      </c>
      <c r="N12" s="28">
        <f>+'[1]TESORERIA '!AA12</f>
        <v>0</v>
      </c>
      <c r="O12" s="158">
        <f>SUM(C12:N12)</f>
        <v>830.99999999999989</v>
      </c>
      <c r="P12" s="28">
        <v>73.838514060000008</v>
      </c>
      <c r="Q12" s="28">
        <v>0</v>
      </c>
      <c r="R12" s="28">
        <v>152.21754539</v>
      </c>
      <c r="S12" s="28">
        <v>0</v>
      </c>
      <c r="T12" s="28">
        <v>73.603491040000009</v>
      </c>
      <c r="U12" s="28">
        <v>75.236317780000007</v>
      </c>
      <c r="V12" s="28">
        <v>76.073527389999995</v>
      </c>
      <c r="W12" s="28">
        <v>74.725586800000002</v>
      </c>
      <c r="X12" s="28">
        <v>77.736378999999999</v>
      </c>
      <c r="Y12" s="28">
        <v>76.131749299999996</v>
      </c>
      <c r="Z12" s="28">
        <v>79.925976700000007</v>
      </c>
      <c r="AA12" s="28">
        <v>76.614487099999991</v>
      </c>
      <c r="AB12" s="29">
        <f>SUM(P12:AA12)</f>
        <v>836.10357456000008</v>
      </c>
      <c r="AC12" s="29">
        <f t="shared" si="2"/>
        <v>-5.1035745600001974</v>
      </c>
      <c r="AD12" s="29">
        <f t="shared" si="3"/>
        <v>99.389600198434039</v>
      </c>
      <c r="AE12" s="143"/>
      <c r="AF12" s="156"/>
      <c r="AG12" s="156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</row>
    <row r="13" spans="2:57" ht="18" customHeight="1" x14ac:dyDescent="0.2">
      <c r="B13" s="159" t="s">
        <v>25</v>
      </c>
      <c r="C13" s="28">
        <f>+'[1]TESORERIA '!P13</f>
        <v>0</v>
      </c>
      <c r="D13" s="28">
        <f>+'[1]TESORERIA '!Q13</f>
        <v>95.8</v>
      </c>
      <c r="E13" s="28">
        <f>+'[1]TESORERIA '!R13</f>
        <v>0</v>
      </c>
      <c r="F13" s="28">
        <f>+'[1]TESORERIA '!S13</f>
        <v>47.6</v>
      </c>
      <c r="G13" s="28">
        <f>+'[1]TESORERIA '!T13</f>
        <v>43.3</v>
      </c>
      <c r="H13" s="28">
        <f>+'[1]TESORERIA '!U13</f>
        <v>90.5</v>
      </c>
      <c r="I13" s="28">
        <f>+'[1]TESORERIA '!V13</f>
        <v>44</v>
      </c>
      <c r="J13" s="28">
        <f>+'[1]TESORERIA '!W13</f>
        <v>41.8</v>
      </c>
      <c r="K13" s="28">
        <f>+'[1]TESORERIA '!X13</f>
        <v>43.2</v>
      </c>
      <c r="L13" s="28">
        <f>+'[1]TESORERIA '!Y13</f>
        <v>43.6</v>
      </c>
      <c r="M13" s="28">
        <f>+'[1]TESORERIA '!Z13</f>
        <v>0</v>
      </c>
      <c r="N13" s="28">
        <f>+'[1]TESORERIA '!AA13</f>
        <v>116.9</v>
      </c>
      <c r="O13" s="158">
        <f>SUM(C13:N13)</f>
        <v>566.70000000000005</v>
      </c>
      <c r="P13" s="28">
        <v>0</v>
      </c>
      <c r="Q13" s="28">
        <v>95.831655170000005</v>
      </c>
      <c r="R13" s="28">
        <v>0</v>
      </c>
      <c r="S13" s="28">
        <v>47.580791299999994</v>
      </c>
      <c r="T13" s="28">
        <v>43.27573048</v>
      </c>
      <c r="U13" s="28">
        <v>90.442849480000007</v>
      </c>
      <c r="V13" s="28">
        <v>1.34804E-3</v>
      </c>
      <c r="W13" s="28">
        <v>44.043308000000003</v>
      </c>
      <c r="X13" s="28">
        <v>62.486582359150304</v>
      </c>
      <c r="Y13" s="28">
        <v>63.711809464231685</v>
      </c>
      <c r="Z13" s="28">
        <v>0</v>
      </c>
      <c r="AA13" s="28">
        <v>71.261355254068903</v>
      </c>
      <c r="AB13" s="29">
        <f>SUM(P13:AA13)</f>
        <v>518.63542954745094</v>
      </c>
      <c r="AC13" s="29">
        <f t="shared" si="2"/>
        <v>48.064570452549106</v>
      </c>
      <c r="AD13" s="29">
        <f t="shared" si="3"/>
        <v>109.26750617374697</v>
      </c>
      <c r="AE13" s="143"/>
      <c r="AF13" s="156"/>
      <c r="AG13" s="156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</row>
    <row r="14" spans="2:57" ht="18" customHeight="1" x14ac:dyDescent="0.2">
      <c r="B14" s="25" t="s">
        <v>26</v>
      </c>
      <c r="C14" s="23">
        <f t="shared" ref="C14:R15" si="10">+C15</f>
        <v>16.2</v>
      </c>
      <c r="D14" s="23">
        <f t="shared" si="10"/>
        <v>10.199999999999999</v>
      </c>
      <c r="E14" s="23">
        <f t="shared" si="10"/>
        <v>10.199999999999999</v>
      </c>
      <c r="F14" s="23">
        <f t="shared" si="10"/>
        <v>9.4</v>
      </c>
      <c r="G14" s="23">
        <f t="shared" si="10"/>
        <v>8.6999999999999993</v>
      </c>
      <c r="H14" s="23">
        <f t="shared" si="10"/>
        <v>6.3</v>
      </c>
      <c r="I14" s="23">
        <f t="shared" si="10"/>
        <v>8.5</v>
      </c>
      <c r="J14" s="23">
        <f t="shared" si="10"/>
        <v>9.3000000000000007</v>
      </c>
      <c r="K14" s="23">
        <f t="shared" si="10"/>
        <v>5</v>
      </c>
      <c r="L14" s="23">
        <f t="shared" si="10"/>
        <v>10.4</v>
      </c>
      <c r="M14" s="23">
        <f t="shared" si="10"/>
        <v>11</v>
      </c>
      <c r="N14" s="23">
        <f t="shared" si="10"/>
        <v>8.1999999999999993</v>
      </c>
      <c r="O14" s="22">
        <f>+O15+O17</f>
        <v>113.39999999999999</v>
      </c>
      <c r="P14" s="23">
        <v>16.185344529999998</v>
      </c>
      <c r="Q14" s="23">
        <v>10.13110548</v>
      </c>
      <c r="R14" s="23">
        <v>10.14231309</v>
      </c>
      <c r="S14" s="23">
        <v>9.3686721600000009</v>
      </c>
      <c r="T14" s="23">
        <v>8.6933394199999992</v>
      </c>
      <c r="U14" s="23">
        <v>6.3330261800000001</v>
      </c>
      <c r="V14" s="23">
        <v>5.5631547599999998</v>
      </c>
      <c r="W14" s="23">
        <v>5.6519502637749124</v>
      </c>
      <c r="X14" s="23">
        <v>5.1056744212422593</v>
      </c>
      <c r="Y14" s="23">
        <v>5.1010835768499847</v>
      </c>
      <c r="Z14" s="23">
        <v>4.3537286023975224</v>
      </c>
      <c r="AA14" s="23">
        <v>6.4931660276896306</v>
      </c>
      <c r="AB14" s="23">
        <f>SUM(P14:AA14)</f>
        <v>93.122558511954296</v>
      </c>
      <c r="AC14" s="23">
        <f t="shared" si="2"/>
        <v>20.277441488045696</v>
      </c>
      <c r="AD14" s="24">
        <f t="shared" si="3"/>
        <v>121.77500469496083</v>
      </c>
      <c r="AE14" s="143"/>
      <c r="AF14" s="156"/>
      <c r="AG14" s="156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</row>
    <row r="15" spans="2:57" ht="18" customHeight="1" x14ac:dyDescent="0.2">
      <c r="B15" s="31" t="s">
        <v>27</v>
      </c>
      <c r="C15" s="23">
        <f>+C16</f>
        <v>16.2</v>
      </c>
      <c r="D15" s="23">
        <f t="shared" si="10"/>
        <v>10.199999999999999</v>
      </c>
      <c r="E15" s="23">
        <f t="shared" si="10"/>
        <v>10.199999999999999</v>
      </c>
      <c r="F15" s="23">
        <f t="shared" si="10"/>
        <v>9.4</v>
      </c>
      <c r="G15" s="23">
        <f t="shared" si="10"/>
        <v>8.6999999999999993</v>
      </c>
      <c r="H15" s="23">
        <f t="shared" si="10"/>
        <v>6.3</v>
      </c>
      <c r="I15" s="23">
        <f t="shared" si="10"/>
        <v>8.5</v>
      </c>
      <c r="J15" s="23">
        <f t="shared" si="10"/>
        <v>9.3000000000000007</v>
      </c>
      <c r="K15" s="23">
        <f t="shared" si="10"/>
        <v>5</v>
      </c>
      <c r="L15" s="23">
        <f t="shared" si="10"/>
        <v>10.4</v>
      </c>
      <c r="M15" s="23">
        <f t="shared" si="10"/>
        <v>11</v>
      </c>
      <c r="N15" s="23">
        <f t="shared" si="10"/>
        <v>8.1999999999999993</v>
      </c>
      <c r="O15" s="23">
        <f t="shared" si="10"/>
        <v>113.39999999999999</v>
      </c>
      <c r="P15" s="23">
        <f t="shared" si="10"/>
        <v>16.185344529999998</v>
      </c>
      <c r="Q15" s="23">
        <f t="shared" si="10"/>
        <v>10.13110548</v>
      </c>
      <c r="R15" s="23">
        <f t="shared" si="10"/>
        <v>10.14231309</v>
      </c>
      <c r="S15" s="23">
        <f t="shared" ref="S15:AD15" si="11">+S16</f>
        <v>9.3686721600000009</v>
      </c>
      <c r="T15" s="23">
        <f t="shared" si="11"/>
        <v>8.6933394199999992</v>
      </c>
      <c r="U15" s="23">
        <f t="shared" si="11"/>
        <v>6.3330261800000001</v>
      </c>
      <c r="V15" s="23">
        <f t="shared" si="11"/>
        <v>5.5631547599999998</v>
      </c>
      <c r="W15" s="23">
        <f t="shared" si="11"/>
        <v>5.6519502637749124</v>
      </c>
      <c r="X15" s="23">
        <f t="shared" si="11"/>
        <v>5.1056744212422593</v>
      </c>
      <c r="Y15" s="23">
        <f t="shared" si="11"/>
        <v>5.1010835768499847</v>
      </c>
      <c r="Z15" s="23">
        <f t="shared" si="11"/>
        <v>4.3537286023975224</v>
      </c>
      <c r="AA15" s="23">
        <f t="shared" si="11"/>
        <v>6.4931660276896306</v>
      </c>
      <c r="AB15" s="23">
        <f t="shared" si="11"/>
        <v>93.122558511954296</v>
      </c>
      <c r="AC15" s="23">
        <f t="shared" si="2"/>
        <v>20.277441488045696</v>
      </c>
      <c r="AD15" s="24">
        <f t="shared" si="3"/>
        <v>121.77500469496083</v>
      </c>
      <c r="AE15" s="143"/>
      <c r="AF15" s="156"/>
      <c r="AG15" s="156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</row>
    <row r="16" spans="2:57" ht="18" customHeight="1" x14ac:dyDescent="0.2">
      <c r="B16" s="160" t="s">
        <v>28</v>
      </c>
      <c r="C16" s="28">
        <f>+'[1]TESORERIA '!P16</f>
        <v>16.2</v>
      </c>
      <c r="D16" s="28">
        <f>+'[1]TESORERIA '!Q16</f>
        <v>10.199999999999999</v>
      </c>
      <c r="E16" s="28">
        <f>+'[1]TESORERIA '!R16</f>
        <v>10.199999999999999</v>
      </c>
      <c r="F16" s="28">
        <f>+'[1]TESORERIA '!S16</f>
        <v>9.4</v>
      </c>
      <c r="G16" s="28">
        <f>+'[1]TESORERIA '!T16</f>
        <v>8.6999999999999993</v>
      </c>
      <c r="H16" s="28">
        <f>+'[1]TESORERIA '!U16</f>
        <v>6.3</v>
      </c>
      <c r="I16" s="28">
        <f>+'[1]TESORERIA '!V16</f>
        <v>8.5</v>
      </c>
      <c r="J16" s="28">
        <f>+'[1]TESORERIA '!W16</f>
        <v>9.3000000000000007</v>
      </c>
      <c r="K16" s="28">
        <f>+'[1]TESORERIA '!X16</f>
        <v>5</v>
      </c>
      <c r="L16" s="28">
        <f>+'[1]TESORERIA '!Y16</f>
        <v>10.4</v>
      </c>
      <c r="M16" s="28">
        <f>+'[1]TESORERIA '!Z16</f>
        <v>11</v>
      </c>
      <c r="N16" s="28">
        <f>+'[1]TESORERIA '!AA16</f>
        <v>8.1999999999999993</v>
      </c>
      <c r="O16" s="158">
        <f>SUM(C16:N16)</f>
        <v>113.39999999999999</v>
      </c>
      <c r="P16" s="28">
        <v>16.185344529999998</v>
      </c>
      <c r="Q16" s="28">
        <v>10.13110548</v>
      </c>
      <c r="R16" s="28">
        <v>10.14231309</v>
      </c>
      <c r="S16" s="28">
        <v>9.3686721600000009</v>
      </c>
      <c r="T16" s="28">
        <v>8.6933394199999992</v>
      </c>
      <c r="U16" s="28">
        <v>6.3330261800000001</v>
      </c>
      <c r="V16" s="28">
        <v>5.5631547599999998</v>
      </c>
      <c r="W16" s="28">
        <v>5.6519502637749124</v>
      </c>
      <c r="X16" s="28">
        <v>5.1056744212422593</v>
      </c>
      <c r="Y16" s="28">
        <v>5.1010835768499847</v>
      </c>
      <c r="Z16" s="28">
        <v>4.3537286023975224</v>
      </c>
      <c r="AA16" s="28">
        <v>6.4931660276896306</v>
      </c>
      <c r="AB16" s="29">
        <f>SUM(P16:AA16)</f>
        <v>93.122558511954296</v>
      </c>
      <c r="AC16" s="29">
        <f t="shared" si="2"/>
        <v>20.277441488045696</v>
      </c>
      <c r="AD16" s="29">
        <f t="shared" si="3"/>
        <v>121.77500469496083</v>
      </c>
      <c r="AE16" s="143"/>
      <c r="AF16" s="156"/>
      <c r="AG16" s="156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</row>
    <row r="17" spans="2:56" ht="18" customHeight="1" x14ac:dyDescent="0.2">
      <c r="B17" s="30" t="s">
        <v>29</v>
      </c>
      <c r="C17" s="28">
        <f>+'[1]TESORERIA '!P17</f>
        <v>0</v>
      </c>
      <c r="D17" s="28">
        <f>+'[1]TESORERIA '!Q17</f>
        <v>0</v>
      </c>
      <c r="E17" s="28">
        <f>+'[1]TESORERIA '!R17</f>
        <v>0</v>
      </c>
      <c r="F17" s="28">
        <f>+'[1]TESORERIA '!S17</f>
        <v>0</v>
      </c>
      <c r="G17" s="28">
        <f>+'[1]TESORERIA '!T17</f>
        <v>0</v>
      </c>
      <c r="H17" s="28">
        <f>+'[1]TESORERIA '!U17</f>
        <v>0</v>
      </c>
      <c r="I17" s="28">
        <f>+'[1]TESORERIA '!V17</f>
        <v>0</v>
      </c>
      <c r="J17" s="28">
        <f>+'[1]TESORERIA '!W17</f>
        <v>0</v>
      </c>
      <c r="K17" s="28">
        <f>+'[1]TESORERIA '!X17</f>
        <v>0</v>
      </c>
      <c r="L17" s="28">
        <f>+'[1]TESORERIA '!Y17</f>
        <v>0</v>
      </c>
      <c r="M17" s="28">
        <f>+'[1]TESORERIA '!Z17</f>
        <v>0</v>
      </c>
      <c r="N17" s="28">
        <f>+'[1]TESORERIA '!AA17</f>
        <v>0</v>
      </c>
      <c r="O17" s="158">
        <f>SUM(C17:N17)</f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f>SUM(P17:AA17)</f>
        <v>0</v>
      </c>
      <c r="AC17" s="29">
        <f t="shared" si="2"/>
        <v>0</v>
      </c>
      <c r="AD17" s="90">
        <v>0</v>
      </c>
      <c r="AE17" s="143"/>
      <c r="AF17" s="156"/>
      <c r="AG17" s="156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</row>
    <row r="18" spans="2:56" ht="18" customHeight="1" x14ac:dyDescent="0.2">
      <c r="B18" s="25" t="s">
        <v>30</v>
      </c>
      <c r="C18" s="23">
        <f t="shared" ref="C18:AB18" si="12">+C19</f>
        <v>16.7</v>
      </c>
      <c r="D18" s="23">
        <f t="shared" si="12"/>
        <v>14.8</v>
      </c>
      <c r="E18" s="23">
        <f t="shared" si="12"/>
        <v>17.3</v>
      </c>
      <c r="F18" s="23">
        <f t="shared" si="12"/>
        <v>13.2</v>
      </c>
      <c r="G18" s="23">
        <f t="shared" si="12"/>
        <v>15.8</v>
      </c>
      <c r="H18" s="23">
        <f t="shared" si="12"/>
        <v>15.9</v>
      </c>
      <c r="I18" s="23">
        <f t="shared" si="12"/>
        <v>16.5</v>
      </c>
      <c r="J18" s="23">
        <f t="shared" si="12"/>
        <v>14.5</v>
      </c>
      <c r="K18" s="23">
        <f t="shared" si="12"/>
        <v>14.7</v>
      </c>
      <c r="L18" s="23">
        <f t="shared" si="12"/>
        <v>14.2</v>
      </c>
      <c r="M18" s="23">
        <f t="shared" si="12"/>
        <v>13.3</v>
      </c>
      <c r="N18" s="23">
        <f t="shared" si="12"/>
        <v>11.4</v>
      </c>
      <c r="O18" s="157">
        <f t="shared" si="12"/>
        <v>178.3</v>
      </c>
      <c r="P18" s="23">
        <f t="shared" si="12"/>
        <v>16.72589485</v>
      </c>
      <c r="Q18" s="23">
        <f t="shared" si="12"/>
        <v>14.820906599999999</v>
      </c>
      <c r="R18" s="23">
        <f t="shared" si="12"/>
        <v>17.273822600000003</v>
      </c>
      <c r="S18" s="23">
        <f t="shared" si="12"/>
        <v>13.218113000000001</v>
      </c>
      <c r="T18" s="23">
        <f t="shared" si="12"/>
        <v>15.78863965</v>
      </c>
      <c r="U18" s="23">
        <f t="shared" si="12"/>
        <v>15.86229</v>
      </c>
      <c r="V18" s="23">
        <f t="shared" si="12"/>
        <v>16.5343658</v>
      </c>
      <c r="W18" s="23">
        <f t="shared" si="12"/>
        <v>15.895128759099201</v>
      </c>
      <c r="X18" s="23">
        <f t="shared" si="12"/>
        <v>15.852635898396692</v>
      </c>
      <c r="Y18" s="23">
        <f t="shared" si="12"/>
        <v>15.84822913862684</v>
      </c>
      <c r="Z18" s="23">
        <f t="shared" si="12"/>
        <v>15.998401320218839</v>
      </c>
      <c r="AA18" s="23">
        <f t="shared" si="12"/>
        <v>16.464422697893891</v>
      </c>
      <c r="AB18" s="24">
        <f t="shared" si="12"/>
        <v>190.28285031423547</v>
      </c>
      <c r="AC18" s="24">
        <f t="shared" si="2"/>
        <v>-11.982850314235463</v>
      </c>
      <c r="AD18" s="24">
        <f>+O18/AB18*100</f>
        <v>93.702611509945939</v>
      </c>
      <c r="AE18" s="143"/>
      <c r="AF18" s="156"/>
      <c r="AG18" s="156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</row>
    <row r="19" spans="2:56" ht="18" customHeight="1" x14ac:dyDescent="0.2">
      <c r="B19" s="30" t="s">
        <v>31</v>
      </c>
      <c r="C19" s="28">
        <f>+'[1]TESORERIA '!P19</f>
        <v>16.7</v>
      </c>
      <c r="D19" s="28">
        <f>+'[1]TESORERIA '!Q19</f>
        <v>14.8</v>
      </c>
      <c r="E19" s="28">
        <f>+'[1]TESORERIA '!R19</f>
        <v>17.3</v>
      </c>
      <c r="F19" s="28">
        <f>+'[1]TESORERIA '!S19</f>
        <v>13.2</v>
      </c>
      <c r="G19" s="28">
        <f>+'[1]TESORERIA '!T19</f>
        <v>15.8</v>
      </c>
      <c r="H19" s="28">
        <f>+'[1]TESORERIA '!U19</f>
        <v>15.9</v>
      </c>
      <c r="I19" s="28">
        <f>+'[1]TESORERIA '!V19</f>
        <v>16.5</v>
      </c>
      <c r="J19" s="28">
        <f>+'[1]TESORERIA '!W19</f>
        <v>14.5</v>
      </c>
      <c r="K19" s="28">
        <f>+'[1]TESORERIA '!X19</f>
        <v>14.7</v>
      </c>
      <c r="L19" s="28">
        <f>+'[1]TESORERIA '!Y19</f>
        <v>14.2</v>
      </c>
      <c r="M19" s="28">
        <f>+'[1]TESORERIA '!Z19</f>
        <v>13.3</v>
      </c>
      <c r="N19" s="28">
        <f>+'[1]TESORERIA '!AA19</f>
        <v>11.4</v>
      </c>
      <c r="O19" s="158">
        <f>SUM(C19:N19)</f>
        <v>178.3</v>
      </c>
      <c r="P19" s="28">
        <v>16.72589485</v>
      </c>
      <c r="Q19" s="28">
        <v>14.820906599999999</v>
      </c>
      <c r="R19" s="28">
        <v>17.273822600000003</v>
      </c>
      <c r="S19" s="28">
        <v>13.218113000000001</v>
      </c>
      <c r="T19" s="28">
        <v>15.78863965</v>
      </c>
      <c r="U19" s="28">
        <v>15.86229</v>
      </c>
      <c r="V19" s="28">
        <v>16.5343658</v>
      </c>
      <c r="W19" s="28">
        <v>15.895128759099201</v>
      </c>
      <c r="X19" s="28">
        <v>15.852635898396692</v>
      </c>
      <c r="Y19" s="28">
        <v>15.84822913862684</v>
      </c>
      <c r="Z19" s="28">
        <v>15.998401320218839</v>
      </c>
      <c r="AA19" s="28">
        <v>16.464422697893891</v>
      </c>
      <c r="AB19" s="29">
        <f>SUM(P19:AA19)</f>
        <v>190.28285031423547</v>
      </c>
      <c r="AC19" s="29">
        <f t="shared" si="2"/>
        <v>-11.982850314235463</v>
      </c>
      <c r="AD19" s="29">
        <f>+O19/AB19*100</f>
        <v>93.702611509945939</v>
      </c>
      <c r="AE19" s="143"/>
      <c r="AF19" s="156"/>
      <c r="AG19" s="156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</row>
    <row r="20" spans="2:56" ht="18" customHeight="1" x14ac:dyDescent="0.2">
      <c r="B20" s="161" t="s">
        <v>32</v>
      </c>
      <c r="C20" s="23">
        <f>+'[1]TESORERIA '!P20</f>
        <v>445.5</v>
      </c>
      <c r="D20" s="23">
        <f>+'[1]TESORERIA '!Q20</f>
        <v>274.2</v>
      </c>
      <c r="E20" s="23">
        <f>+'[1]TESORERIA '!R20</f>
        <v>398.1</v>
      </c>
      <c r="F20" s="23">
        <f>+'[1]TESORERIA '!S20</f>
        <v>286.7</v>
      </c>
      <c r="G20" s="23">
        <f>+'[1]TESORERIA '!T20</f>
        <v>432.8</v>
      </c>
      <c r="H20" s="23">
        <f>+'[1]TESORERIA '!U20</f>
        <v>312.10000000000002</v>
      </c>
      <c r="I20" s="23">
        <f>+'[1]TESORERIA '!V20</f>
        <v>495.6</v>
      </c>
      <c r="J20" s="23">
        <f>+'[1]TESORERIA '!W20</f>
        <v>275.5</v>
      </c>
      <c r="K20" s="23">
        <f>+'[1]TESORERIA '!X20</f>
        <v>297.10000000000002</v>
      </c>
      <c r="L20" s="23">
        <f>+'[1]TESORERIA '!Y20</f>
        <v>294.60000000000002</v>
      </c>
      <c r="M20" s="23">
        <f>+'[1]TESORERIA '!Z20</f>
        <v>352.8</v>
      </c>
      <c r="N20" s="23">
        <f>+'[1]TESORERIA '!AA20</f>
        <v>355.9</v>
      </c>
      <c r="O20" s="157">
        <f>SUM(C20:N20)</f>
        <v>4220.8999999999996</v>
      </c>
      <c r="P20" s="23">
        <v>445.46269885999999</v>
      </c>
      <c r="Q20" s="23">
        <v>274.22532875000002</v>
      </c>
      <c r="R20" s="23">
        <v>398.11769220999997</v>
      </c>
      <c r="S20" s="23">
        <v>286.73387319</v>
      </c>
      <c r="T20" s="23">
        <v>432.83811233999995</v>
      </c>
      <c r="U20" s="23">
        <v>312.04755013999994</v>
      </c>
      <c r="V20" s="23">
        <v>410.90014734000005</v>
      </c>
      <c r="W20" s="23">
        <v>350.83355706512441</v>
      </c>
      <c r="X20" s="23">
        <v>342.9034471796727</v>
      </c>
      <c r="Y20" s="23">
        <v>352.74578990660694</v>
      </c>
      <c r="Z20" s="23">
        <v>338.10837932298909</v>
      </c>
      <c r="AA20" s="23">
        <v>315.89765810454418</v>
      </c>
      <c r="AB20" s="24">
        <f>SUM(P20:AA20)</f>
        <v>4260.8142344089374</v>
      </c>
      <c r="AC20" s="24">
        <f t="shared" si="2"/>
        <v>-39.914234408937773</v>
      </c>
      <c r="AD20" s="24">
        <f>+O20/AB20*100</f>
        <v>99.063225190936436</v>
      </c>
      <c r="AE20" s="143"/>
      <c r="AF20" s="156"/>
      <c r="AG20" s="156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</row>
    <row r="21" spans="2:56" ht="18" customHeight="1" x14ac:dyDescent="0.2">
      <c r="B21" s="36" t="s">
        <v>33</v>
      </c>
      <c r="C21" s="23">
        <f>+C22</f>
        <v>0</v>
      </c>
      <c r="D21" s="23">
        <f t="shared" ref="D21:AA21" si="13">+D22</f>
        <v>0</v>
      </c>
      <c r="E21" s="23">
        <f t="shared" si="13"/>
        <v>0</v>
      </c>
      <c r="F21" s="23">
        <f t="shared" si="13"/>
        <v>0</v>
      </c>
      <c r="G21" s="23">
        <f t="shared" si="13"/>
        <v>0</v>
      </c>
      <c r="H21" s="23">
        <f t="shared" si="13"/>
        <v>5735.5</v>
      </c>
      <c r="I21" s="23">
        <f t="shared" si="13"/>
        <v>840</v>
      </c>
      <c r="J21" s="23">
        <f t="shared" si="13"/>
        <v>0</v>
      </c>
      <c r="K21" s="23">
        <f t="shared" si="13"/>
        <v>5498</v>
      </c>
      <c r="L21" s="23">
        <f t="shared" si="13"/>
        <v>200.1</v>
      </c>
      <c r="M21" s="23">
        <f t="shared" si="13"/>
        <v>2360</v>
      </c>
      <c r="N21" s="23">
        <f t="shared" si="13"/>
        <v>5097.3999999999996</v>
      </c>
      <c r="O21" s="22">
        <f t="shared" si="13"/>
        <v>19731</v>
      </c>
      <c r="P21" s="23">
        <f t="shared" si="13"/>
        <v>0</v>
      </c>
      <c r="Q21" s="23">
        <f t="shared" si="13"/>
        <v>0</v>
      </c>
      <c r="R21" s="23">
        <f t="shared" si="13"/>
        <v>0</v>
      </c>
      <c r="S21" s="23">
        <f t="shared" si="13"/>
        <v>0</v>
      </c>
      <c r="T21" s="23">
        <f t="shared" si="13"/>
        <v>0</v>
      </c>
      <c r="U21" s="23">
        <f t="shared" si="13"/>
        <v>5735.5415927000004</v>
      </c>
      <c r="V21" s="23">
        <f t="shared" si="13"/>
        <v>840</v>
      </c>
      <c r="W21" s="23">
        <f t="shared" si="13"/>
        <v>0</v>
      </c>
      <c r="X21" s="23">
        <f t="shared" si="13"/>
        <v>5600</v>
      </c>
      <c r="Y21" s="23">
        <f t="shared" si="13"/>
        <v>1100</v>
      </c>
      <c r="Z21" s="23">
        <f t="shared" si="13"/>
        <v>3123</v>
      </c>
      <c r="AA21" s="23">
        <f t="shared" si="13"/>
        <v>1730</v>
      </c>
      <c r="AB21" s="23">
        <f>SUM(P21:AA21)</f>
        <v>18128.541592699999</v>
      </c>
      <c r="AC21" s="23">
        <f t="shared" si="2"/>
        <v>1602.4584073000005</v>
      </c>
      <c r="AD21" s="24">
        <f t="shared" ref="AD21:AD27" si="14">+O21/AB21*100</f>
        <v>108.83942262595066</v>
      </c>
      <c r="AE21" s="143"/>
      <c r="AF21" s="156"/>
      <c r="AG21" s="156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</row>
    <row r="22" spans="2:56" ht="18" customHeight="1" x14ac:dyDescent="0.2">
      <c r="B22" s="38" t="s">
        <v>34</v>
      </c>
      <c r="C22" s="23">
        <f>SUM(C23:C27)</f>
        <v>0</v>
      </c>
      <c r="D22" s="23">
        <f t="shared" ref="D22:AB22" si="15">SUM(D23:D27)</f>
        <v>0</v>
      </c>
      <c r="E22" s="23">
        <f t="shared" si="15"/>
        <v>0</v>
      </c>
      <c r="F22" s="23">
        <f t="shared" si="15"/>
        <v>0</v>
      </c>
      <c r="G22" s="23">
        <f t="shared" si="15"/>
        <v>0</v>
      </c>
      <c r="H22" s="23">
        <f t="shared" si="15"/>
        <v>5735.5</v>
      </c>
      <c r="I22" s="23">
        <f t="shared" si="15"/>
        <v>840</v>
      </c>
      <c r="J22" s="23">
        <f t="shared" si="15"/>
        <v>0</v>
      </c>
      <c r="K22" s="23">
        <f t="shared" si="15"/>
        <v>5498</v>
      </c>
      <c r="L22" s="23">
        <f t="shared" si="15"/>
        <v>200.1</v>
      </c>
      <c r="M22" s="23">
        <f t="shared" si="15"/>
        <v>2360</v>
      </c>
      <c r="N22" s="23">
        <f t="shared" si="15"/>
        <v>5097.3999999999996</v>
      </c>
      <c r="O22" s="22">
        <f t="shared" si="15"/>
        <v>19731</v>
      </c>
      <c r="P22" s="23">
        <f t="shared" si="15"/>
        <v>0</v>
      </c>
      <c r="Q22" s="23">
        <f t="shared" si="15"/>
        <v>0</v>
      </c>
      <c r="R22" s="23">
        <f t="shared" si="15"/>
        <v>0</v>
      </c>
      <c r="S22" s="23">
        <f t="shared" si="15"/>
        <v>0</v>
      </c>
      <c r="T22" s="23">
        <f t="shared" si="15"/>
        <v>0</v>
      </c>
      <c r="U22" s="23">
        <f t="shared" si="15"/>
        <v>5735.5415927000004</v>
      </c>
      <c r="V22" s="23">
        <f t="shared" si="15"/>
        <v>840</v>
      </c>
      <c r="W22" s="23">
        <f t="shared" si="15"/>
        <v>0</v>
      </c>
      <c r="X22" s="23">
        <f t="shared" si="15"/>
        <v>5600</v>
      </c>
      <c r="Y22" s="23">
        <f t="shared" si="15"/>
        <v>1100</v>
      </c>
      <c r="Z22" s="23">
        <f t="shared" si="15"/>
        <v>3123</v>
      </c>
      <c r="AA22" s="23">
        <f t="shared" si="15"/>
        <v>1730</v>
      </c>
      <c r="AB22" s="23">
        <f t="shared" si="15"/>
        <v>18128.541592699999</v>
      </c>
      <c r="AC22" s="23">
        <f t="shared" si="2"/>
        <v>1602.4584073000005</v>
      </c>
      <c r="AD22" s="24">
        <f t="shared" si="14"/>
        <v>108.83942262595066</v>
      </c>
      <c r="AE22" s="143"/>
      <c r="AF22" s="156"/>
      <c r="AG22" s="156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</row>
    <row r="23" spans="2:56" ht="18" customHeight="1" x14ac:dyDescent="0.2">
      <c r="B23" s="162" t="s">
        <v>35</v>
      </c>
      <c r="C23" s="28">
        <f>+'[1]TESORERIA '!P23</f>
        <v>0</v>
      </c>
      <c r="D23" s="28">
        <f>+'[1]TESORERIA '!Q23</f>
        <v>0</v>
      </c>
      <c r="E23" s="28">
        <f>+'[1]TESORERIA '!R23</f>
        <v>0</v>
      </c>
      <c r="F23" s="28">
        <f>+'[1]TESORERIA '!S23</f>
        <v>0</v>
      </c>
      <c r="G23" s="28">
        <f>+'[1]TESORERIA '!T23</f>
        <v>0</v>
      </c>
      <c r="H23" s="28">
        <f>+'[1]TESORERIA '!U23</f>
        <v>0</v>
      </c>
      <c r="I23" s="28">
        <f>+'[1]TESORERIA '!V23</f>
        <v>0</v>
      </c>
      <c r="J23" s="28">
        <f>+'[1]TESORERIA '!W23</f>
        <v>0</v>
      </c>
      <c r="K23" s="28">
        <f>+'[1]TESORERIA '!X23</f>
        <v>0</v>
      </c>
      <c r="L23" s="28">
        <f>+'[1]TESORERIA '!Y23</f>
        <v>0</v>
      </c>
      <c r="M23" s="28">
        <f>+'[1]TESORERIA '!Z23</f>
        <v>0</v>
      </c>
      <c r="N23" s="28">
        <f>+'[1]TESORERIA '!AA23</f>
        <v>1397.4</v>
      </c>
      <c r="O23" s="158">
        <f>SUM(C23:N23)</f>
        <v>1397.4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f>SUM(P23:AA23)</f>
        <v>0</v>
      </c>
      <c r="AC23" s="29">
        <f t="shared" si="2"/>
        <v>1397.4</v>
      </c>
      <c r="AD23" s="100">
        <v>0</v>
      </c>
      <c r="AE23" s="143"/>
      <c r="AF23" s="156"/>
      <c r="AG23" s="156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</row>
    <row r="24" spans="2:56" ht="18" customHeight="1" x14ac:dyDescent="0.2">
      <c r="B24" s="162" t="s">
        <v>36</v>
      </c>
      <c r="C24" s="28">
        <f>+'[1]TESORERIA '!P24</f>
        <v>0</v>
      </c>
      <c r="D24" s="28">
        <f>+'[1]TESORERIA '!Q24</f>
        <v>0</v>
      </c>
      <c r="E24" s="28">
        <f>+'[1]TESORERIA '!R24</f>
        <v>0</v>
      </c>
      <c r="F24" s="28">
        <f>+'[1]TESORERIA '!S24</f>
        <v>0</v>
      </c>
      <c r="G24" s="28">
        <f>+'[1]TESORERIA '!T24</f>
        <v>0</v>
      </c>
      <c r="H24" s="28">
        <f>+'[1]TESORERIA '!U24</f>
        <v>0</v>
      </c>
      <c r="I24" s="28">
        <f>+'[1]TESORERIA '!V24</f>
        <v>840</v>
      </c>
      <c r="J24" s="28">
        <f>+'[1]TESORERIA '!W24</f>
        <v>0</v>
      </c>
      <c r="K24" s="28">
        <f>+'[1]TESORERIA '!X24</f>
        <v>698</v>
      </c>
      <c r="L24" s="28">
        <f>+'[1]TESORERIA '!Y24</f>
        <v>0</v>
      </c>
      <c r="M24" s="28">
        <f>+'[1]TESORERIA '!Z24</f>
        <v>0</v>
      </c>
      <c r="N24" s="28">
        <f>+'[1]TESORERIA '!AA24</f>
        <v>700</v>
      </c>
      <c r="O24" s="158">
        <f>SUM(C24:N24)</f>
        <v>2238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840</v>
      </c>
      <c r="W24" s="28">
        <v>0</v>
      </c>
      <c r="X24" s="28">
        <v>600</v>
      </c>
      <c r="Y24" s="28">
        <v>0</v>
      </c>
      <c r="Z24" s="28">
        <v>1123</v>
      </c>
      <c r="AA24" s="28">
        <v>1360</v>
      </c>
      <c r="AB24" s="29">
        <f>SUM(P24:AA24)</f>
        <v>3923</v>
      </c>
      <c r="AC24" s="29">
        <f t="shared" si="2"/>
        <v>-1685</v>
      </c>
      <c r="AD24" s="29">
        <f t="shared" si="14"/>
        <v>57.048177415243437</v>
      </c>
      <c r="AE24" s="143"/>
      <c r="AF24" s="156"/>
      <c r="AG24" s="156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</row>
    <row r="25" spans="2:56" ht="18" customHeight="1" x14ac:dyDescent="0.2">
      <c r="B25" s="163" t="s">
        <v>37</v>
      </c>
      <c r="C25" s="28">
        <f>+'[1]TESORERIA '!P25</f>
        <v>0</v>
      </c>
      <c r="D25" s="28">
        <f>+'[1]TESORERIA '!Q25</f>
        <v>0</v>
      </c>
      <c r="E25" s="28">
        <f>+'[1]TESORERIA '!R25</f>
        <v>0</v>
      </c>
      <c r="F25" s="28">
        <f>+'[1]TESORERIA '!S25</f>
        <v>0</v>
      </c>
      <c r="G25" s="28">
        <f>+'[1]TESORERIA '!T25</f>
        <v>0</v>
      </c>
      <c r="H25" s="28">
        <f>+'[1]TESORERIA '!U25</f>
        <v>735.5</v>
      </c>
      <c r="I25" s="28">
        <f>+'[1]TESORERIA '!V25</f>
        <v>0</v>
      </c>
      <c r="J25" s="28">
        <f>+'[1]TESORERIA '!W25</f>
        <v>0</v>
      </c>
      <c r="K25" s="28">
        <f>+'[1]TESORERIA '!X25</f>
        <v>0</v>
      </c>
      <c r="L25" s="28">
        <f>+'[1]TESORERIA '!Y25</f>
        <v>0</v>
      </c>
      <c r="M25" s="28">
        <f>+'[1]TESORERIA '!Z25</f>
        <v>0</v>
      </c>
      <c r="N25" s="28">
        <f>+'[1]TESORERIA '!AA25</f>
        <v>0</v>
      </c>
      <c r="O25" s="158">
        <f>SUM(C25:N25)</f>
        <v>735.5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735.54159270000002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370</v>
      </c>
      <c r="AB25" s="29">
        <f>SUM(P25:AA25)</f>
        <v>1105.5415926999999</v>
      </c>
      <c r="AC25" s="29">
        <f t="shared" si="2"/>
        <v>-370.04159269999991</v>
      </c>
      <c r="AD25" s="29">
        <f t="shared" si="14"/>
        <v>66.528478426915726</v>
      </c>
      <c r="AE25" s="143"/>
      <c r="AF25" s="156"/>
      <c r="AG25" s="156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</row>
    <row r="26" spans="2:56" ht="18" customHeight="1" x14ac:dyDescent="0.2">
      <c r="B26" s="163" t="s">
        <v>38</v>
      </c>
      <c r="C26" s="28">
        <f>+'[1]TESORERIA '!P26</f>
        <v>0</v>
      </c>
      <c r="D26" s="28">
        <f>+'[1]TESORERIA '!Q26</f>
        <v>0</v>
      </c>
      <c r="E26" s="28">
        <f>+'[1]TESORERIA '!R26</f>
        <v>0</v>
      </c>
      <c r="F26" s="28">
        <f>+'[1]TESORERIA '!S26</f>
        <v>0</v>
      </c>
      <c r="G26" s="28">
        <f>+'[1]TESORERIA '!T26</f>
        <v>0</v>
      </c>
      <c r="H26" s="28">
        <f>+'[1]TESORERIA '!U26</f>
        <v>5000</v>
      </c>
      <c r="I26" s="28">
        <f>+'[1]TESORERIA '!V26</f>
        <v>0</v>
      </c>
      <c r="J26" s="28">
        <f>+'[1]TESORERIA '!W26</f>
        <v>0</v>
      </c>
      <c r="K26" s="28">
        <f>+'[1]TESORERIA '!X26</f>
        <v>4800</v>
      </c>
      <c r="L26" s="28">
        <f>+'[1]TESORERIA '!Y26</f>
        <v>200</v>
      </c>
      <c r="M26" s="28">
        <f>+'[1]TESORERIA '!Z26</f>
        <v>360</v>
      </c>
      <c r="N26" s="28">
        <f>+'[1]TESORERIA '!AA26</f>
        <v>0</v>
      </c>
      <c r="O26" s="158">
        <f>SUM(C26:N26)</f>
        <v>10360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5000</v>
      </c>
      <c r="V26" s="28">
        <v>0</v>
      </c>
      <c r="W26" s="28">
        <v>0</v>
      </c>
      <c r="X26" s="28">
        <v>5000</v>
      </c>
      <c r="Y26" s="28">
        <v>0</v>
      </c>
      <c r="Z26" s="28">
        <v>0</v>
      </c>
      <c r="AA26" s="28">
        <v>0</v>
      </c>
      <c r="AB26" s="29">
        <f>SUM(P26:AA26)</f>
        <v>10000</v>
      </c>
      <c r="AC26" s="29">
        <f t="shared" si="2"/>
        <v>360</v>
      </c>
      <c r="AD26" s="29">
        <f t="shared" si="14"/>
        <v>103.60000000000001</v>
      </c>
      <c r="AE26" s="143"/>
      <c r="AF26" s="156"/>
      <c r="AG26" s="156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</row>
    <row r="27" spans="2:56" ht="18" customHeight="1" x14ac:dyDescent="0.2">
      <c r="B27" s="163" t="s">
        <v>39</v>
      </c>
      <c r="C27" s="28">
        <f>+'[1]TESORERIA '!P27</f>
        <v>0</v>
      </c>
      <c r="D27" s="28">
        <f>+'[1]TESORERIA '!Q27</f>
        <v>0</v>
      </c>
      <c r="E27" s="28">
        <f>+'[1]TESORERIA '!R27</f>
        <v>0</v>
      </c>
      <c r="F27" s="28">
        <f>+'[1]TESORERIA '!S27</f>
        <v>0</v>
      </c>
      <c r="G27" s="28">
        <f>+'[1]TESORERIA '!T27</f>
        <v>0</v>
      </c>
      <c r="H27" s="28">
        <f>+'[1]TESORERIA '!U27</f>
        <v>0</v>
      </c>
      <c r="I27" s="28">
        <f>+'[1]TESORERIA '!V27</f>
        <v>0</v>
      </c>
      <c r="J27" s="28">
        <f>+'[1]TESORERIA '!W27</f>
        <v>0</v>
      </c>
      <c r="K27" s="28">
        <f>+'[1]TESORERIA '!X27</f>
        <v>0</v>
      </c>
      <c r="L27" s="28">
        <f>+'[1]TESORERIA '!Y27</f>
        <v>0.1</v>
      </c>
      <c r="M27" s="28">
        <f>+'[1]TESORERIA '!Z27</f>
        <v>2000</v>
      </c>
      <c r="N27" s="28">
        <f>+'[1]TESORERIA '!AA27</f>
        <v>3000</v>
      </c>
      <c r="O27" s="158">
        <f>SUM(C27:N27)</f>
        <v>5000.1000000000004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1100</v>
      </c>
      <c r="Z27" s="28">
        <v>2000</v>
      </c>
      <c r="AA27" s="28">
        <v>0</v>
      </c>
      <c r="AB27" s="29">
        <f>SUM(P27:AA27)</f>
        <v>3100</v>
      </c>
      <c r="AC27" s="29">
        <f t="shared" si="2"/>
        <v>1900.1000000000004</v>
      </c>
      <c r="AD27" s="29">
        <f t="shared" si="14"/>
        <v>161.29354838709679</v>
      </c>
      <c r="AE27" s="143"/>
      <c r="AF27" s="156"/>
      <c r="AG27" s="156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</row>
    <row r="28" spans="2:56" ht="18" customHeight="1" x14ac:dyDescent="0.2">
      <c r="B28" s="36" t="s">
        <v>40</v>
      </c>
      <c r="C28" s="23">
        <f t="shared" ref="C28:AB28" si="16">+C29+C37</f>
        <v>219.3</v>
      </c>
      <c r="D28" s="23">
        <f t="shared" si="16"/>
        <v>199.7</v>
      </c>
      <c r="E28" s="23">
        <f t="shared" si="16"/>
        <v>242.5</v>
      </c>
      <c r="F28" s="23">
        <f t="shared" si="16"/>
        <v>224.3</v>
      </c>
      <c r="G28" s="23">
        <f t="shared" si="16"/>
        <v>256.7</v>
      </c>
      <c r="H28" s="23">
        <f t="shared" si="16"/>
        <v>239.3</v>
      </c>
      <c r="I28" s="23">
        <f t="shared" si="16"/>
        <v>235.89999999999998</v>
      </c>
      <c r="J28" s="23">
        <f t="shared" si="16"/>
        <v>227.1</v>
      </c>
      <c r="K28" s="23">
        <f t="shared" si="16"/>
        <v>244.60000000000002</v>
      </c>
      <c r="L28" s="23">
        <f t="shared" si="16"/>
        <v>239.60000000000002</v>
      </c>
      <c r="M28" s="23">
        <f t="shared" si="16"/>
        <v>214.4</v>
      </c>
      <c r="N28" s="23">
        <f t="shared" si="16"/>
        <v>205.39999999999998</v>
      </c>
      <c r="O28" s="23">
        <f t="shared" si="16"/>
        <v>2748.8</v>
      </c>
      <c r="P28" s="23">
        <f t="shared" si="16"/>
        <v>219.79183095999974</v>
      </c>
      <c r="Q28" s="23">
        <f t="shared" si="16"/>
        <v>200.15840286000002</v>
      </c>
      <c r="R28" s="23">
        <f t="shared" si="16"/>
        <v>244.13555285999999</v>
      </c>
      <c r="S28" s="23">
        <f t="shared" si="16"/>
        <v>225.69172682999999</v>
      </c>
      <c r="T28" s="23">
        <f t="shared" si="16"/>
        <v>257.06900479000001</v>
      </c>
      <c r="U28" s="23">
        <f t="shared" si="16"/>
        <v>239.79002099000002</v>
      </c>
      <c r="V28" s="23">
        <f t="shared" si="16"/>
        <v>236.47340356000001</v>
      </c>
      <c r="W28" s="23">
        <f t="shared" si="16"/>
        <v>221.73798724335199</v>
      </c>
      <c r="X28" s="23">
        <f t="shared" si="16"/>
        <v>225.52893971307782</v>
      </c>
      <c r="Y28" s="23">
        <f t="shared" si="16"/>
        <v>213.90150888154642</v>
      </c>
      <c r="Z28" s="23">
        <f t="shared" si="16"/>
        <v>226.60115315950253</v>
      </c>
      <c r="AA28" s="23">
        <f t="shared" si="16"/>
        <v>223.94478697598282</v>
      </c>
      <c r="AB28" s="23">
        <f t="shared" si="16"/>
        <v>2734.8243188234615</v>
      </c>
      <c r="AC28" s="23">
        <f t="shared" si="2"/>
        <v>13.975681176538728</v>
      </c>
      <c r="AD28" s="24">
        <f>+O28/AB28*100</f>
        <v>100.51102665280347</v>
      </c>
      <c r="AE28" s="143"/>
      <c r="AF28" s="156"/>
      <c r="AG28" s="156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</row>
    <row r="29" spans="2:56" ht="18" customHeight="1" x14ac:dyDescent="0.2">
      <c r="B29" s="31" t="s">
        <v>41</v>
      </c>
      <c r="C29" s="23">
        <f t="shared" ref="C29:AB29" si="17">+C30+C34</f>
        <v>109.5</v>
      </c>
      <c r="D29" s="23">
        <f t="shared" si="17"/>
        <v>135.69999999999999</v>
      </c>
      <c r="E29" s="23">
        <f t="shared" si="17"/>
        <v>153.80000000000001</v>
      </c>
      <c r="F29" s="23">
        <f t="shared" si="17"/>
        <v>109.4</v>
      </c>
      <c r="G29" s="23">
        <f t="shared" si="17"/>
        <v>121.10000000000001</v>
      </c>
      <c r="H29" s="23">
        <f t="shared" si="17"/>
        <v>126</v>
      </c>
      <c r="I29" s="23">
        <f t="shared" si="17"/>
        <v>118.69999999999999</v>
      </c>
      <c r="J29" s="23">
        <f t="shared" si="17"/>
        <v>116.5</v>
      </c>
      <c r="K29" s="23">
        <f t="shared" si="17"/>
        <v>114.2</v>
      </c>
      <c r="L29" s="23">
        <f t="shared" si="17"/>
        <v>96.7</v>
      </c>
      <c r="M29" s="23">
        <f t="shared" si="17"/>
        <v>92.5</v>
      </c>
      <c r="N29" s="23">
        <f t="shared" si="17"/>
        <v>85.8</v>
      </c>
      <c r="O29" s="157">
        <f t="shared" si="17"/>
        <v>1379.9</v>
      </c>
      <c r="P29" s="23">
        <f t="shared" si="17"/>
        <v>110.03006166999975</v>
      </c>
      <c r="Q29" s="23">
        <f t="shared" si="17"/>
        <v>136.16783799000001</v>
      </c>
      <c r="R29" s="23">
        <f t="shared" si="17"/>
        <v>155.39799092999999</v>
      </c>
      <c r="S29" s="23">
        <f t="shared" si="17"/>
        <v>110.7813695</v>
      </c>
      <c r="T29" s="23">
        <f t="shared" si="17"/>
        <v>121.48339668</v>
      </c>
      <c r="U29" s="23">
        <f t="shared" si="17"/>
        <v>126.50420583</v>
      </c>
      <c r="V29" s="23">
        <f t="shared" si="17"/>
        <v>119.24934691</v>
      </c>
      <c r="W29" s="23">
        <f t="shared" si="17"/>
        <v>118.36796575486099</v>
      </c>
      <c r="X29" s="23">
        <f t="shared" si="17"/>
        <v>117.42384257821681</v>
      </c>
      <c r="Y29" s="23">
        <f t="shared" si="17"/>
        <v>116.1316322324254</v>
      </c>
      <c r="Z29" s="23">
        <f t="shared" si="17"/>
        <v>118.02254053747531</v>
      </c>
      <c r="AA29" s="23">
        <f t="shared" si="17"/>
        <v>122.0641987648588</v>
      </c>
      <c r="AB29" s="24">
        <f t="shared" si="17"/>
        <v>1471.6243893778371</v>
      </c>
      <c r="AC29" s="24">
        <f t="shared" si="2"/>
        <v>-91.724389377837042</v>
      </c>
      <c r="AD29" s="24">
        <f>+O29/AB29*100</f>
        <v>93.767133105437622</v>
      </c>
      <c r="AE29" s="143"/>
      <c r="AF29" s="156"/>
      <c r="AG29" s="156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</row>
    <row r="30" spans="2:56" ht="18" customHeight="1" x14ac:dyDescent="0.2">
      <c r="B30" s="49" t="s">
        <v>42</v>
      </c>
      <c r="C30" s="23">
        <f t="shared" ref="C30:AB30" si="18">+C31+C33</f>
        <v>80.7</v>
      </c>
      <c r="D30" s="23">
        <f t="shared" si="18"/>
        <v>100.4</v>
      </c>
      <c r="E30" s="23">
        <f t="shared" si="18"/>
        <v>117.8</v>
      </c>
      <c r="F30" s="23">
        <f t="shared" si="18"/>
        <v>88.7</v>
      </c>
      <c r="G30" s="23">
        <f t="shared" si="18"/>
        <v>100.4</v>
      </c>
      <c r="H30" s="23">
        <f t="shared" si="18"/>
        <v>105.5</v>
      </c>
      <c r="I30" s="23">
        <f t="shared" si="18"/>
        <v>97.1</v>
      </c>
      <c r="J30" s="23">
        <f t="shared" si="18"/>
        <v>94.6</v>
      </c>
      <c r="K30" s="23">
        <f t="shared" si="18"/>
        <v>93.2</v>
      </c>
      <c r="L30" s="23">
        <f t="shared" si="18"/>
        <v>87</v>
      </c>
      <c r="M30" s="23">
        <f t="shared" si="18"/>
        <v>83.8</v>
      </c>
      <c r="N30" s="23">
        <f t="shared" si="18"/>
        <v>76.7</v>
      </c>
      <c r="O30" s="23">
        <f t="shared" si="18"/>
        <v>1125.9000000000001</v>
      </c>
      <c r="P30" s="23">
        <f t="shared" si="18"/>
        <v>80.721865480000005</v>
      </c>
      <c r="Q30" s="23">
        <f t="shared" si="18"/>
        <v>100.430618</v>
      </c>
      <c r="R30" s="23">
        <f t="shared" si="18"/>
        <v>117.75726711</v>
      </c>
      <c r="S30" s="23">
        <f t="shared" si="18"/>
        <v>88.710867350000001</v>
      </c>
      <c r="T30" s="23">
        <f t="shared" si="18"/>
        <v>100.347621</v>
      </c>
      <c r="U30" s="23">
        <f t="shared" si="18"/>
        <v>105.49653600000001</v>
      </c>
      <c r="V30" s="23">
        <f t="shared" si="18"/>
        <v>97.058632439999997</v>
      </c>
      <c r="W30" s="23">
        <f t="shared" si="18"/>
        <v>96.640277934926999</v>
      </c>
      <c r="X30" s="23">
        <f t="shared" si="18"/>
        <v>95.001440389272005</v>
      </c>
      <c r="Y30" s="23">
        <f t="shared" si="18"/>
        <v>94.488998773369005</v>
      </c>
      <c r="Z30" s="23">
        <f t="shared" si="18"/>
        <v>94.054581467060004</v>
      </c>
      <c r="AA30" s="23">
        <f t="shared" si="18"/>
        <v>99.606237197468005</v>
      </c>
      <c r="AB30" s="23">
        <f t="shared" si="18"/>
        <v>1170.3149431420961</v>
      </c>
      <c r="AC30" s="23">
        <f t="shared" si="2"/>
        <v>-44.414943142096035</v>
      </c>
      <c r="AD30" s="24">
        <f>+O30/AB30*100</f>
        <v>96.204872594136972</v>
      </c>
      <c r="AE30" s="143"/>
      <c r="AF30" s="156"/>
      <c r="AG30" s="156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</row>
    <row r="31" spans="2:56" ht="18" customHeight="1" x14ac:dyDescent="0.2">
      <c r="B31" s="164" t="s">
        <v>43</v>
      </c>
      <c r="C31" s="28">
        <f>+C32</f>
        <v>80.7</v>
      </c>
      <c r="D31" s="28">
        <f t="shared" ref="D31:N31" si="19">+D32</f>
        <v>100.4</v>
      </c>
      <c r="E31" s="28">
        <f t="shared" si="19"/>
        <v>117.8</v>
      </c>
      <c r="F31" s="28">
        <f t="shared" si="19"/>
        <v>88.7</v>
      </c>
      <c r="G31" s="28">
        <f t="shared" si="19"/>
        <v>100.4</v>
      </c>
      <c r="H31" s="28">
        <f t="shared" si="19"/>
        <v>105.5</v>
      </c>
      <c r="I31" s="28">
        <f t="shared" si="19"/>
        <v>97.1</v>
      </c>
      <c r="J31" s="28">
        <f t="shared" si="19"/>
        <v>94.6</v>
      </c>
      <c r="K31" s="28">
        <f t="shared" si="19"/>
        <v>93.2</v>
      </c>
      <c r="L31" s="28">
        <f t="shared" si="19"/>
        <v>87</v>
      </c>
      <c r="M31" s="28">
        <f t="shared" si="19"/>
        <v>83.8</v>
      </c>
      <c r="N31" s="28">
        <f t="shared" si="19"/>
        <v>76.7</v>
      </c>
      <c r="O31" s="28">
        <f>+O32</f>
        <v>1125.9000000000001</v>
      </c>
      <c r="P31" s="28">
        <v>80.721865480000005</v>
      </c>
      <c r="Q31" s="28">
        <v>100.430618</v>
      </c>
      <c r="R31" s="28">
        <v>117.75726711</v>
      </c>
      <c r="S31" s="28">
        <v>88.710867350000001</v>
      </c>
      <c r="T31" s="28">
        <v>100.347621</v>
      </c>
      <c r="U31" s="28">
        <v>105.49653600000001</v>
      </c>
      <c r="V31" s="28">
        <v>97.058632439999997</v>
      </c>
      <c r="W31" s="28">
        <v>96.640277934926999</v>
      </c>
      <c r="X31" s="28">
        <v>95.001440389272005</v>
      </c>
      <c r="Y31" s="28">
        <v>94.488998773369005</v>
      </c>
      <c r="Z31" s="28">
        <v>94.054581467060004</v>
      </c>
      <c r="AA31" s="28">
        <v>99.606237197468005</v>
      </c>
      <c r="AB31" s="29">
        <f>SUM(P31:AA31)</f>
        <v>1170.3149431420961</v>
      </c>
      <c r="AC31" s="29">
        <f t="shared" si="2"/>
        <v>-44.414943142096035</v>
      </c>
      <c r="AD31" s="29">
        <f>+O31/AB31*100</f>
        <v>96.204872594136972</v>
      </c>
      <c r="AE31" s="143"/>
      <c r="AF31" s="156"/>
      <c r="AG31" s="156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</row>
    <row r="32" spans="2:56" ht="18" customHeight="1" x14ac:dyDescent="0.2">
      <c r="B32" s="165" t="s">
        <v>44</v>
      </c>
      <c r="C32" s="28">
        <f>+'[1]TESORERIA '!P32</f>
        <v>80.7</v>
      </c>
      <c r="D32" s="28">
        <f>+'[1]TESORERIA '!Q32</f>
        <v>100.4</v>
      </c>
      <c r="E32" s="28">
        <f>+'[1]TESORERIA '!R32</f>
        <v>117.8</v>
      </c>
      <c r="F32" s="28">
        <f>+'[1]TESORERIA '!S32</f>
        <v>88.7</v>
      </c>
      <c r="G32" s="28">
        <f>+'[1]TESORERIA '!T32</f>
        <v>100.4</v>
      </c>
      <c r="H32" s="28">
        <f>+'[1]TESORERIA '!U32</f>
        <v>105.5</v>
      </c>
      <c r="I32" s="28">
        <f>+'[1]TESORERIA '!V32</f>
        <v>97.1</v>
      </c>
      <c r="J32" s="28">
        <f>+'[1]TESORERIA '!W32</f>
        <v>94.6</v>
      </c>
      <c r="K32" s="28">
        <f>+'[1]TESORERIA '!X32</f>
        <v>93.2</v>
      </c>
      <c r="L32" s="28">
        <f>+'[1]TESORERIA '!Y32</f>
        <v>87</v>
      </c>
      <c r="M32" s="28">
        <f>+'[1]TESORERIA '!Z32</f>
        <v>83.8</v>
      </c>
      <c r="N32" s="28">
        <f>+'[1]TESORERIA '!AA32</f>
        <v>76.7</v>
      </c>
      <c r="O32" s="158">
        <f>SUM(C32:N32)</f>
        <v>1125.9000000000001</v>
      </c>
      <c r="P32" s="28">
        <v>80.721865480000005</v>
      </c>
      <c r="Q32" s="28">
        <v>100.430618</v>
      </c>
      <c r="R32" s="28">
        <v>117.75726711</v>
      </c>
      <c r="S32" s="28">
        <v>88.710867350000001</v>
      </c>
      <c r="T32" s="28">
        <v>100.347621</v>
      </c>
      <c r="U32" s="28">
        <v>105.49653600000001</v>
      </c>
      <c r="V32" s="28">
        <v>97.058632439999997</v>
      </c>
      <c r="W32" s="28">
        <v>96.640277934926999</v>
      </c>
      <c r="X32" s="28">
        <v>95.001440389272005</v>
      </c>
      <c r="Y32" s="28">
        <v>94.488998773369005</v>
      </c>
      <c r="Z32" s="28">
        <v>94.054581467060004</v>
      </c>
      <c r="AA32" s="28">
        <v>99.606237197468005</v>
      </c>
      <c r="AB32" s="29">
        <f>SUM(P32:AA32)</f>
        <v>1170.3149431420961</v>
      </c>
      <c r="AC32" s="29">
        <f t="shared" si="2"/>
        <v>-44.414943142096035</v>
      </c>
      <c r="AD32" s="29">
        <f>+O32/AB32*100</f>
        <v>96.204872594136972</v>
      </c>
      <c r="AE32" s="143"/>
      <c r="AF32" s="156"/>
      <c r="AG32" s="156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</row>
    <row r="33" spans="2:56" ht="18" customHeight="1" x14ac:dyDescent="0.2">
      <c r="B33" s="164" t="s">
        <v>45</v>
      </c>
      <c r="C33" s="28">
        <f>+'[1]TESORERIA '!P33</f>
        <v>0</v>
      </c>
      <c r="D33" s="28">
        <f>+'[1]TESORERIA '!Q33</f>
        <v>0</v>
      </c>
      <c r="E33" s="28">
        <f>+'[1]TESORERIA '!R33</f>
        <v>0</v>
      </c>
      <c r="F33" s="28">
        <f>+'[1]TESORERIA '!S33</f>
        <v>0</v>
      </c>
      <c r="G33" s="28">
        <f>+'[1]TESORERIA '!T33</f>
        <v>0</v>
      </c>
      <c r="H33" s="28">
        <f>+'[1]TESORERIA '!U33</f>
        <v>0</v>
      </c>
      <c r="I33" s="28">
        <f>+'[1]TESORERIA '!V33</f>
        <v>0</v>
      </c>
      <c r="J33" s="28">
        <f>+'[1]TESORERIA '!W33</f>
        <v>0</v>
      </c>
      <c r="K33" s="28">
        <f>+'[1]TESORERIA '!X33</f>
        <v>0</v>
      </c>
      <c r="L33" s="28">
        <f>+'[1]TESORERIA '!Y33</f>
        <v>0</v>
      </c>
      <c r="M33" s="28">
        <f>+'[1]TESORERIA '!Z33</f>
        <v>0</v>
      </c>
      <c r="N33" s="28">
        <f>+'[1]TESORERIA '!AA33</f>
        <v>0</v>
      </c>
      <c r="O33" s="158">
        <f>SUM(C33:N33)</f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f>SUM(P33:AA33)</f>
        <v>0</v>
      </c>
      <c r="AC33" s="29">
        <f t="shared" si="2"/>
        <v>0</v>
      </c>
      <c r="AD33" s="90">
        <v>0</v>
      </c>
      <c r="AE33" s="143"/>
      <c r="AF33" s="156"/>
      <c r="AG33" s="156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</row>
    <row r="34" spans="2:56" ht="18" customHeight="1" x14ac:dyDescent="0.2">
      <c r="B34" s="166" t="s">
        <v>46</v>
      </c>
      <c r="C34" s="23">
        <f t="shared" ref="C34:AB34" si="20">SUM(C35:C36)</f>
        <v>28.8</v>
      </c>
      <c r="D34" s="23">
        <f t="shared" si="20"/>
        <v>35.299999999999997</v>
      </c>
      <c r="E34" s="23">
        <f t="shared" si="20"/>
        <v>36</v>
      </c>
      <c r="F34" s="23">
        <f t="shared" si="20"/>
        <v>20.7</v>
      </c>
      <c r="G34" s="23">
        <f t="shared" si="20"/>
        <v>20.7</v>
      </c>
      <c r="H34" s="23">
        <f t="shared" si="20"/>
        <v>20.5</v>
      </c>
      <c r="I34" s="23">
        <f t="shared" si="20"/>
        <v>21.6</v>
      </c>
      <c r="J34" s="23">
        <f t="shared" si="20"/>
        <v>21.9</v>
      </c>
      <c r="K34" s="23">
        <f t="shared" si="20"/>
        <v>21</v>
      </c>
      <c r="L34" s="23">
        <f t="shared" si="20"/>
        <v>9.6999999999999993</v>
      </c>
      <c r="M34" s="23">
        <f t="shared" si="20"/>
        <v>8.6999999999999993</v>
      </c>
      <c r="N34" s="23">
        <f t="shared" si="20"/>
        <v>9.1</v>
      </c>
      <c r="O34" s="157">
        <f t="shared" si="20"/>
        <v>253.99999999999997</v>
      </c>
      <c r="P34" s="23">
        <f t="shared" si="20"/>
        <v>29.308196189999745</v>
      </c>
      <c r="Q34" s="23">
        <f t="shared" si="20"/>
        <v>35.73721999</v>
      </c>
      <c r="R34" s="23">
        <f t="shared" si="20"/>
        <v>37.640723819999998</v>
      </c>
      <c r="S34" s="23">
        <f t="shared" si="20"/>
        <v>22.070502149999999</v>
      </c>
      <c r="T34" s="23">
        <f t="shared" si="20"/>
        <v>21.135775679999998</v>
      </c>
      <c r="U34" s="23">
        <f t="shared" si="20"/>
        <v>21.007669829999998</v>
      </c>
      <c r="V34" s="23">
        <f t="shared" si="20"/>
        <v>22.190714470000007</v>
      </c>
      <c r="W34" s="23">
        <f t="shared" si="20"/>
        <v>21.727687819933998</v>
      </c>
      <c r="X34" s="23">
        <f t="shared" si="20"/>
        <v>22.422402188944801</v>
      </c>
      <c r="Y34" s="23">
        <f t="shared" si="20"/>
        <v>21.642633459056398</v>
      </c>
      <c r="Z34" s="23">
        <f t="shared" si="20"/>
        <v>23.967959070415301</v>
      </c>
      <c r="AA34" s="23">
        <f t="shared" si="20"/>
        <v>22.4579615673908</v>
      </c>
      <c r="AB34" s="24">
        <f t="shared" si="20"/>
        <v>301.30944623574106</v>
      </c>
      <c r="AC34" s="24">
        <f t="shared" si="2"/>
        <v>-47.309446235741092</v>
      </c>
      <c r="AD34" s="24">
        <f>+O34/AB34*100</f>
        <v>84.298717870688094</v>
      </c>
      <c r="AE34" s="143"/>
      <c r="AF34" s="156"/>
      <c r="AG34" s="156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</row>
    <row r="35" spans="2:56" ht="18" customHeight="1" x14ac:dyDescent="0.2">
      <c r="B35" s="164" t="s">
        <v>47</v>
      </c>
      <c r="C35" s="28">
        <f>+'[1]TESORERIA '!P35</f>
        <v>28.8</v>
      </c>
      <c r="D35" s="28">
        <f>+'[1]TESORERIA '!Q35</f>
        <v>35.299999999999997</v>
      </c>
      <c r="E35" s="28">
        <f>+'[1]TESORERIA '!R35</f>
        <v>36</v>
      </c>
      <c r="F35" s="28">
        <f>+'[1]TESORERIA '!S35</f>
        <v>20.7</v>
      </c>
      <c r="G35" s="28">
        <f>+'[1]TESORERIA '!T35</f>
        <v>20.7</v>
      </c>
      <c r="H35" s="28">
        <f>+'[1]TESORERIA '!U35</f>
        <v>20.5</v>
      </c>
      <c r="I35" s="28">
        <f>+'[1]TESORERIA '!V35</f>
        <v>21.6</v>
      </c>
      <c r="J35" s="28">
        <f>+'[1]TESORERIA '!W35</f>
        <v>21.9</v>
      </c>
      <c r="K35" s="28">
        <f>+'[1]TESORERIA '!X35</f>
        <v>21</v>
      </c>
      <c r="L35" s="28">
        <f>+'[1]TESORERIA '!Y35</f>
        <v>9.6999999999999993</v>
      </c>
      <c r="M35" s="28">
        <f>+'[1]TESORERIA '!Z35</f>
        <v>8.6999999999999993</v>
      </c>
      <c r="N35" s="28">
        <f>+'[1]TESORERIA '!AA35</f>
        <v>9.1</v>
      </c>
      <c r="O35" s="158">
        <f>SUM(C35:N35)</f>
        <v>253.99999999999997</v>
      </c>
      <c r="P35" s="28">
        <v>29.308196189999745</v>
      </c>
      <c r="Q35" s="28">
        <v>35.73721999</v>
      </c>
      <c r="R35" s="28">
        <v>37.640723819999998</v>
      </c>
      <c r="S35" s="28">
        <v>22.070502149999999</v>
      </c>
      <c r="T35" s="28">
        <v>21.135775679999998</v>
      </c>
      <c r="U35" s="28">
        <v>21.007669829999998</v>
      </c>
      <c r="V35" s="28">
        <v>22.190714470000007</v>
      </c>
      <c r="W35" s="28">
        <v>21.727687819933998</v>
      </c>
      <c r="X35" s="28">
        <v>22.422402188944801</v>
      </c>
      <c r="Y35" s="28">
        <v>21.642633459056398</v>
      </c>
      <c r="Z35" s="28">
        <v>23.967959070415301</v>
      </c>
      <c r="AA35" s="28">
        <v>22.4579615673908</v>
      </c>
      <c r="AB35" s="29">
        <f>SUM(P35:AA35)</f>
        <v>301.30944623574106</v>
      </c>
      <c r="AC35" s="29">
        <f t="shared" si="2"/>
        <v>-47.309446235741092</v>
      </c>
      <c r="AD35" s="29">
        <f>+O35/AB35*100</f>
        <v>84.298717870688094</v>
      </c>
      <c r="AE35" s="143"/>
      <c r="AF35" s="156"/>
      <c r="AG35" s="156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</row>
    <row r="36" spans="2:56" ht="18" customHeight="1" x14ac:dyDescent="0.2">
      <c r="B36" s="164" t="s">
        <v>29</v>
      </c>
      <c r="C36" s="28">
        <f>+'[1]TESORERIA '!P36</f>
        <v>0</v>
      </c>
      <c r="D36" s="28">
        <f>+'[1]TESORERIA '!Q36</f>
        <v>0</v>
      </c>
      <c r="E36" s="28">
        <f>+'[1]TESORERIA '!R36</f>
        <v>0</v>
      </c>
      <c r="F36" s="28">
        <f>+'[1]TESORERIA '!S36</f>
        <v>0</v>
      </c>
      <c r="G36" s="28">
        <f>+'[1]TESORERIA '!T36</f>
        <v>0</v>
      </c>
      <c r="H36" s="28">
        <f>+'[1]TESORERIA '!U36</f>
        <v>0</v>
      </c>
      <c r="I36" s="28">
        <f>+'[1]TESORERIA '!V36</f>
        <v>0</v>
      </c>
      <c r="J36" s="28">
        <f>+'[1]TESORERIA '!W36</f>
        <v>0</v>
      </c>
      <c r="K36" s="28">
        <f>+'[1]TESORERIA '!X36</f>
        <v>0</v>
      </c>
      <c r="L36" s="28">
        <f>+'[1]TESORERIA '!Y36</f>
        <v>0</v>
      </c>
      <c r="M36" s="28">
        <f>+'[1]TESORERIA '!Z36</f>
        <v>0</v>
      </c>
      <c r="N36" s="28">
        <f>+'[1]TESORERIA '!AA36</f>
        <v>0</v>
      </c>
      <c r="O36" s="158">
        <f>SUM(C36:N36)</f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f>SUM(P36:AA36)</f>
        <v>0</v>
      </c>
      <c r="AC36" s="29">
        <f t="shared" si="2"/>
        <v>0</v>
      </c>
      <c r="AD36" s="90">
        <v>0</v>
      </c>
      <c r="AE36" s="143"/>
      <c r="AF36" s="156"/>
      <c r="AG36" s="156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</row>
    <row r="37" spans="2:56" ht="18" customHeight="1" x14ac:dyDescent="0.2">
      <c r="B37" s="166" t="s">
        <v>48</v>
      </c>
      <c r="C37" s="23">
        <f t="shared" ref="C37:N37" si="21">+C38+C39</f>
        <v>109.8</v>
      </c>
      <c r="D37" s="23">
        <f t="shared" si="21"/>
        <v>64</v>
      </c>
      <c r="E37" s="23">
        <f t="shared" si="21"/>
        <v>88.7</v>
      </c>
      <c r="F37" s="23">
        <f t="shared" si="21"/>
        <v>114.9</v>
      </c>
      <c r="G37" s="23">
        <f t="shared" si="21"/>
        <v>135.6</v>
      </c>
      <c r="H37" s="23">
        <f>+H38+H39</f>
        <v>113.3</v>
      </c>
      <c r="I37" s="23">
        <f>+I38+I39</f>
        <v>117.2</v>
      </c>
      <c r="J37" s="23">
        <f t="shared" ref="J37:M37" si="22">+J38+J39</f>
        <v>110.6</v>
      </c>
      <c r="K37" s="23">
        <f t="shared" si="22"/>
        <v>130.4</v>
      </c>
      <c r="L37" s="23">
        <f t="shared" si="22"/>
        <v>142.9</v>
      </c>
      <c r="M37" s="23">
        <f t="shared" si="22"/>
        <v>121.9</v>
      </c>
      <c r="N37" s="23">
        <f t="shared" si="21"/>
        <v>119.6</v>
      </c>
      <c r="O37" s="157">
        <f>+O38+O39</f>
        <v>1368.9</v>
      </c>
      <c r="P37" s="23">
        <f>+P38+P39</f>
        <v>109.76176929</v>
      </c>
      <c r="Q37" s="23">
        <f t="shared" ref="Q37:AB37" si="23">+Q38+Q39</f>
        <v>63.99056487</v>
      </c>
      <c r="R37" s="23">
        <f t="shared" si="23"/>
        <v>88.737561929999998</v>
      </c>
      <c r="S37" s="23">
        <f t="shared" si="23"/>
        <v>114.91035733</v>
      </c>
      <c r="T37" s="23">
        <f t="shared" si="23"/>
        <v>135.58560811000001</v>
      </c>
      <c r="U37" s="23">
        <f t="shared" si="23"/>
        <v>113.28581516</v>
      </c>
      <c r="V37" s="23">
        <f t="shared" si="23"/>
        <v>117.22405665000001</v>
      </c>
      <c r="W37" s="23">
        <f t="shared" si="23"/>
        <v>103.37002148849101</v>
      </c>
      <c r="X37" s="23">
        <f t="shared" si="23"/>
        <v>108.10509713486101</v>
      </c>
      <c r="Y37" s="23">
        <f t="shared" si="23"/>
        <v>97.769876649121002</v>
      </c>
      <c r="Z37" s="23">
        <f t="shared" si="23"/>
        <v>108.57861262202722</v>
      </c>
      <c r="AA37" s="23">
        <f t="shared" si="23"/>
        <v>101.88058821112401</v>
      </c>
      <c r="AB37" s="24">
        <f t="shared" si="23"/>
        <v>1263.1999294456243</v>
      </c>
      <c r="AC37" s="24">
        <f t="shared" si="2"/>
        <v>105.70007055437577</v>
      </c>
      <c r="AD37" s="24">
        <f t="shared" ref="AD37:AD48" si="24">+O37/AB37*100</f>
        <v>108.36764379814082</v>
      </c>
      <c r="AE37" s="143"/>
      <c r="AF37" s="156"/>
      <c r="AG37" s="156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</row>
    <row r="38" spans="2:56" ht="16.5" customHeight="1" x14ac:dyDescent="0.2">
      <c r="B38" s="164" t="s">
        <v>49</v>
      </c>
      <c r="C38" s="28">
        <f>+'[1]TESORERIA '!P38</f>
        <v>109.8</v>
      </c>
      <c r="D38" s="28">
        <f>+'[1]TESORERIA '!Q38</f>
        <v>64</v>
      </c>
      <c r="E38" s="28">
        <f>+'[1]TESORERIA '!R38</f>
        <v>88.7</v>
      </c>
      <c r="F38" s="28">
        <f>+'[1]TESORERIA '!S38</f>
        <v>114.9</v>
      </c>
      <c r="G38" s="28">
        <f>+'[1]TESORERIA '!T38</f>
        <v>135.6</v>
      </c>
      <c r="H38" s="28">
        <f>+'[1]TESORERIA '!U38</f>
        <v>113.3</v>
      </c>
      <c r="I38" s="28">
        <f>+'[1]TESORERIA '!V38</f>
        <v>117.2</v>
      </c>
      <c r="J38" s="28">
        <f>+'[1]TESORERIA '!W38</f>
        <v>110.6</v>
      </c>
      <c r="K38" s="28">
        <f>+'[1]TESORERIA '!X38</f>
        <v>130.4</v>
      </c>
      <c r="L38" s="28">
        <f>+'[1]TESORERIA '!Y38</f>
        <v>142.9</v>
      </c>
      <c r="M38" s="28">
        <f>+'[1]TESORERIA '!Z38</f>
        <v>121.9</v>
      </c>
      <c r="N38" s="28">
        <f>+'[1]TESORERIA '!AA38</f>
        <v>119.6</v>
      </c>
      <c r="O38" s="158">
        <f>SUM(C38:N38)</f>
        <v>1368.9</v>
      </c>
      <c r="P38" s="28">
        <v>109.76176929</v>
      </c>
      <c r="Q38" s="28">
        <v>63.99056487</v>
      </c>
      <c r="R38" s="28">
        <v>88.737401930000004</v>
      </c>
      <c r="S38" s="28">
        <v>114.91035733</v>
      </c>
      <c r="T38" s="28">
        <v>135.58560811000001</v>
      </c>
      <c r="U38" s="28">
        <v>113.28581516</v>
      </c>
      <c r="V38" s="28">
        <v>117.22405665000001</v>
      </c>
      <c r="W38" s="28">
        <v>103.37002148849101</v>
      </c>
      <c r="X38" s="28">
        <v>108.10509713486101</v>
      </c>
      <c r="Y38" s="28">
        <v>97.769876649121002</v>
      </c>
      <c r="Z38" s="28">
        <v>108.57861262202722</v>
      </c>
      <c r="AA38" s="28">
        <v>101.88058821112401</v>
      </c>
      <c r="AB38" s="29">
        <f>SUM(P38:AA38)</f>
        <v>1263.1997694456243</v>
      </c>
      <c r="AC38" s="29">
        <f t="shared" si="2"/>
        <v>105.70023055437582</v>
      </c>
      <c r="AD38" s="29">
        <f t="shared" si="24"/>
        <v>108.36765752425399</v>
      </c>
      <c r="AE38" s="143"/>
      <c r="AF38" s="156"/>
      <c r="AG38" s="156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</row>
    <row r="39" spans="2:56" ht="18" customHeight="1" x14ac:dyDescent="0.2">
      <c r="B39" s="164" t="s">
        <v>29</v>
      </c>
      <c r="C39" s="28">
        <f>+'[1]TESORERIA '!P39</f>
        <v>0</v>
      </c>
      <c r="D39" s="28">
        <f>+'[1]TESORERIA '!Q39</f>
        <v>0</v>
      </c>
      <c r="E39" s="28">
        <f>+'[1]TESORERIA '!R39</f>
        <v>0</v>
      </c>
      <c r="F39" s="28">
        <f>+'[1]TESORERIA '!S39</f>
        <v>0</v>
      </c>
      <c r="G39" s="28">
        <f>+'[1]TESORERIA '!T39</f>
        <v>0</v>
      </c>
      <c r="H39" s="28">
        <f>+'[1]TESORERIA '!U39</f>
        <v>0</v>
      </c>
      <c r="I39" s="28">
        <f>+'[1]TESORERIA '!V39</f>
        <v>0</v>
      </c>
      <c r="J39" s="28">
        <f>+'[1]TESORERIA '!W39</f>
        <v>0</v>
      </c>
      <c r="K39" s="28">
        <f>+'[1]TESORERIA '!X39</f>
        <v>0</v>
      </c>
      <c r="L39" s="28">
        <f>+'[1]TESORERIA '!Y39</f>
        <v>0</v>
      </c>
      <c r="M39" s="28">
        <f>+'[1]TESORERIA '!Z39</f>
        <v>0</v>
      </c>
      <c r="N39" s="28">
        <f>+'[1]TESORERIA '!AA39</f>
        <v>0</v>
      </c>
      <c r="O39" s="158">
        <f>SUM(C39:N39)</f>
        <v>0</v>
      </c>
      <c r="P39" s="28">
        <v>0</v>
      </c>
      <c r="Q39" s="28">
        <v>0</v>
      </c>
      <c r="R39" s="28">
        <v>1.6000000000000001E-4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f>SUM(P39:AA39)</f>
        <v>1.6000000000000001E-4</v>
      </c>
      <c r="AC39" s="29">
        <f t="shared" si="2"/>
        <v>-1.6000000000000001E-4</v>
      </c>
      <c r="AD39" s="29">
        <f t="shared" si="24"/>
        <v>0</v>
      </c>
      <c r="AE39" s="143"/>
      <c r="AF39" s="156"/>
      <c r="AG39" s="156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</row>
    <row r="40" spans="2:56" ht="18" customHeight="1" x14ac:dyDescent="0.2">
      <c r="B40" s="161" t="s">
        <v>50</v>
      </c>
      <c r="C40" s="23">
        <f t="shared" ref="C40:AB40" si="25">+C41+C48+C49</f>
        <v>116.7</v>
      </c>
      <c r="D40" s="23">
        <f t="shared" si="25"/>
        <v>95.6</v>
      </c>
      <c r="E40" s="23">
        <f t="shared" si="25"/>
        <v>1555</v>
      </c>
      <c r="F40" s="23">
        <f t="shared" si="25"/>
        <v>49</v>
      </c>
      <c r="G40" s="23">
        <f t="shared" si="25"/>
        <v>52.9</v>
      </c>
      <c r="H40" s="23">
        <f t="shared" si="25"/>
        <v>7968.2</v>
      </c>
      <c r="I40" s="23">
        <f t="shared" si="25"/>
        <v>1079.3</v>
      </c>
      <c r="J40" s="23">
        <f t="shared" si="25"/>
        <v>108.5</v>
      </c>
      <c r="K40" s="23">
        <f t="shared" si="25"/>
        <v>106.8</v>
      </c>
      <c r="L40" s="23">
        <f t="shared" si="25"/>
        <v>253.7</v>
      </c>
      <c r="M40" s="23">
        <f t="shared" si="25"/>
        <v>141.4</v>
      </c>
      <c r="N40" s="23">
        <f t="shared" si="25"/>
        <v>1584</v>
      </c>
      <c r="O40" s="157">
        <f t="shared" si="25"/>
        <v>13111.1</v>
      </c>
      <c r="P40" s="23">
        <f t="shared" si="25"/>
        <v>116.64694635000001</v>
      </c>
      <c r="Q40" s="23">
        <f t="shared" si="25"/>
        <v>95.584413490000003</v>
      </c>
      <c r="R40" s="23">
        <f t="shared" si="25"/>
        <v>1555.04700811</v>
      </c>
      <c r="S40" s="23">
        <f t="shared" si="25"/>
        <v>48.949955790000004</v>
      </c>
      <c r="T40" s="23">
        <f t="shared" si="25"/>
        <v>52.895553169999999</v>
      </c>
      <c r="U40" s="23">
        <f t="shared" si="25"/>
        <v>7968.2576467900008</v>
      </c>
      <c r="V40" s="23">
        <f t="shared" si="25"/>
        <v>1079.2607312599998</v>
      </c>
      <c r="W40" s="23">
        <f t="shared" si="25"/>
        <v>5.2728401579682393E-2</v>
      </c>
      <c r="X40" s="23">
        <f t="shared" si="25"/>
        <v>0</v>
      </c>
      <c r="Y40" s="23">
        <f t="shared" si="25"/>
        <v>3.6289067099999997E-3</v>
      </c>
      <c r="Z40" s="23">
        <f t="shared" si="25"/>
        <v>3000.0018147825149</v>
      </c>
      <c r="AA40" s="23">
        <f t="shared" si="25"/>
        <v>2000.0074997931556</v>
      </c>
      <c r="AB40" s="24">
        <f t="shared" si="25"/>
        <v>15916.707926843961</v>
      </c>
      <c r="AC40" s="24">
        <f t="shared" si="2"/>
        <v>-2805.6079268439607</v>
      </c>
      <c r="AD40" s="24">
        <v>0</v>
      </c>
      <c r="AE40" s="143"/>
      <c r="AF40" s="156"/>
      <c r="AG40" s="156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</row>
    <row r="41" spans="2:56" ht="18" customHeight="1" x14ac:dyDescent="0.2">
      <c r="B41" s="167" t="s">
        <v>51</v>
      </c>
      <c r="C41" s="23">
        <f>+C42+C45+C47</f>
        <v>116.7</v>
      </c>
      <c r="D41" s="23">
        <f t="shared" ref="D41:AB41" si="26">+D42+D45+D47</f>
        <v>95.6</v>
      </c>
      <c r="E41" s="23">
        <f t="shared" si="26"/>
        <v>1555</v>
      </c>
      <c r="F41" s="23">
        <f t="shared" si="26"/>
        <v>48.9</v>
      </c>
      <c r="G41" s="23">
        <f t="shared" si="26"/>
        <v>52.9</v>
      </c>
      <c r="H41" s="23">
        <f t="shared" si="26"/>
        <v>7968.2</v>
      </c>
      <c r="I41" s="23">
        <f t="shared" si="26"/>
        <v>1079.3</v>
      </c>
      <c r="J41" s="23">
        <f t="shared" si="26"/>
        <v>108.5</v>
      </c>
      <c r="K41" s="23">
        <f t="shared" si="26"/>
        <v>106.8</v>
      </c>
      <c r="L41" s="23">
        <f t="shared" si="26"/>
        <v>253.7</v>
      </c>
      <c r="M41" s="23">
        <f t="shared" si="26"/>
        <v>141.30000000000001</v>
      </c>
      <c r="N41" s="23">
        <f t="shared" si="26"/>
        <v>1584</v>
      </c>
      <c r="O41" s="23">
        <f t="shared" si="26"/>
        <v>13110.9</v>
      </c>
      <c r="P41" s="23">
        <f t="shared" si="26"/>
        <v>116.63351715</v>
      </c>
      <c r="Q41" s="23">
        <f t="shared" si="26"/>
        <v>95.571984290000003</v>
      </c>
      <c r="R41" s="23">
        <f t="shared" si="26"/>
        <v>1555.04357891</v>
      </c>
      <c r="S41" s="23">
        <f t="shared" si="26"/>
        <v>48.943526590000005</v>
      </c>
      <c r="T41" s="23">
        <f t="shared" si="26"/>
        <v>52.884123969999997</v>
      </c>
      <c r="U41" s="23">
        <f t="shared" si="26"/>
        <v>7968.2437175900004</v>
      </c>
      <c r="V41" s="23">
        <f t="shared" si="26"/>
        <v>1079.2488020599999</v>
      </c>
      <c r="W41" s="23">
        <f t="shared" si="26"/>
        <v>0</v>
      </c>
      <c r="X41" s="23">
        <f t="shared" si="26"/>
        <v>0</v>
      </c>
      <c r="Y41" s="23">
        <f t="shared" si="26"/>
        <v>0</v>
      </c>
      <c r="Z41" s="23">
        <f t="shared" si="26"/>
        <v>0</v>
      </c>
      <c r="AA41" s="23">
        <f t="shared" si="26"/>
        <v>0</v>
      </c>
      <c r="AB41" s="23">
        <f t="shared" si="26"/>
        <v>10916.56925056</v>
      </c>
      <c r="AC41" s="23">
        <f t="shared" si="2"/>
        <v>2194.3307494399996</v>
      </c>
      <c r="AD41" s="24">
        <f t="shared" si="24"/>
        <v>120.10091906234584</v>
      </c>
      <c r="AE41" s="143"/>
      <c r="AF41" s="156"/>
      <c r="AG41" s="156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</row>
    <row r="42" spans="2:56" ht="18" customHeight="1" x14ac:dyDescent="0.2">
      <c r="B42" s="168" t="s">
        <v>52</v>
      </c>
      <c r="C42" s="23">
        <f t="shared" ref="C42:AB42" si="27">SUM(C43:C44)</f>
        <v>0</v>
      </c>
      <c r="D42" s="23">
        <f t="shared" si="27"/>
        <v>0</v>
      </c>
      <c r="E42" s="23">
        <f t="shared" si="27"/>
        <v>1504.3</v>
      </c>
      <c r="F42" s="23">
        <f t="shared" si="27"/>
        <v>0</v>
      </c>
      <c r="G42" s="23">
        <f t="shared" si="27"/>
        <v>0</v>
      </c>
      <c r="H42" s="23">
        <f t="shared" si="27"/>
        <v>7929.3</v>
      </c>
      <c r="I42" s="23">
        <f t="shared" si="27"/>
        <v>1000</v>
      </c>
      <c r="J42" s="23">
        <f t="shared" ref="J42:M42" si="28">SUM(J43:J44)</f>
        <v>0</v>
      </c>
      <c r="K42" s="23">
        <f t="shared" si="28"/>
        <v>0</v>
      </c>
      <c r="L42" s="23">
        <f t="shared" si="28"/>
        <v>0</v>
      </c>
      <c r="M42" s="23">
        <f t="shared" si="28"/>
        <v>0</v>
      </c>
      <c r="N42" s="23">
        <f t="shared" si="27"/>
        <v>0</v>
      </c>
      <c r="O42" s="22">
        <f t="shared" si="27"/>
        <v>10433.6</v>
      </c>
      <c r="P42" s="23">
        <f t="shared" si="27"/>
        <v>0</v>
      </c>
      <c r="Q42" s="23">
        <f t="shared" si="27"/>
        <v>0</v>
      </c>
      <c r="R42" s="23">
        <f t="shared" si="27"/>
        <v>1504.31</v>
      </c>
      <c r="S42" s="23">
        <f t="shared" si="27"/>
        <v>0</v>
      </c>
      <c r="T42" s="23">
        <f t="shared" si="27"/>
        <v>0</v>
      </c>
      <c r="U42" s="23">
        <f t="shared" si="27"/>
        <v>7929.2982843</v>
      </c>
      <c r="V42" s="23">
        <f t="shared" si="27"/>
        <v>1000</v>
      </c>
      <c r="W42" s="23">
        <f t="shared" ref="W42:Z42" si="29">SUM(W43:W44)</f>
        <v>0</v>
      </c>
      <c r="X42" s="23">
        <f t="shared" si="29"/>
        <v>0</v>
      </c>
      <c r="Y42" s="23">
        <f t="shared" si="29"/>
        <v>0</v>
      </c>
      <c r="Z42" s="23">
        <f t="shared" si="29"/>
        <v>0</v>
      </c>
      <c r="AA42" s="23">
        <f t="shared" si="27"/>
        <v>0</v>
      </c>
      <c r="AB42" s="24">
        <f t="shared" si="27"/>
        <v>10433.6082843</v>
      </c>
      <c r="AC42" s="24">
        <f t="shared" si="2"/>
        <v>-8.2843000000139E-3</v>
      </c>
      <c r="AD42" s="24">
        <f t="shared" si="24"/>
        <v>99.999920599856011</v>
      </c>
      <c r="AE42" s="143"/>
      <c r="AF42" s="156"/>
      <c r="AG42" s="156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</row>
    <row r="43" spans="2:56" ht="18" customHeight="1" x14ac:dyDescent="0.2">
      <c r="B43" s="169" t="s">
        <v>53</v>
      </c>
      <c r="C43" s="28">
        <f>+'[1]TESORERIA '!P43</f>
        <v>0</v>
      </c>
      <c r="D43" s="28">
        <f>+'[1]TESORERIA '!Q43</f>
        <v>0</v>
      </c>
      <c r="E43" s="28">
        <f>+'[1]TESORERIA '!R43</f>
        <v>0</v>
      </c>
      <c r="F43" s="28">
        <f>+'[1]TESORERIA '!S43</f>
        <v>0</v>
      </c>
      <c r="G43" s="28">
        <f>+'[1]TESORERIA '!T43</f>
        <v>0</v>
      </c>
      <c r="H43" s="28">
        <f>+'[1]TESORERIA '!U43</f>
        <v>7929.3</v>
      </c>
      <c r="I43" s="28">
        <f>+'[1]TESORERIA '!V43</f>
        <v>0</v>
      </c>
      <c r="J43" s="28">
        <f>+'[1]TESORERIA '!W43</f>
        <v>0</v>
      </c>
      <c r="K43" s="28">
        <f>+'[1]TESORERIA '!X43</f>
        <v>0</v>
      </c>
      <c r="L43" s="28">
        <f>+'[1]TESORERIA '!Y43</f>
        <v>0</v>
      </c>
      <c r="M43" s="28">
        <f>+'[1]TESORERIA '!Z43</f>
        <v>0</v>
      </c>
      <c r="N43" s="28">
        <f>+'[1]TESORERIA '!AA43</f>
        <v>0</v>
      </c>
      <c r="O43" s="158">
        <f>SUM(C43:N43)</f>
        <v>7929.3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7929.2982843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f>SUM(P43:AA43)</f>
        <v>7929.2982843</v>
      </c>
      <c r="AC43" s="29">
        <f t="shared" si="2"/>
        <v>1.7157000002043787E-3</v>
      </c>
      <c r="AD43" s="29">
        <f t="shared" si="24"/>
        <v>100.00002163747584</v>
      </c>
      <c r="AE43" s="143"/>
      <c r="AF43" s="156"/>
      <c r="AG43" s="156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</row>
    <row r="44" spans="2:56" ht="18" customHeight="1" x14ac:dyDescent="0.2">
      <c r="B44" s="169" t="s">
        <v>54</v>
      </c>
      <c r="C44" s="28">
        <f>+'[1]TESORERIA '!P44</f>
        <v>0</v>
      </c>
      <c r="D44" s="28">
        <f>+'[1]TESORERIA '!Q44</f>
        <v>0</v>
      </c>
      <c r="E44" s="28">
        <f>+'[1]TESORERIA '!R44</f>
        <v>1504.3</v>
      </c>
      <c r="F44" s="28">
        <f>+'[1]TESORERIA '!S44</f>
        <v>0</v>
      </c>
      <c r="G44" s="28">
        <f>+'[1]TESORERIA '!T44</f>
        <v>0</v>
      </c>
      <c r="H44" s="28">
        <f>+'[1]TESORERIA '!U44</f>
        <v>0</v>
      </c>
      <c r="I44" s="28">
        <f>+'[1]TESORERIA '!V44</f>
        <v>1000</v>
      </c>
      <c r="J44" s="28">
        <f>+'[1]TESORERIA '!W44</f>
        <v>0</v>
      </c>
      <c r="K44" s="28">
        <f>+'[1]TESORERIA '!X44</f>
        <v>0</v>
      </c>
      <c r="L44" s="28">
        <f>+'[1]TESORERIA '!Y44</f>
        <v>0</v>
      </c>
      <c r="M44" s="28">
        <f>+'[1]TESORERIA '!Z44</f>
        <v>0</v>
      </c>
      <c r="N44" s="28">
        <f>+'[1]TESORERIA '!AA44</f>
        <v>0</v>
      </c>
      <c r="O44" s="158">
        <f>SUM(C44:N44)</f>
        <v>2504.3000000000002</v>
      </c>
      <c r="P44" s="28">
        <v>0</v>
      </c>
      <c r="Q44" s="28">
        <v>0</v>
      </c>
      <c r="R44" s="28">
        <v>1504.31</v>
      </c>
      <c r="S44" s="28">
        <v>0</v>
      </c>
      <c r="T44" s="28">
        <v>0</v>
      </c>
      <c r="U44" s="28">
        <v>0</v>
      </c>
      <c r="V44" s="28">
        <v>1000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f>SUM(P44:AA44)</f>
        <v>2504.31</v>
      </c>
      <c r="AC44" s="29">
        <f t="shared" si="2"/>
        <v>-9.9999999997635314E-3</v>
      </c>
      <c r="AD44" s="29">
        <f t="shared" si="24"/>
        <v>99.999600688413182</v>
      </c>
      <c r="AE44" s="143"/>
      <c r="AF44" s="156"/>
      <c r="AG44" s="156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</row>
    <row r="45" spans="2:56" ht="18" customHeight="1" x14ac:dyDescent="0.2">
      <c r="B45" s="170" t="s">
        <v>55</v>
      </c>
      <c r="C45" s="23">
        <f t="shared" ref="C45:AB45" si="30">SUM(C46:C46)</f>
        <v>108.9</v>
      </c>
      <c r="D45" s="23">
        <f t="shared" si="30"/>
        <v>95.6</v>
      </c>
      <c r="E45" s="23">
        <f t="shared" si="30"/>
        <v>50.7</v>
      </c>
      <c r="F45" s="23">
        <f t="shared" si="30"/>
        <v>48.9</v>
      </c>
      <c r="G45" s="23">
        <f t="shared" si="30"/>
        <v>52.9</v>
      </c>
      <c r="H45" s="23">
        <f t="shared" si="30"/>
        <v>38.9</v>
      </c>
      <c r="I45" s="23">
        <f t="shared" si="30"/>
        <v>79.3</v>
      </c>
      <c r="J45" s="23">
        <f t="shared" si="30"/>
        <v>108.5</v>
      </c>
      <c r="K45" s="23">
        <f t="shared" si="30"/>
        <v>106.8</v>
      </c>
      <c r="L45" s="23">
        <f t="shared" si="30"/>
        <v>253.7</v>
      </c>
      <c r="M45" s="23">
        <f t="shared" si="30"/>
        <v>141.30000000000001</v>
      </c>
      <c r="N45" s="23">
        <f t="shared" si="30"/>
        <v>1584</v>
      </c>
      <c r="O45" s="22">
        <f t="shared" si="30"/>
        <v>2669.5</v>
      </c>
      <c r="P45" s="23">
        <f>+P46</f>
        <v>108.87022203000001</v>
      </c>
      <c r="Q45" s="23">
        <f t="shared" ref="Q45:AA45" si="31">+Q46</f>
        <v>95.571984290000003</v>
      </c>
      <c r="R45" s="23">
        <f t="shared" si="31"/>
        <v>50.733578909999999</v>
      </c>
      <c r="S45" s="23">
        <f t="shared" si="31"/>
        <v>48.943526590000005</v>
      </c>
      <c r="T45" s="23">
        <f t="shared" si="31"/>
        <v>52.884123969999997</v>
      </c>
      <c r="U45" s="23">
        <f t="shared" si="31"/>
        <v>38.945433289999997</v>
      </c>
      <c r="V45" s="23">
        <f t="shared" si="31"/>
        <v>79.248802060000003</v>
      </c>
      <c r="W45" s="23">
        <f t="shared" si="31"/>
        <v>0</v>
      </c>
      <c r="X45" s="23">
        <f t="shared" si="31"/>
        <v>0</v>
      </c>
      <c r="Y45" s="23">
        <f t="shared" si="31"/>
        <v>0</v>
      </c>
      <c r="Z45" s="23">
        <f t="shared" si="31"/>
        <v>0</v>
      </c>
      <c r="AA45" s="23">
        <f t="shared" si="31"/>
        <v>0</v>
      </c>
      <c r="AB45" s="23">
        <f t="shared" si="30"/>
        <v>475.19767114000001</v>
      </c>
      <c r="AC45" s="23">
        <f t="shared" si="2"/>
        <v>2194.3023288599998</v>
      </c>
      <c r="AD45" s="24">
        <f t="shared" si="24"/>
        <v>561.76622111717529</v>
      </c>
      <c r="AE45" s="143"/>
      <c r="AF45" s="156"/>
      <c r="AG45" s="156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</row>
    <row r="46" spans="2:56" ht="18" customHeight="1" x14ac:dyDescent="0.2">
      <c r="B46" s="169" t="s">
        <v>56</v>
      </c>
      <c r="C46" s="28">
        <f>+'[1]TESORERIA '!P46</f>
        <v>108.9</v>
      </c>
      <c r="D46" s="28">
        <f>+'[1]TESORERIA '!Q46</f>
        <v>95.6</v>
      </c>
      <c r="E46" s="28">
        <f>+'[1]TESORERIA '!R46</f>
        <v>50.7</v>
      </c>
      <c r="F46" s="28">
        <f>+'[1]TESORERIA '!S46</f>
        <v>48.9</v>
      </c>
      <c r="G46" s="28">
        <f>+'[1]TESORERIA '!T46</f>
        <v>52.9</v>
      </c>
      <c r="H46" s="28">
        <f>+'[1]TESORERIA '!U46</f>
        <v>38.9</v>
      </c>
      <c r="I46" s="28">
        <f>+'[1]TESORERIA '!V46</f>
        <v>79.3</v>
      </c>
      <c r="J46" s="28">
        <f>+'[1]TESORERIA '!W46</f>
        <v>108.5</v>
      </c>
      <c r="K46" s="28">
        <f>+'[1]TESORERIA '!X46</f>
        <v>106.8</v>
      </c>
      <c r="L46" s="28">
        <f>+'[1]TESORERIA '!Y46</f>
        <v>253.7</v>
      </c>
      <c r="M46" s="28">
        <f>+'[1]TESORERIA '!Z46</f>
        <v>141.30000000000001</v>
      </c>
      <c r="N46" s="28">
        <f>+'[1]TESORERIA '!AA46</f>
        <v>1584</v>
      </c>
      <c r="O46" s="158">
        <f>SUM(C46:N46)</f>
        <v>2669.5</v>
      </c>
      <c r="P46" s="62">
        <v>108.87022203000001</v>
      </c>
      <c r="Q46" s="62">
        <v>95.571984290000003</v>
      </c>
      <c r="R46" s="62">
        <v>50.733578909999999</v>
      </c>
      <c r="S46" s="62">
        <v>48.943526590000005</v>
      </c>
      <c r="T46" s="62">
        <v>52.884123969999997</v>
      </c>
      <c r="U46" s="62">
        <v>38.945433289999997</v>
      </c>
      <c r="V46" s="62">
        <v>79.248802060000003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29">
        <f t="shared" ref="AB46:AB54" si="32">SUM(P46:AA46)</f>
        <v>475.19767114000001</v>
      </c>
      <c r="AC46" s="29">
        <f t="shared" si="2"/>
        <v>2194.3023288599998</v>
      </c>
      <c r="AD46" s="29">
        <f t="shared" si="24"/>
        <v>561.76622111717529</v>
      </c>
      <c r="AE46" s="143"/>
      <c r="AF46" s="156"/>
      <c r="AG46" s="156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</row>
    <row r="47" spans="2:56" ht="18" customHeight="1" x14ac:dyDescent="0.2">
      <c r="B47" s="170" t="s">
        <v>57</v>
      </c>
      <c r="C47" s="171">
        <f>+'[1]TESORERIA '!P47</f>
        <v>7.8</v>
      </c>
      <c r="D47" s="171">
        <f>+'[1]TESORERIA '!Q47</f>
        <v>0</v>
      </c>
      <c r="E47" s="171">
        <f>+'[1]TESORERIA '!R47</f>
        <v>0</v>
      </c>
      <c r="F47" s="171">
        <f>+'[1]TESORERIA '!S47</f>
        <v>0</v>
      </c>
      <c r="G47" s="171">
        <f>+'[1]TESORERIA '!T47</f>
        <v>0</v>
      </c>
      <c r="H47" s="171">
        <f>+'[1]TESORERIA '!U47</f>
        <v>0</v>
      </c>
      <c r="I47" s="171">
        <f>+'[1]TESORERIA '!V47</f>
        <v>0</v>
      </c>
      <c r="J47" s="171">
        <f>+'[1]TESORERIA '!W47</f>
        <v>0</v>
      </c>
      <c r="K47" s="171">
        <f>+'[1]TESORERIA '!X47</f>
        <v>0</v>
      </c>
      <c r="L47" s="171">
        <f>+'[1]TESORERIA '!Y47</f>
        <v>0</v>
      </c>
      <c r="M47" s="171">
        <f>+'[1]TESORERIA '!Z47</f>
        <v>0</v>
      </c>
      <c r="N47" s="171">
        <f>+'[1]TESORERIA '!AA47</f>
        <v>0</v>
      </c>
      <c r="O47" s="157">
        <f>SUM(C47:N47)</f>
        <v>7.8</v>
      </c>
      <c r="P47" s="171">
        <v>7.7632951200000004</v>
      </c>
      <c r="Q47" s="171">
        <v>0</v>
      </c>
      <c r="R47" s="171">
        <v>0</v>
      </c>
      <c r="S47" s="171">
        <v>0</v>
      </c>
      <c r="T47" s="171">
        <v>0</v>
      </c>
      <c r="U47" s="171">
        <v>0</v>
      </c>
      <c r="V47" s="171">
        <v>0</v>
      </c>
      <c r="W47" s="171">
        <v>0</v>
      </c>
      <c r="X47" s="171">
        <v>0</v>
      </c>
      <c r="Y47" s="171">
        <v>0</v>
      </c>
      <c r="Z47" s="171">
        <v>0</v>
      </c>
      <c r="AA47" s="171">
        <v>0</v>
      </c>
      <c r="AB47" s="24">
        <f t="shared" si="32"/>
        <v>7.7632951200000004</v>
      </c>
      <c r="AC47" s="24">
        <f t="shared" si="2"/>
        <v>3.6704879999999385E-2</v>
      </c>
      <c r="AD47" s="24">
        <f t="shared" si="24"/>
        <v>100.47280026628691</v>
      </c>
      <c r="AE47" s="143"/>
      <c r="AF47" s="156"/>
      <c r="AG47" s="156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</row>
    <row r="48" spans="2:56" ht="18" customHeight="1" x14ac:dyDescent="0.2">
      <c r="B48" s="170" t="s">
        <v>58</v>
      </c>
      <c r="C48" s="171">
        <f>+'[1]TESORERIA '!P48</f>
        <v>0</v>
      </c>
      <c r="D48" s="171">
        <f>+'[1]TESORERIA '!Q48</f>
        <v>0</v>
      </c>
      <c r="E48" s="171">
        <f>+'[1]TESORERIA '!R48</f>
        <v>0</v>
      </c>
      <c r="F48" s="171">
        <f>+'[1]TESORERIA '!S48</f>
        <v>0.1</v>
      </c>
      <c r="G48" s="171">
        <f>+'[1]TESORERIA '!T48</f>
        <v>0</v>
      </c>
      <c r="H48" s="171">
        <f>+'[1]TESORERIA '!U48</f>
        <v>0</v>
      </c>
      <c r="I48" s="171">
        <f>+'[1]TESORERIA '!V48</f>
        <v>0</v>
      </c>
      <c r="J48" s="171">
        <f>+'[1]TESORERIA '!W48</f>
        <v>0</v>
      </c>
      <c r="K48" s="171">
        <f>+'[1]TESORERIA '!X48</f>
        <v>0</v>
      </c>
      <c r="L48" s="171">
        <f>+'[1]TESORERIA '!Y48</f>
        <v>0</v>
      </c>
      <c r="M48" s="171">
        <f>+'[1]TESORERIA '!Z48</f>
        <v>0.1</v>
      </c>
      <c r="N48" s="171">
        <f>+'[1]TESORERIA '!AA48</f>
        <v>0</v>
      </c>
      <c r="O48" s="157">
        <f>SUM(C48:N48)</f>
        <v>0.2</v>
      </c>
      <c r="P48" s="51">
        <v>1.3429200000000001E-2</v>
      </c>
      <c r="Q48" s="51">
        <v>1.2429200000000001E-2</v>
      </c>
      <c r="R48" s="51">
        <v>3.4291999999999999E-3</v>
      </c>
      <c r="S48" s="51">
        <v>6.4291999999999995E-3</v>
      </c>
      <c r="T48" s="51">
        <v>1.14292E-2</v>
      </c>
      <c r="U48" s="51">
        <v>1.3929200000000001E-2</v>
      </c>
      <c r="V48" s="51">
        <v>1.1929200000000001E-2</v>
      </c>
      <c r="W48" s="51">
        <v>5.2728401579682393E-2</v>
      </c>
      <c r="X48" s="51">
        <v>0</v>
      </c>
      <c r="Y48" s="51">
        <v>3.6289067099999997E-3</v>
      </c>
      <c r="Z48" s="51">
        <v>1.8147825149999997E-3</v>
      </c>
      <c r="AA48" s="51">
        <v>7.4997931557119991E-3</v>
      </c>
      <c r="AB48" s="24">
        <f t="shared" si="32"/>
        <v>0.13867628396039441</v>
      </c>
      <c r="AC48" s="24">
        <f t="shared" si="2"/>
        <v>6.1323716039605597E-2</v>
      </c>
      <c r="AD48" s="24">
        <f t="shared" si="24"/>
        <v>144.22076672974558</v>
      </c>
      <c r="AE48" s="143"/>
      <c r="AF48" s="156"/>
      <c r="AG48" s="156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</row>
    <row r="49" spans="2:56" ht="18" customHeight="1" x14ac:dyDescent="0.2">
      <c r="B49" s="170" t="s">
        <v>59</v>
      </c>
      <c r="C49" s="171">
        <f>+'[1]TESORERIA '!P49</f>
        <v>0</v>
      </c>
      <c r="D49" s="171">
        <f>+'[1]TESORERIA '!Q49</f>
        <v>0</v>
      </c>
      <c r="E49" s="171">
        <f>+'[1]TESORERIA '!R49</f>
        <v>0</v>
      </c>
      <c r="F49" s="171">
        <f>+'[1]TESORERIA '!S49</f>
        <v>0</v>
      </c>
      <c r="G49" s="171">
        <f>+'[1]TESORERIA '!T49</f>
        <v>0</v>
      </c>
      <c r="H49" s="171">
        <f>+'[1]TESORERIA '!U49</f>
        <v>0</v>
      </c>
      <c r="I49" s="171">
        <f>+'[1]TESORERIA '!V49</f>
        <v>0</v>
      </c>
      <c r="J49" s="171">
        <f>+'[1]TESORERIA '!W49</f>
        <v>0</v>
      </c>
      <c r="K49" s="171">
        <f>+'[1]TESORERIA '!X49</f>
        <v>0</v>
      </c>
      <c r="L49" s="171">
        <f>+'[1]TESORERIA '!Y49</f>
        <v>0</v>
      </c>
      <c r="M49" s="171">
        <f>+'[1]TESORERIA '!Z49</f>
        <v>0</v>
      </c>
      <c r="N49" s="171">
        <f>+'[1]TESORERIA '!AA49</f>
        <v>0</v>
      </c>
      <c r="O49" s="157">
        <f>SUM(C49:N49)</f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3000</v>
      </c>
      <c r="AA49" s="22">
        <v>2000</v>
      </c>
      <c r="AB49" s="157">
        <f t="shared" si="32"/>
        <v>5000</v>
      </c>
      <c r="AC49" s="157">
        <f t="shared" si="2"/>
        <v>-5000</v>
      </c>
      <c r="AD49" s="99">
        <v>0</v>
      </c>
      <c r="AE49" s="143"/>
      <c r="AF49" s="156"/>
      <c r="AG49" s="156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</row>
    <row r="50" spans="2:56" ht="18" customHeight="1" x14ac:dyDescent="0.2">
      <c r="B50" s="161" t="s">
        <v>61</v>
      </c>
      <c r="C50" s="23">
        <f t="shared" ref="C50:N50" si="33">+C51+C54</f>
        <v>0</v>
      </c>
      <c r="D50" s="23">
        <f t="shared" si="33"/>
        <v>0</v>
      </c>
      <c r="E50" s="23">
        <f t="shared" si="33"/>
        <v>2737</v>
      </c>
      <c r="F50" s="23">
        <f t="shared" si="33"/>
        <v>544.29999999999995</v>
      </c>
      <c r="G50" s="23">
        <f t="shared" si="33"/>
        <v>815.4</v>
      </c>
      <c r="H50" s="23">
        <f>+H51+H54</f>
        <v>848.9</v>
      </c>
      <c r="I50" s="23">
        <f>+I51+I54</f>
        <v>0</v>
      </c>
      <c r="J50" s="23">
        <f t="shared" ref="J50:M50" si="34">+J51+J54</f>
        <v>0</v>
      </c>
      <c r="K50" s="23">
        <f t="shared" si="34"/>
        <v>0</v>
      </c>
      <c r="L50" s="23">
        <f t="shared" si="34"/>
        <v>879.19999999999993</v>
      </c>
      <c r="M50" s="23">
        <f t="shared" si="34"/>
        <v>1699.9</v>
      </c>
      <c r="N50" s="23">
        <f t="shared" si="33"/>
        <v>1142.4000000000001</v>
      </c>
      <c r="O50" s="22">
        <f>+O51+O54</f>
        <v>8667.1</v>
      </c>
      <c r="P50" s="23">
        <f>+P51+P54</f>
        <v>0</v>
      </c>
      <c r="Q50" s="23">
        <f t="shared" ref="Q50:V50" si="35">+Q51+Q54</f>
        <v>0</v>
      </c>
      <c r="R50" s="23">
        <f t="shared" si="35"/>
        <v>2737.0340000000001</v>
      </c>
      <c r="S50" s="23">
        <f t="shared" si="35"/>
        <v>544.31100000000004</v>
      </c>
      <c r="T50" s="23">
        <f t="shared" si="35"/>
        <v>815.36850000000004</v>
      </c>
      <c r="U50" s="23">
        <f t="shared" si="35"/>
        <v>848.87149999999997</v>
      </c>
      <c r="V50" s="23">
        <f t="shared" si="35"/>
        <v>1676.184</v>
      </c>
      <c r="W50" s="23">
        <f>+W51+W54</f>
        <v>0</v>
      </c>
      <c r="X50" s="23">
        <f>+X51+X54</f>
        <v>815.36850000000004</v>
      </c>
      <c r="Y50" s="23">
        <f>+Y51+Y54</f>
        <v>815.36850000000004</v>
      </c>
      <c r="Z50" s="23">
        <f>+Z51+Z54</f>
        <v>815.36850000000004</v>
      </c>
      <c r="AA50" s="23">
        <f>+AA51+AA54</f>
        <v>815.36850000000004</v>
      </c>
      <c r="AB50" s="24">
        <f t="shared" si="32"/>
        <v>9883.2430000000022</v>
      </c>
      <c r="AC50" s="24">
        <f t="shared" si="2"/>
        <v>-1216.1430000000018</v>
      </c>
      <c r="AD50" s="24">
        <f>+O50/AB50*100</f>
        <v>87.694899336179404</v>
      </c>
      <c r="AE50" s="143"/>
      <c r="AF50" s="156"/>
      <c r="AG50" s="156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</row>
    <row r="51" spans="2:56" ht="18" customHeight="1" x14ac:dyDescent="0.2">
      <c r="B51" s="172" t="s">
        <v>62</v>
      </c>
      <c r="C51" s="70">
        <f>+C52+C53</f>
        <v>0</v>
      </c>
      <c r="D51" s="70">
        <f t="shared" ref="D51:O51" si="36">+D52+D53</f>
        <v>0</v>
      </c>
      <c r="E51" s="70">
        <f t="shared" si="36"/>
        <v>0</v>
      </c>
      <c r="F51" s="70">
        <f t="shared" si="36"/>
        <v>0</v>
      </c>
      <c r="G51" s="70">
        <f t="shared" si="36"/>
        <v>0</v>
      </c>
      <c r="H51" s="70">
        <f t="shared" si="36"/>
        <v>25.3</v>
      </c>
      <c r="I51" s="70">
        <f t="shared" si="36"/>
        <v>0</v>
      </c>
      <c r="J51" s="70">
        <f t="shared" si="36"/>
        <v>0</v>
      </c>
      <c r="K51" s="70">
        <f t="shared" si="36"/>
        <v>0</v>
      </c>
      <c r="L51" s="70">
        <f t="shared" si="36"/>
        <v>26.3</v>
      </c>
      <c r="M51" s="70">
        <f t="shared" si="36"/>
        <v>0</v>
      </c>
      <c r="N51" s="70">
        <f t="shared" si="36"/>
        <v>1142.4000000000001</v>
      </c>
      <c r="O51" s="69">
        <f t="shared" si="36"/>
        <v>1194</v>
      </c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f>+U52</f>
        <v>25.265000000000001</v>
      </c>
      <c r="V51" s="70">
        <v>0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  <c r="AB51" s="70">
        <f t="shared" si="32"/>
        <v>25.265000000000001</v>
      </c>
      <c r="AC51" s="70">
        <f t="shared" si="2"/>
        <v>1168.7349999999999</v>
      </c>
      <c r="AD51" s="70">
        <f t="shared" ref="AD51:AD52" si="37">+O51/AB51*100</f>
        <v>4725.9054027310503</v>
      </c>
      <c r="AE51" s="143"/>
      <c r="AF51" s="156"/>
      <c r="AG51" s="156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</row>
    <row r="52" spans="2:56" ht="18" customHeight="1" x14ac:dyDescent="0.2">
      <c r="B52" s="173" t="s">
        <v>63</v>
      </c>
      <c r="C52" s="28">
        <f>+'[1]TESORERIA '!P54</f>
        <v>0</v>
      </c>
      <c r="D52" s="28">
        <f>+'[1]TESORERIA '!Q54</f>
        <v>0</v>
      </c>
      <c r="E52" s="28">
        <f>+'[1]TESORERIA '!R54</f>
        <v>0</v>
      </c>
      <c r="F52" s="28">
        <f>+'[1]TESORERIA '!S54</f>
        <v>0</v>
      </c>
      <c r="G52" s="28">
        <f>+'[1]TESORERIA '!T54</f>
        <v>0</v>
      </c>
      <c r="H52" s="28">
        <f>+'[1]TESORERIA '!U54</f>
        <v>25.3</v>
      </c>
      <c r="I52" s="28">
        <f>+'[1]TESORERIA '!V54</f>
        <v>0</v>
      </c>
      <c r="J52" s="28">
        <f>+'[1]TESORERIA '!W54</f>
        <v>0</v>
      </c>
      <c r="K52" s="28">
        <f>+'[1]TESORERIA '!X54</f>
        <v>0</v>
      </c>
      <c r="L52" s="28">
        <f>+'[1]TESORERIA '!Y54</f>
        <v>26.3</v>
      </c>
      <c r="M52" s="28">
        <f>+'[1]TESORERIA '!Z54</f>
        <v>0</v>
      </c>
      <c r="N52" s="28">
        <f>+'[1]TESORERIA '!AA54</f>
        <v>0</v>
      </c>
      <c r="O52" s="158">
        <f>SUM(C52:N52)</f>
        <v>51.6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25.265000000000001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f t="shared" si="32"/>
        <v>25.265000000000001</v>
      </c>
      <c r="AC52" s="29">
        <f t="shared" si="2"/>
        <v>26.335000000000001</v>
      </c>
      <c r="AD52" s="29">
        <f t="shared" si="37"/>
        <v>204.2351078567188</v>
      </c>
      <c r="AE52" s="143"/>
      <c r="AF52" s="156"/>
      <c r="AG52" s="156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</row>
    <row r="53" spans="2:56" ht="18" customHeight="1" x14ac:dyDescent="0.2">
      <c r="B53" s="173" t="s">
        <v>64</v>
      </c>
      <c r="C53" s="28">
        <f>+'[1]TESORERIA '!P55</f>
        <v>0</v>
      </c>
      <c r="D53" s="28">
        <f>+'[1]TESORERIA '!Q55</f>
        <v>0</v>
      </c>
      <c r="E53" s="28">
        <f>+'[1]TESORERIA '!R55</f>
        <v>0</v>
      </c>
      <c r="F53" s="28">
        <f>+'[1]TESORERIA '!S55</f>
        <v>0</v>
      </c>
      <c r="G53" s="28">
        <f>+'[1]TESORERIA '!T55</f>
        <v>0</v>
      </c>
      <c r="H53" s="28">
        <f>+'[1]TESORERIA '!U55</f>
        <v>0</v>
      </c>
      <c r="I53" s="28">
        <f>+'[1]TESORERIA '!V55</f>
        <v>0</v>
      </c>
      <c r="J53" s="28">
        <f>+'[1]TESORERIA '!W55</f>
        <v>0</v>
      </c>
      <c r="K53" s="28">
        <f>+'[1]TESORERIA '!X55</f>
        <v>0</v>
      </c>
      <c r="L53" s="28">
        <f>+'[1]TESORERIA '!Y55</f>
        <v>0</v>
      </c>
      <c r="M53" s="28">
        <f>+'[1]TESORERIA '!Z55</f>
        <v>0</v>
      </c>
      <c r="N53" s="28">
        <f>+'[1]TESORERIA '!AA55</f>
        <v>1142.4000000000001</v>
      </c>
      <c r="O53" s="158">
        <f>SUM(C53:N53)</f>
        <v>1142.4000000000001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f t="shared" si="32"/>
        <v>0</v>
      </c>
      <c r="AC53" s="29">
        <f t="shared" si="2"/>
        <v>1142.4000000000001</v>
      </c>
      <c r="AD53" s="100">
        <v>0</v>
      </c>
      <c r="AE53" s="143"/>
      <c r="AF53" s="156"/>
      <c r="AG53" s="156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</row>
    <row r="54" spans="2:56" ht="18" customHeight="1" x14ac:dyDescent="0.2">
      <c r="B54" s="83" t="s">
        <v>65</v>
      </c>
      <c r="C54" s="28">
        <f>+'[1]TESORERIA '!P56</f>
        <v>0</v>
      </c>
      <c r="D54" s="28">
        <f>+'[1]TESORERIA '!Q56</f>
        <v>0</v>
      </c>
      <c r="E54" s="28">
        <f>+'[1]TESORERIA '!R56</f>
        <v>2737</v>
      </c>
      <c r="F54" s="28">
        <f>+'[1]TESORERIA '!S56</f>
        <v>544.29999999999995</v>
      </c>
      <c r="G54" s="28">
        <f>+'[1]TESORERIA '!T56</f>
        <v>815.4</v>
      </c>
      <c r="H54" s="28">
        <f>+'[1]TESORERIA '!U56</f>
        <v>823.6</v>
      </c>
      <c r="I54" s="28">
        <f>+'[1]TESORERIA '!V56</f>
        <v>0</v>
      </c>
      <c r="J54" s="28">
        <f>+'[1]TESORERIA '!W56</f>
        <v>0</v>
      </c>
      <c r="K54" s="28">
        <f>+'[1]TESORERIA '!X56</f>
        <v>0</v>
      </c>
      <c r="L54" s="28">
        <f>+'[1]TESORERIA '!Y56</f>
        <v>852.9</v>
      </c>
      <c r="M54" s="28">
        <f>+'[1]TESORERIA '!Z56</f>
        <v>1699.9</v>
      </c>
      <c r="N54" s="28">
        <f>+'[1]TESORERIA '!AA56</f>
        <v>0</v>
      </c>
      <c r="O54" s="158">
        <f>SUM(C54:N54)</f>
        <v>7473.1</v>
      </c>
      <c r="P54" s="28">
        <v>0</v>
      </c>
      <c r="Q54" s="28">
        <v>0</v>
      </c>
      <c r="R54" s="28">
        <v>2737.0340000000001</v>
      </c>
      <c r="S54" s="28">
        <v>544.31100000000004</v>
      </c>
      <c r="T54" s="28">
        <v>815.36850000000004</v>
      </c>
      <c r="U54" s="28">
        <v>823.60649999999998</v>
      </c>
      <c r="V54" s="28">
        <v>1676.184</v>
      </c>
      <c r="W54" s="28">
        <v>0</v>
      </c>
      <c r="X54" s="28">
        <v>815.36850000000004</v>
      </c>
      <c r="Y54" s="28">
        <v>815.36850000000004</v>
      </c>
      <c r="Z54" s="28">
        <v>815.36850000000004</v>
      </c>
      <c r="AA54" s="28">
        <v>815.36850000000004</v>
      </c>
      <c r="AB54" s="29">
        <f t="shared" si="32"/>
        <v>9857.978000000001</v>
      </c>
      <c r="AC54" s="29">
        <f t="shared" si="2"/>
        <v>-2384.8780000000006</v>
      </c>
      <c r="AD54" s="29">
        <f>+O54/AB54*100</f>
        <v>75.80763519658899</v>
      </c>
      <c r="AE54" s="143"/>
      <c r="AF54" s="156"/>
      <c r="AG54" s="156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</row>
    <row r="55" spans="2:56" ht="27.75" customHeight="1" thickBot="1" x14ac:dyDescent="0.25">
      <c r="B55" s="105" t="s">
        <v>66</v>
      </c>
      <c r="C55" s="174">
        <f t="shared" ref="C55:AA55" si="38">+C50+C8</f>
        <v>888.2</v>
      </c>
      <c r="D55" s="174">
        <f t="shared" si="38"/>
        <v>690.30000000000007</v>
      </c>
      <c r="E55" s="174">
        <f t="shared" si="38"/>
        <v>5112.3</v>
      </c>
      <c r="F55" s="174">
        <f t="shared" si="38"/>
        <v>1250.8999999999999</v>
      </c>
      <c r="G55" s="174">
        <f t="shared" si="38"/>
        <v>1699.2</v>
      </c>
      <c r="H55" s="174">
        <f t="shared" si="38"/>
        <v>15291.9</v>
      </c>
      <c r="I55" s="174">
        <f t="shared" si="38"/>
        <v>2795.8999999999996</v>
      </c>
      <c r="J55" s="174">
        <f t="shared" si="38"/>
        <v>827</v>
      </c>
      <c r="K55" s="174">
        <f t="shared" si="38"/>
        <v>6286.9000000000005</v>
      </c>
      <c r="L55" s="174">
        <f t="shared" si="38"/>
        <v>2011.3000000000002</v>
      </c>
      <c r="M55" s="174">
        <f t="shared" si="38"/>
        <v>4792.8</v>
      </c>
      <c r="N55" s="174">
        <f t="shared" si="38"/>
        <v>8521.6</v>
      </c>
      <c r="O55" s="74">
        <f t="shared" si="38"/>
        <v>50168.299999999996</v>
      </c>
      <c r="P55" s="74">
        <f t="shared" si="38"/>
        <v>888.65122960999975</v>
      </c>
      <c r="Q55" s="74">
        <f t="shared" si="38"/>
        <v>690.75181235000002</v>
      </c>
      <c r="R55" s="74">
        <f t="shared" si="38"/>
        <v>5113.9679342599993</v>
      </c>
      <c r="S55" s="74">
        <f t="shared" si="38"/>
        <v>1175.85413227</v>
      </c>
      <c r="T55" s="74">
        <f t="shared" si="38"/>
        <v>1699.53237089</v>
      </c>
      <c r="U55" s="74">
        <f t="shared" si="38"/>
        <v>15292.38279406</v>
      </c>
      <c r="V55" s="74">
        <f t="shared" si="38"/>
        <v>4340.9906781500003</v>
      </c>
      <c r="W55" s="74">
        <f t="shared" si="38"/>
        <v>712.94024653293013</v>
      </c>
      <c r="X55" s="74">
        <f t="shared" si="38"/>
        <v>7144.9821585715399</v>
      </c>
      <c r="Y55" s="74">
        <f t="shared" si="38"/>
        <v>2642.8122991745722</v>
      </c>
      <c r="Z55" s="74">
        <f t="shared" si="38"/>
        <v>7603.3579538876238</v>
      </c>
      <c r="AA55" s="74">
        <f t="shared" si="38"/>
        <v>5256.0518759533352</v>
      </c>
      <c r="AB55" s="74">
        <f>+AB50+AB8</f>
        <v>52562.275485710001</v>
      </c>
      <c r="AC55" s="74">
        <f t="shared" si="2"/>
        <v>-2393.9754857100052</v>
      </c>
      <c r="AD55" s="74">
        <f>+O55/AB55*100</f>
        <v>95.445449300685524</v>
      </c>
      <c r="AE55" s="143"/>
      <c r="AF55" s="156"/>
      <c r="AG55" s="156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</row>
    <row r="56" spans="2:56" ht="18" customHeight="1" thickTop="1" x14ac:dyDescent="0.2">
      <c r="B56" s="126" t="s">
        <v>101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6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</row>
    <row r="57" spans="2:56" ht="15" customHeight="1" x14ac:dyDescent="0.2">
      <c r="B57" s="128" t="s">
        <v>102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77"/>
      <c r="AD57" s="178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</row>
    <row r="58" spans="2:56" ht="12" customHeight="1" x14ac:dyDescent="0.2">
      <c r="B58" s="129" t="s">
        <v>112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78"/>
      <c r="AD58" s="178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59" spans="2:56" x14ac:dyDescent="0.2">
      <c r="B59" s="129" t="s">
        <v>104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8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</row>
    <row r="60" spans="2:56" x14ac:dyDescent="0.2">
      <c r="B60" s="129" t="s">
        <v>105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78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39"/>
      <c r="AD60" s="139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</row>
    <row r="61" spans="2:56" x14ac:dyDescent="0.2">
      <c r="B61" s="132" t="s">
        <v>106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78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39"/>
      <c r="AD61" s="139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</row>
    <row r="62" spans="2:56" ht="14.25" x14ac:dyDescent="0.2">
      <c r="B62" s="131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3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</row>
    <row r="63" spans="2:56" x14ac:dyDescent="0.2">
      <c r="B63" s="131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42"/>
      <c r="P63" s="181"/>
      <c r="Q63" s="181"/>
      <c r="R63" s="185"/>
      <c r="S63" s="185"/>
      <c r="T63" s="185"/>
      <c r="U63" s="185"/>
      <c r="V63" s="185"/>
      <c r="W63" s="185"/>
      <c r="X63" s="185"/>
      <c r="Y63" s="185"/>
      <c r="Z63" s="185"/>
      <c r="AA63" s="181"/>
      <c r="AB63" s="186"/>
      <c r="AC63" s="186"/>
      <c r="AD63" s="131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</row>
    <row r="64" spans="2:56" x14ac:dyDescent="0.2">
      <c r="B64" s="135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42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31"/>
      <c r="AC64" s="131"/>
      <c r="AD64" s="131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</row>
    <row r="65" spans="2:56" x14ac:dyDescent="0.2">
      <c r="B65" s="135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42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</row>
    <row r="66" spans="2:56" x14ac:dyDescent="0.2">
      <c r="B66" s="135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42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31"/>
      <c r="AC66" s="131"/>
      <c r="AD66" s="131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</row>
    <row r="67" spans="2:56" x14ac:dyDescent="0.2">
      <c r="B67" s="135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42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31"/>
      <c r="AC67" s="131"/>
      <c r="AD67" s="131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</row>
    <row r="68" spans="2:56" x14ac:dyDescent="0.2">
      <c r="B68" s="135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4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</row>
    <row r="69" spans="2:56" x14ac:dyDescent="0.2"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42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</row>
    <row r="70" spans="2:56" x14ac:dyDescent="0.2"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42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31"/>
      <c r="AC70" s="131"/>
      <c r="AD70" s="131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</row>
    <row r="71" spans="2:56" x14ac:dyDescent="0.2"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42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31"/>
      <c r="AC71" s="131"/>
      <c r="AD71" s="131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</row>
    <row r="72" spans="2:56" x14ac:dyDescent="0.2"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42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</row>
    <row r="73" spans="2:56" x14ac:dyDescent="0.2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42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</row>
    <row r="74" spans="2:56" x14ac:dyDescent="0.2">
      <c r="B74" s="135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42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31"/>
      <c r="AC74" s="131"/>
      <c r="AD74" s="131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</row>
    <row r="75" spans="2:56" x14ac:dyDescent="0.2">
      <c r="B75" s="135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42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31"/>
      <c r="AC75" s="131"/>
      <c r="AD75" s="131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</row>
    <row r="76" spans="2:56" x14ac:dyDescent="0.2"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42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31"/>
      <c r="AB76" s="131"/>
      <c r="AC76" s="131"/>
      <c r="AD76" s="131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</row>
    <row r="77" spans="2:56" x14ac:dyDescent="0.2">
      <c r="B77" s="135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42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</row>
    <row r="78" spans="2:56" x14ac:dyDescent="0.2">
      <c r="B78" s="135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42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31"/>
      <c r="AC78" s="131"/>
      <c r="AD78" s="131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</row>
    <row r="79" spans="2:56" x14ac:dyDescent="0.2">
      <c r="B79" s="135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42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31"/>
      <c r="AC79" s="131"/>
      <c r="AD79" s="131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</row>
    <row r="80" spans="2:56" x14ac:dyDescent="0.2"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42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31"/>
      <c r="AC80" s="131"/>
      <c r="AD80" s="131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</row>
    <row r="81" spans="2:56" x14ac:dyDescent="0.2">
      <c r="B81" s="135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42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31"/>
      <c r="AC81" s="131"/>
      <c r="AD81" s="131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</row>
    <row r="82" spans="2:56" x14ac:dyDescent="0.2">
      <c r="B82" s="135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42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31"/>
      <c r="AC82" s="131"/>
      <c r="AD82" s="131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</row>
    <row r="83" spans="2:56" x14ac:dyDescent="0.2">
      <c r="B83" s="135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42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31"/>
      <c r="AC83" s="131"/>
      <c r="AD83" s="131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</row>
    <row r="84" spans="2:56" x14ac:dyDescent="0.2"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42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31"/>
      <c r="AC84" s="131"/>
      <c r="AD84" s="131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</row>
    <row r="85" spans="2:56" x14ac:dyDescent="0.2">
      <c r="B85" s="135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42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31"/>
      <c r="AC85" s="131"/>
      <c r="AD85" s="131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</row>
    <row r="86" spans="2:56" x14ac:dyDescent="0.2">
      <c r="B86" s="135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42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31"/>
      <c r="AC86" s="131"/>
      <c r="AD86" s="131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</row>
    <row r="87" spans="2:56" x14ac:dyDescent="0.2">
      <c r="B87" s="135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42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31"/>
      <c r="AC87" s="131"/>
      <c r="AD87" s="131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</row>
    <row r="88" spans="2:56" x14ac:dyDescent="0.2">
      <c r="B88" s="135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42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31"/>
      <c r="AC88" s="131"/>
      <c r="AD88" s="131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</row>
    <row r="89" spans="2:56" x14ac:dyDescent="0.2"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42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31"/>
      <c r="AC89" s="131"/>
      <c r="AD89" s="131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</row>
    <row r="90" spans="2:56" x14ac:dyDescent="0.2"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42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31"/>
      <c r="AC90" s="131"/>
      <c r="AD90" s="131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</row>
    <row r="91" spans="2:56" x14ac:dyDescent="0.2"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42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31"/>
      <c r="AC91" s="131"/>
      <c r="AD91" s="131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</row>
    <row r="92" spans="2:56" x14ac:dyDescent="0.2"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42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</row>
    <row r="93" spans="2:56" x14ac:dyDescent="0.2"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42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31"/>
      <c r="AC93" s="131"/>
      <c r="AD93" s="131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</row>
    <row r="94" spans="2:56" x14ac:dyDescent="0.2"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42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31"/>
      <c r="AC94" s="131"/>
      <c r="AD94" s="131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</row>
    <row r="95" spans="2:56" x14ac:dyDescent="0.2"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42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31"/>
      <c r="AC95" s="131"/>
      <c r="AD95" s="131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</row>
    <row r="96" spans="2:56" x14ac:dyDescent="0.2"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42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31"/>
      <c r="AC96" s="131"/>
      <c r="AD96" s="131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</row>
    <row r="97" spans="2:56" x14ac:dyDescent="0.2"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42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31"/>
      <c r="AC97" s="131"/>
      <c r="AD97" s="131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</row>
    <row r="98" spans="2:56" x14ac:dyDescent="0.2"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42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31"/>
      <c r="AC98" s="131"/>
      <c r="AD98" s="131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</row>
    <row r="99" spans="2:56" x14ac:dyDescent="0.2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42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</row>
    <row r="100" spans="2:56" x14ac:dyDescent="0.2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42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31"/>
      <c r="AC100" s="131"/>
      <c r="AD100" s="131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</row>
    <row r="101" spans="2:56" x14ac:dyDescent="0.2"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42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31"/>
      <c r="AC101" s="131"/>
      <c r="AD101" s="131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</row>
    <row r="102" spans="2:56" x14ac:dyDescent="0.2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42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</row>
    <row r="103" spans="2:56" x14ac:dyDescent="0.2"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42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</row>
    <row r="104" spans="2:56" x14ac:dyDescent="0.2"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42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</row>
    <row r="105" spans="2:56" x14ac:dyDescent="0.2"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42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</row>
    <row r="106" spans="2:56" x14ac:dyDescent="0.2"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42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</row>
    <row r="107" spans="2:56" x14ac:dyDescent="0.2"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42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</row>
    <row r="108" spans="2:56" x14ac:dyDescent="0.2"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42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</row>
    <row r="109" spans="2:56" x14ac:dyDescent="0.2"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42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</row>
    <row r="110" spans="2:56" x14ac:dyDescent="0.2"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42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</row>
    <row r="111" spans="2:56" x14ac:dyDescent="0.2"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42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</row>
    <row r="112" spans="2:56" x14ac:dyDescent="0.2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42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</row>
    <row r="113" spans="2:56" x14ac:dyDescent="0.2"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42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14" spans="2:56" x14ac:dyDescent="0.2"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42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</row>
    <row r="115" spans="2:56" x14ac:dyDescent="0.2"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42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</row>
    <row r="116" spans="2:56" x14ac:dyDescent="0.2"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42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</row>
    <row r="117" spans="2:56" x14ac:dyDescent="0.2"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42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</row>
    <row r="118" spans="2:56" x14ac:dyDescent="0.2"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42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</row>
    <row r="119" spans="2:56" x14ac:dyDescent="0.2"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42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</row>
    <row r="120" spans="2:56" x14ac:dyDescent="0.2"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42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</row>
    <row r="121" spans="2:56" x14ac:dyDescent="0.2"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42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</row>
    <row r="122" spans="2:56" x14ac:dyDescent="0.2"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42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</row>
    <row r="123" spans="2:56" x14ac:dyDescent="0.2"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42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</row>
    <row r="124" spans="2:56" x14ac:dyDescent="0.2"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42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</row>
    <row r="125" spans="2:56" x14ac:dyDescent="0.2"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42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</row>
    <row r="126" spans="2:56" x14ac:dyDescent="0.2"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42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</row>
    <row r="127" spans="2:56" x14ac:dyDescent="0.2"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42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</row>
    <row r="128" spans="2:56" x14ac:dyDescent="0.2"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42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</row>
    <row r="129" spans="2:56" x14ac:dyDescent="0.2"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42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</row>
    <row r="130" spans="2:56" x14ac:dyDescent="0.2"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42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</row>
    <row r="131" spans="2:56" x14ac:dyDescent="0.2"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42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</row>
    <row r="132" spans="2:56" x14ac:dyDescent="0.2"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42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</row>
    <row r="133" spans="2:56" x14ac:dyDescent="0.2"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42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</row>
    <row r="134" spans="2:56" x14ac:dyDescent="0.2"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42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</row>
    <row r="135" spans="2:56" x14ac:dyDescent="0.2"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42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</row>
    <row r="136" spans="2:56" x14ac:dyDescent="0.2"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42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</row>
    <row r="137" spans="2:56" x14ac:dyDescent="0.2"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42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</row>
    <row r="138" spans="2:56" x14ac:dyDescent="0.2"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42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</row>
    <row r="139" spans="2:56" x14ac:dyDescent="0.2"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42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</row>
    <row r="140" spans="2:56" x14ac:dyDescent="0.2"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42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</row>
    <row r="141" spans="2:56" x14ac:dyDescent="0.2"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42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</row>
    <row r="142" spans="2:56" x14ac:dyDescent="0.2"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42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</row>
    <row r="143" spans="2:56" x14ac:dyDescent="0.2"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42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</row>
    <row r="144" spans="2:56" x14ac:dyDescent="0.2"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42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</row>
    <row r="145" spans="2:56" x14ac:dyDescent="0.2"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42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</row>
    <row r="146" spans="2:56" x14ac:dyDescent="0.2"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42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</row>
    <row r="147" spans="2:56" x14ac:dyDescent="0.2"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42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</row>
    <row r="148" spans="2:56" x14ac:dyDescent="0.2"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42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</row>
    <row r="149" spans="2:56" x14ac:dyDescent="0.2"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42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</row>
    <row r="150" spans="2:56" x14ac:dyDescent="0.2"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42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</row>
    <row r="151" spans="2:56" x14ac:dyDescent="0.2"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42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</row>
    <row r="152" spans="2:56" x14ac:dyDescent="0.2"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42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</row>
    <row r="153" spans="2:56" x14ac:dyDescent="0.2"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42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</row>
    <row r="154" spans="2:56" x14ac:dyDescent="0.2"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42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</row>
    <row r="155" spans="2:56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42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</row>
    <row r="156" spans="2:56" x14ac:dyDescent="0.2"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42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</row>
    <row r="157" spans="2:56" x14ac:dyDescent="0.2"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42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</row>
    <row r="158" spans="2:56" x14ac:dyDescent="0.2"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42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</row>
    <row r="159" spans="2:56" x14ac:dyDescent="0.2"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42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</row>
    <row r="160" spans="2:56" x14ac:dyDescent="0.2"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42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</row>
    <row r="161" spans="2:56" x14ac:dyDescent="0.2"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42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</row>
    <row r="162" spans="2:56" x14ac:dyDescent="0.2"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42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</row>
    <row r="163" spans="2:56" x14ac:dyDescent="0.2"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42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</row>
    <row r="164" spans="2:56" x14ac:dyDescent="0.2"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42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</row>
    <row r="165" spans="2:56" x14ac:dyDescent="0.2"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42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</row>
    <row r="166" spans="2:56" x14ac:dyDescent="0.2"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42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</row>
    <row r="167" spans="2:56" x14ac:dyDescent="0.2"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42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</row>
    <row r="168" spans="2:56" x14ac:dyDescent="0.2"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42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</row>
    <row r="169" spans="2:56" x14ac:dyDescent="0.2"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42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</row>
    <row r="170" spans="2:56" x14ac:dyDescent="0.2"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42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</row>
    <row r="171" spans="2:56" x14ac:dyDescent="0.2"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42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</row>
    <row r="172" spans="2:56" x14ac:dyDescent="0.2"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42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</row>
    <row r="173" spans="2:56" x14ac:dyDescent="0.2"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42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</row>
    <row r="174" spans="2:56" x14ac:dyDescent="0.2"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42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</row>
    <row r="175" spans="2:56" x14ac:dyDescent="0.2"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42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</row>
    <row r="176" spans="2:56" x14ac:dyDescent="0.2"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42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</row>
    <row r="177" spans="2:56" x14ac:dyDescent="0.2"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42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</row>
    <row r="178" spans="2:56" x14ac:dyDescent="0.2"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42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</row>
    <row r="179" spans="2:56" x14ac:dyDescent="0.2"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42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</row>
    <row r="180" spans="2:56" x14ac:dyDescent="0.2"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42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</row>
    <row r="181" spans="2:56" x14ac:dyDescent="0.2"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42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</row>
    <row r="182" spans="2:56" x14ac:dyDescent="0.2"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42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</row>
    <row r="183" spans="2:56" x14ac:dyDescent="0.2"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42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</row>
    <row r="184" spans="2:56" x14ac:dyDescent="0.2"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42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</row>
    <row r="185" spans="2:56" x14ac:dyDescent="0.2"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42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</row>
    <row r="186" spans="2:56" x14ac:dyDescent="0.2"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42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</row>
    <row r="187" spans="2:56" x14ac:dyDescent="0.2"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42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</row>
    <row r="188" spans="2:56" x14ac:dyDescent="0.2"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42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</row>
    <row r="189" spans="2:56" x14ac:dyDescent="0.2"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42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</row>
    <row r="190" spans="2:56" x14ac:dyDescent="0.2"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42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</row>
    <row r="191" spans="2:56" x14ac:dyDescent="0.2"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42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</row>
    <row r="192" spans="2:56" x14ac:dyDescent="0.2"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42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</row>
    <row r="193" spans="2:56" x14ac:dyDescent="0.2"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42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</row>
    <row r="194" spans="2:56" x14ac:dyDescent="0.2"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42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  <c r="AT194" s="143"/>
      <c r="AU194" s="143"/>
      <c r="AV194" s="143"/>
      <c r="AW194" s="143"/>
      <c r="AX194" s="143"/>
      <c r="AY194" s="143"/>
      <c r="AZ194" s="143"/>
      <c r="BA194" s="143"/>
      <c r="BB194" s="143"/>
      <c r="BC194" s="143"/>
      <c r="BD194" s="143"/>
    </row>
    <row r="195" spans="2:56" x14ac:dyDescent="0.2"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42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  <c r="AV195" s="143"/>
      <c r="AW195" s="143"/>
      <c r="AX195" s="143"/>
      <c r="AY195" s="143"/>
      <c r="AZ195" s="143"/>
      <c r="BA195" s="143"/>
      <c r="BB195" s="143"/>
      <c r="BC195" s="143"/>
      <c r="BD195" s="143"/>
    </row>
    <row r="196" spans="2:56" x14ac:dyDescent="0.2"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42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43"/>
      <c r="BD196" s="143"/>
    </row>
    <row r="197" spans="2:56" x14ac:dyDescent="0.2"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42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143"/>
      <c r="AU197" s="143"/>
      <c r="AV197" s="143"/>
      <c r="AW197" s="143"/>
      <c r="AX197" s="143"/>
      <c r="AY197" s="143"/>
      <c r="AZ197" s="143"/>
      <c r="BA197" s="143"/>
      <c r="BB197" s="143"/>
      <c r="BC197" s="143"/>
      <c r="BD197" s="143"/>
    </row>
    <row r="198" spans="2:56" x14ac:dyDescent="0.2"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42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143"/>
      <c r="AU198" s="143"/>
      <c r="AV198" s="143"/>
      <c r="AW198" s="143"/>
      <c r="AX198" s="143"/>
      <c r="AY198" s="143"/>
      <c r="AZ198" s="143"/>
      <c r="BA198" s="143"/>
      <c r="BB198" s="143"/>
      <c r="BC198" s="143"/>
      <c r="BD198" s="143"/>
    </row>
    <row r="199" spans="2:56" x14ac:dyDescent="0.2"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42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43"/>
      <c r="BD199" s="143"/>
    </row>
    <row r="200" spans="2:56" x14ac:dyDescent="0.2"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42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</row>
    <row r="201" spans="2:56" x14ac:dyDescent="0.2"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42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143"/>
      <c r="AW201" s="143"/>
      <c r="AX201" s="143"/>
      <c r="AY201" s="143"/>
      <c r="AZ201" s="143"/>
      <c r="BA201" s="143"/>
      <c r="BB201" s="143"/>
      <c r="BC201" s="143"/>
      <c r="BD201" s="143"/>
    </row>
    <row r="202" spans="2:56" x14ac:dyDescent="0.2"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42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</row>
    <row r="203" spans="2:56" x14ac:dyDescent="0.2"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42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3"/>
      <c r="BA203" s="143"/>
      <c r="BB203" s="143"/>
      <c r="BC203" s="143"/>
      <c r="BD203" s="143"/>
    </row>
    <row r="204" spans="2:56" x14ac:dyDescent="0.2"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42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</row>
    <row r="205" spans="2:56" x14ac:dyDescent="0.2"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42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43"/>
      <c r="BD205" s="143"/>
    </row>
    <row r="206" spans="2:56" x14ac:dyDescent="0.2"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42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  <c r="AT206" s="143"/>
      <c r="AU206" s="143"/>
      <c r="AV206" s="143"/>
      <c r="AW206" s="143"/>
      <c r="AX206" s="143"/>
      <c r="AY206" s="143"/>
      <c r="AZ206" s="143"/>
      <c r="BA206" s="143"/>
      <c r="BB206" s="143"/>
      <c r="BC206" s="143"/>
      <c r="BD206" s="143"/>
    </row>
    <row r="207" spans="2:56" x14ac:dyDescent="0.2"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42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</row>
    <row r="208" spans="2:56" x14ac:dyDescent="0.2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42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3"/>
      <c r="BD208" s="143"/>
    </row>
    <row r="209" spans="2:56" x14ac:dyDescent="0.2"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42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</row>
    <row r="210" spans="2:56" x14ac:dyDescent="0.2"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42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3"/>
      <c r="BB210" s="143"/>
      <c r="BC210" s="143"/>
      <c r="BD210" s="143"/>
    </row>
    <row r="211" spans="2:56" x14ac:dyDescent="0.2"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42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</row>
    <row r="212" spans="2:56" x14ac:dyDescent="0.2"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42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</row>
    <row r="213" spans="2:56" x14ac:dyDescent="0.2"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42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</row>
    <row r="214" spans="2:56" x14ac:dyDescent="0.2"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42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</row>
    <row r="215" spans="2:56" x14ac:dyDescent="0.2"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42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3"/>
      <c r="BD215" s="143"/>
    </row>
    <row r="216" spans="2:56" x14ac:dyDescent="0.2"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42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</row>
    <row r="217" spans="2:56" x14ac:dyDescent="0.2"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42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</row>
    <row r="218" spans="2:56" x14ac:dyDescent="0.2"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42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</row>
    <row r="219" spans="2:56" x14ac:dyDescent="0.2"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42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</row>
    <row r="220" spans="2:56" x14ac:dyDescent="0.2"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42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</row>
    <row r="221" spans="2:56" x14ac:dyDescent="0.2"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42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  <c r="AT221" s="143"/>
      <c r="AU221" s="143"/>
      <c r="AV221" s="143"/>
      <c r="AW221" s="143"/>
      <c r="AX221" s="143"/>
      <c r="AY221" s="143"/>
      <c r="AZ221" s="143"/>
      <c r="BA221" s="143"/>
      <c r="BB221" s="143"/>
      <c r="BC221" s="143"/>
      <c r="BD221" s="143"/>
    </row>
    <row r="222" spans="2:56" x14ac:dyDescent="0.2"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42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  <c r="AT222" s="143"/>
      <c r="AU222" s="143"/>
      <c r="AV222" s="143"/>
      <c r="AW222" s="143"/>
      <c r="AX222" s="143"/>
      <c r="AY222" s="143"/>
      <c r="AZ222" s="143"/>
      <c r="BA222" s="143"/>
      <c r="BB222" s="143"/>
      <c r="BC222" s="143"/>
      <c r="BD222" s="143"/>
    </row>
    <row r="223" spans="2:56" x14ac:dyDescent="0.2"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42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</row>
    <row r="224" spans="2:56" x14ac:dyDescent="0.2"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42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  <c r="AQ224" s="143"/>
      <c r="AR224" s="143"/>
      <c r="AS224" s="143"/>
      <c r="AT224" s="143"/>
      <c r="AU224" s="143"/>
      <c r="AV224" s="143"/>
      <c r="AW224" s="143"/>
      <c r="AX224" s="143"/>
      <c r="AY224" s="143"/>
      <c r="AZ224" s="143"/>
      <c r="BA224" s="143"/>
      <c r="BB224" s="143"/>
      <c r="BC224" s="143"/>
      <c r="BD224" s="143"/>
    </row>
    <row r="225" spans="2:56" x14ac:dyDescent="0.2"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42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  <c r="AQ225" s="143"/>
      <c r="AR225" s="143"/>
      <c r="AS225" s="143"/>
      <c r="AT225" s="143"/>
      <c r="AU225" s="143"/>
      <c r="AV225" s="143"/>
      <c r="AW225" s="143"/>
      <c r="AX225" s="143"/>
      <c r="AY225" s="143"/>
      <c r="AZ225" s="143"/>
      <c r="BA225" s="143"/>
      <c r="BB225" s="143"/>
      <c r="BC225" s="143"/>
      <c r="BD225" s="143"/>
    </row>
    <row r="226" spans="2:56" x14ac:dyDescent="0.2"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42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  <c r="AV226" s="143"/>
      <c r="AW226" s="143"/>
      <c r="AX226" s="143"/>
      <c r="AY226" s="143"/>
      <c r="AZ226" s="143"/>
      <c r="BA226" s="143"/>
      <c r="BB226" s="143"/>
      <c r="BC226" s="143"/>
      <c r="BD226" s="143"/>
    </row>
    <row r="227" spans="2:56" x14ac:dyDescent="0.2"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42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  <c r="AV227" s="143"/>
      <c r="AW227" s="143"/>
      <c r="AX227" s="143"/>
      <c r="AY227" s="143"/>
      <c r="AZ227" s="143"/>
      <c r="BA227" s="143"/>
      <c r="BB227" s="143"/>
      <c r="BC227" s="143"/>
      <c r="BD227" s="143"/>
    </row>
    <row r="228" spans="2:56" x14ac:dyDescent="0.2"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42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  <c r="AT228" s="143"/>
      <c r="AU228" s="143"/>
      <c r="AV228" s="143"/>
      <c r="AW228" s="143"/>
      <c r="AX228" s="143"/>
      <c r="AY228" s="143"/>
      <c r="AZ228" s="143"/>
      <c r="BA228" s="143"/>
      <c r="BB228" s="143"/>
      <c r="BC228" s="143"/>
      <c r="BD228" s="143"/>
    </row>
    <row r="229" spans="2:56" x14ac:dyDescent="0.2"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42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3"/>
    </row>
    <row r="230" spans="2:56" x14ac:dyDescent="0.2"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42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143"/>
      <c r="AU230" s="143"/>
      <c r="AV230" s="143"/>
      <c r="AW230" s="143"/>
      <c r="AX230" s="143"/>
      <c r="AY230" s="143"/>
      <c r="AZ230" s="143"/>
      <c r="BA230" s="143"/>
      <c r="BB230" s="143"/>
      <c r="BC230" s="143"/>
      <c r="BD230" s="143"/>
    </row>
    <row r="231" spans="2:56" x14ac:dyDescent="0.2"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42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143"/>
      <c r="AU231" s="143"/>
      <c r="AV231" s="143"/>
      <c r="AW231" s="143"/>
      <c r="AX231" s="143"/>
      <c r="AY231" s="143"/>
      <c r="AZ231" s="143"/>
      <c r="BA231" s="143"/>
      <c r="BB231" s="143"/>
      <c r="BC231" s="143"/>
      <c r="BD231" s="143"/>
    </row>
    <row r="232" spans="2:56" x14ac:dyDescent="0.2"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42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143"/>
      <c r="AU232" s="143"/>
      <c r="AV232" s="143"/>
      <c r="AW232" s="143"/>
      <c r="AX232" s="143"/>
      <c r="AY232" s="143"/>
      <c r="AZ232" s="143"/>
      <c r="BA232" s="143"/>
      <c r="BB232" s="143"/>
      <c r="BC232" s="143"/>
      <c r="BD232" s="143"/>
    </row>
    <row r="233" spans="2:56" x14ac:dyDescent="0.2"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42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3"/>
      <c r="BB233" s="143"/>
      <c r="BC233" s="143"/>
      <c r="BD233" s="143"/>
    </row>
    <row r="234" spans="2:56" x14ac:dyDescent="0.2"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42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3"/>
      <c r="BB234" s="143"/>
      <c r="BC234" s="143"/>
      <c r="BD234" s="143"/>
    </row>
    <row r="235" spans="2:56" x14ac:dyDescent="0.2"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42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43"/>
      <c r="AU235" s="143"/>
      <c r="AV235" s="143"/>
      <c r="AW235" s="143"/>
      <c r="AX235" s="143"/>
      <c r="AY235" s="143"/>
      <c r="AZ235" s="143"/>
      <c r="BA235" s="143"/>
      <c r="BB235" s="143"/>
      <c r="BC235" s="143"/>
      <c r="BD235" s="143"/>
    </row>
    <row r="236" spans="2:56" x14ac:dyDescent="0.2"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42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43"/>
      <c r="AU236" s="143"/>
      <c r="AV236" s="143"/>
      <c r="AW236" s="143"/>
      <c r="AX236" s="143"/>
      <c r="AY236" s="143"/>
      <c r="AZ236" s="143"/>
      <c r="BA236" s="143"/>
      <c r="BB236" s="143"/>
      <c r="BC236" s="143"/>
      <c r="BD236" s="143"/>
    </row>
    <row r="237" spans="2:56" x14ac:dyDescent="0.2"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42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</row>
    <row r="238" spans="2:56" x14ac:dyDescent="0.2"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42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  <c r="AV238" s="143"/>
      <c r="AW238" s="143"/>
      <c r="AX238" s="143"/>
      <c r="AY238" s="143"/>
      <c r="AZ238" s="143"/>
      <c r="BA238" s="143"/>
      <c r="BB238" s="143"/>
      <c r="BC238" s="143"/>
      <c r="BD238" s="143"/>
    </row>
    <row r="239" spans="2:56" x14ac:dyDescent="0.2"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42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43"/>
      <c r="AW239" s="143"/>
      <c r="AX239" s="143"/>
      <c r="AY239" s="143"/>
      <c r="AZ239" s="143"/>
      <c r="BA239" s="143"/>
      <c r="BB239" s="143"/>
      <c r="BC239" s="143"/>
      <c r="BD239" s="143"/>
    </row>
    <row r="240" spans="2:56" x14ac:dyDescent="0.2"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42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</row>
    <row r="241" spans="2:56" x14ac:dyDescent="0.2"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42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43"/>
      <c r="AU241" s="143"/>
      <c r="AV241" s="143"/>
      <c r="AW241" s="143"/>
      <c r="AX241" s="143"/>
      <c r="AY241" s="143"/>
      <c r="AZ241" s="143"/>
      <c r="BA241" s="143"/>
      <c r="BB241" s="143"/>
      <c r="BC241" s="143"/>
      <c r="BD241" s="143"/>
    </row>
    <row r="242" spans="2:56" x14ac:dyDescent="0.2"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42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43"/>
      <c r="AU242" s="143"/>
      <c r="AV242" s="143"/>
      <c r="AW242" s="143"/>
      <c r="AX242" s="143"/>
      <c r="AY242" s="143"/>
      <c r="AZ242" s="143"/>
      <c r="BA242" s="143"/>
      <c r="BB242" s="143"/>
      <c r="BC242" s="143"/>
      <c r="BD242" s="143"/>
    </row>
    <row r="243" spans="2:56" x14ac:dyDescent="0.2"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42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  <c r="AU243" s="143"/>
      <c r="AV243" s="143"/>
      <c r="AW243" s="143"/>
      <c r="AX243" s="143"/>
      <c r="AY243" s="143"/>
      <c r="AZ243" s="143"/>
      <c r="BA243" s="143"/>
      <c r="BB243" s="143"/>
      <c r="BC243" s="143"/>
      <c r="BD243" s="143"/>
    </row>
    <row r="244" spans="2:56" x14ac:dyDescent="0.2"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42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</row>
    <row r="245" spans="2:56" x14ac:dyDescent="0.2"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42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</row>
    <row r="246" spans="2:56" x14ac:dyDescent="0.2"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42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</row>
    <row r="247" spans="2:56" x14ac:dyDescent="0.2"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42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143"/>
      <c r="AU247" s="143"/>
      <c r="AV247" s="143"/>
      <c r="AW247" s="143"/>
      <c r="AX247" s="143"/>
      <c r="AY247" s="143"/>
      <c r="AZ247" s="143"/>
      <c r="BA247" s="143"/>
      <c r="BB247" s="143"/>
      <c r="BC247" s="143"/>
      <c r="BD247" s="143"/>
    </row>
    <row r="248" spans="2:56" x14ac:dyDescent="0.2"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42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143"/>
      <c r="AU248" s="143"/>
      <c r="AV248" s="143"/>
      <c r="AW248" s="143"/>
      <c r="AX248" s="143"/>
      <c r="AY248" s="143"/>
      <c r="AZ248" s="143"/>
      <c r="BA248" s="143"/>
      <c r="BB248" s="143"/>
      <c r="BC248" s="143"/>
      <c r="BD248" s="143"/>
    </row>
    <row r="249" spans="2:56" x14ac:dyDescent="0.2"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42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143"/>
      <c r="AU249" s="143"/>
      <c r="AV249" s="143"/>
      <c r="AW249" s="143"/>
      <c r="AX249" s="143"/>
      <c r="AY249" s="143"/>
      <c r="AZ249" s="143"/>
      <c r="BA249" s="143"/>
      <c r="BB249" s="143"/>
      <c r="BC249" s="143"/>
      <c r="BD249" s="143"/>
    </row>
    <row r="250" spans="2:56" x14ac:dyDescent="0.2"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42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  <c r="AV250" s="143"/>
      <c r="AW250" s="143"/>
      <c r="AX250" s="143"/>
      <c r="AY250" s="143"/>
      <c r="AZ250" s="143"/>
      <c r="BA250" s="143"/>
      <c r="BB250" s="143"/>
      <c r="BC250" s="143"/>
      <c r="BD250" s="143"/>
    </row>
    <row r="251" spans="2:56" x14ac:dyDescent="0.2"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42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  <c r="AU251" s="143"/>
      <c r="AV251" s="143"/>
      <c r="AW251" s="143"/>
      <c r="AX251" s="143"/>
      <c r="AY251" s="143"/>
      <c r="AZ251" s="143"/>
      <c r="BA251" s="143"/>
      <c r="BB251" s="143"/>
      <c r="BC251" s="143"/>
      <c r="BD251" s="143"/>
    </row>
    <row r="252" spans="2:56" x14ac:dyDescent="0.2"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42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  <c r="AU252" s="143"/>
      <c r="AV252" s="143"/>
      <c r="AW252" s="143"/>
      <c r="AX252" s="143"/>
      <c r="AY252" s="143"/>
      <c r="AZ252" s="143"/>
      <c r="BA252" s="143"/>
      <c r="BB252" s="143"/>
      <c r="BC252" s="143"/>
      <c r="BD252" s="143"/>
    </row>
    <row r="253" spans="2:56" x14ac:dyDescent="0.2"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42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  <c r="AU253" s="143"/>
      <c r="AV253" s="143"/>
      <c r="AW253" s="143"/>
      <c r="AX253" s="143"/>
      <c r="AY253" s="143"/>
      <c r="AZ253" s="143"/>
      <c r="BA253" s="143"/>
      <c r="BB253" s="143"/>
      <c r="BC253" s="143"/>
      <c r="BD253" s="143"/>
    </row>
    <row r="254" spans="2:56" x14ac:dyDescent="0.2"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42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43"/>
      <c r="AU254" s="143"/>
      <c r="AV254" s="143"/>
      <c r="AW254" s="143"/>
      <c r="AX254" s="143"/>
      <c r="AY254" s="143"/>
      <c r="AZ254" s="143"/>
      <c r="BA254" s="143"/>
      <c r="BB254" s="143"/>
      <c r="BC254" s="143"/>
      <c r="BD254" s="143"/>
    </row>
    <row r="255" spans="2:56" x14ac:dyDescent="0.2"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42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43"/>
      <c r="AU255" s="143"/>
      <c r="AV255" s="143"/>
      <c r="AW255" s="143"/>
      <c r="AX255" s="143"/>
      <c r="AY255" s="143"/>
      <c r="AZ255" s="143"/>
      <c r="BA255" s="143"/>
      <c r="BB255" s="143"/>
      <c r="BC255" s="143"/>
      <c r="BD255" s="143"/>
    </row>
    <row r="256" spans="2:56" x14ac:dyDescent="0.2"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42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  <c r="AT256" s="143"/>
      <c r="AU256" s="143"/>
      <c r="AV256" s="143"/>
      <c r="AW256" s="143"/>
      <c r="AX256" s="143"/>
      <c r="AY256" s="143"/>
      <c r="AZ256" s="143"/>
      <c r="BA256" s="143"/>
      <c r="BB256" s="143"/>
      <c r="BC256" s="143"/>
      <c r="BD256" s="143"/>
    </row>
    <row r="257" spans="2:56" x14ac:dyDescent="0.2"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42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143"/>
      <c r="AU257" s="143"/>
      <c r="AV257" s="143"/>
      <c r="AW257" s="143"/>
      <c r="AX257" s="143"/>
      <c r="AY257" s="143"/>
      <c r="AZ257" s="143"/>
      <c r="BA257" s="143"/>
      <c r="BB257" s="143"/>
      <c r="BC257" s="143"/>
      <c r="BD257" s="143"/>
    </row>
    <row r="258" spans="2:56" x14ac:dyDescent="0.2"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42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  <c r="AU258" s="143"/>
      <c r="AV258" s="143"/>
      <c r="AW258" s="143"/>
      <c r="AX258" s="143"/>
      <c r="AY258" s="143"/>
      <c r="AZ258" s="143"/>
      <c r="BA258" s="143"/>
      <c r="BB258" s="143"/>
      <c r="BC258" s="143"/>
      <c r="BD258" s="143"/>
    </row>
    <row r="259" spans="2:56" x14ac:dyDescent="0.2"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42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  <c r="AU259" s="143"/>
      <c r="AV259" s="143"/>
      <c r="AW259" s="143"/>
      <c r="AX259" s="143"/>
      <c r="AY259" s="143"/>
      <c r="AZ259" s="143"/>
      <c r="BA259" s="143"/>
      <c r="BB259" s="143"/>
      <c r="BC259" s="143"/>
      <c r="BD259" s="143"/>
    </row>
    <row r="260" spans="2:56" x14ac:dyDescent="0.2"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42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43"/>
      <c r="AU260" s="143"/>
      <c r="AV260" s="143"/>
      <c r="AW260" s="143"/>
      <c r="AX260" s="143"/>
      <c r="AY260" s="143"/>
      <c r="AZ260" s="143"/>
      <c r="BA260" s="143"/>
      <c r="BB260" s="143"/>
      <c r="BC260" s="143"/>
      <c r="BD260" s="143"/>
    </row>
    <row r="261" spans="2:56" x14ac:dyDescent="0.2"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42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43"/>
      <c r="AU261" s="143"/>
      <c r="AV261" s="143"/>
      <c r="AW261" s="143"/>
      <c r="AX261" s="143"/>
      <c r="AY261" s="143"/>
      <c r="AZ261" s="143"/>
      <c r="BA261" s="143"/>
      <c r="BB261" s="143"/>
      <c r="BC261" s="143"/>
      <c r="BD261" s="143"/>
    </row>
    <row r="262" spans="2:56" x14ac:dyDescent="0.2"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42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43"/>
      <c r="AU262" s="143"/>
      <c r="AV262" s="143"/>
      <c r="AW262" s="143"/>
      <c r="AX262" s="143"/>
      <c r="AY262" s="143"/>
      <c r="AZ262" s="143"/>
      <c r="BA262" s="143"/>
      <c r="BB262" s="143"/>
      <c r="BC262" s="143"/>
      <c r="BD262" s="143"/>
    </row>
    <row r="263" spans="2:56" x14ac:dyDescent="0.2"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42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  <c r="AT263" s="143"/>
      <c r="AU263" s="143"/>
      <c r="AV263" s="143"/>
      <c r="AW263" s="143"/>
      <c r="AX263" s="143"/>
      <c r="AY263" s="143"/>
      <c r="AZ263" s="143"/>
      <c r="BA263" s="143"/>
      <c r="BB263" s="143"/>
      <c r="BC263" s="143"/>
      <c r="BD263" s="143"/>
    </row>
    <row r="264" spans="2:56" x14ac:dyDescent="0.2"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42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  <c r="AT264" s="143"/>
      <c r="AU264" s="143"/>
      <c r="AV264" s="143"/>
      <c r="AW264" s="143"/>
      <c r="AX264" s="143"/>
      <c r="AY264" s="143"/>
      <c r="AZ264" s="143"/>
      <c r="BA264" s="143"/>
      <c r="BB264" s="143"/>
      <c r="BC264" s="143"/>
      <c r="BD264" s="143"/>
    </row>
    <row r="265" spans="2:56" x14ac:dyDescent="0.2"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42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  <c r="AT265" s="143"/>
      <c r="AU265" s="143"/>
      <c r="AV265" s="143"/>
      <c r="AW265" s="143"/>
      <c r="AX265" s="143"/>
      <c r="AY265" s="143"/>
      <c r="AZ265" s="143"/>
      <c r="BA265" s="143"/>
      <c r="BB265" s="143"/>
      <c r="BC265" s="143"/>
      <c r="BD265" s="143"/>
    </row>
    <row r="266" spans="2:56" x14ac:dyDescent="0.2"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42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  <c r="AT266" s="143"/>
      <c r="AU266" s="143"/>
      <c r="AV266" s="143"/>
      <c r="AW266" s="143"/>
      <c r="AX266" s="143"/>
      <c r="AY266" s="143"/>
      <c r="AZ266" s="143"/>
      <c r="BA266" s="143"/>
      <c r="BB266" s="143"/>
      <c r="BC266" s="143"/>
      <c r="BD266" s="143"/>
    </row>
    <row r="267" spans="2:56" x14ac:dyDescent="0.2"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42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143"/>
      <c r="AU267" s="143"/>
      <c r="AV267" s="143"/>
      <c r="AW267" s="143"/>
      <c r="AX267" s="143"/>
      <c r="AY267" s="143"/>
      <c r="AZ267" s="143"/>
      <c r="BA267" s="143"/>
      <c r="BB267" s="143"/>
      <c r="BC267" s="143"/>
      <c r="BD267" s="143"/>
    </row>
    <row r="268" spans="2:56" x14ac:dyDescent="0.2"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42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  <c r="AQ268" s="143"/>
      <c r="AR268" s="143"/>
      <c r="AS268" s="143"/>
      <c r="AT268" s="143"/>
      <c r="AU268" s="143"/>
      <c r="AV268" s="143"/>
      <c r="AW268" s="143"/>
      <c r="AX268" s="143"/>
      <c r="AY268" s="143"/>
      <c r="AZ268" s="143"/>
      <c r="BA268" s="143"/>
      <c r="BB268" s="143"/>
      <c r="BC268" s="143"/>
      <c r="BD268" s="143"/>
    </row>
    <row r="269" spans="2:56" x14ac:dyDescent="0.2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14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</row>
    <row r="270" spans="2:56" x14ac:dyDescent="0.2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14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143"/>
      <c r="AU270" s="143"/>
      <c r="AV270" s="143"/>
      <c r="AW270" s="143"/>
      <c r="AX270" s="143"/>
      <c r="AY270" s="143"/>
      <c r="AZ270" s="143"/>
      <c r="BA270" s="143"/>
      <c r="BB270" s="143"/>
      <c r="BC270" s="143"/>
      <c r="BD270" s="143"/>
    </row>
    <row r="271" spans="2:56" x14ac:dyDescent="0.2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14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  <c r="AT271" s="143"/>
      <c r="AU271" s="143"/>
      <c r="AV271" s="143"/>
      <c r="AW271" s="143"/>
      <c r="AX271" s="143"/>
      <c r="AY271" s="143"/>
      <c r="AZ271" s="143"/>
      <c r="BA271" s="143"/>
      <c r="BB271" s="143"/>
      <c r="BC271" s="143"/>
      <c r="BD271" s="143"/>
    </row>
    <row r="272" spans="2:56" x14ac:dyDescent="0.2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14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  <c r="AV272" s="143"/>
      <c r="AW272" s="143"/>
      <c r="AX272" s="143"/>
      <c r="AY272" s="143"/>
      <c r="AZ272" s="143"/>
      <c r="BA272" s="143"/>
      <c r="BB272" s="143"/>
      <c r="BC272" s="143"/>
      <c r="BD272" s="143"/>
    </row>
    <row r="273" spans="2:56" x14ac:dyDescent="0.2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143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  <c r="AV273" s="143"/>
      <c r="AW273" s="143"/>
      <c r="AX273" s="143"/>
      <c r="AY273" s="143"/>
      <c r="AZ273" s="143"/>
      <c r="BA273" s="143"/>
      <c r="BB273" s="143"/>
      <c r="BC273" s="143"/>
      <c r="BD273" s="143"/>
    </row>
    <row r="274" spans="2:56" x14ac:dyDescent="0.2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14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</row>
    <row r="275" spans="2:56" x14ac:dyDescent="0.2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14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</row>
    <row r="276" spans="2:56" x14ac:dyDescent="0.2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14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3"/>
      <c r="AU276" s="143"/>
      <c r="AV276" s="143"/>
      <c r="AW276" s="143"/>
      <c r="AX276" s="143"/>
      <c r="AY276" s="143"/>
      <c r="AZ276" s="143"/>
      <c r="BA276" s="143"/>
      <c r="BB276" s="143"/>
      <c r="BC276" s="143"/>
      <c r="BD276" s="143"/>
    </row>
    <row r="277" spans="2:56" x14ac:dyDescent="0.2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14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143"/>
      <c r="AU277" s="143"/>
      <c r="AV277" s="143"/>
      <c r="AW277" s="143"/>
      <c r="AX277" s="143"/>
      <c r="AY277" s="143"/>
      <c r="AZ277" s="143"/>
      <c r="BA277" s="143"/>
      <c r="BB277" s="143"/>
      <c r="BC277" s="143"/>
      <c r="BD277" s="143"/>
    </row>
    <row r="278" spans="2:56" x14ac:dyDescent="0.2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14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143"/>
      <c r="AU278" s="143"/>
      <c r="AV278" s="143"/>
      <c r="AW278" s="143"/>
      <c r="AX278" s="143"/>
      <c r="AY278" s="143"/>
      <c r="AZ278" s="143"/>
      <c r="BA278" s="143"/>
      <c r="BB278" s="143"/>
      <c r="BC278" s="143"/>
      <c r="BD278" s="143"/>
    </row>
    <row r="279" spans="2:56" x14ac:dyDescent="0.2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14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143"/>
      <c r="AZ279" s="143"/>
      <c r="BA279" s="143"/>
      <c r="BB279" s="143"/>
      <c r="BC279" s="143"/>
      <c r="BD279" s="143"/>
    </row>
    <row r="280" spans="2:56" x14ac:dyDescent="0.2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14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</row>
    <row r="281" spans="2:56" x14ac:dyDescent="0.2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14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</row>
    <row r="282" spans="2:56" x14ac:dyDescent="0.2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14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</row>
    <row r="283" spans="2:56" x14ac:dyDescent="0.2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14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</row>
    <row r="284" spans="2:56" x14ac:dyDescent="0.2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14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  <c r="AV284" s="143"/>
      <c r="AW284" s="143"/>
      <c r="AX284" s="143"/>
      <c r="AY284" s="143"/>
      <c r="AZ284" s="143"/>
      <c r="BA284" s="143"/>
      <c r="BB284" s="143"/>
      <c r="BC284" s="143"/>
      <c r="BD284" s="143"/>
    </row>
    <row r="285" spans="2:56" x14ac:dyDescent="0.2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143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</row>
    <row r="286" spans="2:56" x14ac:dyDescent="0.2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14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</row>
    <row r="287" spans="2:56" x14ac:dyDescent="0.2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14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</row>
    <row r="288" spans="2:56" x14ac:dyDescent="0.2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14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</row>
    <row r="289" spans="2:56" x14ac:dyDescent="0.2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14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</row>
    <row r="290" spans="2:56" x14ac:dyDescent="0.2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14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  <c r="AV290" s="143"/>
      <c r="AW290" s="143"/>
      <c r="AX290" s="143"/>
      <c r="AY290" s="143"/>
      <c r="AZ290" s="143"/>
      <c r="BA290" s="143"/>
      <c r="BB290" s="143"/>
      <c r="BC290" s="143"/>
      <c r="BD290" s="143"/>
    </row>
    <row r="291" spans="2:56" x14ac:dyDescent="0.2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14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  <c r="AV291" s="143"/>
      <c r="AW291" s="143"/>
      <c r="AX291" s="143"/>
      <c r="AY291" s="143"/>
      <c r="AZ291" s="143"/>
      <c r="BA291" s="143"/>
      <c r="BB291" s="143"/>
      <c r="BC291" s="143"/>
      <c r="BD291" s="143"/>
    </row>
    <row r="292" spans="2:56" x14ac:dyDescent="0.2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14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143"/>
      <c r="AU292" s="143"/>
      <c r="AV292" s="143"/>
      <c r="AW292" s="143"/>
      <c r="AX292" s="143"/>
      <c r="AY292" s="143"/>
      <c r="AZ292" s="143"/>
      <c r="BA292" s="143"/>
      <c r="BB292" s="143"/>
      <c r="BC292" s="143"/>
      <c r="BD292" s="143"/>
    </row>
    <row r="293" spans="2:56" x14ac:dyDescent="0.2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14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  <c r="AT293" s="143"/>
      <c r="AU293" s="143"/>
      <c r="AV293" s="143"/>
      <c r="AW293" s="143"/>
      <c r="AX293" s="143"/>
      <c r="AY293" s="143"/>
      <c r="AZ293" s="143"/>
      <c r="BA293" s="143"/>
      <c r="BB293" s="143"/>
      <c r="BC293" s="143"/>
      <c r="BD293" s="143"/>
    </row>
    <row r="294" spans="2:56" x14ac:dyDescent="0.2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14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  <c r="AV294" s="143"/>
      <c r="AW294" s="143"/>
      <c r="AX294" s="143"/>
      <c r="AY294" s="143"/>
      <c r="AZ294" s="143"/>
      <c r="BA294" s="143"/>
      <c r="BB294" s="143"/>
      <c r="BC294" s="143"/>
      <c r="BD294" s="143"/>
    </row>
    <row r="295" spans="2:56" x14ac:dyDescent="0.2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14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  <c r="AT295" s="143"/>
      <c r="AU295" s="143"/>
      <c r="AV295" s="143"/>
      <c r="AW295" s="143"/>
      <c r="AX295" s="143"/>
      <c r="AY295" s="143"/>
      <c r="AZ295" s="143"/>
      <c r="BA295" s="143"/>
      <c r="BB295" s="143"/>
      <c r="BC295" s="143"/>
      <c r="BD295" s="143"/>
    </row>
    <row r="296" spans="2:56" x14ac:dyDescent="0.2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14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  <c r="AQ296" s="143"/>
      <c r="AR296" s="143"/>
      <c r="AS296" s="143"/>
      <c r="AT296" s="143"/>
      <c r="AU296" s="143"/>
      <c r="AV296" s="143"/>
      <c r="AW296" s="143"/>
      <c r="AX296" s="143"/>
      <c r="AY296" s="143"/>
      <c r="AZ296" s="143"/>
      <c r="BA296" s="143"/>
      <c r="BB296" s="143"/>
      <c r="BC296" s="143"/>
      <c r="BD296" s="143"/>
    </row>
    <row r="297" spans="2:56" x14ac:dyDescent="0.2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14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  <c r="AQ297" s="143"/>
      <c r="AR297" s="143"/>
      <c r="AS297" s="143"/>
      <c r="AT297" s="143"/>
      <c r="AU297" s="143"/>
      <c r="AV297" s="143"/>
      <c r="AW297" s="143"/>
      <c r="AX297" s="143"/>
      <c r="AY297" s="143"/>
      <c r="AZ297" s="143"/>
      <c r="BA297" s="143"/>
      <c r="BB297" s="143"/>
      <c r="BC297" s="143"/>
      <c r="BD297" s="143"/>
    </row>
    <row r="298" spans="2:56" x14ac:dyDescent="0.2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14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  <c r="AT298" s="143"/>
      <c r="AU298" s="143"/>
      <c r="AV298" s="143"/>
      <c r="AW298" s="143"/>
      <c r="AX298" s="143"/>
      <c r="AY298" s="143"/>
      <c r="AZ298" s="143"/>
      <c r="BA298" s="143"/>
      <c r="BB298" s="143"/>
      <c r="BC298" s="143"/>
      <c r="BD298" s="143"/>
    </row>
    <row r="299" spans="2:56" x14ac:dyDescent="0.2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14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  <c r="AQ299" s="143"/>
      <c r="AR299" s="143"/>
      <c r="AS299" s="143"/>
      <c r="AT299" s="143"/>
      <c r="AU299" s="143"/>
      <c r="AV299" s="143"/>
      <c r="AW299" s="143"/>
      <c r="AX299" s="143"/>
      <c r="AY299" s="143"/>
      <c r="AZ299" s="143"/>
      <c r="BA299" s="143"/>
      <c r="BB299" s="143"/>
      <c r="BC299" s="143"/>
      <c r="BD299" s="143"/>
    </row>
    <row r="300" spans="2:56" x14ac:dyDescent="0.2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14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  <c r="AQ300" s="143"/>
      <c r="AR300" s="143"/>
      <c r="AS300" s="143"/>
      <c r="AT300" s="143"/>
      <c r="AU300" s="143"/>
      <c r="AV300" s="143"/>
      <c r="AW300" s="143"/>
      <c r="AX300" s="143"/>
      <c r="AY300" s="143"/>
      <c r="AZ300" s="143"/>
      <c r="BA300" s="143"/>
      <c r="BB300" s="143"/>
      <c r="BC300" s="143"/>
      <c r="BD300" s="143"/>
    </row>
    <row r="301" spans="2:56" x14ac:dyDescent="0.2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14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  <c r="AT301" s="143"/>
      <c r="AU301" s="143"/>
      <c r="AV301" s="143"/>
      <c r="AW301" s="143"/>
      <c r="AX301" s="143"/>
      <c r="AY301" s="143"/>
      <c r="AZ301" s="143"/>
      <c r="BA301" s="143"/>
      <c r="BB301" s="143"/>
      <c r="BC301" s="143"/>
      <c r="BD301" s="143"/>
    </row>
    <row r="302" spans="2:56" x14ac:dyDescent="0.2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14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  <c r="AQ302" s="143"/>
      <c r="AR302" s="143"/>
      <c r="AS302" s="143"/>
      <c r="AT302" s="143"/>
      <c r="AU302" s="143"/>
      <c r="AV302" s="143"/>
      <c r="AW302" s="143"/>
      <c r="AX302" s="143"/>
      <c r="AY302" s="143"/>
      <c r="AZ302" s="143"/>
      <c r="BA302" s="143"/>
      <c r="BB302" s="143"/>
      <c r="BC302" s="143"/>
      <c r="BD302" s="143"/>
    </row>
    <row r="303" spans="2:56" x14ac:dyDescent="0.2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14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  <c r="AT303" s="143"/>
      <c r="AU303" s="143"/>
      <c r="AV303" s="143"/>
      <c r="AW303" s="143"/>
      <c r="AX303" s="143"/>
      <c r="AY303" s="143"/>
      <c r="AZ303" s="143"/>
      <c r="BA303" s="143"/>
      <c r="BB303" s="143"/>
      <c r="BC303" s="143"/>
      <c r="BD303" s="143"/>
    </row>
    <row r="304" spans="2:56" x14ac:dyDescent="0.2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14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  <c r="AQ304" s="143"/>
      <c r="AR304" s="143"/>
      <c r="AS304" s="143"/>
      <c r="AT304" s="143"/>
      <c r="AU304" s="143"/>
      <c r="AV304" s="143"/>
      <c r="AW304" s="143"/>
      <c r="AX304" s="143"/>
      <c r="AY304" s="143"/>
      <c r="AZ304" s="143"/>
      <c r="BA304" s="143"/>
      <c r="BB304" s="143"/>
      <c r="BC304" s="143"/>
      <c r="BD304" s="143"/>
    </row>
    <row r="305" spans="2:56" x14ac:dyDescent="0.2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14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  <c r="AQ305" s="143"/>
      <c r="AR305" s="143"/>
      <c r="AS305" s="143"/>
      <c r="AT305" s="143"/>
      <c r="AU305" s="143"/>
      <c r="AV305" s="143"/>
      <c r="AW305" s="143"/>
      <c r="AX305" s="143"/>
      <c r="AY305" s="143"/>
      <c r="AZ305" s="143"/>
      <c r="BA305" s="143"/>
      <c r="BB305" s="143"/>
      <c r="BC305" s="143"/>
      <c r="BD305" s="143"/>
    </row>
  </sheetData>
  <mergeCells count="11">
    <mergeCell ref="AD6:AD7"/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C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15EF-9C6D-4D90-9397-498790802B54}">
  <dimension ref="A1:AF263"/>
  <sheetViews>
    <sheetView showGridLines="0" topLeftCell="G1" zoomScaleNormal="100" workbookViewId="0">
      <selection activeCell="X30" sqref="X30"/>
    </sheetView>
  </sheetViews>
  <sheetFormatPr baseColWidth="10" defaultColWidth="11.42578125" defaultRowHeight="12.75" x14ac:dyDescent="0.2"/>
  <cols>
    <col min="1" max="1" width="3.42578125" style="190" customWidth="1"/>
    <col min="2" max="2" width="92.5703125" style="190" customWidth="1"/>
    <col min="3" max="10" width="11.140625" style="190" customWidth="1"/>
    <col min="11" max="11" width="13.42578125" style="190" bestFit="1" customWidth="1"/>
    <col min="12" max="13" width="11.140625" style="190" customWidth="1"/>
    <col min="14" max="14" width="13.42578125" style="190" bestFit="1" customWidth="1"/>
    <col min="15" max="15" width="11.7109375" style="190" customWidth="1"/>
    <col min="16" max="16" width="10.5703125" style="244" customWidth="1"/>
    <col min="17" max="17" width="11.28515625" style="244" bestFit="1" customWidth="1"/>
    <col min="18" max="23" width="11.28515625" style="244" customWidth="1"/>
    <col min="24" max="26" width="14.5703125" style="244" customWidth="1"/>
    <col min="27" max="27" width="13.42578125" style="244" bestFit="1" customWidth="1"/>
    <col min="28" max="28" width="17.5703125" style="190" customWidth="1"/>
    <col min="29" max="29" width="12" style="190" bestFit="1" customWidth="1"/>
    <col min="30" max="30" width="12.42578125" style="190" bestFit="1" customWidth="1"/>
    <col min="31" max="31" width="13.85546875" style="190" bestFit="1" customWidth="1"/>
    <col min="32" max="16384" width="11.42578125" style="190"/>
  </cols>
  <sheetData>
    <row r="1" spans="2:32" ht="15.75" x14ac:dyDescent="0.25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</row>
    <row r="2" spans="2:32" ht="14.25" customHeight="1" x14ac:dyDescent="0.2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1"/>
      <c r="AC2" s="191"/>
      <c r="AD2" s="191"/>
    </row>
    <row r="3" spans="2:32" s="194" customFormat="1" ht="15" x14ac:dyDescent="0.2">
      <c r="B3" s="193" t="s">
        <v>113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</row>
    <row r="4" spans="2:32" s="194" customFormat="1" ht="17.25" customHeight="1" x14ac:dyDescent="0.2">
      <c r="B4" s="195" t="s">
        <v>114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</row>
    <row r="5" spans="2:32" s="194" customFormat="1" ht="14.25" customHeight="1" x14ac:dyDescent="0.2">
      <c r="B5" s="195" t="s">
        <v>3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2:32" s="194" customFormat="1" ht="22.5" customHeight="1" x14ac:dyDescent="0.2">
      <c r="B6" s="196" t="s">
        <v>4</v>
      </c>
      <c r="C6" s="197">
        <v>2022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6">
        <v>2022</v>
      </c>
      <c r="P6" s="197">
        <v>2023</v>
      </c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6">
        <v>2023</v>
      </c>
      <c r="AC6" s="197" t="s">
        <v>5</v>
      </c>
      <c r="AD6" s="199"/>
    </row>
    <row r="7" spans="2:32" ht="24" customHeight="1" x14ac:dyDescent="0.2">
      <c r="B7" s="200"/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2" t="s">
        <v>17</v>
      </c>
      <c r="O7" s="200"/>
      <c r="P7" s="12" t="s">
        <v>6</v>
      </c>
      <c r="Q7" s="12" t="s">
        <v>7</v>
      </c>
      <c r="R7" s="12" t="s">
        <v>8</v>
      </c>
      <c r="S7" s="12" t="s">
        <v>9</v>
      </c>
      <c r="T7" s="12" t="s">
        <v>10</v>
      </c>
      <c r="U7" s="12" t="s">
        <v>11</v>
      </c>
      <c r="V7" s="12" t="s">
        <v>12</v>
      </c>
      <c r="W7" s="12" t="s">
        <v>13</v>
      </c>
      <c r="X7" s="12" t="s">
        <v>14</v>
      </c>
      <c r="Y7" s="12" t="s">
        <v>15</v>
      </c>
      <c r="Z7" s="12" t="s">
        <v>16</v>
      </c>
      <c r="AA7" s="12" t="s">
        <v>17</v>
      </c>
      <c r="AB7" s="200"/>
      <c r="AC7" s="201" t="s">
        <v>18</v>
      </c>
      <c r="AD7" s="202" t="s">
        <v>19</v>
      </c>
    </row>
    <row r="8" spans="2:32" ht="18" customHeight="1" x14ac:dyDescent="0.2">
      <c r="B8" s="203" t="s">
        <v>20</v>
      </c>
      <c r="C8" s="204">
        <f t="shared" ref="C8:N8" si="0">+C9+C14+C26</f>
        <v>1634.2999999999997</v>
      </c>
      <c r="D8" s="204">
        <f t="shared" si="0"/>
        <v>1914.6</v>
      </c>
      <c r="E8" s="204">
        <f t="shared" si="0"/>
        <v>1551.3000000000002</v>
      </c>
      <c r="F8" s="204">
        <f t="shared" si="0"/>
        <v>1339.8999999999999</v>
      </c>
      <c r="G8" s="204">
        <f t="shared" si="0"/>
        <v>1856.8</v>
      </c>
      <c r="H8" s="204">
        <f t="shared" si="0"/>
        <v>1694.3</v>
      </c>
      <c r="I8" s="204">
        <f t="shared" si="0"/>
        <v>1722.8</v>
      </c>
      <c r="J8" s="204">
        <f t="shared" si="0"/>
        <v>1835.3</v>
      </c>
      <c r="K8" s="204">
        <f t="shared" si="0"/>
        <v>1387.4</v>
      </c>
      <c r="L8" s="204">
        <f t="shared" si="0"/>
        <v>1527.6</v>
      </c>
      <c r="M8" s="204">
        <f t="shared" si="0"/>
        <v>1349.6000000000001</v>
      </c>
      <c r="N8" s="204">
        <f t="shared" si="0"/>
        <v>2440.1999999999994</v>
      </c>
      <c r="O8" s="204">
        <f>SUM(C8:N8)</f>
        <v>20254.099999999995</v>
      </c>
      <c r="P8" s="204">
        <f t="shared" ref="P8:AB8" si="1">+P9+P14+P26</f>
        <v>1907.7</v>
      </c>
      <c r="Q8" s="204">
        <f t="shared" si="1"/>
        <v>3118.1000000000004</v>
      </c>
      <c r="R8" s="204">
        <f t="shared" si="1"/>
        <v>2738.9999999999995</v>
      </c>
      <c r="S8" s="204">
        <f t="shared" si="1"/>
        <v>2158.5</v>
      </c>
      <c r="T8" s="204">
        <f t="shared" si="1"/>
        <v>2411.1</v>
      </c>
      <c r="U8" s="204">
        <f t="shared" si="1"/>
        <v>3092.7</v>
      </c>
      <c r="V8" s="204">
        <f t="shared" si="1"/>
        <v>2941.7000000000003</v>
      </c>
      <c r="W8" s="204">
        <f t="shared" si="1"/>
        <v>2508.1999999999998</v>
      </c>
      <c r="X8" s="204">
        <f t="shared" si="1"/>
        <v>2006.5</v>
      </c>
      <c r="Y8" s="204">
        <f t="shared" si="1"/>
        <v>2137.1000000000004</v>
      </c>
      <c r="Z8" s="204">
        <f t="shared" si="1"/>
        <v>2347.7000000000003</v>
      </c>
      <c r="AA8" s="204">
        <f t="shared" si="1"/>
        <v>1563.1999999999998</v>
      </c>
      <c r="AB8" s="204">
        <f t="shared" si="1"/>
        <v>28931.500000000004</v>
      </c>
      <c r="AC8" s="40">
        <f t="shared" ref="AC8:AC32" si="2">+AB8-O8</f>
        <v>8677.4000000000087</v>
      </c>
      <c r="AD8" s="40">
        <f t="shared" ref="AD8:AD16" si="3">+AC8/O8*100</f>
        <v>42.842683703546498</v>
      </c>
      <c r="AF8" s="205"/>
    </row>
    <row r="9" spans="2:32" ht="18" customHeight="1" x14ac:dyDescent="0.2">
      <c r="B9" s="206" t="s">
        <v>21</v>
      </c>
      <c r="C9" s="22">
        <f t="shared" ref="C9:R12" si="4">+C10</f>
        <v>8.6</v>
      </c>
      <c r="D9" s="22">
        <f t="shared" si="4"/>
        <v>8.1999999999999993</v>
      </c>
      <c r="E9" s="22">
        <f t="shared" si="4"/>
        <v>9.4</v>
      </c>
      <c r="F9" s="22">
        <f t="shared" si="4"/>
        <v>7.8</v>
      </c>
      <c r="G9" s="22">
        <f t="shared" si="4"/>
        <v>8.3000000000000007</v>
      </c>
      <c r="H9" s="22">
        <f t="shared" si="4"/>
        <v>15.1</v>
      </c>
      <c r="I9" s="22">
        <f t="shared" si="4"/>
        <v>11.3</v>
      </c>
      <c r="J9" s="22">
        <f t="shared" si="4"/>
        <v>9.8000000000000007</v>
      </c>
      <c r="K9" s="22">
        <f t="shared" si="4"/>
        <v>9.5</v>
      </c>
      <c r="L9" s="22">
        <f t="shared" si="4"/>
        <v>11.3</v>
      </c>
      <c r="M9" s="22">
        <f t="shared" si="4"/>
        <v>21.3</v>
      </c>
      <c r="N9" s="22">
        <f t="shared" si="4"/>
        <v>13.2</v>
      </c>
      <c r="O9" s="22">
        <f t="shared" si="4"/>
        <v>133.79999999999998</v>
      </c>
      <c r="P9" s="22">
        <f t="shared" si="4"/>
        <v>12.8</v>
      </c>
      <c r="Q9" s="22">
        <f t="shared" si="4"/>
        <v>11.3</v>
      </c>
      <c r="R9" s="22">
        <f t="shared" si="4"/>
        <v>19.100000000000001</v>
      </c>
      <c r="S9" s="22">
        <f t="shared" ref="M9:AB12" si="5">+S10</f>
        <v>9.9</v>
      </c>
      <c r="T9" s="22">
        <f t="shared" si="5"/>
        <v>11.7</v>
      </c>
      <c r="U9" s="22">
        <f t="shared" si="5"/>
        <v>13.7</v>
      </c>
      <c r="V9" s="22">
        <f t="shared" si="5"/>
        <v>12.8</v>
      </c>
      <c r="W9" s="22">
        <f t="shared" si="5"/>
        <v>11</v>
      </c>
      <c r="X9" s="22">
        <f t="shared" si="5"/>
        <v>3.6</v>
      </c>
      <c r="Y9" s="22">
        <f t="shared" si="5"/>
        <v>14.8</v>
      </c>
      <c r="Z9" s="22">
        <f t="shared" si="5"/>
        <v>21.7</v>
      </c>
      <c r="AA9" s="22">
        <f t="shared" si="5"/>
        <v>17.8</v>
      </c>
      <c r="AB9" s="22">
        <f t="shared" si="5"/>
        <v>160.19999999999999</v>
      </c>
      <c r="AC9" s="23">
        <f t="shared" si="2"/>
        <v>26.400000000000006</v>
      </c>
      <c r="AD9" s="23">
        <f t="shared" si="3"/>
        <v>19.730941704035882</v>
      </c>
      <c r="AF9" s="205"/>
    </row>
    <row r="10" spans="2:32" ht="18" customHeight="1" x14ac:dyDescent="0.2">
      <c r="B10" s="206" t="s">
        <v>22</v>
      </c>
      <c r="C10" s="22">
        <f t="shared" si="4"/>
        <v>8.6</v>
      </c>
      <c r="D10" s="22">
        <f t="shared" si="4"/>
        <v>8.1999999999999993</v>
      </c>
      <c r="E10" s="22">
        <f t="shared" si="4"/>
        <v>9.4</v>
      </c>
      <c r="F10" s="22">
        <f t="shared" si="4"/>
        <v>7.8</v>
      </c>
      <c r="G10" s="22">
        <f t="shared" si="4"/>
        <v>8.3000000000000007</v>
      </c>
      <c r="H10" s="22">
        <f t="shared" si="4"/>
        <v>15.1</v>
      </c>
      <c r="I10" s="22">
        <f t="shared" si="4"/>
        <v>11.3</v>
      </c>
      <c r="J10" s="22">
        <f t="shared" si="4"/>
        <v>9.8000000000000007</v>
      </c>
      <c r="K10" s="22">
        <f t="shared" si="4"/>
        <v>9.5</v>
      </c>
      <c r="L10" s="22">
        <f t="shared" si="4"/>
        <v>11.3</v>
      </c>
      <c r="M10" s="22">
        <f t="shared" si="5"/>
        <v>21.3</v>
      </c>
      <c r="N10" s="22">
        <f t="shared" si="5"/>
        <v>13.2</v>
      </c>
      <c r="O10" s="22">
        <f t="shared" si="5"/>
        <v>133.79999999999998</v>
      </c>
      <c r="P10" s="22">
        <f t="shared" si="5"/>
        <v>12.8</v>
      </c>
      <c r="Q10" s="22">
        <f t="shared" si="5"/>
        <v>11.3</v>
      </c>
      <c r="R10" s="22">
        <f t="shared" si="5"/>
        <v>19.100000000000001</v>
      </c>
      <c r="S10" s="22">
        <f t="shared" si="5"/>
        <v>9.9</v>
      </c>
      <c r="T10" s="22">
        <f t="shared" si="5"/>
        <v>11.7</v>
      </c>
      <c r="U10" s="22">
        <f t="shared" si="5"/>
        <v>13.7</v>
      </c>
      <c r="V10" s="22">
        <f t="shared" si="5"/>
        <v>12.8</v>
      </c>
      <c r="W10" s="22">
        <f t="shared" si="5"/>
        <v>11</v>
      </c>
      <c r="X10" s="22">
        <f t="shared" si="5"/>
        <v>3.6</v>
      </c>
      <c r="Y10" s="22">
        <f t="shared" si="5"/>
        <v>14.8</v>
      </c>
      <c r="Z10" s="22">
        <f t="shared" si="5"/>
        <v>21.7</v>
      </c>
      <c r="AA10" s="22">
        <f t="shared" si="5"/>
        <v>17.8</v>
      </c>
      <c r="AB10" s="22">
        <f t="shared" si="5"/>
        <v>160.19999999999999</v>
      </c>
      <c r="AC10" s="23">
        <f t="shared" si="2"/>
        <v>26.400000000000006</v>
      </c>
      <c r="AD10" s="23">
        <f t="shared" si="3"/>
        <v>19.730941704035882</v>
      </c>
      <c r="AF10" s="205"/>
    </row>
    <row r="11" spans="2:32" ht="18" customHeight="1" x14ac:dyDescent="0.2">
      <c r="B11" s="207" t="s">
        <v>26</v>
      </c>
      <c r="C11" s="22">
        <f t="shared" si="4"/>
        <v>8.6</v>
      </c>
      <c r="D11" s="23">
        <f t="shared" si="4"/>
        <v>8.1999999999999993</v>
      </c>
      <c r="E11" s="23">
        <f t="shared" si="4"/>
        <v>9.4</v>
      </c>
      <c r="F11" s="23">
        <f t="shared" si="4"/>
        <v>7.8</v>
      </c>
      <c r="G11" s="23">
        <f t="shared" si="4"/>
        <v>8.3000000000000007</v>
      </c>
      <c r="H11" s="23">
        <f t="shared" si="4"/>
        <v>15.1</v>
      </c>
      <c r="I11" s="23">
        <f t="shared" si="4"/>
        <v>11.3</v>
      </c>
      <c r="J11" s="23">
        <f t="shared" si="4"/>
        <v>9.8000000000000007</v>
      </c>
      <c r="K11" s="23">
        <f t="shared" si="4"/>
        <v>9.5</v>
      </c>
      <c r="L11" s="23">
        <f t="shared" si="4"/>
        <v>11.3</v>
      </c>
      <c r="M11" s="23">
        <f t="shared" si="5"/>
        <v>21.3</v>
      </c>
      <c r="N11" s="23">
        <f t="shared" si="5"/>
        <v>13.2</v>
      </c>
      <c r="O11" s="23">
        <f t="shared" si="5"/>
        <v>133.79999999999998</v>
      </c>
      <c r="P11" s="22">
        <f t="shared" si="5"/>
        <v>12.8</v>
      </c>
      <c r="Q11" s="23">
        <f t="shared" si="5"/>
        <v>11.3</v>
      </c>
      <c r="R11" s="23">
        <f t="shared" si="5"/>
        <v>19.100000000000001</v>
      </c>
      <c r="S11" s="23">
        <f t="shared" si="5"/>
        <v>9.9</v>
      </c>
      <c r="T11" s="23">
        <f t="shared" si="5"/>
        <v>11.7</v>
      </c>
      <c r="U11" s="23">
        <f t="shared" si="5"/>
        <v>13.7</v>
      </c>
      <c r="V11" s="23">
        <f t="shared" si="5"/>
        <v>12.8</v>
      </c>
      <c r="W11" s="23">
        <f t="shared" si="5"/>
        <v>11</v>
      </c>
      <c r="X11" s="23">
        <f t="shared" si="5"/>
        <v>3.6</v>
      </c>
      <c r="Y11" s="23">
        <f t="shared" si="5"/>
        <v>14.8</v>
      </c>
      <c r="Z11" s="23">
        <f t="shared" si="5"/>
        <v>21.7</v>
      </c>
      <c r="AA11" s="23">
        <f t="shared" si="5"/>
        <v>17.8</v>
      </c>
      <c r="AB11" s="23">
        <f t="shared" si="5"/>
        <v>160.19999999999999</v>
      </c>
      <c r="AC11" s="23">
        <f t="shared" si="2"/>
        <v>26.400000000000006</v>
      </c>
      <c r="AD11" s="23">
        <f t="shared" si="3"/>
        <v>19.730941704035882</v>
      </c>
      <c r="AF11" s="205"/>
    </row>
    <row r="12" spans="2:32" ht="18" customHeight="1" x14ac:dyDescent="0.2">
      <c r="B12" s="207" t="s">
        <v>27</v>
      </c>
      <c r="C12" s="22">
        <f t="shared" si="4"/>
        <v>8.6</v>
      </c>
      <c r="D12" s="22">
        <f t="shared" si="4"/>
        <v>8.1999999999999993</v>
      </c>
      <c r="E12" s="22">
        <f t="shared" si="4"/>
        <v>9.4</v>
      </c>
      <c r="F12" s="22">
        <f t="shared" si="4"/>
        <v>7.8</v>
      </c>
      <c r="G12" s="22">
        <f t="shared" si="4"/>
        <v>8.3000000000000007</v>
      </c>
      <c r="H12" s="22">
        <f t="shared" si="4"/>
        <v>15.1</v>
      </c>
      <c r="I12" s="22">
        <f t="shared" si="4"/>
        <v>11.3</v>
      </c>
      <c r="J12" s="22">
        <f t="shared" si="4"/>
        <v>9.8000000000000007</v>
      </c>
      <c r="K12" s="22">
        <f t="shared" si="4"/>
        <v>9.5</v>
      </c>
      <c r="L12" s="22">
        <f t="shared" si="4"/>
        <v>11.3</v>
      </c>
      <c r="M12" s="22">
        <f t="shared" si="5"/>
        <v>21.3</v>
      </c>
      <c r="N12" s="22">
        <f t="shared" si="5"/>
        <v>13.2</v>
      </c>
      <c r="O12" s="22">
        <f t="shared" si="5"/>
        <v>133.79999999999998</v>
      </c>
      <c r="P12" s="22">
        <f t="shared" si="5"/>
        <v>12.8</v>
      </c>
      <c r="Q12" s="22">
        <f t="shared" si="5"/>
        <v>11.3</v>
      </c>
      <c r="R12" s="22">
        <f t="shared" si="5"/>
        <v>19.100000000000001</v>
      </c>
      <c r="S12" s="22">
        <f t="shared" si="5"/>
        <v>9.9</v>
      </c>
      <c r="T12" s="22">
        <f t="shared" si="5"/>
        <v>11.7</v>
      </c>
      <c r="U12" s="22">
        <f t="shared" si="5"/>
        <v>13.7</v>
      </c>
      <c r="V12" s="22">
        <f t="shared" si="5"/>
        <v>12.8</v>
      </c>
      <c r="W12" s="22">
        <f t="shared" si="5"/>
        <v>11</v>
      </c>
      <c r="X12" s="22">
        <f t="shared" si="5"/>
        <v>3.6</v>
      </c>
      <c r="Y12" s="22">
        <f t="shared" si="5"/>
        <v>14.8</v>
      </c>
      <c r="Z12" s="22">
        <f t="shared" si="5"/>
        <v>21.7</v>
      </c>
      <c r="AA12" s="22">
        <f t="shared" si="5"/>
        <v>17.8</v>
      </c>
      <c r="AB12" s="22">
        <f t="shared" si="5"/>
        <v>160.19999999999999</v>
      </c>
      <c r="AC12" s="23">
        <f t="shared" si="2"/>
        <v>26.400000000000006</v>
      </c>
      <c r="AD12" s="23">
        <f t="shared" si="3"/>
        <v>19.730941704035882</v>
      </c>
      <c r="AF12" s="205"/>
    </row>
    <row r="13" spans="2:32" ht="18" customHeight="1" x14ac:dyDescent="0.2">
      <c r="B13" s="208" t="s">
        <v>115</v>
      </c>
      <c r="C13" s="29">
        <f>+[1]PP!C41</f>
        <v>8.6</v>
      </c>
      <c r="D13" s="29">
        <f>+[1]PP!D41</f>
        <v>8.1999999999999993</v>
      </c>
      <c r="E13" s="29">
        <f>+[1]PP!E41</f>
        <v>9.4</v>
      </c>
      <c r="F13" s="29">
        <f>+[1]PP!F41</f>
        <v>7.8</v>
      </c>
      <c r="G13" s="29">
        <f>+[1]PP!G41</f>
        <v>8.3000000000000007</v>
      </c>
      <c r="H13" s="29">
        <f>+[1]PP!H41</f>
        <v>15.1</v>
      </c>
      <c r="I13" s="29">
        <f>+[1]PP!I41</f>
        <v>11.3</v>
      </c>
      <c r="J13" s="29">
        <f>+[1]PP!J41</f>
        <v>9.8000000000000007</v>
      </c>
      <c r="K13" s="29">
        <f>+[1]PP!K41</f>
        <v>9.5</v>
      </c>
      <c r="L13" s="29">
        <f>+[1]PP!L41</f>
        <v>11.3</v>
      </c>
      <c r="M13" s="29">
        <f>+[1]PP!M41</f>
        <v>21.3</v>
      </c>
      <c r="N13" s="29">
        <f>+[1]PP!N41</f>
        <v>13.2</v>
      </c>
      <c r="O13" s="29">
        <f>SUM(C13:N13)</f>
        <v>133.79999999999998</v>
      </c>
      <c r="P13" s="29">
        <f>+[1]PP!P41</f>
        <v>12.8</v>
      </c>
      <c r="Q13" s="29">
        <f>+[1]PP!Q41</f>
        <v>11.3</v>
      </c>
      <c r="R13" s="29">
        <f>+[1]PP!R41</f>
        <v>19.100000000000001</v>
      </c>
      <c r="S13" s="29">
        <f>+[1]PP!S41</f>
        <v>9.9</v>
      </c>
      <c r="T13" s="29">
        <f>+[1]PP!T41</f>
        <v>11.7</v>
      </c>
      <c r="U13" s="29">
        <f>+[1]PP!U41</f>
        <v>13.7</v>
      </c>
      <c r="V13" s="29">
        <f>+[1]PP!V41</f>
        <v>12.8</v>
      </c>
      <c r="W13" s="29">
        <f>+[1]PP!W41</f>
        <v>11</v>
      </c>
      <c r="X13" s="29">
        <f>+[1]PP!X41</f>
        <v>3.6</v>
      </c>
      <c r="Y13" s="29">
        <f>+[1]PP!Y41</f>
        <v>14.8</v>
      </c>
      <c r="Z13" s="29">
        <f>+[1]PP!Z41</f>
        <v>21.7</v>
      </c>
      <c r="AA13" s="29">
        <f>+[1]PP!AA41</f>
        <v>17.8</v>
      </c>
      <c r="AB13" s="29">
        <f>SUM(P13:AA13)</f>
        <v>160.19999999999999</v>
      </c>
      <c r="AC13" s="28">
        <f t="shared" si="2"/>
        <v>26.400000000000006</v>
      </c>
      <c r="AD13" s="28">
        <f t="shared" si="3"/>
        <v>19.730941704035882</v>
      </c>
      <c r="AF13" s="205"/>
    </row>
    <row r="14" spans="2:32" ht="18" customHeight="1" x14ac:dyDescent="0.2">
      <c r="B14" s="209" t="s">
        <v>40</v>
      </c>
      <c r="C14" s="22">
        <f t="shared" ref="C14:AB14" si="6">+C15+C22</f>
        <v>1540.1</v>
      </c>
      <c r="D14" s="22">
        <f t="shared" si="6"/>
        <v>1823.1999999999998</v>
      </c>
      <c r="E14" s="22">
        <f t="shared" si="6"/>
        <v>1452</v>
      </c>
      <c r="F14" s="22">
        <f t="shared" si="6"/>
        <v>1255.8</v>
      </c>
      <c r="G14" s="22">
        <f t="shared" si="6"/>
        <v>1766.3</v>
      </c>
      <c r="H14" s="22">
        <f t="shared" si="6"/>
        <v>1606.2</v>
      </c>
      <c r="I14" s="22">
        <f t="shared" si="6"/>
        <v>1628.2</v>
      </c>
      <c r="J14" s="22">
        <f t="shared" si="6"/>
        <v>1741.1</v>
      </c>
      <c r="K14" s="22">
        <f t="shared" si="6"/>
        <v>1303</v>
      </c>
      <c r="L14" s="22">
        <f t="shared" si="6"/>
        <v>1417</v>
      </c>
      <c r="M14" s="22">
        <f t="shared" si="6"/>
        <v>1244.6000000000001</v>
      </c>
      <c r="N14" s="22">
        <f t="shared" si="6"/>
        <v>2336.8999999999996</v>
      </c>
      <c r="O14" s="22">
        <f t="shared" si="6"/>
        <v>19114.400000000005</v>
      </c>
      <c r="P14" s="22">
        <f t="shared" si="6"/>
        <v>1802.3000000000002</v>
      </c>
      <c r="Q14" s="22">
        <f t="shared" si="6"/>
        <v>3032.4</v>
      </c>
      <c r="R14" s="22">
        <f t="shared" si="6"/>
        <v>2647.7</v>
      </c>
      <c r="S14" s="22">
        <f t="shared" si="6"/>
        <v>2077.5</v>
      </c>
      <c r="T14" s="22">
        <f t="shared" si="6"/>
        <v>2321.4</v>
      </c>
      <c r="U14" s="22">
        <f t="shared" si="6"/>
        <v>2998.5</v>
      </c>
      <c r="V14" s="22">
        <f t="shared" si="6"/>
        <v>2842.8</v>
      </c>
      <c r="W14" s="22">
        <f t="shared" si="6"/>
        <v>2422.1</v>
      </c>
      <c r="X14" s="22">
        <f t="shared" si="6"/>
        <v>1926.9</v>
      </c>
      <c r="Y14" s="22">
        <f t="shared" si="6"/>
        <v>2039.4</v>
      </c>
      <c r="Z14" s="22">
        <f t="shared" si="6"/>
        <v>2255.2000000000003</v>
      </c>
      <c r="AA14" s="22">
        <f t="shared" si="6"/>
        <v>1470.4999999999998</v>
      </c>
      <c r="AB14" s="22">
        <f t="shared" si="6"/>
        <v>27836.700000000004</v>
      </c>
      <c r="AC14" s="23">
        <f t="shared" si="2"/>
        <v>8722.2999999999993</v>
      </c>
      <c r="AD14" s="23">
        <f t="shared" si="3"/>
        <v>45.632088896329456</v>
      </c>
      <c r="AF14" s="205"/>
    </row>
    <row r="15" spans="2:32" ht="18" customHeight="1" x14ac:dyDescent="0.2">
      <c r="B15" s="207" t="s">
        <v>41</v>
      </c>
      <c r="C15" s="22">
        <f t="shared" ref="C15:AB15" si="7">+C16+C20</f>
        <v>1537</v>
      </c>
      <c r="D15" s="23">
        <f t="shared" si="7"/>
        <v>1777.6999999999998</v>
      </c>
      <c r="E15" s="23">
        <f t="shared" si="7"/>
        <v>1423</v>
      </c>
      <c r="F15" s="23">
        <f t="shared" si="7"/>
        <v>1217.5999999999999</v>
      </c>
      <c r="G15" s="23">
        <f t="shared" si="7"/>
        <v>1729</v>
      </c>
      <c r="H15" s="23">
        <f t="shared" si="7"/>
        <v>1537.4</v>
      </c>
      <c r="I15" s="23">
        <f t="shared" si="7"/>
        <v>1516.9</v>
      </c>
      <c r="J15" s="23">
        <f t="shared" si="7"/>
        <v>1709.5</v>
      </c>
      <c r="K15" s="23">
        <f t="shared" si="7"/>
        <v>1220.4000000000001</v>
      </c>
      <c r="L15" s="23">
        <f t="shared" si="7"/>
        <v>1292.5</v>
      </c>
      <c r="M15" s="23">
        <f t="shared" si="7"/>
        <v>1159.3000000000002</v>
      </c>
      <c r="N15" s="23">
        <f t="shared" si="7"/>
        <v>2082.1999999999998</v>
      </c>
      <c r="O15" s="24">
        <f t="shared" si="7"/>
        <v>18202.500000000004</v>
      </c>
      <c r="P15" s="22">
        <f t="shared" si="7"/>
        <v>1767.9</v>
      </c>
      <c r="Q15" s="23">
        <f t="shared" si="7"/>
        <v>2959</v>
      </c>
      <c r="R15" s="23">
        <f t="shared" si="7"/>
        <v>2459.6</v>
      </c>
      <c r="S15" s="23">
        <f t="shared" si="7"/>
        <v>1990.6</v>
      </c>
      <c r="T15" s="23">
        <f t="shared" si="7"/>
        <v>2218.8000000000002</v>
      </c>
      <c r="U15" s="23">
        <f t="shared" si="7"/>
        <v>2855</v>
      </c>
      <c r="V15" s="23">
        <f t="shared" si="7"/>
        <v>2761.9</v>
      </c>
      <c r="W15" s="23">
        <f t="shared" si="7"/>
        <v>2336</v>
      </c>
      <c r="X15" s="23">
        <f t="shared" si="7"/>
        <v>1833.1000000000001</v>
      </c>
      <c r="Y15" s="23">
        <f t="shared" si="7"/>
        <v>1865.5</v>
      </c>
      <c r="Z15" s="23">
        <f t="shared" si="7"/>
        <v>2098.2000000000003</v>
      </c>
      <c r="AA15" s="23">
        <f t="shared" si="7"/>
        <v>1303.1999999999998</v>
      </c>
      <c r="AB15" s="23">
        <f t="shared" si="7"/>
        <v>26448.800000000003</v>
      </c>
      <c r="AC15" s="23">
        <f t="shared" si="2"/>
        <v>8246.2999999999993</v>
      </c>
      <c r="AD15" s="23">
        <f t="shared" si="3"/>
        <v>45.303117703612131</v>
      </c>
      <c r="AF15" s="205"/>
    </row>
    <row r="16" spans="2:32" ht="18" customHeight="1" x14ac:dyDescent="0.2">
      <c r="B16" s="210" t="s">
        <v>42</v>
      </c>
      <c r="C16" s="23">
        <f t="shared" ref="C16:AB16" si="8">+C17+C19</f>
        <v>1.8</v>
      </c>
      <c r="D16" s="23">
        <f t="shared" si="8"/>
        <v>394.4</v>
      </c>
      <c r="E16" s="23">
        <f t="shared" si="8"/>
        <v>92.8</v>
      </c>
      <c r="F16" s="23">
        <f t="shared" si="8"/>
        <v>2.5</v>
      </c>
      <c r="G16" s="23">
        <f t="shared" si="8"/>
        <v>16.399999999999999</v>
      </c>
      <c r="H16" s="23">
        <f t="shared" si="8"/>
        <v>180</v>
      </c>
      <c r="I16" s="23">
        <f t="shared" si="8"/>
        <v>107.19999999999999</v>
      </c>
      <c r="J16" s="23">
        <f t="shared" si="8"/>
        <v>91.8</v>
      </c>
      <c r="K16" s="23">
        <f t="shared" si="8"/>
        <v>201.29999999999998</v>
      </c>
      <c r="L16" s="23">
        <f t="shared" si="8"/>
        <v>166.9</v>
      </c>
      <c r="M16" s="23">
        <f t="shared" si="8"/>
        <v>74.399999999999991</v>
      </c>
      <c r="N16" s="23">
        <f t="shared" si="8"/>
        <v>11.7</v>
      </c>
      <c r="O16" s="23">
        <f t="shared" si="8"/>
        <v>1341.2</v>
      </c>
      <c r="P16" s="23">
        <f t="shared" si="8"/>
        <v>39.699999999999996</v>
      </c>
      <c r="Q16" s="23">
        <f t="shared" si="8"/>
        <v>47.4</v>
      </c>
      <c r="R16" s="23">
        <f t="shared" si="8"/>
        <v>248.1</v>
      </c>
      <c r="S16" s="23">
        <f t="shared" si="8"/>
        <v>197.3</v>
      </c>
      <c r="T16" s="23">
        <f t="shared" si="8"/>
        <v>76</v>
      </c>
      <c r="U16" s="23">
        <f t="shared" si="8"/>
        <v>36.200000000000003</v>
      </c>
      <c r="V16" s="23">
        <f t="shared" si="8"/>
        <v>14</v>
      </c>
      <c r="W16" s="23">
        <f t="shared" si="8"/>
        <v>199.70000000000002</v>
      </c>
      <c r="X16" s="23">
        <f t="shared" si="8"/>
        <v>194.20000000000002</v>
      </c>
      <c r="Y16" s="23">
        <f t="shared" si="8"/>
        <v>227.5</v>
      </c>
      <c r="Z16" s="23">
        <f t="shared" si="8"/>
        <v>11.8</v>
      </c>
      <c r="AA16" s="23">
        <f t="shared" si="8"/>
        <v>7.6</v>
      </c>
      <c r="AB16" s="23">
        <f t="shared" si="8"/>
        <v>1299.4999999999998</v>
      </c>
      <c r="AC16" s="23">
        <f t="shared" si="2"/>
        <v>-41.700000000000273</v>
      </c>
      <c r="AD16" s="23">
        <f t="shared" si="3"/>
        <v>-3.1091559797196746</v>
      </c>
      <c r="AF16" s="205"/>
    </row>
    <row r="17" spans="1:32" s="211" customFormat="1" ht="18" customHeight="1" x14ac:dyDescent="0.2">
      <c r="B17" s="212" t="s">
        <v>43</v>
      </c>
      <c r="C17" s="51">
        <f t="shared" ref="C17:AB17" si="9">+C18</f>
        <v>0</v>
      </c>
      <c r="D17" s="51">
        <f t="shared" si="9"/>
        <v>0</v>
      </c>
      <c r="E17" s="51">
        <f t="shared" si="9"/>
        <v>0</v>
      </c>
      <c r="F17" s="51">
        <f t="shared" si="9"/>
        <v>0</v>
      </c>
      <c r="G17" s="51">
        <f t="shared" si="9"/>
        <v>0</v>
      </c>
      <c r="H17" s="51">
        <f t="shared" si="9"/>
        <v>0</v>
      </c>
      <c r="I17" s="51">
        <f t="shared" si="9"/>
        <v>2.1</v>
      </c>
      <c r="J17" s="51">
        <f t="shared" si="9"/>
        <v>5.6</v>
      </c>
      <c r="K17" s="51">
        <f t="shared" si="9"/>
        <v>192.2</v>
      </c>
      <c r="L17" s="51">
        <f t="shared" si="9"/>
        <v>0.1</v>
      </c>
      <c r="M17" s="51">
        <f t="shared" si="9"/>
        <v>1.1000000000000001</v>
      </c>
      <c r="N17" s="51">
        <f t="shared" si="9"/>
        <v>10.6</v>
      </c>
      <c r="O17" s="51">
        <f t="shared" si="9"/>
        <v>211.69999999999996</v>
      </c>
      <c r="P17" s="51">
        <f t="shared" si="9"/>
        <v>35.4</v>
      </c>
      <c r="Q17" s="51">
        <f t="shared" si="9"/>
        <v>33.9</v>
      </c>
      <c r="R17" s="51">
        <f t="shared" si="9"/>
        <v>3.4</v>
      </c>
      <c r="S17" s="51">
        <f t="shared" si="9"/>
        <v>3.9</v>
      </c>
      <c r="T17" s="51">
        <f t="shared" si="9"/>
        <v>2.2000000000000002</v>
      </c>
      <c r="U17" s="51">
        <f t="shared" si="9"/>
        <v>4.9000000000000004</v>
      </c>
      <c r="V17" s="51">
        <f t="shared" si="9"/>
        <v>6.6</v>
      </c>
      <c r="W17" s="51">
        <f t="shared" si="9"/>
        <v>2.8</v>
      </c>
      <c r="X17" s="51">
        <f t="shared" si="9"/>
        <v>18.899999999999999</v>
      </c>
      <c r="Y17" s="51">
        <f t="shared" si="9"/>
        <v>0.4</v>
      </c>
      <c r="Z17" s="51">
        <f t="shared" si="9"/>
        <v>0</v>
      </c>
      <c r="AA17" s="51">
        <f t="shared" si="9"/>
        <v>0.8</v>
      </c>
      <c r="AB17" s="51">
        <f t="shared" si="9"/>
        <v>113.2</v>
      </c>
      <c r="AC17" s="51">
        <f t="shared" si="2"/>
        <v>-98.499999999999957</v>
      </c>
      <c r="AD17" s="213">
        <v>0</v>
      </c>
      <c r="AF17" s="205"/>
    </row>
    <row r="18" spans="1:32" ht="18" customHeight="1" x14ac:dyDescent="0.2">
      <c r="B18" s="214" t="s">
        <v>116</v>
      </c>
      <c r="C18" s="28">
        <f>+[1]PP!C68</f>
        <v>0</v>
      </c>
      <c r="D18" s="28">
        <f>+[1]PP!D68</f>
        <v>0</v>
      </c>
      <c r="E18" s="28">
        <f>+[1]PP!E68</f>
        <v>0</v>
      </c>
      <c r="F18" s="28">
        <f>+[1]PP!F68</f>
        <v>0</v>
      </c>
      <c r="G18" s="28">
        <f>+[1]PP!G68</f>
        <v>0</v>
      </c>
      <c r="H18" s="28">
        <f>+[1]PP!H68</f>
        <v>0</v>
      </c>
      <c r="I18" s="28">
        <f>+[1]PP!I68</f>
        <v>2.1</v>
      </c>
      <c r="J18" s="28">
        <f>+[1]PP!J68</f>
        <v>5.6</v>
      </c>
      <c r="K18" s="28">
        <f>+[1]PP!K68</f>
        <v>192.2</v>
      </c>
      <c r="L18" s="28">
        <f>+[1]PP!L68</f>
        <v>0.1</v>
      </c>
      <c r="M18" s="28">
        <f>+[1]PP!M68</f>
        <v>1.1000000000000001</v>
      </c>
      <c r="N18" s="28">
        <f>+[1]PP!N68</f>
        <v>10.6</v>
      </c>
      <c r="O18" s="28">
        <f>SUM(C18:N18)</f>
        <v>211.69999999999996</v>
      </c>
      <c r="P18" s="28">
        <f>+[1]PP!P68</f>
        <v>35.4</v>
      </c>
      <c r="Q18" s="28">
        <f>+[1]PP!Q68</f>
        <v>33.9</v>
      </c>
      <c r="R18" s="28">
        <f>+[1]PP!R68</f>
        <v>3.4</v>
      </c>
      <c r="S18" s="28">
        <f>+[1]PP!S68</f>
        <v>3.9</v>
      </c>
      <c r="T18" s="28">
        <f>+[1]PP!T68</f>
        <v>2.2000000000000002</v>
      </c>
      <c r="U18" s="28">
        <f>+[1]PP!U68</f>
        <v>4.9000000000000004</v>
      </c>
      <c r="V18" s="28">
        <f>+[1]PP!V68</f>
        <v>6.6</v>
      </c>
      <c r="W18" s="28">
        <f>+[1]PP!W68</f>
        <v>2.8</v>
      </c>
      <c r="X18" s="28">
        <f>+[1]PP!X68</f>
        <v>18.899999999999999</v>
      </c>
      <c r="Y18" s="28">
        <f>+[1]PP!Y68</f>
        <v>0.4</v>
      </c>
      <c r="Z18" s="28">
        <f>+[1]PP!Z68</f>
        <v>0</v>
      </c>
      <c r="AA18" s="28">
        <f>+[1]PP!AA68</f>
        <v>0.8</v>
      </c>
      <c r="AB18" s="28">
        <f>SUM(P18:AA18)</f>
        <v>113.2</v>
      </c>
      <c r="AC18" s="28">
        <f t="shared" si="2"/>
        <v>-98.499999999999957</v>
      </c>
      <c r="AD18" s="215">
        <f t="shared" ref="AD18:AD28" si="10">+AC18/O18*100</f>
        <v>-46.528105810108634</v>
      </c>
      <c r="AF18" s="205"/>
    </row>
    <row r="19" spans="1:32" ht="18" customHeight="1" x14ac:dyDescent="0.2">
      <c r="B19" s="216" t="s">
        <v>117</v>
      </c>
      <c r="C19" s="28">
        <f>+[1]PP!C69</f>
        <v>1.8</v>
      </c>
      <c r="D19" s="28">
        <f>+[1]PP!D69</f>
        <v>394.4</v>
      </c>
      <c r="E19" s="28">
        <f>+[1]PP!E69</f>
        <v>92.8</v>
      </c>
      <c r="F19" s="28">
        <f>+[1]PP!F69</f>
        <v>2.5</v>
      </c>
      <c r="G19" s="28">
        <f>+[1]PP!G69</f>
        <v>16.399999999999999</v>
      </c>
      <c r="H19" s="28">
        <f>+[1]PP!H69</f>
        <v>180</v>
      </c>
      <c r="I19" s="28">
        <f>+[1]PP!I69</f>
        <v>105.1</v>
      </c>
      <c r="J19" s="28">
        <f>+[1]PP!J69</f>
        <v>86.2</v>
      </c>
      <c r="K19" s="28">
        <f>+[1]PP!K69</f>
        <v>9.1</v>
      </c>
      <c r="L19" s="28">
        <f>+[1]PP!L69</f>
        <v>166.8</v>
      </c>
      <c r="M19" s="28">
        <f>+[1]PP!M69</f>
        <v>73.3</v>
      </c>
      <c r="N19" s="28">
        <f>+[1]PP!N69</f>
        <v>1.1000000000000001</v>
      </c>
      <c r="O19" s="29">
        <f>SUM(C19:N19)</f>
        <v>1129.5</v>
      </c>
      <c r="P19" s="28">
        <f>+[1]PP!P69</f>
        <v>4.3</v>
      </c>
      <c r="Q19" s="28">
        <f>+[1]PP!Q69</f>
        <v>13.5</v>
      </c>
      <c r="R19" s="28">
        <f>+[1]PP!R69</f>
        <v>244.7</v>
      </c>
      <c r="S19" s="28">
        <f>+[1]PP!S69</f>
        <v>193.4</v>
      </c>
      <c r="T19" s="28">
        <f>+[1]PP!T69</f>
        <v>73.8</v>
      </c>
      <c r="U19" s="28">
        <f>+[1]PP!U69</f>
        <v>31.3</v>
      </c>
      <c r="V19" s="28">
        <f>+[1]PP!V69</f>
        <v>7.4</v>
      </c>
      <c r="W19" s="28">
        <f>+[1]PP!W69</f>
        <v>196.9</v>
      </c>
      <c r="X19" s="28">
        <f>+[1]PP!X69</f>
        <v>175.3</v>
      </c>
      <c r="Y19" s="28">
        <f>+[1]PP!Y69</f>
        <v>227.1</v>
      </c>
      <c r="Z19" s="28">
        <f>+[1]PP!Z69</f>
        <v>11.8</v>
      </c>
      <c r="AA19" s="28">
        <f>+[1]PP!AA69</f>
        <v>6.8</v>
      </c>
      <c r="AB19" s="28">
        <f>SUM(P19:AA19)</f>
        <v>1186.2999999999997</v>
      </c>
      <c r="AC19" s="28">
        <f t="shared" si="2"/>
        <v>56.799999999999727</v>
      </c>
      <c r="AD19" s="215">
        <f t="shared" si="10"/>
        <v>5.0287737937140085</v>
      </c>
      <c r="AF19" s="205"/>
    </row>
    <row r="20" spans="1:32" ht="18" customHeight="1" x14ac:dyDescent="0.2">
      <c r="B20" s="210" t="s">
        <v>46</v>
      </c>
      <c r="C20" s="23">
        <f t="shared" ref="C20:AB20" si="11">SUM(C21:C21)</f>
        <v>1535.2</v>
      </c>
      <c r="D20" s="23">
        <f t="shared" si="11"/>
        <v>1383.3</v>
      </c>
      <c r="E20" s="23">
        <f t="shared" si="11"/>
        <v>1330.2</v>
      </c>
      <c r="F20" s="23">
        <f t="shared" si="11"/>
        <v>1215.0999999999999</v>
      </c>
      <c r="G20" s="23">
        <f t="shared" si="11"/>
        <v>1712.6</v>
      </c>
      <c r="H20" s="23">
        <f t="shared" si="11"/>
        <v>1357.4</v>
      </c>
      <c r="I20" s="23">
        <f t="shared" si="11"/>
        <v>1409.7</v>
      </c>
      <c r="J20" s="23">
        <f t="shared" si="11"/>
        <v>1617.7</v>
      </c>
      <c r="K20" s="23">
        <f t="shared" si="11"/>
        <v>1019.1</v>
      </c>
      <c r="L20" s="23">
        <f t="shared" si="11"/>
        <v>1125.5999999999999</v>
      </c>
      <c r="M20" s="23">
        <f t="shared" si="11"/>
        <v>1084.9000000000001</v>
      </c>
      <c r="N20" s="23">
        <f t="shared" si="11"/>
        <v>2070.5</v>
      </c>
      <c r="O20" s="23">
        <f t="shared" si="11"/>
        <v>16861.300000000003</v>
      </c>
      <c r="P20" s="23">
        <f t="shared" si="11"/>
        <v>1728.2</v>
      </c>
      <c r="Q20" s="23">
        <f t="shared" si="11"/>
        <v>2911.6</v>
      </c>
      <c r="R20" s="23">
        <f t="shared" si="11"/>
        <v>2211.5</v>
      </c>
      <c r="S20" s="23">
        <f t="shared" si="11"/>
        <v>1793.3</v>
      </c>
      <c r="T20" s="23">
        <f t="shared" si="11"/>
        <v>2142.8000000000002</v>
      </c>
      <c r="U20" s="23">
        <f t="shared" si="11"/>
        <v>2818.8</v>
      </c>
      <c r="V20" s="23">
        <f t="shared" si="11"/>
        <v>2747.9</v>
      </c>
      <c r="W20" s="23">
        <f t="shared" si="11"/>
        <v>2136.3000000000002</v>
      </c>
      <c r="X20" s="23">
        <f t="shared" si="11"/>
        <v>1638.9</v>
      </c>
      <c r="Y20" s="23">
        <f t="shared" si="11"/>
        <v>1638</v>
      </c>
      <c r="Z20" s="23">
        <f t="shared" si="11"/>
        <v>2086.4</v>
      </c>
      <c r="AA20" s="23">
        <f t="shared" si="11"/>
        <v>1295.5999999999999</v>
      </c>
      <c r="AB20" s="23">
        <f t="shared" si="11"/>
        <v>25149.300000000003</v>
      </c>
      <c r="AC20" s="23">
        <f t="shared" si="2"/>
        <v>8288</v>
      </c>
      <c r="AD20" s="23">
        <f t="shared" si="10"/>
        <v>49.153979823619757</v>
      </c>
      <c r="AF20" s="205"/>
    </row>
    <row r="21" spans="1:32" ht="18" customHeight="1" x14ac:dyDescent="0.2">
      <c r="B21" s="216" t="s">
        <v>118</v>
      </c>
      <c r="C21" s="28">
        <f>+[1]PP!C73</f>
        <v>1535.2</v>
      </c>
      <c r="D21" s="28">
        <f>+[1]PP!D73</f>
        <v>1383.3</v>
      </c>
      <c r="E21" s="28">
        <f>+[1]PP!E73</f>
        <v>1330.2</v>
      </c>
      <c r="F21" s="28">
        <f>+[1]PP!F73</f>
        <v>1215.0999999999999</v>
      </c>
      <c r="G21" s="28">
        <f>+[1]PP!G73</f>
        <v>1712.6</v>
      </c>
      <c r="H21" s="28">
        <f>+[1]PP!H73</f>
        <v>1357.4</v>
      </c>
      <c r="I21" s="28">
        <f>+[1]PP!I73</f>
        <v>1409.7</v>
      </c>
      <c r="J21" s="28">
        <f>+[1]PP!J73</f>
        <v>1617.7</v>
      </c>
      <c r="K21" s="28">
        <f>+[1]PP!K73</f>
        <v>1019.1</v>
      </c>
      <c r="L21" s="28">
        <f>+[1]PP!L73</f>
        <v>1125.5999999999999</v>
      </c>
      <c r="M21" s="28">
        <f>+[1]PP!M73</f>
        <v>1084.9000000000001</v>
      </c>
      <c r="N21" s="28">
        <f>+[1]PP!N73</f>
        <v>2070.5</v>
      </c>
      <c r="O21" s="29">
        <f>SUM(C21:N21)</f>
        <v>16861.300000000003</v>
      </c>
      <c r="P21" s="28">
        <f>+[1]PP!P73</f>
        <v>1728.2</v>
      </c>
      <c r="Q21" s="28">
        <f>+[1]PP!Q73</f>
        <v>2911.6</v>
      </c>
      <c r="R21" s="28">
        <f>+[1]PP!R73</f>
        <v>2211.5</v>
      </c>
      <c r="S21" s="28">
        <f>+[1]PP!S73</f>
        <v>1793.3</v>
      </c>
      <c r="T21" s="28">
        <f>+[1]PP!T73</f>
        <v>2142.8000000000002</v>
      </c>
      <c r="U21" s="28">
        <f>+[1]PP!U73</f>
        <v>2818.8</v>
      </c>
      <c r="V21" s="28">
        <f>+[1]PP!V73</f>
        <v>2747.9</v>
      </c>
      <c r="W21" s="28">
        <f>+[1]PP!W73</f>
        <v>2136.3000000000002</v>
      </c>
      <c r="X21" s="28">
        <f>+[1]PP!X73</f>
        <v>1638.9</v>
      </c>
      <c r="Y21" s="28">
        <f>+[1]PP!Y73</f>
        <v>1638</v>
      </c>
      <c r="Z21" s="28">
        <f>+[1]PP!Z73</f>
        <v>2086.4</v>
      </c>
      <c r="AA21" s="28">
        <f>+[1]PP!AA73</f>
        <v>1295.5999999999999</v>
      </c>
      <c r="AB21" s="28">
        <f>SUM(P21:AA21)</f>
        <v>25149.300000000003</v>
      </c>
      <c r="AC21" s="28">
        <f t="shared" si="2"/>
        <v>8288</v>
      </c>
      <c r="AD21" s="28">
        <f t="shared" si="10"/>
        <v>49.153979823619757</v>
      </c>
      <c r="AF21" s="205"/>
    </row>
    <row r="22" spans="1:32" ht="18" customHeight="1" x14ac:dyDescent="0.2">
      <c r="B22" s="210" t="s">
        <v>119</v>
      </c>
      <c r="C22" s="23">
        <f t="shared" ref="C22:AB22" si="12">SUM(C23:C25)</f>
        <v>3.1</v>
      </c>
      <c r="D22" s="23">
        <f t="shared" si="12"/>
        <v>45.5</v>
      </c>
      <c r="E22" s="23">
        <f t="shared" si="12"/>
        <v>29</v>
      </c>
      <c r="F22" s="23">
        <f t="shared" si="12"/>
        <v>38.200000000000003</v>
      </c>
      <c r="G22" s="23">
        <f t="shared" si="12"/>
        <v>37.299999999999997</v>
      </c>
      <c r="H22" s="23">
        <f t="shared" si="12"/>
        <v>68.8</v>
      </c>
      <c r="I22" s="23">
        <f t="shared" si="12"/>
        <v>111.30000000000001</v>
      </c>
      <c r="J22" s="23">
        <f t="shared" si="12"/>
        <v>31.6</v>
      </c>
      <c r="K22" s="23">
        <f t="shared" si="12"/>
        <v>82.6</v>
      </c>
      <c r="L22" s="23">
        <f t="shared" si="12"/>
        <v>124.5</v>
      </c>
      <c r="M22" s="23">
        <f t="shared" si="12"/>
        <v>85.3</v>
      </c>
      <c r="N22" s="23">
        <f t="shared" si="12"/>
        <v>254.70000000000002</v>
      </c>
      <c r="O22" s="23">
        <f t="shared" si="12"/>
        <v>911.90000000000009</v>
      </c>
      <c r="P22" s="23">
        <f t="shared" si="12"/>
        <v>34.400000000000006</v>
      </c>
      <c r="Q22" s="23">
        <f t="shared" si="12"/>
        <v>73.400000000000006</v>
      </c>
      <c r="R22" s="23">
        <f t="shared" si="12"/>
        <v>188.1</v>
      </c>
      <c r="S22" s="23">
        <f t="shared" si="12"/>
        <v>86.9</v>
      </c>
      <c r="T22" s="23">
        <f t="shared" si="12"/>
        <v>102.6</v>
      </c>
      <c r="U22" s="23">
        <f t="shared" si="12"/>
        <v>143.5</v>
      </c>
      <c r="V22" s="23">
        <f t="shared" si="12"/>
        <v>80.900000000000006</v>
      </c>
      <c r="W22" s="23">
        <f t="shared" si="12"/>
        <v>86.1</v>
      </c>
      <c r="X22" s="23">
        <f t="shared" si="12"/>
        <v>93.800000000000011</v>
      </c>
      <c r="Y22" s="23">
        <f t="shared" si="12"/>
        <v>173.9</v>
      </c>
      <c r="Z22" s="23">
        <f t="shared" si="12"/>
        <v>157</v>
      </c>
      <c r="AA22" s="23">
        <f t="shared" si="12"/>
        <v>167.3</v>
      </c>
      <c r="AB22" s="23">
        <f t="shared" si="12"/>
        <v>1387.9</v>
      </c>
      <c r="AC22" s="23">
        <f t="shared" si="2"/>
        <v>476</v>
      </c>
      <c r="AD22" s="23">
        <f t="shared" si="10"/>
        <v>52.198705998464732</v>
      </c>
      <c r="AE22" s="19"/>
      <c r="AF22" s="205"/>
    </row>
    <row r="23" spans="1:32" ht="18" customHeight="1" x14ac:dyDescent="0.2">
      <c r="A23" s="190">
        <v>0</v>
      </c>
      <c r="B23" s="216" t="s">
        <v>120</v>
      </c>
      <c r="C23" s="28">
        <v>3</v>
      </c>
      <c r="D23" s="28">
        <v>3.4</v>
      </c>
      <c r="E23" s="28">
        <v>4.7</v>
      </c>
      <c r="F23" s="28">
        <f>+[1]PP!F80</f>
        <v>3.6</v>
      </c>
      <c r="G23" s="28">
        <f>+[1]PP!G80</f>
        <v>3.9</v>
      </c>
      <c r="H23" s="28">
        <f>+[1]PP!H80</f>
        <v>5</v>
      </c>
      <c r="I23" s="28">
        <f>+[1]PP!I80</f>
        <v>3.9</v>
      </c>
      <c r="J23" s="28">
        <f>+[1]PP!J80</f>
        <v>4.0999999999999996</v>
      </c>
      <c r="K23" s="28">
        <f>+[1]PP!K80</f>
        <v>5.3</v>
      </c>
      <c r="L23" s="28">
        <f>+[1]PP!L80</f>
        <v>4.2</v>
      </c>
      <c r="M23" s="28">
        <f>+[1]PP!M80</f>
        <v>4.3</v>
      </c>
      <c r="N23" s="28">
        <f>+[1]PP!N80</f>
        <v>6.1</v>
      </c>
      <c r="O23" s="29">
        <f>SUM(C23:N23)</f>
        <v>51.5</v>
      </c>
      <c r="P23" s="28">
        <f>+[1]PP!P80</f>
        <v>4.4000000000000004</v>
      </c>
      <c r="Q23" s="28">
        <f>+[1]PP!Q80</f>
        <v>4.4000000000000004</v>
      </c>
      <c r="R23" s="28">
        <f>+[1]PP!R80</f>
        <v>5.7</v>
      </c>
      <c r="S23" s="28">
        <f>+[1]PP!S80</f>
        <v>4.5999999999999996</v>
      </c>
      <c r="T23" s="28">
        <f>+[1]PP!T80</f>
        <v>5.7</v>
      </c>
      <c r="U23" s="28">
        <f>+[1]PP!U80</f>
        <v>4.3</v>
      </c>
      <c r="V23" s="28">
        <f>+[1]PP!V80</f>
        <v>3.8</v>
      </c>
      <c r="W23" s="28">
        <f>+[1]PP!W80</f>
        <v>4.5</v>
      </c>
      <c r="X23" s="28">
        <f>+[1]PP!X80</f>
        <v>3.7</v>
      </c>
      <c r="Y23" s="28">
        <f>+[1]PP!Y80</f>
        <v>3.6</v>
      </c>
      <c r="Z23" s="28">
        <f>+[1]PP!Z80</f>
        <v>3.3</v>
      </c>
      <c r="AA23" s="28">
        <f>+[1]PP!AA80</f>
        <v>4.2</v>
      </c>
      <c r="AB23" s="28">
        <f>SUM(P23:AA23)</f>
        <v>52.2</v>
      </c>
      <c r="AC23" s="28">
        <f t="shared" si="2"/>
        <v>0.70000000000000284</v>
      </c>
      <c r="AD23" s="28">
        <f t="shared" si="10"/>
        <v>1.3592233009708794</v>
      </c>
      <c r="AE23" s="19"/>
      <c r="AF23" s="205"/>
    </row>
    <row r="24" spans="1:32" ht="18" customHeight="1" x14ac:dyDescent="0.2">
      <c r="B24" s="216" t="s">
        <v>121</v>
      </c>
      <c r="C24" s="28">
        <v>0.1</v>
      </c>
      <c r="D24" s="28">
        <v>5.4</v>
      </c>
      <c r="E24" s="28">
        <v>6.4</v>
      </c>
      <c r="F24" s="28">
        <v>14.5</v>
      </c>
      <c r="G24" s="28">
        <v>31</v>
      </c>
      <c r="H24" s="28">
        <v>52.2</v>
      </c>
      <c r="I24" s="28">
        <v>74.8</v>
      </c>
      <c r="J24" s="28">
        <v>19.399999999999999</v>
      </c>
      <c r="K24" s="28">
        <v>59.2</v>
      </c>
      <c r="L24" s="28">
        <v>99.3</v>
      </c>
      <c r="M24" s="28">
        <v>42.6</v>
      </c>
      <c r="N24" s="28">
        <v>231.3</v>
      </c>
      <c r="O24" s="29">
        <f>SUM(C24:N24)</f>
        <v>636.20000000000005</v>
      </c>
      <c r="P24" s="28">
        <v>23.3</v>
      </c>
      <c r="Q24" s="28">
        <v>39.200000000000003</v>
      </c>
      <c r="R24" s="28">
        <v>164.1</v>
      </c>
      <c r="S24" s="28">
        <v>41.4</v>
      </c>
      <c r="T24" s="28">
        <v>59</v>
      </c>
      <c r="U24" s="28">
        <v>105.8</v>
      </c>
      <c r="V24" s="28">
        <v>43.6</v>
      </c>
      <c r="W24" s="28">
        <v>43.6</v>
      </c>
      <c r="X24" s="28">
        <v>68.7</v>
      </c>
      <c r="Y24" s="28">
        <v>123.2</v>
      </c>
      <c r="Z24" s="28">
        <v>128.1</v>
      </c>
      <c r="AA24" s="28">
        <v>116</v>
      </c>
      <c r="AB24" s="28">
        <f>SUM(P24:AA24)</f>
        <v>956.00000000000011</v>
      </c>
      <c r="AC24" s="28">
        <f t="shared" si="2"/>
        <v>319.80000000000007</v>
      </c>
      <c r="AD24" s="28">
        <f t="shared" si="10"/>
        <v>50.267211568689099</v>
      </c>
      <c r="AE24" s="19"/>
      <c r="AF24" s="205"/>
    </row>
    <row r="25" spans="1:32" ht="18" customHeight="1" x14ac:dyDescent="0.2">
      <c r="B25" s="216" t="s">
        <v>122</v>
      </c>
      <c r="C25" s="28">
        <v>0</v>
      </c>
      <c r="D25" s="28">
        <v>36.700000000000003</v>
      </c>
      <c r="E25" s="28">
        <v>17.899999999999999</v>
      </c>
      <c r="F25" s="28">
        <v>20.100000000000001</v>
      </c>
      <c r="G25" s="28">
        <v>2.4</v>
      </c>
      <c r="H25" s="28">
        <v>11.6</v>
      </c>
      <c r="I25" s="28">
        <v>32.6</v>
      </c>
      <c r="J25" s="28">
        <v>8.1</v>
      </c>
      <c r="K25" s="28">
        <v>18.100000000000001</v>
      </c>
      <c r="L25" s="28">
        <v>21</v>
      </c>
      <c r="M25" s="28">
        <v>38.4</v>
      </c>
      <c r="N25" s="28">
        <v>17.3</v>
      </c>
      <c r="O25" s="29">
        <f>SUM(C25:N25)</f>
        <v>224.20000000000002</v>
      </c>
      <c r="P25" s="28">
        <v>6.7</v>
      </c>
      <c r="Q25" s="28">
        <v>29.8</v>
      </c>
      <c r="R25" s="28">
        <v>18.3</v>
      </c>
      <c r="S25" s="28">
        <v>40.9</v>
      </c>
      <c r="T25" s="28">
        <v>37.9</v>
      </c>
      <c r="U25" s="28">
        <v>33.4</v>
      </c>
      <c r="V25" s="28">
        <v>33.5</v>
      </c>
      <c r="W25" s="28">
        <v>38</v>
      </c>
      <c r="X25" s="28">
        <v>21.4</v>
      </c>
      <c r="Y25" s="28">
        <v>47.1</v>
      </c>
      <c r="Z25" s="28">
        <v>25.6</v>
      </c>
      <c r="AA25" s="28">
        <v>47.1</v>
      </c>
      <c r="AB25" s="28">
        <f>SUM(P25:AA25)</f>
        <v>379.70000000000005</v>
      </c>
      <c r="AC25" s="28">
        <f t="shared" si="2"/>
        <v>155.50000000000003</v>
      </c>
      <c r="AD25" s="28">
        <f t="shared" si="10"/>
        <v>69.357716324710083</v>
      </c>
      <c r="AE25" s="19"/>
      <c r="AF25" s="205"/>
    </row>
    <row r="26" spans="1:32" ht="18" customHeight="1" x14ac:dyDescent="0.2">
      <c r="B26" s="209" t="s">
        <v>50</v>
      </c>
      <c r="C26" s="23">
        <f t="shared" ref="C26:AB26" si="13">+C27+C29</f>
        <v>85.6</v>
      </c>
      <c r="D26" s="23">
        <f t="shared" si="13"/>
        <v>83.2</v>
      </c>
      <c r="E26" s="23">
        <f t="shared" si="13"/>
        <v>89.9</v>
      </c>
      <c r="F26" s="23">
        <f t="shared" si="13"/>
        <v>76.3</v>
      </c>
      <c r="G26" s="23">
        <f t="shared" si="13"/>
        <v>82.2</v>
      </c>
      <c r="H26" s="23">
        <f t="shared" si="13"/>
        <v>73</v>
      </c>
      <c r="I26" s="23">
        <f t="shared" si="13"/>
        <v>83.3</v>
      </c>
      <c r="J26" s="23">
        <f t="shared" si="13"/>
        <v>84.4</v>
      </c>
      <c r="K26" s="23">
        <f t="shared" si="13"/>
        <v>74.900000000000006</v>
      </c>
      <c r="L26" s="23">
        <f t="shared" si="13"/>
        <v>99.3</v>
      </c>
      <c r="M26" s="23">
        <f t="shared" si="13"/>
        <v>83.7</v>
      </c>
      <c r="N26" s="23">
        <f t="shared" si="13"/>
        <v>90.1</v>
      </c>
      <c r="O26" s="23">
        <f t="shared" si="13"/>
        <v>1005.8</v>
      </c>
      <c r="P26" s="23">
        <f t="shared" si="13"/>
        <v>92.6</v>
      </c>
      <c r="Q26" s="23">
        <f t="shared" si="13"/>
        <v>74.400000000000006</v>
      </c>
      <c r="R26" s="23">
        <f t="shared" si="13"/>
        <v>72.2</v>
      </c>
      <c r="S26" s="23">
        <f t="shared" si="13"/>
        <v>71.099999999999994</v>
      </c>
      <c r="T26" s="23">
        <f t="shared" si="13"/>
        <v>78</v>
      </c>
      <c r="U26" s="23">
        <f t="shared" si="13"/>
        <v>80.5</v>
      </c>
      <c r="V26" s="23">
        <f t="shared" si="13"/>
        <v>86.1</v>
      </c>
      <c r="W26" s="23">
        <f t="shared" si="13"/>
        <v>75.099999999999994</v>
      </c>
      <c r="X26" s="23">
        <f t="shared" si="13"/>
        <v>76</v>
      </c>
      <c r="Y26" s="23">
        <f t="shared" si="13"/>
        <v>82.9</v>
      </c>
      <c r="Z26" s="23">
        <f t="shared" si="13"/>
        <v>70.8</v>
      </c>
      <c r="AA26" s="23">
        <f t="shared" si="13"/>
        <v>74.900000000000006</v>
      </c>
      <c r="AB26" s="23">
        <f t="shared" si="13"/>
        <v>934.59999999999991</v>
      </c>
      <c r="AC26" s="23">
        <f t="shared" si="2"/>
        <v>-71.200000000000045</v>
      </c>
      <c r="AD26" s="23">
        <f t="shared" si="10"/>
        <v>-7.0789421356134472</v>
      </c>
      <c r="AE26" s="19"/>
      <c r="AF26" s="205"/>
    </row>
    <row r="27" spans="1:32" ht="18" customHeight="1" x14ac:dyDescent="0.2">
      <c r="B27" s="207" t="s">
        <v>58</v>
      </c>
      <c r="C27" s="51">
        <f t="shared" ref="C27:N27" si="14">+C28</f>
        <v>85.6</v>
      </c>
      <c r="D27" s="51">
        <f t="shared" si="14"/>
        <v>83.2</v>
      </c>
      <c r="E27" s="51">
        <f t="shared" si="14"/>
        <v>89.9</v>
      </c>
      <c r="F27" s="51">
        <f t="shared" si="14"/>
        <v>76.3</v>
      </c>
      <c r="G27" s="51">
        <f t="shared" si="14"/>
        <v>82.2</v>
      </c>
      <c r="H27" s="51">
        <f t="shared" si="14"/>
        <v>72.900000000000006</v>
      </c>
      <c r="I27" s="51">
        <f t="shared" si="14"/>
        <v>83.3</v>
      </c>
      <c r="J27" s="51">
        <f t="shared" si="14"/>
        <v>84.4</v>
      </c>
      <c r="K27" s="51">
        <f t="shared" si="14"/>
        <v>74.900000000000006</v>
      </c>
      <c r="L27" s="51">
        <f t="shared" si="14"/>
        <v>99.3</v>
      </c>
      <c r="M27" s="51">
        <f t="shared" si="14"/>
        <v>83.7</v>
      </c>
      <c r="N27" s="51">
        <f t="shared" si="14"/>
        <v>90.1</v>
      </c>
      <c r="O27" s="24">
        <f>SUM(C27:N27)</f>
        <v>1005.8</v>
      </c>
      <c r="P27" s="51">
        <v>92.6</v>
      </c>
      <c r="Q27" s="51">
        <f t="shared" ref="Q27:AA27" si="15">+Q28</f>
        <v>74.400000000000006</v>
      </c>
      <c r="R27" s="51">
        <f t="shared" si="15"/>
        <v>72.2</v>
      </c>
      <c r="S27" s="51">
        <f t="shared" si="15"/>
        <v>71.099999999999994</v>
      </c>
      <c r="T27" s="51">
        <f t="shared" si="15"/>
        <v>78</v>
      </c>
      <c r="U27" s="51">
        <f t="shared" si="15"/>
        <v>80.5</v>
      </c>
      <c r="V27" s="51">
        <f t="shared" si="15"/>
        <v>86.1</v>
      </c>
      <c r="W27" s="51">
        <f t="shared" si="15"/>
        <v>75.099999999999994</v>
      </c>
      <c r="X27" s="51">
        <f t="shared" si="15"/>
        <v>76</v>
      </c>
      <c r="Y27" s="51">
        <f t="shared" si="15"/>
        <v>82.9</v>
      </c>
      <c r="Z27" s="51">
        <f t="shared" si="15"/>
        <v>70.8</v>
      </c>
      <c r="AA27" s="51">
        <f t="shared" si="15"/>
        <v>74.900000000000006</v>
      </c>
      <c r="AB27" s="51">
        <f>SUM(P27:AA27)</f>
        <v>934.59999999999991</v>
      </c>
      <c r="AC27" s="23">
        <f t="shared" si="2"/>
        <v>-71.200000000000045</v>
      </c>
      <c r="AD27" s="51">
        <f t="shared" si="10"/>
        <v>-7.0789421356134472</v>
      </c>
      <c r="AE27" s="19"/>
      <c r="AF27" s="205"/>
    </row>
    <row r="28" spans="1:32" ht="18" customHeight="1" x14ac:dyDescent="0.2">
      <c r="B28" s="217" t="s">
        <v>123</v>
      </c>
      <c r="C28" s="66">
        <f>+[1]PP!C91</f>
        <v>85.6</v>
      </c>
      <c r="D28" s="66">
        <f>+[1]PP!D91</f>
        <v>83.2</v>
      </c>
      <c r="E28" s="66">
        <f>+[1]PP!E91</f>
        <v>89.9</v>
      </c>
      <c r="F28" s="66">
        <f>+[1]PP!F91</f>
        <v>76.3</v>
      </c>
      <c r="G28" s="66">
        <f>+[1]PP!G91</f>
        <v>82.2</v>
      </c>
      <c r="H28" s="66">
        <f>+[1]PP!H91</f>
        <v>72.900000000000006</v>
      </c>
      <c r="I28" s="66">
        <f>+[1]PP!I91</f>
        <v>83.3</v>
      </c>
      <c r="J28" s="66">
        <f>+[1]PP!J91</f>
        <v>84.4</v>
      </c>
      <c r="K28" s="66">
        <f>+[1]PP!K91</f>
        <v>74.900000000000006</v>
      </c>
      <c r="L28" s="66">
        <f>+[1]PP!L91</f>
        <v>99.3</v>
      </c>
      <c r="M28" s="66">
        <f>+[1]PP!M91</f>
        <v>83.7</v>
      </c>
      <c r="N28" s="66">
        <f>+[1]PP!N91</f>
        <v>90.1</v>
      </c>
      <c r="O28" s="66">
        <f>+[1]PP!O91</f>
        <v>1005.8</v>
      </c>
      <c r="P28" s="66">
        <f>+[1]PP!P91</f>
        <v>92.6</v>
      </c>
      <c r="Q28" s="66">
        <f>+[1]PP!Q91</f>
        <v>74.400000000000006</v>
      </c>
      <c r="R28" s="66">
        <f>+[1]PP!R91</f>
        <v>72.2</v>
      </c>
      <c r="S28" s="66">
        <f>+[1]PP!S91</f>
        <v>71.099999999999994</v>
      </c>
      <c r="T28" s="66">
        <f>+[1]PP!T91</f>
        <v>78</v>
      </c>
      <c r="U28" s="66">
        <f>+[1]PP!U91</f>
        <v>80.5</v>
      </c>
      <c r="V28" s="66">
        <f>+[1]PP!V91</f>
        <v>86.1</v>
      </c>
      <c r="W28" s="66">
        <f>+[1]PP!W91</f>
        <v>75.099999999999994</v>
      </c>
      <c r="X28" s="66">
        <f>+[1]PP!X91</f>
        <v>76</v>
      </c>
      <c r="Y28" s="66">
        <f>+[1]PP!Y91</f>
        <v>82.9</v>
      </c>
      <c r="Z28" s="66">
        <f>+[1]PP!Z91</f>
        <v>70.8</v>
      </c>
      <c r="AA28" s="66">
        <f>+[1]PP!AA91</f>
        <v>74.900000000000006</v>
      </c>
      <c r="AB28" s="66">
        <f>+[1]PP!AB91</f>
        <v>934.59999999999991</v>
      </c>
      <c r="AC28" s="66">
        <f t="shared" si="2"/>
        <v>-71.200000000000045</v>
      </c>
      <c r="AD28" s="66">
        <f t="shared" si="10"/>
        <v>-7.0789421356134472</v>
      </c>
      <c r="AF28" s="205"/>
    </row>
    <row r="29" spans="1:32" ht="18" customHeight="1" x14ac:dyDescent="0.2">
      <c r="B29" s="207" t="s">
        <v>59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0.1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18">
        <f t="shared" si="2"/>
        <v>0</v>
      </c>
      <c r="AD29" s="218">
        <v>0</v>
      </c>
      <c r="AF29" s="205"/>
    </row>
    <row r="30" spans="1:32" ht="21" customHeight="1" x14ac:dyDescent="0.2">
      <c r="B30" s="219" t="s">
        <v>66</v>
      </c>
      <c r="C30" s="74">
        <f t="shared" ref="C30:N30" si="16">+C8</f>
        <v>1634.2999999999997</v>
      </c>
      <c r="D30" s="74">
        <f t="shared" si="16"/>
        <v>1914.6</v>
      </c>
      <c r="E30" s="74">
        <f t="shared" si="16"/>
        <v>1551.3000000000002</v>
      </c>
      <c r="F30" s="74">
        <f t="shared" si="16"/>
        <v>1339.8999999999999</v>
      </c>
      <c r="G30" s="74">
        <f t="shared" si="16"/>
        <v>1856.8</v>
      </c>
      <c r="H30" s="74">
        <f t="shared" si="16"/>
        <v>1694.3</v>
      </c>
      <c r="I30" s="74">
        <f t="shared" si="16"/>
        <v>1722.8</v>
      </c>
      <c r="J30" s="74">
        <f t="shared" si="16"/>
        <v>1835.3</v>
      </c>
      <c r="K30" s="74">
        <f t="shared" si="16"/>
        <v>1387.4</v>
      </c>
      <c r="L30" s="74">
        <f t="shared" si="16"/>
        <v>1527.6</v>
      </c>
      <c r="M30" s="74">
        <f t="shared" si="16"/>
        <v>1349.6000000000001</v>
      </c>
      <c r="N30" s="74">
        <f t="shared" si="16"/>
        <v>2440.1999999999994</v>
      </c>
      <c r="O30" s="74">
        <f>SUM(C30:N30)</f>
        <v>20254.099999999995</v>
      </c>
      <c r="P30" s="74">
        <f t="shared" ref="P30:AB30" si="17">+P8</f>
        <v>1907.7</v>
      </c>
      <c r="Q30" s="74">
        <f t="shared" si="17"/>
        <v>3118.1000000000004</v>
      </c>
      <c r="R30" s="74">
        <f t="shared" si="17"/>
        <v>2738.9999999999995</v>
      </c>
      <c r="S30" s="74">
        <f t="shared" si="17"/>
        <v>2158.5</v>
      </c>
      <c r="T30" s="74">
        <f t="shared" si="17"/>
        <v>2411.1</v>
      </c>
      <c r="U30" s="74">
        <f t="shared" si="17"/>
        <v>3092.7</v>
      </c>
      <c r="V30" s="74">
        <f t="shared" si="17"/>
        <v>2941.7000000000003</v>
      </c>
      <c r="W30" s="74">
        <f t="shared" si="17"/>
        <v>2508.1999999999998</v>
      </c>
      <c r="X30" s="74">
        <f t="shared" si="17"/>
        <v>2006.5</v>
      </c>
      <c r="Y30" s="74">
        <f t="shared" si="17"/>
        <v>2137.1000000000004</v>
      </c>
      <c r="Z30" s="74">
        <f t="shared" si="17"/>
        <v>2347.7000000000003</v>
      </c>
      <c r="AA30" s="74">
        <f t="shared" si="17"/>
        <v>1563.1999999999998</v>
      </c>
      <c r="AB30" s="74">
        <f t="shared" si="17"/>
        <v>28931.500000000004</v>
      </c>
      <c r="AC30" s="74">
        <f t="shared" si="2"/>
        <v>8677.4000000000087</v>
      </c>
      <c r="AD30" s="75">
        <f>+AC30/O30*100</f>
        <v>42.842683703546498</v>
      </c>
      <c r="AF30" s="205"/>
    </row>
    <row r="31" spans="1:32" ht="21" customHeight="1" x14ac:dyDescent="0.2">
      <c r="B31" s="220" t="s">
        <v>124</v>
      </c>
      <c r="C31" s="221">
        <v>0</v>
      </c>
      <c r="D31" s="222">
        <v>0</v>
      </c>
      <c r="E31" s="222">
        <v>0</v>
      </c>
      <c r="F31" s="222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2">
        <v>0</v>
      </c>
      <c r="M31" s="222">
        <v>0</v>
      </c>
      <c r="N31" s="222">
        <v>0</v>
      </c>
      <c r="O31" s="222">
        <v>0</v>
      </c>
      <c r="P31" s="222">
        <v>0</v>
      </c>
      <c r="Q31" s="222">
        <v>0</v>
      </c>
      <c r="R31" s="222">
        <v>0</v>
      </c>
      <c r="S31" s="222">
        <v>0</v>
      </c>
      <c r="T31" s="222">
        <v>0</v>
      </c>
      <c r="U31" s="222">
        <v>0</v>
      </c>
      <c r="V31" s="222">
        <v>0</v>
      </c>
      <c r="W31" s="222">
        <v>0</v>
      </c>
      <c r="X31" s="222">
        <v>0.1</v>
      </c>
      <c r="Y31" s="222">
        <v>0.4</v>
      </c>
      <c r="Z31" s="222">
        <v>0.1</v>
      </c>
      <c r="AA31" s="222">
        <v>0.3</v>
      </c>
      <c r="AB31" s="222">
        <f>SUM(P31:AA31)</f>
        <v>0.89999999999999991</v>
      </c>
      <c r="AC31" s="104">
        <f t="shared" si="2"/>
        <v>0.89999999999999991</v>
      </c>
      <c r="AD31" s="223">
        <v>0</v>
      </c>
      <c r="AF31" s="205"/>
    </row>
    <row r="32" spans="1:32" ht="21" customHeight="1" x14ac:dyDescent="0.2">
      <c r="B32" s="224"/>
      <c r="C32" s="74">
        <f t="shared" ref="C32:AB32" si="18">+C31+C30</f>
        <v>1634.2999999999997</v>
      </c>
      <c r="D32" s="74">
        <f t="shared" si="18"/>
        <v>1914.6</v>
      </c>
      <c r="E32" s="74">
        <f t="shared" si="18"/>
        <v>1551.3000000000002</v>
      </c>
      <c r="F32" s="74">
        <f t="shared" si="18"/>
        <v>1339.8999999999999</v>
      </c>
      <c r="G32" s="74">
        <f t="shared" si="18"/>
        <v>1856.8</v>
      </c>
      <c r="H32" s="74">
        <f t="shared" si="18"/>
        <v>1694.3</v>
      </c>
      <c r="I32" s="74">
        <f t="shared" si="18"/>
        <v>1722.8</v>
      </c>
      <c r="J32" s="74">
        <f t="shared" si="18"/>
        <v>1835.3</v>
      </c>
      <c r="K32" s="74">
        <f t="shared" si="18"/>
        <v>1387.4</v>
      </c>
      <c r="L32" s="74">
        <f t="shared" si="18"/>
        <v>1527.6</v>
      </c>
      <c r="M32" s="74">
        <f t="shared" si="18"/>
        <v>1349.6000000000001</v>
      </c>
      <c r="N32" s="74">
        <f t="shared" si="18"/>
        <v>2440.1999999999994</v>
      </c>
      <c r="O32" s="74">
        <f t="shared" si="18"/>
        <v>20254.099999999995</v>
      </c>
      <c r="P32" s="74">
        <f t="shared" si="18"/>
        <v>1907.7</v>
      </c>
      <c r="Q32" s="74">
        <f t="shared" si="18"/>
        <v>3118.1000000000004</v>
      </c>
      <c r="R32" s="74">
        <f t="shared" si="18"/>
        <v>2738.9999999999995</v>
      </c>
      <c r="S32" s="74">
        <f t="shared" si="18"/>
        <v>2158.5</v>
      </c>
      <c r="T32" s="74">
        <f t="shared" si="18"/>
        <v>2411.1</v>
      </c>
      <c r="U32" s="74">
        <f t="shared" si="18"/>
        <v>3092.7</v>
      </c>
      <c r="V32" s="74">
        <f t="shared" si="18"/>
        <v>2941.7000000000003</v>
      </c>
      <c r="W32" s="74">
        <f t="shared" si="18"/>
        <v>2508.1999999999998</v>
      </c>
      <c r="X32" s="74">
        <f t="shared" si="18"/>
        <v>2006.6</v>
      </c>
      <c r="Y32" s="74">
        <f t="shared" si="18"/>
        <v>2137.5000000000005</v>
      </c>
      <c r="Z32" s="74">
        <f t="shared" si="18"/>
        <v>2347.8000000000002</v>
      </c>
      <c r="AA32" s="74">
        <f t="shared" si="18"/>
        <v>1563.4999999999998</v>
      </c>
      <c r="AB32" s="225">
        <f t="shared" si="18"/>
        <v>28932.400000000005</v>
      </c>
      <c r="AC32" s="74">
        <f t="shared" si="2"/>
        <v>8678.3000000000102</v>
      </c>
      <c r="AD32" s="226">
        <v>0</v>
      </c>
      <c r="AF32" s="205"/>
    </row>
    <row r="33" spans="2:32" ht="18" customHeight="1" x14ac:dyDescent="0.2">
      <c r="B33" s="227" t="s">
        <v>101</v>
      </c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</row>
    <row r="34" spans="2:32" ht="13.5" customHeight="1" x14ac:dyDescent="0.2">
      <c r="B34" s="229" t="s">
        <v>102</v>
      </c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</row>
    <row r="35" spans="2:32" ht="14.25" customHeight="1" x14ac:dyDescent="0.2">
      <c r="B35" s="230" t="s">
        <v>103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</row>
    <row r="36" spans="2:32" x14ac:dyDescent="0.2">
      <c r="B36" s="231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1"/>
      <c r="AD36" s="231"/>
    </row>
    <row r="37" spans="2:32" x14ac:dyDescent="0.2">
      <c r="B37" s="231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28"/>
      <c r="AC37" s="233"/>
      <c r="AD37" s="233"/>
    </row>
    <row r="38" spans="2:32" ht="15" x14ac:dyDescent="0.2">
      <c r="B38" s="193" t="s">
        <v>113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</row>
    <row r="39" spans="2:32" ht="14.25" x14ac:dyDescent="0.2">
      <c r="B39" s="195" t="s">
        <v>125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</row>
    <row r="40" spans="2:32" ht="14.25" x14ac:dyDescent="0.2">
      <c r="B40" s="195" t="s">
        <v>3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</row>
    <row r="41" spans="2:32" ht="18" customHeight="1" x14ac:dyDescent="0.2">
      <c r="B41" s="196" t="s">
        <v>4</v>
      </c>
      <c r="C41" s="197">
        <v>2023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6">
        <v>2023</v>
      </c>
      <c r="P41" s="197">
        <v>2023</v>
      </c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34" t="s">
        <v>126</v>
      </c>
      <c r="AC41" s="197" t="s">
        <v>5</v>
      </c>
      <c r="AD41" s="199"/>
    </row>
    <row r="42" spans="2:32" ht="21.75" customHeight="1" x14ac:dyDescent="0.2">
      <c r="B42" s="200"/>
      <c r="C42" s="12" t="s">
        <v>6</v>
      </c>
      <c r="D42" s="12" t="s">
        <v>7</v>
      </c>
      <c r="E42" s="12" t="s">
        <v>8</v>
      </c>
      <c r="F42" s="12" t="s">
        <v>9</v>
      </c>
      <c r="G42" s="12" t="s">
        <v>10</v>
      </c>
      <c r="H42" s="12" t="s">
        <v>11</v>
      </c>
      <c r="I42" s="12" t="s">
        <v>12</v>
      </c>
      <c r="J42" s="12" t="s">
        <v>13</v>
      </c>
      <c r="K42" s="12" t="s">
        <v>14</v>
      </c>
      <c r="L42" s="12" t="s">
        <v>15</v>
      </c>
      <c r="M42" s="12" t="s">
        <v>16</v>
      </c>
      <c r="N42" s="12" t="s">
        <v>17</v>
      </c>
      <c r="O42" s="200"/>
      <c r="P42" s="12" t="s">
        <v>6</v>
      </c>
      <c r="Q42" s="12" t="s">
        <v>7</v>
      </c>
      <c r="R42" s="12" t="s">
        <v>8</v>
      </c>
      <c r="S42" s="12" t="s">
        <v>9</v>
      </c>
      <c r="T42" s="12" t="s">
        <v>10</v>
      </c>
      <c r="U42" s="12" t="s">
        <v>11</v>
      </c>
      <c r="V42" s="12" t="s">
        <v>12</v>
      </c>
      <c r="W42" s="12" t="s">
        <v>13</v>
      </c>
      <c r="X42" s="12" t="s">
        <v>14</v>
      </c>
      <c r="Y42" s="12" t="s">
        <v>15</v>
      </c>
      <c r="Z42" s="12" t="s">
        <v>16</v>
      </c>
      <c r="AA42" s="12" t="s">
        <v>17</v>
      </c>
      <c r="AB42" s="235"/>
      <c r="AC42" s="201" t="s">
        <v>127</v>
      </c>
      <c r="AD42" s="202" t="s">
        <v>19</v>
      </c>
    </row>
    <row r="43" spans="2:32" ht="18" customHeight="1" x14ac:dyDescent="0.2">
      <c r="B43" s="203" t="s">
        <v>20</v>
      </c>
      <c r="C43" s="204">
        <f t="shared" ref="C43:AB43" si="19">+C44+C49+C61</f>
        <v>1907.7</v>
      </c>
      <c r="D43" s="204">
        <f t="shared" si="19"/>
        <v>3118.1000000000004</v>
      </c>
      <c r="E43" s="204">
        <f t="shared" si="19"/>
        <v>2738.9999999999995</v>
      </c>
      <c r="F43" s="204">
        <f t="shared" si="19"/>
        <v>2158.5</v>
      </c>
      <c r="G43" s="204">
        <f t="shared" si="19"/>
        <v>2411.1</v>
      </c>
      <c r="H43" s="204">
        <f t="shared" si="19"/>
        <v>3092.7</v>
      </c>
      <c r="I43" s="204">
        <f t="shared" si="19"/>
        <v>2941.7000000000003</v>
      </c>
      <c r="J43" s="204">
        <f t="shared" si="19"/>
        <v>2508.1999999999998</v>
      </c>
      <c r="K43" s="204">
        <f t="shared" si="19"/>
        <v>2006.5</v>
      </c>
      <c r="L43" s="204">
        <f t="shared" si="19"/>
        <v>2137.1000000000004</v>
      </c>
      <c r="M43" s="204">
        <f t="shared" si="19"/>
        <v>2347.7000000000003</v>
      </c>
      <c r="N43" s="204">
        <f t="shared" si="19"/>
        <v>1563.1999999999998</v>
      </c>
      <c r="O43" s="204">
        <f t="shared" si="19"/>
        <v>28931.500000000004</v>
      </c>
      <c r="P43" s="204">
        <f t="shared" si="19"/>
        <v>1333.3748347400001</v>
      </c>
      <c r="Q43" s="204">
        <f t="shared" si="19"/>
        <v>3026.6137510399994</v>
      </c>
      <c r="R43" s="204">
        <f t="shared" si="19"/>
        <v>2657.8528396800002</v>
      </c>
      <c r="S43" s="204">
        <f t="shared" si="19"/>
        <v>1972.5791471900002</v>
      </c>
      <c r="T43" s="204">
        <f t="shared" si="19"/>
        <v>1818.6445706599993</v>
      </c>
      <c r="U43" s="204">
        <f t="shared" si="19"/>
        <v>2024.9662500899997</v>
      </c>
      <c r="V43" s="204">
        <f t="shared" si="19"/>
        <v>1954.8693643100005</v>
      </c>
      <c r="W43" s="204">
        <f t="shared" si="19"/>
        <v>1969.8778015441712</v>
      </c>
      <c r="X43" s="204">
        <f t="shared" si="19"/>
        <v>2038.9258713481322</v>
      </c>
      <c r="Y43" s="204">
        <f t="shared" si="19"/>
        <v>2041.5396492233988</v>
      </c>
      <c r="Z43" s="204">
        <f t="shared" si="19"/>
        <v>2281.4369218655861</v>
      </c>
      <c r="AA43" s="204">
        <f t="shared" si="19"/>
        <v>2180.9426233174718</v>
      </c>
      <c r="AB43" s="204">
        <f t="shared" si="19"/>
        <v>25301.623625008757</v>
      </c>
      <c r="AC43" s="204">
        <f t="shared" ref="AC43:AC65" si="20">+O43-AB43</f>
        <v>3629.8763749912468</v>
      </c>
      <c r="AD43" s="204">
        <f t="shared" ref="AD43:AD63" si="21">+O43/AB43*100</f>
        <v>114.34641677067469</v>
      </c>
      <c r="AF43" s="205"/>
    </row>
    <row r="44" spans="2:32" ht="18" customHeight="1" x14ac:dyDescent="0.2">
      <c r="B44" s="206" t="s">
        <v>21</v>
      </c>
      <c r="C44" s="22">
        <f t="shared" ref="C44:R47" si="22">+C45</f>
        <v>12.8</v>
      </c>
      <c r="D44" s="22">
        <f t="shared" si="22"/>
        <v>11.3</v>
      </c>
      <c r="E44" s="22">
        <f t="shared" si="22"/>
        <v>19.100000000000001</v>
      </c>
      <c r="F44" s="22">
        <f t="shared" si="22"/>
        <v>9.9</v>
      </c>
      <c r="G44" s="22">
        <f t="shared" si="22"/>
        <v>11.7</v>
      </c>
      <c r="H44" s="22">
        <f t="shared" si="22"/>
        <v>13.7</v>
      </c>
      <c r="I44" s="22">
        <f t="shared" si="22"/>
        <v>12.8</v>
      </c>
      <c r="J44" s="22">
        <f t="shared" si="22"/>
        <v>11</v>
      </c>
      <c r="K44" s="22">
        <f t="shared" si="22"/>
        <v>3.6</v>
      </c>
      <c r="L44" s="22">
        <f t="shared" si="22"/>
        <v>14.8</v>
      </c>
      <c r="M44" s="22">
        <f t="shared" si="22"/>
        <v>21.7</v>
      </c>
      <c r="N44" s="22">
        <f t="shared" si="22"/>
        <v>17.8</v>
      </c>
      <c r="O44" s="22">
        <f t="shared" si="22"/>
        <v>160.19999999999999</v>
      </c>
      <c r="P44" s="22">
        <f t="shared" si="22"/>
        <v>12.834630000000001</v>
      </c>
      <c r="Q44" s="22">
        <f t="shared" si="22"/>
        <v>11.29908</v>
      </c>
      <c r="R44" s="22">
        <f t="shared" si="22"/>
        <v>19.086345000000001</v>
      </c>
      <c r="S44" s="22">
        <f t="shared" ref="M44:AB47" si="23">+S45</f>
        <v>9.9589149999999993</v>
      </c>
      <c r="T44" s="22">
        <f t="shared" si="23"/>
        <v>11.693319390000001</v>
      </c>
      <c r="U44" s="22">
        <f t="shared" si="23"/>
        <v>13.69977081</v>
      </c>
      <c r="V44" s="22">
        <f t="shared" si="23"/>
        <v>12.84470415</v>
      </c>
      <c r="W44" s="22">
        <f t="shared" si="23"/>
        <v>13.894521699947651</v>
      </c>
      <c r="X44" s="22">
        <f t="shared" si="23"/>
        <v>15.3268201451562</v>
      </c>
      <c r="Y44" s="22">
        <f t="shared" si="23"/>
        <v>11.547908244297501</v>
      </c>
      <c r="Z44" s="22">
        <f t="shared" si="23"/>
        <v>13.65528621578393</v>
      </c>
      <c r="AA44" s="22">
        <f t="shared" si="23"/>
        <v>15.3930748984247</v>
      </c>
      <c r="AB44" s="22">
        <f t="shared" si="23"/>
        <v>161.23437555360999</v>
      </c>
      <c r="AC44" s="22">
        <f t="shared" si="20"/>
        <v>-1.0343755536100048</v>
      </c>
      <c r="AD44" s="22">
        <f t="shared" si="21"/>
        <v>99.358464626381078</v>
      </c>
      <c r="AF44" s="205"/>
    </row>
    <row r="45" spans="2:32" ht="18" customHeight="1" x14ac:dyDescent="0.2">
      <c r="B45" s="206" t="s">
        <v>22</v>
      </c>
      <c r="C45" s="22">
        <f t="shared" si="22"/>
        <v>12.8</v>
      </c>
      <c r="D45" s="22">
        <f t="shared" si="22"/>
        <v>11.3</v>
      </c>
      <c r="E45" s="22">
        <f t="shared" si="22"/>
        <v>19.100000000000001</v>
      </c>
      <c r="F45" s="22">
        <f t="shared" si="22"/>
        <v>9.9</v>
      </c>
      <c r="G45" s="22">
        <f t="shared" si="22"/>
        <v>11.7</v>
      </c>
      <c r="H45" s="22">
        <f t="shared" si="22"/>
        <v>13.7</v>
      </c>
      <c r="I45" s="22">
        <f t="shared" si="22"/>
        <v>12.8</v>
      </c>
      <c r="J45" s="22">
        <f t="shared" si="22"/>
        <v>11</v>
      </c>
      <c r="K45" s="22">
        <f t="shared" si="22"/>
        <v>3.6</v>
      </c>
      <c r="L45" s="22">
        <f t="shared" si="22"/>
        <v>14.8</v>
      </c>
      <c r="M45" s="22">
        <f t="shared" si="23"/>
        <v>21.7</v>
      </c>
      <c r="N45" s="22">
        <f t="shared" si="23"/>
        <v>17.8</v>
      </c>
      <c r="O45" s="22">
        <f t="shared" si="23"/>
        <v>160.19999999999999</v>
      </c>
      <c r="P45" s="22">
        <f t="shared" si="23"/>
        <v>12.834630000000001</v>
      </c>
      <c r="Q45" s="22">
        <f t="shared" si="23"/>
        <v>11.29908</v>
      </c>
      <c r="R45" s="22">
        <f t="shared" si="23"/>
        <v>19.086345000000001</v>
      </c>
      <c r="S45" s="22">
        <f t="shared" si="23"/>
        <v>9.9589149999999993</v>
      </c>
      <c r="T45" s="22">
        <f t="shared" si="23"/>
        <v>11.693319390000001</v>
      </c>
      <c r="U45" s="22">
        <f t="shared" si="23"/>
        <v>13.69977081</v>
      </c>
      <c r="V45" s="22">
        <f t="shared" si="23"/>
        <v>12.84470415</v>
      </c>
      <c r="W45" s="22">
        <f t="shared" si="23"/>
        <v>13.894521699947651</v>
      </c>
      <c r="X45" s="22">
        <f t="shared" si="23"/>
        <v>15.3268201451562</v>
      </c>
      <c r="Y45" s="22">
        <f t="shared" si="23"/>
        <v>11.547908244297501</v>
      </c>
      <c r="Z45" s="22">
        <f t="shared" si="23"/>
        <v>13.65528621578393</v>
      </c>
      <c r="AA45" s="22">
        <f t="shared" si="23"/>
        <v>15.3930748984247</v>
      </c>
      <c r="AB45" s="22">
        <f t="shared" si="23"/>
        <v>161.23437555360999</v>
      </c>
      <c r="AC45" s="22">
        <f t="shared" si="20"/>
        <v>-1.0343755536100048</v>
      </c>
      <c r="AD45" s="22">
        <f t="shared" si="21"/>
        <v>99.358464626381078</v>
      </c>
      <c r="AF45" s="205"/>
    </row>
    <row r="46" spans="2:32" ht="18" customHeight="1" x14ac:dyDescent="0.2">
      <c r="B46" s="207" t="s">
        <v>26</v>
      </c>
      <c r="C46" s="22">
        <f t="shared" si="22"/>
        <v>12.8</v>
      </c>
      <c r="D46" s="23">
        <f t="shared" si="22"/>
        <v>11.3</v>
      </c>
      <c r="E46" s="23">
        <f t="shared" si="22"/>
        <v>19.100000000000001</v>
      </c>
      <c r="F46" s="23">
        <f t="shared" si="22"/>
        <v>9.9</v>
      </c>
      <c r="G46" s="23">
        <f t="shared" si="22"/>
        <v>11.7</v>
      </c>
      <c r="H46" s="23">
        <f t="shared" si="22"/>
        <v>13.7</v>
      </c>
      <c r="I46" s="23">
        <f t="shared" si="22"/>
        <v>12.8</v>
      </c>
      <c r="J46" s="23">
        <f t="shared" si="22"/>
        <v>11</v>
      </c>
      <c r="K46" s="23">
        <f t="shared" si="22"/>
        <v>3.6</v>
      </c>
      <c r="L46" s="23">
        <f t="shared" si="22"/>
        <v>14.8</v>
      </c>
      <c r="M46" s="23">
        <f t="shared" si="23"/>
        <v>21.7</v>
      </c>
      <c r="N46" s="23">
        <f t="shared" si="23"/>
        <v>17.8</v>
      </c>
      <c r="O46" s="23">
        <f t="shared" si="23"/>
        <v>160.19999999999999</v>
      </c>
      <c r="P46" s="22">
        <f t="shared" si="23"/>
        <v>12.834630000000001</v>
      </c>
      <c r="Q46" s="23">
        <f t="shared" si="23"/>
        <v>11.29908</v>
      </c>
      <c r="R46" s="23">
        <f t="shared" si="23"/>
        <v>19.086345000000001</v>
      </c>
      <c r="S46" s="23">
        <f t="shared" si="23"/>
        <v>9.9589149999999993</v>
      </c>
      <c r="T46" s="23">
        <f t="shared" si="23"/>
        <v>11.693319390000001</v>
      </c>
      <c r="U46" s="23">
        <f t="shared" si="23"/>
        <v>13.69977081</v>
      </c>
      <c r="V46" s="23">
        <f t="shared" si="23"/>
        <v>12.84470415</v>
      </c>
      <c r="W46" s="23">
        <f t="shared" si="23"/>
        <v>13.894521699947651</v>
      </c>
      <c r="X46" s="23">
        <f t="shared" si="23"/>
        <v>15.3268201451562</v>
      </c>
      <c r="Y46" s="23">
        <f t="shared" si="23"/>
        <v>11.547908244297501</v>
      </c>
      <c r="Z46" s="23">
        <f t="shared" si="23"/>
        <v>13.65528621578393</v>
      </c>
      <c r="AA46" s="23">
        <f t="shared" si="23"/>
        <v>15.3930748984247</v>
      </c>
      <c r="AB46" s="23">
        <f t="shared" si="23"/>
        <v>161.23437555360999</v>
      </c>
      <c r="AC46" s="23">
        <f t="shared" si="20"/>
        <v>-1.0343755536100048</v>
      </c>
      <c r="AD46" s="23">
        <f t="shared" si="21"/>
        <v>99.358464626381078</v>
      </c>
      <c r="AF46" s="205"/>
    </row>
    <row r="47" spans="2:32" ht="18" customHeight="1" x14ac:dyDescent="0.2">
      <c r="B47" s="210" t="s">
        <v>27</v>
      </c>
      <c r="C47" s="22">
        <f t="shared" si="22"/>
        <v>12.8</v>
      </c>
      <c r="D47" s="22">
        <f t="shared" si="22"/>
        <v>11.3</v>
      </c>
      <c r="E47" s="22">
        <f t="shared" si="22"/>
        <v>19.100000000000001</v>
      </c>
      <c r="F47" s="22">
        <f t="shared" si="22"/>
        <v>9.9</v>
      </c>
      <c r="G47" s="22">
        <f t="shared" si="22"/>
        <v>11.7</v>
      </c>
      <c r="H47" s="22">
        <f t="shared" si="22"/>
        <v>13.7</v>
      </c>
      <c r="I47" s="22">
        <f t="shared" si="22"/>
        <v>12.8</v>
      </c>
      <c r="J47" s="22">
        <f t="shared" si="22"/>
        <v>11</v>
      </c>
      <c r="K47" s="22">
        <f t="shared" si="22"/>
        <v>3.6</v>
      </c>
      <c r="L47" s="22">
        <f t="shared" si="22"/>
        <v>14.8</v>
      </c>
      <c r="M47" s="22">
        <f t="shared" si="23"/>
        <v>21.7</v>
      </c>
      <c r="N47" s="22">
        <f t="shared" si="23"/>
        <v>17.8</v>
      </c>
      <c r="O47" s="22">
        <f t="shared" si="23"/>
        <v>160.19999999999999</v>
      </c>
      <c r="P47" s="22">
        <f t="shared" si="23"/>
        <v>12.834630000000001</v>
      </c>
      <c r="Q47" s="22">
        <f t="shared" si="23"/>
        <v>11.29908</v>
      </c>
      <c r="R47" s="22">
        <f t="shared" si="23"/>
        <v>19.086345000000001</v>
      </c>
      <c r="S47" s="22">
        <f t="shared" si="23"/>
        <v>9.9589149999999993</v>
      </c>
      <c r="T47" s="22">
        <f t="shared" si="23"/>
        <v>11.693319390000001</v>
      </c>
      <c r="U47" s="22">
        <f t="shared" si="23"/>
        <v>13.69977081</v>
      </c>
      <c r="V47" s="22">
        <f t="shared" si="23"/>
        <v>12.84470415</v>
      </c>
      <c r="W47" s="22">
        <f t="shared" si="23"/>
        <v>13.894521699947651</v>
      </c>
      <c r="X47" s="22">
        <f t="shared" si="23"/>
        <v>15.3268201451562</v>
      </c>
      <c r="Y47" s="22">
        <f t="shared" si="23"/>
        <v>11.547908244297501</v>
      </c>
      <c r="Z47" s="22">
        <f t="shared" si="23"/>
        <v>13.65528621578393</v>
      </c>
      <c r="AA47" s="22">
        <f t="shared" si="23"/>
        <v>15.3930748984247</v>
      </c>
      <c r="AB47" s="22">
        <f t="shared" si="23"/>
        <v>161.23437555360999</v>
      </c>
      <c r="AC47" s="22">
        <f t="shared" si="20"/>
        <v>-1.0343755536100048</v>
      </c>
      <c r="AD47" s="22">
        <f t="shared" si="21"/>
        <v>99.358464626381078</v>
      </c>
      <c r="AF47" s="205"/>
    </row>
    <row r="48" spans="2:32" ht="18" customHeight="1" x14ac:dyDescent="0.2">
      <c r="B48" s="236" t="s">
        <v>115</v>
      </c>
      <c r="C48" s="29">
        <f t="shared" ref="C48:N48" si="24">+P13</f>
        <v>12.8</v>
      </c>
      <c r="D48" s="29">
        <f t="shared" si="24"/>
        <v>11.3</v>
      </c>
      <c r="E48" s="29">
        <f t="shared" si="24"/>
        <v>19.100000000000001</v>
      </c>
      <c r="F48" s="29">
        <f t="shared" si="24"/>
        <v>9.9</v>
      </c>
      <c r="G48" s="29">
        <f t="shared" si="24"/>
        <v>11.7</v>
      </c>
      <c r="H48" s="29">
        <f t="shared" si="24"/>
        <v>13.7</v>
      </c>
      <c r="I48" s="29">
        <f t="shared" si="24"/>
        <v>12.8</v>
      </c>
      <c r="J48" s="29">
        <f t="shared" si="24"/>
        <v>11</v>
      </c>
      <c r="K48" s="29">
        <f t="shared" si="24"/>
        <v>3.6</v>
      </c>
      <c r="L48" s="29">
        <f t="shared" si="24"/>
        <v>14.8</v>
      </c>
      <c r="M48" s="29">
        <f t="shared" si="24"/>
        <v>21.7</v>
      </c>
      <c r="N48" s="29">
        <f t="shared" si="24"/>
        <v>17.8</v>
      </c>
      <c r="O48" s="29">
        <f>SUM(C48:N48)</f>
        <v>160.19999999999999</v>
      </c>
      <c r="P48" s="29">
        <v>12.834630000000001</v>
      </c>
      <c r="Q48" s="29">
        <v>11.29908</v>
      </c>
      <c r="R48" s="29">
        <v>19.086345000000001</v>
      </c>
      <c r="S48" s="29">
        <v>9.9589149999999993</v>
      </c>
      <c r="T48" s="29">
        <v>11.693319390000001</v>
      </c>
      <c r="U48" s="29">
        <v>13.69977081</v>
      </c>
      <c r="V48" s="29">
        <v>12.84470415</v>
      </c>
      <c r="W48" s="29">
        <v>13.894521699947651</v>
      </c>
      <c r="X48" s="29">
        <v>15.3268201451562</v>
      </c>
      <c r="Y48" s="29">
        <v>11.547908244297501</v>
      </c>
      <c r="Z48" s="29">
        <v>13.65528621578393</v>
      </c>
      <c r="AA48" s="29">
        <v>15.3930748984247</v>
      </c>
      <c r="AB48" s="29">
        <f>SUM(P48:AA48)</f>
        <v>161.23437555360999</v>
      </c>
      <c r="AC48" s="29">
        <f t="shared" si="20"/>
        <v>-1.0343755536100048</v>
      </c>
      <c r="AD48" s="29">
        <f t="shared" si="21"/>
        <v>99.358464626381078</v>
      </c>
      <c r="AF48" s="205"/>
    </row>
    <row r="49" spans="2:32" ht="18" customHeight="1" x14ac:dyDescent="0.2">
      <c r="B49" s="209" t="s">
        <v>40</v>
      </c>
      <c r="C49" s="22">
        <f t="shared" ref="C49:AB49" si="25">+C50+C57</f>
        <v>1802.3000000000002</v>
      </c>
      <c r="D49" s="22">
        <f t="shared" si="25"/>
        <v>3032.4</v>
      </c>
      <c r="E49" s="22">
        <f t="shared" si="25"/>
        <v>2647.7</v>
      </c>
      <c r="F49" s="22">
        <f t="shared" si="25"/>
        <v>2077.5</v>
      </c>
      <c r="G49" s="22">
        <f t="shared" si="25"/>
        <v>2321.4</v>
      </c>
      <c r="H49" s="22">
        <f t="shared" si="25"/>
        <v>2998.5</v>
      </c>
      <c r="I49" s="22">
        <f t="shared" si="25"/>
        <v>2842.8</v>
      </c>
      <c r="J49" s="22">
        <f t="shared" si="25"/>
        <v>2422.1</v>
      </c>
      <c r="K49" s="22">
        <f t="shared" si="25"/>
        <v>1926.9</v>
      </c>
      <c r="L49" s="22">
        <f t="shared" si="25"/>
        <v>2039.4</v>
      </c>
      <c r="M49" s="22">
        <f t="shared" si="25"/>
        <v>2255.2000000000003</v>
      </c>
      <c r="N49" s="22">
        <f t="shared" si="25"/>
        <v>1470.4999999999998</v>
      </c>
      <c r="O49" s="22">
        <f t="shared" si="25"/>
        <v>27836.700000000004</v>
      </c>
      <c r="P49" s="22">
        <f t="shared" si="25"/>
        <v>1227.9604191999999</v>
      </c>
      <c r="Q49" s="22">
        <f t="shared" si="25"/>
        <v>2940.8919778299996</v>
      </c>
      <c r="R49" s="22">
        <f t="shared" si="25"/>
        <v>2566.5517549400001</v>
      </c>
      <c r="S49" s="22">
        <f t="shared" si="25"/>
        <v>1891.4811048700003</v>
      </c>
      <c r="T49" s="22">
        <f t="shared" si="25"/>
        <v>1728.9579134199994</v>
      </c>
      <c r="U49" s="22">
        <f t="shared" si="25"/>
        <v>1930.7730092299996</v>
      </c>
      <c r="V49" s="22">
        <f t="shared" si="25"/>
        <v>1855.8999432500004</v>
      </c>
      <c r="W49" s="22">
        <f t="shared" si="25"/>
        <v>1882.9729888376175</v>
      </c>
      <c r="X49" s="22">
        <f t="shared" si="25"/>
        <v>1927.4013593146949</v>
      </c>
      <c r="Y49" s="22">
        <f t="shared" si="25"/>
        <v>1952.245537277227</v>
      </c>
      <c r="Z49" s="22">
        <f t="shared" si="25"/>
        <v>1893.8863577585623</v>
      </c>
      <c r="AA49" s="22">
        <f t="shared" si="25"/>
        <v>1790.0979875890509</v>
      </c>
      <c r="AB49" s="22">
        <f t="shared" si="25"/>
        <v>23589.120353517152</v>
      </c>
      <c r="AC49" s="22">
        <f t="shared" si="20"/>
        <v>4247.5796464828527</v>
      </c>
      <c r="AD49" s="22">
        <f t="shared" si="21"/>
        <v>118.00651988216057</v>
      </c>
      <c r="AF49" s="205"/>
    </row>
    <row r="50" spans="2:32" ht="18" customHeight="1" x14ac:dyDescent="0.2">
      <c r="B50" s="210" t="s">
        <v>41</v>
      </c>
      <c r="C50" s="22">
        <f t="shared" ref="C50:AB50" si="26">+C51+C55</f>
        <v>1767.9</v>
      </c>
      <c r="D50" s="23">
        <f t="shared" si="26"/>
        <v>2959</v>
      </c>
      <c r="E50" s="23">
        <f t="shared" si="26"/>
        <v>2459.6</v>
      </c>
      <c r="F50" s="23">
        <f t="shared" si="26"/>
        <v>1990.6</v>
      </c>
      <c r="G50" s="23">
        <f t="shared" si="26"/>
        <v>2218.8000000000002</v>
      </c>
      <c r="H50" s="23">
        <f t="shared" si="26"/>
        <v>2855</v>
      </c>
      <c r="I50" s="23">
        <f t="shared" si="26"/>
        <v>2761.9</v>
      </c>
      <c r="J50" s="23">
        <f t="shared" si="26"/>
        <v>2336</v>
      </c>
      <c r="K50" s="23">
        <f t="shared" si="26"/>
        <v>1833.1000000000001</v>
      </c>
      <c r="L50" s="23">
        <f t="shared" si="26"/>
        <v>1865.5</v>
      </c>
      <c r="M50" s="23">
        <f t="shared" si="26"/>
        <v>2098.2000000000003</v>
      </c>
      <c r="N50" s="23">
        <f t="shared" si="26"/>
        <v>1303.1999999999998</v>
      </c>
      <c r="O50" s="24">
        <f t="shared" si="26"/>
        <v>26448.800000000003</v>
      </c>
      <c r="P50" s="22">
        <f t="shared" si="26"/>
        <v>1193.70047181</v>
      </c>
      <c r="Q50" s="23">
        <f t="shared" si="26"/>
        <v>2867.5021071299998</v>
      </c>
      <c r="R50" s="23">
        <f t="shared" si="26"/>
        <v>2378.40607649</v>
      </c>
      <c r="S50" s="23">
        <f t="shared" si="26"/>
        <v>1804.6179977300003</v>
      </c>
      <c r="T50" s="23">
        <f t="shared" si="26"/>
        <v>1632.0684696799995</v>
      </c>
      <c r="U50" s="23">
        <f t="shared" si="26"/>
        <v>1787.2326333299995</v>
      </c>
      <c r="V50" s="23">
        <f t="shared" si="26"/>
        <v>1775.0695019700004</v>
      </c>
      <c r="W50" s="23">
        <f t="shared" si="26"/>
        <v>1826.3944346791279</v>
      </c>
      <c r="X50" s="23">
        <f t="shared" si="26"/>
        <v>1860.9017830424273</v>
      </c>
      <c r="Y50" s="23">
        <f t="shared" si="26"/>
        <v>1879.4770554654133</v>
      </c>
      <c r="Z50" s="23">
        <f t="shared" si="26"/>
        <v>1827.495232597845</v>
      </c>
      <c r="AA50" s="23">
        <f t="shared" si="26"/>
        <v>1727.9468579801503</v>
      </c>
      <c r="AB50" s="23">
        <f t="shared" si="26"/>
        <v>22560.812621904963</v>
      </c>
      <c r="AC50" s="23">
        <f t="shared" si="20"/>
        <v>3887.9873780950402</v>
      </c>
      <c r="AD50" s="23">
        <f t="shared" si="21"/>
        <v>117.23336585101582</v>
      </c>
      <c r="AF50" s="205"/>
    </row>
    <row r="51" spans="2:32" ht="18" customHeight="1" x14ac:dyDescent="0.2">
      <c r="B51" s="237" t="s">
        <v>42</v>
      </c>
      <c r="C51" s="23">
        <f t="shared" ref="C51:AB51" si="27">+C52+C54</f>
        <v>39.699999999999996</v>
      </c>
      <c r="D51" s="23">
        <f t="shared" si="27"/>
        <v>47.4</v>
      </c>
      <c r="E51" s="23">
        <f t="shared" si="27"/>
        <v>248.1</v>
      </c>
      <c r="F51" s="23">
        <f t="shared" si="27"/>
        <v>197.3</v>
      </c>
      <c r="G51" s="23">
        <f t="shared" si="27"/>
        <v>76</v>
      </c>
      <c r="H51" s="23">
        <f t="shared" si="27"/>
        <v>36.200000000000003</v>
      </c>
      <c r="I51" s="23">
        <f t="shared" si="27"/>
        <v>14</v>
      </c>
      <c r="J51" s="23">
        <f t="shared" si="27"/>
        <v>199.70000000000002</v>
      </c>
      <c r="K51" s="23">
        <f t="shared" si="27"/>
        <v>194.20000000000002</v>
      </c>
      <c r="L51" s="23">
        <f t="shared" si="27"/>
        <v>227.5</v>
      </c>
      <c r="M51" s="23">
        <f t="shared" si="27"/>
        <v>11.8</v>
      </c>
      <c r="N51" s="23">
        <f t="shared" si="27"/>
        <v>7.6</v>
      </c>
      <c r="O51" s="23">
        <f t="shared" si="27"/>
        <v>1299.4999999999998</v>
      </c>
      <c r="P51" s="23">
        <f t="shared" si="27"/>
        <v>39.705753149999993</v>
      </c>
      <c r="Q51" s="23">
        <f t="shared" si="27"/>
        <v>47.382585549999995</v>
      </c>
      <c r="R51" s="23">
        <f t="shared" si="27"/>
        <v>248.06196241000001</v>
      </c>
      <c r="S51" s="23">
        <f t="shared" si="27"/>
        <v>197.23698316000002</v>
      </c>
      <c r="T51" s="23">
        <f t="shared" si="27"/>
        <v>76.019747209999991</v>
      </c>
      <c r="U51" s="23">
        <f t="shared" si="27"/>
        <v>36.221661099999999</v>
      </c>
      <c r="V51" s="23">
        <f t="shared" si="27"/>
        <v>14.084260449999999</v>
      </c>
      <c r="W51" s="23">
        <f t="shared" si="27"/>
        <v>18.091272679128</v>
      </c>
      <c r="X51" s="23">
        <f t="shared" si="27"/>
        <v>67.136743542427098</v>
      </c>
      <c r="Y51" s="23">
        <f t="shared" si="27"/>
        <v>53.110512465413194</v>
      </c>
      <c r="Z51" s="23">
        <f t="shared" si="27"/>
        <v>23.223163597844874</v>
      </c>
      <c r="AA51" s="23">
        <f t="shared" si="27"/>
        <v>58.942070980150191</v>
      </c>
      <c r="AB51" s="23">
        <f t="shared" si="27"/>
        <v>879.21671629496336</v>
      </c>
      <c r="AC51" s="23">
        <f t="shared" si="20"/>
        <v>420.28328370503641</v>
      </c>
      <c r="AD51" s="23">
        <f t="shared" si="21"/>
        <v>147.80201239531917</v>
      </c>
      <c r="AF51" s="205"/>
    </row>
    <row r="52" spans="2:32" ht="18" customHeight="1" x14ac:dyDescent="0.2">
      <c r="B52" s="238" t="s">
        <v>43</v>
      </c>
      <c r="C52" s="51">
        <f t="shared" ref="C52:AB52" si="28">+C53</f>
        <v>35.4</v>
      </c>
      <c r="D52" s="51">
        <f t="shared" si="28"/>
        <v>33.9</v>
      </c>
      <c r="E52" s="51">
        <f t="shared" si="28"/>
        <v>3.4</v>
      </c>
      <c r="F52" s="51">
        <f t="shared" si="28"/>
        <v>3.9</v>
      </c>
      <c r="G52" s="51">
        <f t="shared" si="28"/>
        <v>2.2000000000000002</v>
      </c>
      <c r="H52" s="51">
        <f t="shared" si="28"/>
        <v>4.9000000000000004</v>
      </c>
      <c r="I52" s="51">
        <f t="shared" si="28"/>
        <v>6.6</v>
      </c>
      <c r="J52" s="51">
        <f t="shared" si="28"/>
        <v>2.8</v>
      </c>
      <c r="K52" s="51">
        <f t="shared" si="28"/>
        <v>18.899999999999999</v>
      </c>
      <c r="L52" s="51">
        <f t="shared" si="28"/>
        <v>0.4</v>
      </c>
      <c r="M52" s="51">
        <f t="shared" si="28"/>
        <v>0</v>
      </c>
      <c r="N52" s="51">
        <f t="shared" si="28"/>
        <v>0.8</v>
      </c>
      <c r="O52" s="51">
        <f t="shared" si="28"/>
        <v>113.2</v>
      </c>
      <c r="P52" s="51">
        <f t="shared" si="28"/>
        <v>35.359103149999996</v>
      </c>
      <c r="Q52" s="51">
        <f t="shared" si="28"/>
        <v>33.851265549999994</v>
      </c>
      <c r="R52" s="51">
        <f t="shared" si="28"/>
        <v>3.3823609000000001</v>
      </c>
      <c r="S52" s="51">
        <f t="shared" si="28"/>
        <v>3.8503813</v>
      </c>
      <c r="T52" s="51">
        <f t="shared" si="28"/>
        <v>2.2299280000000001</v>
      </c>
      <c r="U52" s="51">
        <f t="shared" si="28"/>
        <v>4.8903114099999998</v>
      </c>
      <c r="V52" s="51">
        <f t="shared" si="28"/>
        <v>6.6192441999999998</v>
      </c>
      <c r="W52" s="51">
        <f t="shared" si="28"/>
        <v>4.3974662274999998</v>
      </c>
      <c r="X52" s="51">
        <f t="shared" si="28"/>
        <v>4.5342374593749994</v>
      </c>
      <c r="Y52" s="51">
        <f t="shared" si="28"/>
        <v>5.1103148242187499</v>
      </c>
      <c r="Z52" s="51">
        <f t="shared" si="28"/>
        <v>5.165315677773437</v>
      </c>
      <c r="AA52" s="51">
        <f t="shared" si="28"/>
        <v>4.8018335472167974</v>
      </c>
      <c r="AB52" s="51">
        <f t="shared" si="28"/>
        <v>114.19176224608397</v>
      </c>
      <c r="AC52" s="51">
        <f t="shared" si="20"/>
        <v>-0.99176224608396524</v>
      </c>
      <c r="AD52" s="23">
        <f t="shared" si="21"/>
        <v>99.131494053006463</v>
      </c>
      <c r="AF52" s="205"/>
    </row>
    <row r="53" spans="2:32" ht="18" customHeight="1" x14ac:dyDescent="0.2">
      <c r="B53" s="239" t="s">
        <v>116</v>
      </c>
      <c r="C53" s="28">
        <f t="shared" ref="C53:N54" si="29">+P18</f>
        <v>35.4</v>
      </c>
      <c r="D53" s="28">
        <f t="shared" si="29"/>
        <v>33.9</v>
      </c>
      <c r="E53" s="28">
        <f t="shared" si="29"/>
        <v>3.4</v>
      </c>
      <c r="F53" s="28">
        <f t="shared" si="29"/>
        <v>3.9</v>
      </c>
      <c r="G53" s="28">
        <f t="shared" si="29"/>
        <v>2.2000000000000002</v>
      </c>
      <c r="H53" s="28">
        <f t="shared" si="29"/>
        <v>4.9000000000000004</v>
      </c>
      <c r="I53" s="28">
        <f t="shared" si="29"/>
        <v>6.6</v>
      </c>
      <c r="J53" s="28">
        <f t="shared" si="29"/>
        <v>2.8</v>
      </c>
      <c r="K53" s="28">
        <f t="shared" si="29"/>
        <v>18.899999999999999</v>
      </c>
      <c r="L53" s="28">
        <f t="shared" si="29"/>
        <v>0.4</v>
      </c>
      <c r="M53" s="28">
        <f t="shared" si="29"/>
        <v>0</v>
      </c>
      <c r="N53" s="28">
        <f t="shared" si="29"/>
        <v>0.8</v>
      </c>
      <c r="O53" s="28">
        <f>SUM(C53:N53)</f>
        <v>113.2</v>
      </c>
      <c r="P53" s="28">
        <v>35.359103149999996</v>
      </c>
      <c r="Q53" s="28">
        <v>33.851265549999994</v>
      </c>
      <c r="R53" s="28">
        <v>3.3823609000000001</v>
      </c>
      <c r="S53" s="28">
        <v>3.8503813</v>
      </c>
      <c r="T53" s="28">
        <v>2.2299280000000001</v>
      </c>
      <c r="U53" s="28">
        <v>4.8903114099999998</v>
      </c>
      <c r="V53" s="28">
        <v>6.6192441999999998</v>
      </c>
      <c r="W53" s="28">
        <v>4.3974662274999998</v>
      </c>
      <c r="X53" s="28">
        <v>4.5342374593749994</v>
      </c>
      <c r="Y53" s="28">
        <v>5.1103148242187499</v>
      </c>
      <c r="Z53" s="28">
        <v>5.165315677773437</v>
      </c>
      <c r="AA53" s="28">
        <v>4.8018335472167974</v>
      </c>
      <c r="AB53" s="28">
        <f>SUM(P53:AA53)</f>
        <v>114.19176224608397</v>
      </c>
      <c r="AC53" s="28">
        <f t="shared" si="20"/>
        <v>-0.99176224608396524</v>
      </c>
      <c r="AD53" s="28">
        <f t="shared" si="21"/>
        <v>99.131494053006463</v>
      </c>
      <c r="AF53" s="205"/>
    </row>
    <row r="54" spans="2:32" ht="18" customHeight="1" x14ac:dyDescent="0.2">
      <c r="B54" s="240" t="s">
        <v>117</v>
      </c>
      <c r="C54" s="28">
        <f t="shared" si="29"/>
        <v>4.3</v>
      </c>
      <c r="D54" s="28">
        <f t="shared" si="29"/>
        <v>13.5</v>
      </c>
      <c r="E54" s="28">
        <f t="shared" si="29"/>
        <v>244.7</v>
      </c>
      <c r="F54" s="28">
        <f t="shared" si="29"/>
        <v>193.4</v>
      </c>
      <c r="G54" s="28">
        <f t="shared" si="29"/>
        <v>73.8</v>
      </c>
      <c r="H54" s="28">
        <f t="shared" si="29"/>
        <v>31.3</v>
      </c>
      <c r="I54" s="28">
        <f t="shared" si="29"/>
        <v>7.4</v>
      </c>
      <c r="J54" s="28">
        <f t="shared" si="29"/>
        <v>196.9</v>
      </c>
      <c r="K54" s="28">
        <f t="shared" si="29"/>
        <v>175.3</v>
      </c>
      <c r="L54" s="28">
        <f t="shared" si="29"/>
        <v>227.1</v>
      </c>
      <c r="M54" s="28">
        <f t="shared" si="29"/>
        <v>11.8</v>
      </c>
      <c r="N54" s="28">
        <f t="shared" si="29"/>
        <v>6.8</v>
      </c>
      <c r="O54" s="29">
        <f>SUM(C54:N54)</f>
        <v>1186.2999999999997</v>
      </c>
      <c r="P54" s="28">
        <v>4.3466500000000003</v>
      </c>
      <c r="Q54" s="28">
        <v>13.531319999999999</v>
      </c>
      <c r="R54" s="28">
        <v>244.67960151</v>
      </c>
      <c r="S54" s="28">
        <v>193.38660186000001</v>
      </c>
      <c r="T54" s="28">
        <v>73.78981920999999</v>
      </c>
      <c r="U54" s="28">
        <v>31.33134969</v>
      </c>
      <c r="V54" s="28">
        <v>7.4650162499999997</v>
      </c>
      <c r="W54" s="28">
        <v>13.693806451627999</v>
      </c>
      <c r="X54" s="28">
        <v>62.602506083052099</v>
      </c>
      <c r="Y54" s="28">
        <v>48.000197641194447</v>
      </c>
      <c r="Z54" s="28">
        <v>18.057847920071438</v>
      </c>
      <c r="AA54" s="28">
        <v>54.140237432933397</v>
      </c>
      <c r="AB54" s="28">
        <f>SUM(P54:AA54)</f>
        <v>765.02495404887941</v>
      </c>
      <c r="AC54" s="28">
        <f t="shared" si="20"/>
        <v>421.27504595112032</v>
      </c>
      <c r="AD54" s="28">
        <f t="shared" si="21"/>
        <v>155.06683719550983</v>
      </c>
      <c r="AF54" s="205"/>
    </row>
    <row r="55" spans="2:32" ht="18" customHeight="1" x14ac:dyDescent="0.2">
      <c r="B55" s="237" t="s">
        <v>46</v>
      </c>
      <c r="C55" s="23">
        <f t="shared" ref="C55:AB55" si="30">SUM(C56:C56)</f>
        <v>1728.2</v>
      </c>
      <c r="D55" s="23">
        <f t="shared" si="30"/>
        <v>2911.6</v>
      </c>
      <c r="E55" s="23">
        <f t="shared" si="30"/>
        <v>2211.5</v>
      </c>
      <c r="F55" s="23">
        <f t="shared" si="30"/>
        <v>1793.3</v>
      </c>
      <c r="G55" s="23">
        <f t="shared" si="30"/>
        <v>2142.8000000000002</v>
      </c>
      <c r="H55" s="23">
        <f t="shared" si="30"/>
        <v>2818.8</v>
      </c>
      <c r="I55" s="23">
        <f t="shared" si="30"/>
        <v>2747.9</v>
      </c>
      <c r="J55" s="23">
        <f t="shared" si="30"/>
        <v>2136.3000000000002</v>
      </c>
      <c r="K55" s="23">
        <f t="shared" si="30"/>
        <v>1638.9</v>
      </c>
      <c r="L55" s="23">
        <f t="shared" si="30"/>
        <v>1638</v>
      </c>
      <c r="M55" s="23">
        <f t="shared" si="30"/>
        <v>2086.4</v>
      </c>
      <c r="N55" s="23">
        <f t="shared" si="30"/>
        <v>1295.5999999999999</v>
      </c>
      <c r="O55" s="23">
        <f t="shared" si="30"/>
        <v>25149.300000000003</v>
      </c>
      <c r="P55" s="23">
        <f t="shared" si="30"/>
        <v>1153.99471866</v>
      </c>
      <c r="Q55" s="23">
        <f t="shared" si="30"/>
        <v>2820.1195215799999</v>
      </c>
      <c r="R55" s="23">
        <f t="shared" si="30"/>
        <v>2130.3441140800001</v>
      </c>
      <c r="S55" s="23">
        <f t="shared" si="30"/>
        <v>1607.3810145700002</v>
      </c>
      <c r="T55" s="23">
        <f t="shared" si="30"/>
        <v>1556.0487224699993</v>
      </c>
      <c r="U55" s="23">
        <f t="shared" si="30"/>
        <v>1751.0109722299997</v>
      </c>
      <c r="V55" s="23">
        <f t="shared" si="30"/>
        <v>1760.9852415200003</v>
      </c>
      <c r="W55" s="23">
        <f t="shared" si="30"/>
        <v>1808.3031619999999</v>
      </c>
      <c r="X55" s="23">
        <f t="shared" si="30"/>
        <v>1793.7650395000001</v>
      </c>
      <c r="Y55" s="23">
        <f t="shared" si="30"/>
        <v>1826.3665430000001</v>
      </c>
      <c r="Z55" s="23">
        <f t="shared" si="30"/>
        <v>1804.2720690000001</v>
      </c>
      <c r="AA55" s="23">
        <f t="shared" si="30"/>
        <v>1669.0047870000001</v>
      </c>
      <c r="AB55" s="23">
        <f t="shared" si="30"/>
        <v>21681.59590561</v>
      </c>
      <c r="AC55" s="23">
        <f t="shared" si="20"/>
        <v>3467.7040943900029</v>
      </c>
      <c r="AD55" s="23">
        <f t="shared" si="21"/>
        <v>115.99376775347406</v>
      </c>
      <c r="AF55" s="205"/>
    </row>
    <row r="56" spans="2:32" ht="18" customHeight="1" x14ac:dyDescent="0.2">
      <c r="B56" s="240" t="s">
        <v>118</v>
      </c>
      <c r="C56" s="28">
        <f t="shared" ref="C56:N56" si="31">+P21</f>
        <v>1728.2</v>
      </c>
      <c r="D56" s="28">
        <f t="shared" si="31"/>
        <v>2911.6</v>
      </c>
      <c r="E56" s="28">
        <f t="shared" si="31"/>
        <v>2211.5</v>
      </c>
      <c r="F56" s="28">
        <f t="shared" si="31"/>
        <v>1793.3</v>
      </c>
      <c r="G56" s="28">
        <f t="shared" si="31"/>
        <v>2142.8000000000002</v>
      </c>
      <c r="H56" s="28">
        <f t="shared" si="31"/>
        <v>2818.8</v>
      </c>
      <c r="I56" s="28">
        <f t="shared" si="31"/>
        <v>2747.9</v>
      </c>
      <c r="J56" s="28">
        <f t="shared" si="31"/>
        <v>2136.3000000000002</v>
      </c>
      <c r="K56" s="28">
        <f t="shared" si="31"/>
        <v>1638.9</v>
      </c>
      <c r="L56" s="28">
        <f t="shared" si="31"/>
        <v>1638</v>
      </c>
      <c r="M56" s="28">
        <f t="shared" si="31"/>
        <v>2086.4</v>
      </c>
      <c r="N56" s="28">
        <f t="shared" si="31"/>
        <v>1295.5999999999999</v>
      </c>
      <c r="O56" s="29">
        <f>SUM(C56:N56)</f>
        <v>25149.300000000003</v>
      </c>
      <c r="P56" s="28">
        <v>1153.99471866</v>
      </c>
      <c r="Q56" s="28">
        <v>2820.1195215799999</v>
      </c>
      <c r="R56" s="28">
        <v>2130.3441140800001</v>
      </c>
      <c r="S56" s="28">
        <v>1607.3810145700002</v>
      </c>
      <c r="T56" s="28">
        <v>1556.0487224699993</v>
      </c>
      <c r="U56" s="28">
        <v>1751.0109722299997</v>
      </c>
      <c r="V56" s="28">
        <v>1760.9852415200003</v>
      </c>
      <c r="W56" s="28">
        <v>1808.3031619999999</v>
      </c>
      <c r="X56" s="28">
        <v>1793.7650395000001</v>
      </c>
      <c r="Y56" s="28">
        <v>1826.3665430000001</v>
      </c>
      <c r="Z56" s="28">
        <v>1804.2720690000001</v>
      </c>
      <c r="AA56" s="28">
        <v>1669.0047870000001</v>
      </c>
      <c r="AB56" s="28">
        <f>SUM(P56:AA56)</f>
        <v>21681.59590561</v>
      </c>
      <c r="AC56" s="28">
        <f t="shared" si="20"/>
        <v>3467.7040943900029</v>
      </c>
      <c r="AD56" s="28">
        <f t="shared" si="21"/>
        <v>115.99376775347406</v>
      </c>
      <c r="AF56" s="205"/>
    </row>
    <row r="57" spans="2:32" ht="18" customHeight="1" x14ac:dyDescent="0.2">
      <c r="B57" s="237" t="s">
        <v>119</v>
      </c>
      <c r="C57" s="23">
        <f t="shared" ref="C57:AB57" si="32">SUM(C58:C60)</f>
        <v>34.400000000000006</v>
      </c>
      <c r="D57" s="23">
        <f t="shared" si="32"/>
        <v>73.400000000000006</v>
      </c>
      <c r="E57" s="23">
        <f t="shared" si="32"/>
        <v>188.1</v>
      </c>
      <c r="F57" s="23">
        <f t="shared" si="32"/>
        <v>86.9</v>
      </c>
      <c r="G57" s="23">
        <f t="shared" si="32"/>
        <v>102.6</v>
      </c>
      <c r="H57" s="23">
        <f t="shared" si="32"/>
        <v>143.5</v>
      </c>
      <c r="I57" s="23">
        <f t="shared" si="32"/>
        <v>80.900000000000006</v>
      </c>
      <c r="J57" s="23">
        <f t="shared" si="32"/>
        <v>86.1</v>
      </c>
      <c r="K57" s="23">
        <f t="shared" si="32"/>
        <v>93.800000000000011</v>
      </c>
      <c r="L57" s="23">
        <f t="shared" si="32"/>
        <v>173.9</v>
      </c>
      <c r="M57" s="23">
        <f t="shared" si="32"/>
        <v>157</v>
      </c>
      <c r="N57" s="23">
        <f t="shared" si="32"/>
        <v>167.3</v>
      </c>
      <c r="O57" s="23">
        <f t="shared" si="32"/>
        <v>1387.9</v>
      </c>
      <c r="P57" s="23">
        <f t="shared" si="32"/>
        <v>34.259947390000001</v>
      </c>
      <c r="Q57" s="23">
        <f t="shared" si="32"/>
        <v>73.389870700000003</v>
      </c>
      <c r="R57" s="23">
        <f t="shared" si="32"/>
        <v>188.14567844999999</v>
      </c>
      <c r="S57" s="23">
        <f t="shared" si="32"/>
        <v>86.863107139999997</v>
      </c>
      <c r="T57" s="23">
        <f t="shared" si="32"/>
        <v>96.889443740000004</v>
      </c>
      <c r="U57" s="23">
        <f t="shared" si="32"/>
        <v>143.54037590000002</v>
      </c>
      <c r="V57" s="23">
        <f t="shared" si="32"/>
        <v>80.830441280000002</v>
      </c>
      <c r="W57" s="23">
        <f t="shared" si="32"/>
        <v>56.578554158489723</v>
      </c>
      <c r="X57" s="23">
        <f t="shared" si="32"/>
        <v>66.499576272267717</v>
      </c>
      <c r="Y57" s="23">
        <f t="shared" si="32"/>
        <v>72.768481811813658</v>
      </c>
      <c r="Z57" s="23">
        <f t="shared" si="32"/>
        <v>66.39112516071728</v>
      </c>
      <c r="AA57" s="23">
        <f t="shared" si="32"/>
        <v>62.151129608900732</v>
      </c>
      <c r="AB57" s="23">
        <f t="shared" si="32"/>
        <v>1028.3077316121892</v>
      </c>
      <c r="AC57" s="23">
        <f t="shared" si="20"/>
        <v>359.59226838781092</v>
      </c>
      <c r="AD57" s="23">
        <f t="shared" si="21"/>
        <v>134.96932458380326</v>
      </c>
      <c r="AF57" s="205"/>
    </row>
    <row r="58" spans="2:32" ht="18" customHeight="1" x14ac:dyDescent="0.2">
      <c r="B58" s="240" t="s">
        <v>120</v>
      </c>
      <c r="C58" s="28">
        <f t="shared" ref="C58:N60" si="33">+P23</f>
        <v>4.4000000000000004</v>
      </c>
      <c r="D58" s="28">
        <f t="shared" si="33"/>
        <v>4.4000000000000004</v>
      </c>
      <c r="E58" s="28">
        <f t="shared" si="33"/>
        <v>5.7</v>
      </c>
      <c r="F58" s="28">
        <f t="shared" si="33"/>
        <v>4.5999999999999996</v>
      </c>
      <c r="G58" s="28">
        <f t="shared" si="33"/>
        <v>5.7</v>
      </c>
      <c r="H58" s="28">
        <f t="shared" si="33"/>
        <v>4.3</v>
      </c>
      <c r="I58" s="28">
        <f t="shared" si="33"/>
        <v>3.8</v>
      </c>
      <c r="J58" s="28">
        <f t="shared" si="33"/>
        <v>4.5</v>
      </c>
      <c r="K58" s="28">
        <f t="shared" si="33"/>
        <v>3.7</v>
      </c>
      <c r="L58" s="28">
        <f t="shared" si="33"/>
        <v>3.6</v>
      </c>
      <c r="M58" s="28">
        <f t="shared" si="33"/>
        <v>3.3</v>
      </c>
      <c r="N58" s="28">
        <f t="shared" si="33"/>
        <v>4.2</v>
      </c>
      <c r="O58" s="28">
        <f>SUM(C58:N58)</f>
        <v>52.2</v>
      </c>
      <c r="P58" s="28">
        <v>4.3914768499999992</v>
      </c>
      <c r="Q58" s="28">
        <v>4.4388214100000001</v>
      </c>
      <c r="R58" s="28">
        <v>5.7194076799999998</v>
      </c>
      <c r="S58" s="28">
        <v>4.5985304800000009</v>
      </c>
      <c r="T58" s="28">
        <v>5.6712278700000001</v>
      </c>
      <c r="U58" s="28">
        <v>4.3364521799999993</v>
      </c>
      <c r="V58" s="28">
        <v>3.75997271</v>
      </c>
      <c r="W58" s="28">
        <f>+'[1]PP (EST)'!W81</f>
        <v>4.4978292248239997</v>
      </c>
      <c r="X58" s="28">
        <f>+'[1]PP (EST)'!X81</f>
        <v>4.3266701507770646</v>
      </c>
      <c r="Y58" s="28">
        <f>+'[1]PP (EST)'!Y81</f>
        <v>4.429627579079443</v>
      </c>
      <c r="Z58" s="28">
        <f>+'[1]PP (EST)'!Z81</f>
        <v>4.5527644700890404</v>
      </c>
      <c r="AA58" s="28">
        <f>+'[1]PP (EST)'!AA81</f>
        <v>3.7567951915310078</v>
      </c>
      <c r="AB58" s="28">
        <f>SUM(P58:AA58)</f>
        <v>54.479575796300551</v>
      </c>
      <c r="AC58" s="28">
        <f t="shared" si="20"/>
        <v>-2.2795757963005485</v>
      </c>
      <c r="AD58" s="28">
        <f t="shared" si="21"/>
        <v>95.815724034225425</v>
      </c>
      <c r="AE58" s="19"/>
      <c r="AF58" s="205"/>
    </row>
    <row r="59" spans="2:32" ht="18" customHeight="1" x14ac:dyDescent="0.2">
      <c r="B59" s="240" t="s">
        <v>121</v>
      </c>
      <c r="C59" s="28">
        <f t="shared" si="33"/>
        <v>23.3</v>
      </c>
      <c r="D59" s="28">
        <f t="shared" si="33"/>
        <v>39.200000000000003</v>
      </c>
      <c r="E59" s="28">
        <f t="shared" si="33"/>
        <v>164.1</v>
      </c>
      <c r="F59" s="28">
        <f t="shared" si="33"/>
        <v>41.4</v>
      </c>
      <c r="G59" s="28">
        <f t="shared" si="33"/>
        <v>59</v>
      </c>
      <c r="H59" s="28">
        <f t="shared" si="33"/>
        <v>105.8</v>
      </c>
      <c r="I59" s="28">
        <f t="shared" si="33"/>
        <v>43.6</v>
      </c>
      <c r="J59" s="28">
        <f t="shared" si="33"/>
        <v>43.6</v>
      </c>
      <c r="K59" s="28">
        <f t="shared" si="33"/>
        <v>68.7</v>
      </c>
      <c r="L59" s="28">
        <f t="shared" si="33"/>
        <v>123.2</v>
      </c>
      <c r="M59" s="28">
        <f t="shared" si="33"/>
        <v>128.1</v>
      </c>
      <c r="N59" s="28">
        <f t="shared" si="33"/>
        <v>116</v>
      </c>
      <c r="O59" s="28">
        <f>SUM(C59:N59)</f>
        <v>956.00000000000011</v>
      </c>
      <c r="P59" s="28">
        <v>23.292462320000002</v>
      </c>
      <c r="Q59" s="28">
        <v>39.210970429999996</v>
      </c>
      <c r="R59" s="28">
        <v>164.08751419000001</v>
      </c>
      <c r="S59" s="28">
        <v>41.420432399999996</v>
      </c>
      <c r="T59" s="28">
        <v>58.998021610000002</v>
      </c>
      <c r="U59" s="28">
        <v>105.84241348</v>
      </c>
      <c r="V59" s="28">
        <v>43.591558329999998</v>
      </c>
      <c r="W59" s="28">
        <v>23.150968704817725</v>
      </c>
      <c r="X59" s="28">
        <v>43.031321889729327</v>
      </c>
      <c r="Y59" s="28">
        <v>47.055352733087105</v>
      </c>
      <c r="Z59" s="28">
        <v>35.386746703876142</v>
      </c>
      <c r="AA59" s="28">
        <v>39.435434511316195</v>
      </c>
      <c r="AB59" s="28">
        <f>SUM(P59:AA59)</f>
        <v>664.50319730282661</v>
      </c>
      <c r="AC59" s="28">
        <f t="shared" si="20"/>
        <v>291.49680269717351</v>
      </c>
      <c r="AD59" s="28">
        <f t="shared" si="21"/>
        <v>143.86687737250011</v>
      </c>
      <c r="AE59" s="19"/>
      <c r="AF59" s="205"/>
    </row>
    <row r="60" spans="2:32" ht="18" customHeight="1" x14ac:dyDescent="0.2">
      <c r="B60" s="240" t="s">
        <v>122</v>
      </c>
      <c r="C60" s="28">
        <f t="shared" si="33"/>
        <v>6.7</v>
      </c>
      <c r="D60" s="28">
        <f t="shared" si="33"/>
        <v>29.8</v>
      </c>
      <c r="E60" s="28">
        <f t="shared" si="33"/>
        <v>18.3</v>
      </c>
      <c r="F60" s="28">
        <f t="shared" si="33"/>
        <v>40.9</v>
      </c>
      <c r="G60" s="28">
        <f t="shared" si="33"/>
        <v>37.9</v>
      </c>
      <c r="H60" s="28">
        <f t="shared" si="33"/>
        <v>33.4</v>
      </c>
      <c r="I60" s="28">
        <f t="shared" si="33"/>
        <v>33.5</v>
      </c>
      <c r="J60" s="28">
        <f t="shared" si="33"/>
        <v>38</v>
      </c>
      <c r="K60" s="28">
        <f t="shared" si="33"/>
        <v>21.4</v>
      </c>
      <c r="L60" s="28">
        <f t="shared" si="33"/>
        <v>47.1</v>
      </c>
      <c r="M60" s="28">
        <f t="shared" si="33"/>
        <v>25.6</v>
      </c>
      <c r="N60" s="28">
        <f t="shared" si="33"/>
        <v>47.1</v>
      </c>
      <c r="O60" s="28">
        <f>SUM(C60:N60)</f>
        <v>379.70000000000005</v>
      </c>
      <c r="P60" s="28">
        <v>6.5760082199999994</v>
      </c>
      <c r="Q60" s="28">
        <v>29.740078860000001</v>
      </c>
      <c r="R60" s="28">
        <v>18.338756579999998</v>
      </c>
      <c r="S60" s="28">
        <v>40.84414426</v>
      </c>
      <c r="T60" s="28">
        <v>32.22019426</v>
      </c>
      <c r="U60" s="28">
        <v>33.361510240000001</v>
      </c>
      <c r="V60" s="28">
        <v>33.478910239999998</v>
      </c>
      <c r="W60" s="28">
        <v>28.929756228847999</v>
      </c>
      <c r="X60" s="28">
        <v>19.141584231761332</v>
      </c>
      <c r="Y60" s="28">
        <v>21.283501499647112</v>
      </c>
      <c r="Z60" s="28">
        <v>26.451613986752101</v>
      </c>
      <c r="AA60" s="28">
        <v>18.958899906053528</v>
      </c>
      <c r="AB60" s="28">
        <f>SUM(P60:AA60)</f>
        <v>309.32495851306203</v>
      </c>
      <c r="AC60" s="28">
        <f t="shared" si="20"/>
        <v>70.375041486938017</v>
      </c>
      <c r="AD60" s="28">
        <f t="shared" si="21"/>
        <v>122.75116816477849</v>
      </c>
      <c r="AF60" s="205"/>
    </row>
    <row r="61" spans="2:32" ht="18" customHeight="1" x14ac:dyDescent="0.2">
      <c r="B61" s="209" t="s">
        <v>50</v>
      </c>
      <c r="C61" s="23">
        <f t="shared" ref="C61:AB61" si="34">+C62+C64</f>
        <v>92.6</v>
      </c>
      <c r="D61" s="23">
        <f t="shared" si="34"/>
        <v>74.400000000000006</v>
      </c>
      <c r="E61" s="23">
        <f t="shared" si="34"/>
        <v>72.2</v>
      </c>
      <c r="F61" s="23">
        <f t="shared" si="34"/>
        <v>71.099999999999994</v>
      </c>
      <c r="G61" s="23">
        <f t="shared" si="34"/>
        <v>78</v>
      </c>
      <c r="H61" s="23">
        <f t="shared" si="34"/>
        <v>80.5</v>
      </c>
      <c r="I61" s="23">
        <f t="shared" si="34"/>
        <v>86.1</v>
      </c>
      <c r="J61" s="23">
        <f t="shared" si="34"/>
        <v>75.099999999999994</v>
      </c>
      <c r="K61" s="23">
        <f t="shared" si="34"/>
        <v>76</v>
      </c>
      <c r="L61" s="23">
        <f t="shared" si="34"/>
        <v>82.9</v>
      </c>
      <c r="M61" s="23">
        <f t="shared" si="34"/>
        <v>70.8</v>
      </c>
      <c r="N61" s="23">
        <f t="shared" si="34"/>
        <v>74.900000000000006</v>
      </c>
      <c r="O61" s="23">
        <f t="shared" si="34"/>
        <v>934.59999999999991</v>
      </c>
      <c r="P61" s="23">
        <f t="shared" si="34"/>
        <v>92.579785540000003</v>
      </c>
      <c r="Q61" s="23">
        <f t="shared" si="34"/>
        <v>74.422693209999991</v>
      </c>
      <c r="R61" s="23">
        <f t="shared" si="34"/>
        <v>72.214739739999999</v>
      </c>
      <c r="S61" s="23">
        <f t="shared" si="34"/>
        <v>71.139127319999986</v>
      </c>
      <c r="T61" s="23">
        <f t="shared" si="34"/>
        <v>77.993337849999989</v>
      </c>
      <c r="U61" s="23">
        <f t="shared" si="34"/>
        <v>80.493470049999999</v>
      </c>
      <c r="V61" s="23">
        <f t="shared" si="34"/>
        <v>86.124716909999989</v>
      </c>
      <c r="W61" s="23">
        <f t="shared" si="34"/>
        <v>73.010291006605996</v>
      </c>
      <c r="X61" s="23">
        <f t="shared" si="34"/>
        <v>96.197691888281</v>
      </c>
      <c r="Y61" s="23">
        <f t="shared" si="34"/>
        <v>77.746203701874364</v>
      </c>
      <c r="Z61" s="23">
        <f t="shared" si="34"/>
        <v>373.89527789124003</v>
      </c>
      <c r="AA61" s="23">
        <f t="shared" si="34"/>
        <v>375.45156082999597</v>
      </c>
      <c r="AB61" s="23">
        <f t="shared" si="34"/>
        <v>1551.2688959379973</v>
      </c>
      <c r="AC61" s="23">
        <f t="shared" si="20"/>
        <v>-616.66889593799738</v>
      </c>
      <c r="AD61" s="23">
        <f t="shared" si="21"/>
        <v>60.247453065503542</v>
      </c>
      <c r="AF61" s="205"/>
    </row>
    <row r="62" spans="2:32" ht="18" customHeight="1" x14ac:dyDescent="0.2">
      <c r="B62" s="207" t="s">
        <v>58</v>
      </c>
      <c r="C62" s="51">
        <f t="shared" ref="C62:N62" si="35">+C63</f>
        <v>92.6</v>
      </c>
      <c r="D62" s="51">
        <f t="shared" si="35"/>
        <v>74.400000000000006</v>
      </c>
      <c r="E62" s="51">
        <f t="shared" si="35"/>
        <v>72.2</v>
      </c>
      <c r="F62" s="51">
        <f t="shared" si="35"/>
        <v>71.099999999999994</v>
      </c>
      <c r="G62" s="51">
        <f t="shared" si="35"/>
        <v>78</v>
      </c>
      <c r="H62" s="51">
        <f t="shared" si="35"/>
        <v>80.5</v>
      </c>
      <c r="I62" s="51">
        <f t="shared" si="35"/>
        <v>86.1</v>
      </c>
      <c r="J62" s="51">
        <f t="shared" si="35"/>
        <v>75.099999999999994</v>
      </c>
      <c r="K62" s="51">
        <f t="shared" si="35"/>
        <v>76</v>
      </c>
      <c r="L62" s="51">
        <f t="shared" si="35"/>
        <v>82.9</v>
      </c>
      <c r="M62" s="51">
        <f t="shared" si="35"/>
        <v>70.8</v>
      </c>
      <c r="N62" s="51">
        <f t="shared" si="35"/>
        <v>74.900000000000006</v>
      </c>
      <c r="O62" s="24">
        <f>SUM(C62:N62)</f>
        <v>934.59999999999991</v>
      </c>
      <c r="P62" s="51">
        <f t="shared" ref="P62:AA62" si="36">+P63</f>
        <v>92.579785540000003</v>
      </c>
      <c r="Q62" s="51">
        <f t="shared" si="36"/>
        <v>74.422693209999991</v>
      </c>
      <c r="R62" s="51">
        <f t="shared" si="36"/>
        <v>72.214739739999999</v>
      </c>
      <c r="S62" s="51">
        <f t="shared" si="36"/>
        <v>71.139127319999986</v>
      </c>
      <c r="T62" s="51">
        <f t="shared" si="36"/>
        <v>77.993337849999989</v>
      </c>
      <c r="U62" s="51">
        <f t="shared" si="36"/>
        <v>80.493470049999999</v>
      </c>
      <c r="V62" s="51">
        <f t="shared" si="36"/>
        <v>86.124716909999989</v>
      </c>
      <c r="W62" s="51">
        <f t="shared" si="36"/>
        <v>73.010291006605996</v>
      </c>
      <c r="X62" s="51">
        <f t="shared" si="36"/>
        <v>96.197691888281</v>
      </c>
      <c r="Y62" s="51">
        <f t="shared" si="36"/>
        <v>77.746203701874364</v>
      </c>
      <c r="Z62" s="51">
        <f t="shared" si="36"/>
        <v>373.89527789124003</v>
      </c>
      <c r="AA62" s="51">
        <f t="shared" si="36"/>
        <v>375.45156082999597</v>
      </c>
      <c r="AB62" s="51">
        <f>SUM(P62:AA62)</f>
        <v>1551.2688959379973</v>
      </c>
      <c r="AC62" s="51">
        <f t="shared" si="20"/>
        <v>-616.66889593799738</v>
      </c>
      <c r="AD62" s="51">
        <f t="shared" si="21"/>
        <v>60.247453065503542</v>
      </c>
      <c r="AF62" s="205"/>
    </row>
    <row r="63" spans="2:32" ht="18" customHeight="1" x14ac:dyDescent="0.2">
      <c r="B63" s="217" t="s">
        <v>123</v>
      </c>
      <c r="C63" s="66">
        <f t="shared" ref="C63:N63" si="37">+P28</f>
        <v>92.6</v>
      </c>
      <c r="D63" s="66">
        <f t="shared" si="37"/>
        <v>74.400000000000006</v>
      </c>
      <c r="E63" s="66">
        <f t="shared" si="37"/>
        <v>72.2</v>
      </c>
      <c r="F63" s="66">
        <f t="shared" si="37"/>
        <v>71.099999999999994</v>
      </c>
      <c r="G63" s="66">
        <f t="shared" si="37"/>
        <v>78</v>
      </c>
      <c r="H63" s="66">
        <f t="shared" si="37"/>
        <v>80.5</v>
      </c>
      <c r="I63" s="66">
        <f t="shared" si="37"/>
        <v>86.1</v>
      </c>
      <c r="J63" s="66">
        <f t="shared" si="37"/>
        <v>75.099999999999994</v>
      </c>
      <c r="K63" s="66">
        <f t="shared" si="37"/>
        <v>76</v>
      </c>
      <c r="L63" s="66">
        <f t="shared" si="37"/>
        <v>82.9</v>
      </c>
      <c r="M63" s="66">
        <f t="shared" si="37"/>
        <v>70.8</v>
      </c>
      <c r="N63" s="66">
        <f t="shared" si="37"/>
        <v>74.900000000000006</v>
      </c>
      <c r="O63" s="66">
        <f>+[1]PP!O129</f>
        <v>12961.2</v>
      </c>
      <c r="P63" s="66">
        <v>92.579785540000003</v>
      </c>
      <c r="Q63" s="66">
        <v>74.422693209999991</v>
      </c>
      <c r="R63" s="66">
        <v>72.214739739999999</v>
      </c>
      <c r="S63" s="66">
        <v>71.139127319999986</v>
      </c>
      <c r="T63" s="66">
        <v>77.993337849999989</v>
      </c>
      <c r="U63" s="66">
        <v>80.493470049999999</v>
      </c>
      <c r="V63" s="66">
        <v>86.124716909999989</v>
      </c>
      <c r="W63" s="66">
        <v>73.010291006605996</v>
      </c>
      <c r="X63" s="66">
        <v>96.197691888281</v>
      </c>
      <c r="Y63" s="66">
        <v>77.746203701874364</v>
      </c>
      <c r="Z63" s="66">
        <v>373.89527789124003</v>
      </c>
      <c r="AA63" s="66">
        <v>375.45156082999597</v>
      </c>
      <c r="AB63" s="28">
        <f>SUM(P63:AA63)</f>
        <v>1551.2688959379973</v>
      </c>
      <c r="AC63" s="28">
        <f t="shared" si="20"/>
        <v>11409.931104062003</v>
      </c>
      <c r="AD63" s="28">
        <f t="shared" si="21"/>
        <v>835.52245738562442</v>
      </c>
      <c r="AF63" s="205"/>
    </row>
    <row r="64" spans="2:32" ht="18" customHeight="1" x14ac:dyDescent="0.2">
      <c r="B64" s="207" t="s">
        <v>59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f t="shared" si="20"/>
        <v>0</v>
      </c>
      <c r="AD64" s="22">
        <v>0</v>
      </c>
      <c r="AF64" s="205"/>
    </row>
    <row r="65" spans="2:32" ht="18" customHeight="1" x14ac:dyDescent="0.2">
      <c r="B65" s="219" t="s">
        <v>66</v>
      </c>
      <c r="C65" s="74">
        <f t="shared" ref="C65:AB65" si="38">+C43</f>
        <v>1907.7</v>
      </c>
      <c r="D65" s="74">
        <f t="shared" si="38"/>
        <v>3118.1000000000004</v>
      </c>
      <c r="E65" s="74">
        <f t="shared" si="38"/>
        <v>2738.9999999999995</v>
      </c>
      <c r="F65" s="74">
        <f t="shared" si="38"/>
        <v>2158.5</v>
      </c>
      <c r="G65" s="74">
        <f t="shared" si="38"/>
        <v>2411.1</v>
      </c>
      <c r="H65" s="74">
        <f t="shared" si="38"/>
        <v>3092.7</v>
      </c>
      <c r="I65" s="74">
        <f t="shared" si="38"/>
        <v>2941.7000000000003</v>
      </c>
      <c r="J65" s="74">
        <f t="shared" si="38"/>
        <v>2508.1999999999998</v>
      </c>
      <c r="K65" s="74">
        <f t="shared" si="38"/>
        <v>2006.5</v>
      </c>
      <c r="L65" s="74">
        <f t="shared" si="38"/>
        <v>2137.1000000000004</v>
      </c>
      <c r="M65" s="74">
        <f t="shared" si="38"/>
        <v>2347.7000000000003</v>
      </c>
      <c r="N65" s="74">
        <f t="shared" si="38"/>
        <v>1563.1999999999998</v>
      </c>
      <c r="O65" s="74">
        <f t="shared" si="38"/>
        <v>28931.500000000004</v>
      </c>
      <c r="P65" s="74">
        <f t="shared" si="38"/>
        <v>1333.3748347400001</v>
      </c>
      <c r="Q65" s="74">
        <f t="shared" si="38"/>
        <v>3026.6137510399994</v>
      </c>
      <c r="R65" s="74">
        <f t="shared" si="38"/>
        <v>2657.8528396800002</v>
      </c>
      <c r="S65" s="74">
        <f t="shared" si="38"/>
        <v>1972.5791471900002</v>
      </c>
      <c r="T65" s="74">
        <f t="shared" si="38"/>
        <v>1818.6445706599993</v>
      </c>
      <c r="U65" s="74">
        <f t="shared" si="38"/>
        <v>2024.9662500899997</v>
      </c>
      <c r="V65" s="74">
        <f t="shared" si="38"/>
        <v>1954.8693643100005</v>
      </c>
      <c r="W65" s="74">
        <f t="shared" si="38"/>
        <v>1969.8778015441712</v>
      </c>
      <c r="X65" s="74">
        <f t="shared" si="38"/>
        <v>2038.9258713481322</v>
      </c>
      <c r="Y65" s="74">
        <f t="shared" si="38"/>
        <v>2041.5396492233988</v>
      </c>
      <c r="Z65" s="74">
        <f t="shared" si="38"/>
        <v>2281.4369218655861</v>
      </c>
      <c r="AA65" s="74">
        <f t="shared" si="38"/>
        <v>2180.9426233174718</v>
      </c>
      <c r="AB65" s="74">
        <f t="shared" si="38"/>
        <v>25301.623625008757</v>
      </c>
      <c r="AC65" s="74">
        <f t="shared" si="20"/>
        <v>3629.8763749912468</v>
      </c>
      <c r="AD65" s="74">
        <f>+O65/AB65*100</f>
        <v>114.34641677067469</v>
      </c>
      <c r="AF65" s="205"/>
    </row>
    <row r="66" spans="2:32" x14ac:dyDescent="0.2">
      <c r="B66" s="227" t="s">
        <v>101</v>
      </c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</row>
    <row r="67" spans="2:32" x14ac:dyDescent="0.2">
      <c r="B67" s="229" t="s">
        <v>102</v>
      </c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</row>
    <row r="68" spans="2:32" x14ac:dyDescent="0.2">
      <c r="B68" s="230" t="s">
        <v>103</v>
      </c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</row>
    <row r="69" spans="2:32" x14ac:dyDescent="0.2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31"/>
      <c r="AC69" s="231"/>
      <c r="AD69" s="231"/>
    </row>
    <row r="70" spans="2:32" x14ac:dyDescent="0.2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42"/>
      <c r="O70" s="242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31"/>
      <c r="AC70" s="231"/>
      <c r="AD70" s="231"/>
    </row>
    <row r="71" spans="2:32" x14ac:dyDescent="0.2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42"/>
      <c r="O71" s="242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31"/>
      <c r="AC71" s="231"/>
      <c r="AD71" s="231"/>
    </row>
    <row r="72" spans="2:32" x14ac:dyDescent="0.2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42"/>
      <c r="O72" s="242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31"/>
      <c r="AC72" s="231"/>
      <c r="AD72" s="231"/>
    </row>
    <row r="73" spans="2:32" x14ac:dyDescent="0.2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42"/>
      <c r="O73" s="242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31"/>
      <c r="AC73" s="231"/>
      <c r="AD73" s="231"/>
    </row>
    <row r="74" spans="2:32" x14ac:dyDescent="0.2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42"/>
      <c r="O74" s="242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31"/>
      <c r="AC74" s="231"/>
      <c r="AD74" s="231"/>
    </row>
    <row r="75" spans="2:32" x14ac:dyDescent="0.2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42"/>
      <c r="O75" s="242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31"/>
      <c r="AC75" s="231"/>
      <c r="AD75" s="231"/>
    </row>
    <row r="76" spans="2:32" x14ac:dyDescent="0.2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31"/>
      <c r="AC76" s="231"/>
      <c r="AD76" s="231"/>
    </row>
    <row r="77" spans="2:32" x14ac:dyDescent="0.2"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31"/>
      <c r="AC77" s="231"/>
      <c r="AD77" s="231"/>
    </row>
    <row r="78" spans="2:32" x14ac:dyDescent="0.2"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31"/>
      <c r="AC78" s="231"/>
      <c r="AD78" s="231"/>
    </row>
    <row r="79" spans="2:32" x14ac:dyDescent="0.2"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31"/>
      <c r="AC79" s="231"/>
      <c r="AD79" s="231"/>
    </row>
    <row r="80" spans="2:32" x14ac:dyDescent="0.2"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31"/>
      <c r="AC80" s="231"/>
      <c r="AD80" s="231"/>
    </row>
    <row r="81" spans="2:30" x14ac:dyDescent="0.2"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31"/>
      <c r="AC81" s="231"/>
      <c r="AD81" s="231"/>
    </row>
    <row r="82" spans="2:30" x14ac:dyDescent="0.2"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31"/>
      <c r="AC82" s="231"/>
      <c r="AD82" s="231"/>
    </row>
    <row r="83" spans="2:30" x14ac:dyDescent="0.2"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B83" s="231"/>
      <c r="AC83" s="231"/>
      <c r="AD83" s="231"/>
    </row>
    <row r="84" spans="2:30" x14ac:dyDescent="0.2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31"/>
      <c r="AC84" s="231"/>
      <c r="AD84" s="231"/>
    </row>
    <row r="85" spans="2:30" x14ac:dyDescent="0.2"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31"/>
      <c r="AC85" s="231"/>
      <c r="AD85" s="231"/>
    </row>
    <row r="86" spans="2:30" x14ac:dyDescent="0.2"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31"/>
      <c r="AC86" s="231"/>
      <c r="AD86" s="231"/>
    </row>
    <row r="87" spans="2:30" x14ac:dyDescent="0.2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31"/>
      <c r="AC87" s="231"/>
      <c r="AD87" s="231"/>
    </row>
    <row r="88" spans="2:30" x14ac:dyDescent="0.2"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31"/>
      <c r="AC88" s="231"/>
      <c r="AD88" s="231"/>
    </row>
    <row r="89" spans="2:30" x14ac:dyDescent="0.2"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31"/>
      <c r="AC89" s="231"/>
      <c r="AD89" s="231"/>
    </row>
    <row r="90" spans="2:30" x14ac:dyDescent="0.2"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  <c r="AA90" s="241"/>
      <c r="AB90" s="231"/>
      <c r="AC90" s="231"/>
      <c r="AD90" s="231"/>
    </row>
    <row r="91" spans="2:30" x14ac:dyDescent="0.2"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231"/>
      <c r="AC91" s="231"/>
      <c r="AD91" s="231"/>
    </row>
    <row r="92" spans="2:30" x14ac:dyDescent="0.2"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31"/>
      <c r="AC92" s="231"/>
      <c r="AD92" s="231"/>
    </row>
    <row r="93" spans="2:30" x14ac:dyDescent="0.2"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  <c r="AA93" s="241"/>
      <c r="AB93" s="231"/>
      <c r="AC93" s="231"/>
      <c r="AD93" s="231"/>
    </row>
    <row r="94" spans="2:30" x14ac:dyDescent="0.2"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31"/>
      <c r="AC94" s="231"/>
      <c r="AD94" s="231"/>
    </row>
    <row r="95" spans="2:30" x14ac:dyDescent="0.2"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31"/>
      <c r="AC95" s="231"/>
      <c r="AD95" s="231"/>
    </row>
    <row r="96" spans="2:30" x14ac:dyDescent="0.2"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31"/>
      <c r="AC96" s="231"/>
      <c r="AD96" s="231"/>
    </row>
    <row r="97" spans="2:30" x14ac:dyDescent="0.2"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31"/>
      <c r="AC97" s="231"/>
      <c r="AD97" s="231"/>
    </row>
    <row r="98" spans="2:30" x14ac:dyDescent="0.2"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31"/>
      <c r="AC98" s="231"/>
      <c r="AD98" s="231"/>
    </row>
    <row r="99" spans="2:30" x14ac:dyDescent="0.2"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31"/>
      <c r="AC99" s="231"/>
      <c r="AD99" s="231"/>
    </row>
    <row r="100" spans="2:30" x14ac:dyDescent="0.2"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31"/>
      <c r="AC100" s="231"/>
      <c r="AD100" s="231"/>
    </row>
    <row r="101" spans="2:30" x14ac:dyDescent="0.2"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31"/>
      <c r="AC101" s="231"/>
      <c r="AD101" s="231"/>
    </row>
    <row r="102" spans="2:30" x14ac:dyDescent="0.2"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31"/>
      <c r="AC102" s="231"/>
      <c r="AD102" s="231"/>
    </row>
    <row r="103" spans="2:30" x14ac:dyDescent="0.2"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31"/>
      <c r="AC103" s="231"/>
      <c r="AD103" s="231"/>
    </row>
    <row r="104" spans="2:30" x14ac:dyDescent="0.2"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31"/>
      <c r="AC104" s="231"/>
      <c r="AD104" s="231"/>
    </row>
    <row r="105" spans="2:30" x14ac:dyDescent="0.2"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31"/>
      <c r="AC105" s="231"/>
      <c r="AD105" s="231"/>
    </row>
    <row r="106" spans="2:30" x14ac:dyDescent="0.2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31"/>
      <c r="AC106" s="231"/>
      <c r="AD106" s="231"/>
    </row>
    <row r="107" spans="2:30" x14ac:dyDescent="0.2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31"/>
      <c r="AC107" s="231"/>
      <c r="AD107" s="231"/>
    </row>
    <row r="108" spans="2:30" x14ac:dyDescent="0.2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31"/>
      <c r="AC108" s="231"/>
      <c r="AD108" s="231"/>
    </row>
    <row r="109" spans="2:30" x14ac:dyDescent="0.2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31"/>
      <c r="AC109" s="231"/>
      <c r="AD109" s="231"/>
    </row>
    <row r="110" spans="2:30" x14ac:dyDescent="0.2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31"/>
      <c r="AC110" s="231"/>
      <c r="AD110" s="231"/>
    </row>
    <row r="111" spans="2:30" x14ac:dyDescent="0.2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31"/>
      <c r="AC111" s="231"/>
      <c r="AD111" s="231"/>
    </row>
    <row r="112" spans="2:30" x14ac:dyDescent="0.2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31"/>
      <c r="AC112" s="231"/>
      <c r="AD112" s="231"/>
    </row>
    <row r="113" spans="2:30" x14ac:dyDescent="0.2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  <c r="AB113" s="231"/>
      <c r="AC113" s="231"/>
      <c r="AD113" s="231"/>
    </row>
    <row r="114" spans="2:30" x14ac:dyDescent="0.2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31"/>
      <c r="AC114" s="231"/>
      <c r="AD114" s="231"/>
    </row>
    <row r="115" spans="2:30" x14ac:dyDescent="0.2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  <c r="AA115" s="241"/>
      <c r="AB115" s="231"/>
      <c r="AC115" s="231"/>
      <c r="AD115" s="231"/>
    </row>
    <row r="116" spans="2:30" x14ac:dyDescent="0.2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31"/>
      <c r="AC116" s="231"/>
      <c r="AD116" s="231"/>
    </row>
    <row r="117" spans="2:30" x14ac:dyDescent="0.2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  <c r="AA117" s="241"/>
      <c r="AB117" s="231"/>
      <c r="AC117" s="231"/>
      <c r="AD117" s="231"/>
    </row>
    <row r="118" spans="2:30" x14ac:dyDescent="0.2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31"/>
      <c r="AC118" s="231"/>
      <c r="AD118" s="231"/>
    </row>
    <row r="119" spans="2:30" x14ac:dyDescent="0.2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  <c r="AA119" s="241"/>
      <c r="AB119" s="231"/>
      <c r="AC119" s="231"/>
      <c r="AD119" s="231"/>
    </row>
    <row r="120" spans="2:30" x14ac:dyDescent="0.2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31"/>
      <c r="AC120" s="231"/>
      <c r="AD120" s="231"/>
    </row>
    <row r="121" spans="2:30" x14ac:dyDescent="0.2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31"/>
      <c r="AC121" s="231"/>
      <c r="AD121" s="231"/>
    </row>
    <row r="122" spans="2:30" x14ac:dyDescent="0.2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31"/>
      <c r="AC122" s="231"/>
      <c r="AD122" s="231"/>
    </row>
    <row r="123" spans="2:30" x14ac:dyDescent="0.2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  <c r="AA123" s="241"/>
      <c r="AB123" s="231"/>
      <c r="AC123" s="231"/>
      <c r="AD123" s="231"/>
    </row>
    <row r="124" spans="2:30" x14ac:dyDescent="0.2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  <c r="AA124" s="241"/>
      <c r="AB124" s="231"/>
      <c r="AC124" s="231"/>
      <c r="AD124" s="231"/>
    </row>
    <row r="125" spans="2:30" x14ac:dyDescent="0.2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  <c r="AA125" s="241"/>
      <c r="AB125" s="231"/>
      <c r="AC125" s="231"/>
      <c r="AD125" s="231"/>
    </row>
    <row r="126" spans="2:30" x14ac:dyDescent="0.2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31"/>
      <c r="AC126" s="231"/>
      <c r="AD126" s="231"/>
    </row>
    <row r="127" spans="2:30" x14ac:dyDescent="0.2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31"/>
      <c r="AC127" s="231"/>
      <c r="AD127" s="231"/>
    </row>
    <row r="128" spans="2:30" x14ac:dyDescent="0.2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31"/>
      <c r="AC128" s="231"/>
      <c r="AD128" s="231"/>
    </row>
    <row r="129" spans="2:30" x14ac:dyDescent="0.2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31"/>
      <c r="AC129" s="231"/>
      <c r="AD129" s="231"/>
    </row>
    <row r="130" spans="2:30" x14ac:dyDescent="0.2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31"/>
      <c r="AC130" s="231"/>
      <c r="AD130" s="231"/>
    </row>
    <row r="131" spans="2:30" x14ac:dyDescent="0.2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  <c r="AA131" s="241"/>
      <c r="AB131" s="231"/>
      <c r="AC131" s="231"/>
      <c r="AD131" s="231"/>
    </row>
    <row r="132" spans="2:30" x14ac:dyDescent="0.2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  <c r="AA132" s="241"/>
      <c r="AB132" s="231"/>
      <c r="AC132" s="231"/>
      <c r="AD132" s="231"/>
    </row>
    <row r="133" spans="2:30" x14ac:dyDescent="0.2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  <c r="AA133" s="241"/>
      <c r="AB133" s="231"/>
      <c r="AC133" s="231"/>
      <c r="AD133" s="231"/>
    </row>
    <row r="134" spans="2:30" x14ac:dyDescent="0.2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31"/>
      <c r="AC134" s="231"/>
      <c r="AD134" s="231"/>
    </row>
    <row r="135" spans="2:30" x14ac:dyDescent="0.2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  <c r="AB135" s="231"/>
      <c r="AC135" s="231"/>
      <c r="AD135" s="231"/>
    </row>
    <row r="136" spans="2:30" x14ac:dyDescent="0.2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31"/>
      <c r="AC136" s="231"/>
      <c r="AD136" s="231"/>
    </row>
    <row r="137" spans="2:30" x14ac:dyDescent="0.2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  <c r="AA137" s="241"/>
      <c r="AB137" s="231"/>
      <c r="AC137" s="231"/>
      <c r="AD137" s="231"/>
    </row>
    <row r="138" spans="2:30" x14ac:dyDescent="0.2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31"/>
      <c r="AC138" s="231"/>
      <c r="AD138" s="231"/>
    </row>
    <row r="139" spans="2:30" x14ac:dyDescent="0.2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  <c r="AA139" s="241"/>
      <c r="AB139" s="231"/>
      <c r="AC139" s="231"/>
      <c r="AD139" s="231"/>
    </row>
    <row r="140" spans="2:30" x14ac:dyDescent="0.2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31"/>
      <c r="AC140" s="231"/>
      <c r="AD140" s="231"/>
    </row>
    <row r="141" spans="2:30" x14ac:dyDescent="0.2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31"/>
      <c r="AC141" s="231"/>
      <c r="AD141" s="231"/>
    </row>
    <row r="142" spans="2:30" x14ac:dyDescent="0.2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31"/>
      <c r="AC142" s="231"/>
      <c r="AD142" s="231"/>
    </row>
    <row r="143" spans="2:30" x14ac:dyDescent="0.2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31"/>
      <c r="AC143" s="231"/>
      <c r="AD143" s="231"/>
    </row>
    <row r="144" spans="2:30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31"/>
      <c r="AC144" s="231"/>
      <c r="AD144" s="231"/>
    </row>
    <row r="145" spans="2:30" x14ac:dyDescent="0.2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31"/>
      <c r="AC145" s="231"/>
      <c r="AD145" s="231"/>
    </row>
    <row r="146" spans="2:30" x14ac:dyDescent="0.2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31"/>
      <c r="AC146" s="231"/>
      <c r="AD146" s="231"/>
    </row>
    <row r="147" spans="2:30" x14ac:dyDescent="0.2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31"/>
      <c r="AC147" s="231"/>
      <c r="AD147" s="231"/>
    </row>
    <row r="148" spans="2:30" x14ac:dyDescent="0.2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31"/>
      <c r="AC148" s="231"/>
      <c r="AD148" s="231"/>
    </row>
    <row r="149" spans="2:30" x14ac:dyDescent="0.2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31"/>
      <c r="AC149" s="231"/>
      <c r="AD149" s="231"/>
    </row>
    <row r="150" spans="2:30" x14ac:dyDescent="0.2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31"/>
      <c r="AC150" s="231"/>
      <c r="AD150" s="231"/>
    </row>
    <row r="151" spans="2:30" x14ac:dyDescent="0.2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31"/>
      <c r="AC151" s="231"/>
      <c r="AD151" s="231"/>
    </row>
    <row r="152" spans="2:30" x14ac:dyDescent="0.2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31"/>
      <c r="AC152" s="231"/>
      <c r="AD152" s="231"/>
    </row>
    <row r="153" spans="2:30" x14ac:dyDescent="0.2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31"/>
      <c r="AC153" s="231"/>
      <c r="AD153" s="231"/>
    </row>
    <row r="154" spans="2:30" x14ac:dyDescent="0.2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  <c r="AB154" s="231"/>
      <c r="AC154" s="231"/>
      <c r="AD154" s="231"/>
    </row>
    <row r="155" spans="2:30" x14ac:dyDescent="0.2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  <c r="AB155" s="231"/>
      <c r="AC155" s="231"/>
      <c r="AD155" s="231"/>
    </row>
    <row r="156" spans="2:30" x14ac:dyDescent="0.2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  <c r="AA156" s="241"/>
      <c r="AB156" s="231"/>
      <c r="AC156" s="231"/>
      <c r="AD156" s="231"/>
    </row>
    <row r="157" spans="2:30" x14ac:dyDescent="0.2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  <c r="AB157" s="231"/>
      <c r="AC157" s="231"/>
      <c r="AD157" s="231"/>
    </row>
    <row r="158" spans="2:30" x14ac:dyDescent="0.2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31"/>
      <c r="AC158" s="231"/>
      <c r="AD158" s="231"/>
    </row>
    <row r="159" spans="2:30" x14ac:dyDescent="0.2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  <c r="AB159" s="231"/>
      <c r="AC159" s="231"/>
      <c r="AD159" s="231"/>
    </row>
    <row r="160" spans="2:30" x14ac:dyDescent="0.2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  <c r="AB160" s="231"/>
      <c r="AC160" s="231"/>
      <c r="AD160" s="231"/>
    </row>
    <row r="161" spans="2:30" x14ac:dyDescent="0.2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31"/>
      <c r="AC161" s="231"/>
      <c r="AD161" s="231"/>
    </row>
    <row r="162" spans="2:30" x14ac:dyDescent="0.2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31"/>
      <c r="AC162" s="231"/>
      <c r="AD162" s="231"/>
    </row>
    <row r="163" spans="2:30" x14ac:dyDescent="0.2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  <c r="AB163" s="231"/>
      <c r="AC163" s="231"/>
      <c r="AD163" s="231"/>
    </row>
    <row r="164" spans="2:30" x14ac:dyDescent="0.2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  <c r="AA164" s="241"/>
      <c r="AB164" s="231"/>
      <c r="AC164" s="231"/>
      <c r="AD164" s="231"/>
    </row>
    <row r="165" spans="2:30" x14ac:dyDescent="0.2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  <c r="AB165" s="231"/>
      <c r="AC165" s="231"/>
      <c r="AD165" s="231"/>
    </row>
    <row r="166" spans="2:30" x14ac:dyDescent="0.2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31"/>
      <c r="AC166" s="231"/>
      <c r="AD166" s="231"/>
    </row>
    <row r="167" spans="2:30" x14ac:dyDescent="0.2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31"/>
      <c r="AC167" s="231"/>
      <c r="AD167" s="231"/>
    </row>
    <row r="168" spans="2:30" x14ac:dyDescent="0.2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31"/>
      <c r="AC168" s="231"/>
      <c r="AD168" s="231"/>
    </row>
    <row r="169" spans="2:30" x14ac:dyDescent="0.2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  <c r="AB169" s="231"/>
      <c r="AC169" s="231"/>
      <c r="AD169" s="231"/>
    </row>
    <row r="170" spans="2:30" x14ac:dyDescent="0.2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  <c r="AB170" s="231"/>
      <c r="AC170" s="231"/>
      <c r="AD170" s="231"/>
    </row>
    <row r="171" spans="2:30" x14ac:dyDescent="0.2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  <c r="AA171" s="241"/>
      <c r="AB171" s="231"/>
      <c r="AC171" s="231"/>
      <c r="AD171" s="231"/>
    </row>
    <row r="172" spans="2:30" x14ac:dyDescent="0.2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1"/>
      <c r="AB172" s="231"/>
      <c r="AC172" s="231"/>
      <c r="AD172" s="231"/>
    </row>
    <row r="173" spans="2:30" x14ac:dyDescent="0.2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  <c r="AA173" s="241"/>
      <c r="AB173" s="231"/>
      <c r="AC173" s="231"/>
      <c r="AD173" s="231"/>
    </row>
    <row r="174" spans="2:30" x14ac:dyDescent="0.2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  <c r="AA174" s="241"/>
      <c r="AB174" s="231"/>
      <c r="AC174" s="231"/>
      <c r="AD174" s="231"/>
    </row>
    <row r="175" spans="2:30" x14ac:dyDescent="0.2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  <c r="AA175" s="241"/>
      <c r="AB175" s="231"/>
      <c r="AC175" s="231"/>
      <c r="AD175" s="231"/>
    </row>
    <row r="176" spans="2:30" x14ac:dyDescent="0.2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  <c r="AA176" s="241"/>
      <c r="AB176" s="231"/>
      <c r="AC176" s="231"/>
      <c r="AD176" s="231"/>
    </row>
    <row r="177" spans="2:30" x14ac:dyDescent="0.2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  <c r="AB177" s="231"/>
      <c r="AC177" s="231"/>
      <c r="AD177" s="231"/>
    </row>
    <row r="178" spans="2:30" x14ac:dyDescent="0.2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  <c r="AA178" s="241"/>
      <c r="AB178" s="231"/>
      <c r="AC178" s="231"/>
      <c r="AD178" s="231"/>
    </row>
    <row r="179" spans="2:30" x14ac:dyDescent="0.2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  <c r="AA179" s="241"/>
      <c r="AB179" s="231"/>
      <c r="AC179" s="231"/>
      <c r="AD179" s="231"/>
    </row>
    <row r="180" spans="2:30" x14ac:dyDescent="0.2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  <c r="AA180" s="241"/>
      <c r="AB180" s="231"/>
      <c r="AC180" s="231"/>
      <c r="AD180" s="231"/>
    </row>
    <row r="181" spans="2:30" x14ac:dyDescent="0.2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  <c r="AA181" s="241"/>
      <c r="AB181" s="231"/>
      <c r="AC181" s="231"/>
      <c r="AD181" s="231"/>
    </row>
    <row r="182" spans="2:30" x14ac:dyDescent="0.2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  <c r="AA182" s="241"/>
      <c r="AB182" s="231"/>
      <c r="AC182" s="231"/>
      <c r="AD182" s="231"/>
    </row>
    <row r="183" spans="2:30" x14ac:dyDescent="0.2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  <c r="AA183" s="241"/>
      <c r="AB183" s="231"/>
      <c r="AC183" s="231"/>
      <c r="AD183" s="231"/>
    </row>
    <row r="184" spans="2:30" x14ac:dyDescent="0.2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  <c r="AA184" s="241"/>
      <c r="AB184" s="231"/>
      <c r="AC184" s="231"/>
      <c r="AD184" s="231"/>
    </row>
    <row r="185" spans="2:30" x14ac:dyDescent="0.2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  <c r="AA185" s="241"/>
      <c r="AB185" s="231"/>
      <c r="AC185" s="231"/>
      <c r="AD185" s="231"/>
    </row>
    <row r="186" spans="2:30" x14ac:dyDescent="0.2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  <c r="AA186" s="241"/>
      <c r="AB186" s="231"/>
      <c r="AC186" s="231"/>
      <c r="AD186" s="231"/>
    </row>
    <row r="187" spans="2:30" x14ac:dyDescent="0.2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  <c r="AA187" s="241"/>
      <c r="AB187" s="231"/>
      <c r="AC187" s="231"/>
      <c r="AD187" s="231"/>
    </row>
    <row r="188" spans="2:30" x14ac:dyDescent="0.2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  <c r="AA188" s="241"/>
      <c r="AB188" s="231"/>
      <c r="AC188" s="231"/>
      <c r="AD188" s="231"/>
    </row>
    <row r="189" spans="2:30" x14ac:dyDescent="0.2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  <c r="AA189" s="241"/>
      <c r="AB189" s="231"/>
      <c r="AC189" s="231"/>
      <c r="AD189" s="231"/>
    </row>
    <row r="190" spans="2:30" x14ac:dyDescent="0.2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  <c r="AA190" s="241"/>
      <c r="AB190" s="231"/>
      <c r="AC190" s="231"/>
      <c r="AD190" s="231"/>
    </row>
    <row r="191" spans="2:30" x14ac:dyDescent="0.2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  <c r="AA191" s="241"/>
      <c r="AB191" s="231"/>
      <c r="AC191" s="231"/>
      <c r="AD191" s="231"/>
    </row>
    <row r="192" spans="2:30" x14ac:dyDescent="0.2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  <c r="AA192" s="241"/>
      <c r="AB192" s="231"/>
      <c r="AC192" s="231"/>
      <c r="AD192" s="231"/>
    </row>
    <row r="193" spans="2:30" x14ac:dyDescent="0.2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  <c r="AA193" s="241"/>
      <c r="AB193" s="231"/>
      <c r="AC193" s="231"/>
      <c r="AD193" s="231"/>
    </row>
    <row r="194" spans="2:30" x14ac:dyDescent="0.2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  <c r="AA194" s="241"/>
      <c r="AB194" s="231"/>
      <c r="AC194" s="231"/>
      <c r="AD194" s="231"/>
    </row>
    <row r="195" spans="2:30" x14ac:dyDescent="0.2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  <c r="AA195" s="241"/>
      <c r="AB195" s="231"/>
      <c r="AC195" s="231"/>
      <c r="AD195" s="231"/>
    </row>
    <row r="196" spans="2:30" x14ac:dyDescent="0.2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  <c r="AA196" s="241"/>
      <c r="AB196" s="231"/>
      <c r="AC196" s="231"/>
      <c r="AD196" s="231"/>
    </row>
    <row r="197" spans="2:30" x14ac:dyDescent="0.2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  <c r="AA197" s="241"/>
      <c r="AB197" s="231"/>
      <c r="AC197" s="231"/>
      <c r="AD197" s="231"/>
    </row>
    <row r="198" spans="2:30" x14ac:dyDescent="0.2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  <c r="AB198" s="231"/>
      <c r="AC198" s="231"/>
      <c r="AD198" s="231"/>
    </row>
    <row r="199" spans="2:30" x14ac:dyDescent="0.2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  <c r="AA199" s="241"/>
      <c r="AB199" s="231"/>
      <c r="AC199" s="231"/>
      <c r="AD199" s="231"/>
    </row>
    <row r="200" spans="2:30" x14ac:dyDescent="0.2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  <c r="AA200" s="241"/>
      <c r="AB200" s="231"/>
      <c r="AC200" s="231"/>
      <c r="AD200" s="231"/>
    </row>
    <row r="201" spans="2:30" x14ac:dyDescent="0.2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  <c r="AA201" s="241"/>
      <c r="AB201" s="231"/>
      <c r="AC201" s="231"/>
      <c r="AD201" s="231"/>
    </row>
    <row r="202" spans="2:30" x14ac:dyDescent="0.2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  <c r="AA202" s="241"/>
      <c r="AB202" s="231"/>
      <c r="AC202" s="231"/>
      <c r="AD202" s="231"/>
    </row>
    <row r="203" spans="2:30" x14ac:dyDescent="0.2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  <c r="AA203" s="241"/>
      <c r="AB203" s="231"/>
      <c r="AC203" s="231"/>
      <c r="AD203" s="231"/>
    </row>
    <row r="204" spans="2:30" x14ac:dyDescent="0.2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  <c r="AA204" s="241"/>
      <c r="AB204" s="231"/>
      <c r="AC204" s="231"/>
      <c r="AD204" s="231"/>
    </row>
    <row r="205" spans="2:30" x14ac:dyDescent="0.2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  <c r="AA205" s="241"/>
      <c r="AB205" s="231"/>
      <c r="AC205" s="231"/>
      <c r="AD205" s="231"/>
    </row>
    <row r="206" spans="2:30" x14ac:dyDescent="0.2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  <c r="AA206" s="241"/>
      <c r="AB206" s="231"/>
      <c r="AC206" s="231"/>
      <c r="AD206" s="231"/>
    </row>
    <row r="207" spans="2:30" x14ac:dyDescent="0.2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  <c r="AA207" s="241"/>
      <c r="AB207" s="231"/>
      <c r="AC207" s="231"/>
      <c r="AD207" s="231"/>
    </row>
    <row r="208" spans="2:30" x14ac:dyDescent="0.2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  <c r="AA208" s="241"/>
      <c r="AB208" s="231"/>
      <c r="AC208" s="231"/>
      <c r="AD208" s="231"/>
    </row>
    <row r="209" spans="2:30" x14ac:dyDescent="0.2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  <c r="AA209" s="241"/>
      <c r="AB209" s="231"/>
      <c r="AC209" s="231"/>
      <c r="AD209" s="231"/>
    </row>
    <row r="210" spans="2:30" x14ac:dyDescent="0.2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  <c r="AA210" s="241"/>
      <c r="AB210" s="231"/>
      <c r="AC210" s="231"/>
      <c r="AD210" s="231"/>
    </row>
    <row r="211" spans="2:30" x14ac:dyDescent="0.2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  <c r="AA211" s="241"/>
      <c r="AB211" s="231"/>
      <c r="AC211" s="231"/>
      <c r="AD211" s="231"/>
    </row>
    <row r="212" spans="2:30" x14ac:dyDescent="0.2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  <c r="AA212" s="241"/>
      <c r="AB212" s="231"/>
      <c r="AC212" s="231"/>
      <c r="AD212" s="231"/>
    </row>
    <row r="213" spans="2:30" x14ac:dyDescent="0.2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  <c r="AA213" s="241"/>
      <c r="AB213" s="231"/>
      <c r="AC213" s="231"/>
      <c r="AD213" s="231"/>
    </row>
    <row r="214" spans="2:30" x14ac:dyDescent="0.2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  <c r="AA214" s="241"/>
      <c r="AB214" s="231"/>
      <c r="AC214" s="231"/>
      <c r="AD214" s="231"/>
    </row>
    <row r="215" spans="2:30" x14ac:dyDescent="0.2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  <c r="AA215" s="241"/>
      <c r="AB215" s="231"/>
      <c r="AC215" s="231"/>
      <c r="AD215" s="231"/>
    </row>
    <row r="216" spans="2:30" x14ac:dyDescent="0.2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  <c r="AA216" s="241"/>
      <c r="AB216" s="231"/>
      <c r="AC216" s="231"/>
      <c r="AD216" s="231"/>
    </row>
    <row r="217" spans="2:30" x14ac:dyDescent="0.2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  <c r="AA217" s="241"/>
      <c r="AB217" s="231"/>
      <c r="AC217" s="231"/>
      <c r="AD217" s="231"/>
    </row>
    <row r="218" spans="2:30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  <c r="AA218" s="241"/>
      <c r="AB218" s="231"/>
      <c r="AC218" s="231"/>
      <c r="AD218" s="231"/>
    </row>
    <row r="219" spans="2:30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  <c r="AA219" s="241"/>
      <c r="AB219" s="231"/>
      <c r="AC219" s="231"/>
      <c r="AD219" s="231"/>
    </row>
    <row r="220" spans="2:30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  <c r="AA220" s="241"/>
      <c r="AB220" s="231"/>
      <c r="AC220" s="231"/>
      <c r="AD220" s="231"/>
    </row>
    <row r="221" spans="2:30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  <c r="AA221" s="241"/>
      <c r="AB221" s="231"/>
      <c r="AC221" s="231"/>
      <c r="AD221" s="231"/>
    </row>
    <row r="222" spans="2:30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  <c r="AA222" s="241"/>
      <c r="AB222" s="231"/>
      <c r="AC222" s="231"/>
      <c r="AD222" s="231"/>
    </row>
    <row r="223" spans="2:30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  <c r="AA223" s="241"/>
      <c r="AB223" s="231"/>
      <c r="AC223" s="231"/>
      <c r="AD223" s="231"/>
    </row>
    <row r="224" spans="2:30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1"/>
      <c r="AA224" s="241"/>
      <c r="AB224" s="231"/>
      <c r="AC224" s="231"/>
      <c r="AD224" s="231"/>
    </row>
    <row r="225" spans="2:30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  <c r="AA225" s="241"/>
      <c r="AB225" s="231"/>
      <c r="AC225" s="231"/>
      <c r="AD225" s="231"/>
    </row>
    <row r="226" spans="2:30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  <c r="AA226" s="241"/>
      <c r="AB226" s="231"/>
      <c r="AC226" s="231"/>
      <c r="AD226" s="231"/>
    </row>
    <row r="227" spans="2:30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  <c r="AA227" s="241"/>
      <c r="AB227" s="231"/>
      <c r="AC227" s="231"/>
      <c r="AD227" s="231"/>
    </row>
    <row r="228" spans="2:30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  <c r="AA228" s="241"/>
      <c r="AB228" s="231"/>
      <c r="AC228" s="231"/>
      <c r="AD228" s="231"/>
    </row>
    <row r="229" spans="2:30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  <c r="AA229" s="241"/>
      <c r="AB229" s="231"/>
      <c r="AC229" s="231"/>
      <c r="AD229" s="231"/>
    </row>
    <row r="230" spans="2:30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  <c r="AA230" s="241"/>
      <c r="AB230" s="231"/>
      <c r="AC230" s="231"/>
      <c r="AD230" s="231"/>
    </row>
    <row r="231" spans="2:30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  <c r="AA231" s="241"/>
      <c r="AB231" s="231"/>
      <c r="AC231" s="231"/>
      <c r="AD231" s="231"/>
    </row>
    <row r="232" spans="2:30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  <c r="AA232" s="241"/>
      <c r="AB232" s="231"/>
      <c r="AC232" s="231"/>
      <c r="AD232" s="231"/>
    </row>
    <row r="233" spans="2:30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  <c r="AA233" s="241"/>
      <c r="AB233" s="231"/>
      <c r="AC233" s="231"/>
      <c r="AD233" s="231"/>
    </row>
    <row r="234" spans="2:30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  <c r="AA234" s="241"/>
      <c r="AB234" s="231"/>
      <c r="AC234" s="231"/>
      <c r="AD234" s="231"/>
    </row>
    <row r="235" spans="2:30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41"/>
      <c r="Q235" s="241"/>
      <c r="R235" s="241"/>
      <c r="S235" s="241"/>
      <c r="T235" s="241"/>
      <c r="U235" s="241"/>
      <c r="V235" s="241"/>
      <c r="W235" s="241"/>
      <c r="X235" s="241"/>
      <c r="Y235" s="241"/>
      <c r="Z235" s="241"/>
      <c r="AA235" s="241"/>
      <c r="AB235" s="231"/>
      <c r="AC235" s="231"/>
      <c r="AD235" s="231"/>
    </row>
    <row r="236" spans="2:30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  <c r="AA236" s="241"/>
      <c r="AB236" s="231"/>
      <c r="AC236" s="231"/>
      <c r="AD236" s="231"/>
    </row>
    <row r="237" spans="2:30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  <c r="AA237" s="241"/>
      <c r="AB237" s="231"/>
      <c r="AC237" s="231"/>
      <c r="AD237" s="231"/>
    </row>
    <row r="238" spans="2:30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  <c r="AB238" s="231"/>
      <c r="AC238" s="231"/>
      <c r="AD238" s="231"/>
    </row>
    <row r="239" spans="2:30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41"/>
      <c r="Q239" s="241"/>
      <c r="R239" s="241"/>
      <c r="S239" s="241"/>
      <c r="T239" s="241"/>
      <c r="U239" s="241"/>
      <c r="V239" s="241"/>
      <c r="W239" s="241"/>
      <c r="X239" s="241"/>
      <c r="Y239" s="241"/>
      <c r="Z239" s="241"/>
      <c r="AA239" s="241"/>
      <c r="AB239" s="231"/>
      <c r="AC239" s="231"/>
      <c r="AD239" s="231"/>
    </row>
    <row r="240" spans="2:30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41"/>
      <c r="Q240" s="241"/>
      <c r="R240" s="241"/>
      <c r="S240" s="241"/>
      <c r="T240" s="241"/>
      <c r="U240" s="241"/>
      <c r="V240" s="241"/>
      <c r="W240" s="241"/>
      <c r="X240" s="241"/>
      <c r="Y240" s="241"/>
      <c r="Z240" s="241"/>
      <c r="AA240" s="241"/>
      <c r="AB240" s="231"/>
      <c r="AC240" s="231"/>
      <c r="AD240" s="231"/>
    </row>
    <row r="241" spans="2:30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  <c r="AA241" s="241"/>
      <c r="AB241" s="231"/>
      <c r="AC241" s="231"/>
      <c r="AD241" s="231"/>
    </row>
    <row r="242" spans="2:30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  <c r="AA242" s="241"/>
      <c r="AB242" s="231"/>
      <c r="AC242" s="231"/>
      <c r="AD242" s="231"/>
    </row>
    <row r="243" spans="2:30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31"/>
      <c r="AC243" s="231"/>
      <c r="AD243" s="231"/>
    </row>
    <row r="244" spans="2:30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1"/>
      <c r="AA244" s="241"/>
      <c r="AB244" s="231"/>
      <c r="AC244" s="231"/>
      <c r="AD244" s="231"/>
    </row>
    <row r="245" spans="2:30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41"/>
      <c r="Q245" s="241"/>
      <c r="R245" s="241"/>
      <c r="S245" s="241"/>
      <c r="T245" s="241"/>
      <c r="U245" s="241"/>
      <c r="V245" s="241"/>
      <c r="W245" s="241"/>
      <c r="X245" s="241"/>
      <c r="Y245" s="241"/>
      <c r="Z245" s="241"/>
      <c r="AA245" s="241"/>
      <c r="AB245" s="231"/>
      <c r="AC245" s="231"/>
      <c r="AD245" s="231"/>
    </row>
    <row r="246" spans="2:30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41"/>
      <c r="Q246" s="241"/>
      <c r="R246" s="241"/>
      <c r="S246" s="241"/>
      <c r="T246" s="241"/>
      <c r="U246" s="241"/>
      <c r="V246" s="241"/>
      <c r="W246" s="241"/>
      <c r="X246" s="241"/>
      <c r="Y246" s="241"/>
      <c r="Z246" s="241"/>
      <c r="AA246" s="241"/>
      <c r="AB246" s="231"/>
      <c r="AC246" s="231"/>
      <c r="AD246" s="231"/>
    </row>
    <row r="247" spans="2:30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41"/>
      <c r="Q247" s="241"/>
      <c r="R247" s="241"/>
      <c r="S247" s="241"/>
      <c r="T247" s="241"/>
      <c r="U247" s="241"/>
      <c r="V247" s="241"/>
      <c r="W247" s="241"/>
      <c r="X247" s="241"/>
      <c r="Y247" s="241"/>
      <c r="Z247" s="241"/>
      <c r="AA247" s="241"/>
      <c r="AB247" s="231"/>
      <c r="AC247" s="231"/>
      <c r="AD247" s="231"/>
    </row>
    <row r="248" spans="2:30" x14ac:dyDescent="0.2"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41"/>
      <c r="Q248" s="241"/>
      <c r="R248" s="241"/>
      <c r="S248" s="241"/>
      <c r="T248" s="241"/>
      <c r="U248" s="241"/>
      <c r="V248" s="241"/>
      <c r="W248" s="241"/>
      <c r="X248" s="241"/>
      <c r="Y248" s="241"/>
      <c r="Z248" s="241"/>
      <c r="AA248" s="241"/>
      <c r="AB248" s="231"/>
      <c r="AC248" s="231"/>
      <c r="AD248" s="231"/>
    </row>
    <row r="249" spans="2:30" x14ac:dyDescent="0.2"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  <c r="Z249" s="241"/>
      <c r="AA249" s="241"/>
      <c r="AB249" s="231"/>
      <c r="AC249" s="231"/>
      <c r="AD249" s="231"/>
    </row>
    <row r="250" spans="2:30" x14ac:dyDescent="0.2"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41"/>
      <c r="Q250" s="241"/>
      <c r="R250" s="241"/>
      <c r="S250" s="241"/>
      <c r="T250" s="241"/>
      <c r="U250" s="241"/>
      <c r="V250" s="241"/>
      <c r="W250" s="241"/>
      <c r="X250" s="241"/>
      <c r="Y250" s="241"/>
      <c r="Z250" s="241"/>
      <c r="AA250" s="241"/>
      <c r="AB250" s="231"/>
      <c r="AC250" s="231"/>
      <c r="AD250" s="231"/>
    </row>
    <row r="251" spans="2:30" x14ac:dyDescent="0.2"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1"/>
      <c r="Z251" s="241"/>
      <c r="AA251" s="241"/>
      <c r="AB251" s="231"/>
      <c r="AC251" s="231"/>
      <c r="AD251" s="231"/>
    </row>
    <row r="252" spans="2:30" x14ac:dyDescent="0.2"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41"/>
      <c r="Q252" s="241"/>
      <c r="R252" s="241"/>
      <c r="S252" s="241"/>
      <c r="T252" s="241"/>
      <c r="U252" s="241"/>
      <c r="V252" s="241"/>
      <c r="W252" s="241"/>
      <c r="X252" s="241"/>
      <c r="Y252" s="241"/>
      <c r="Z252" s="241"/>
      <c r="AA252" s="241"/>
      <c r="AB252" s="231"/>
      <c r="AC252" s="231"/>
      <c r="AD252" s="231"/>
    </row>
    <row r="253" spans="2:30" x14ac:dyDescent="0.2"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41"/>
      <c r="Q253" s="241"/>
      <c r="R253" s="241"/>
      <c r="S253" s="241"/>
      <c r="T253" s="241"/>
      <c r="U253" s="241"/>
      <c r="V253" s="241"/>
      <c r="W253" s="241"/>
      <c r="X253" s="241"/>
      <c r="Y253" s="241"/>
      <c r="Z253" s="241"/>
      <c r="AA253" s="241"/>
      <c r="AB253" s="231"/>
      <c r="AC253" s="231"/>
      <c r="AD253" s="231"/>
    </row>
    <row r="254" spans="2:30" x14ac:dyDescent="0.2"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41"/>
      <c r="Q254" s="241"/>
      <c r="R254" s="241"/>
      <c r="S254" s="241"/>
      <c r="T254" s="241"/>
      <c r="U254" s="241"/>
      <c r="V254" s="241"/>
      <c r="W254" s="241"/>
      <c r="X254" s="241"/>
      <c r="Y254" s="241"/>
      <c r="Z254" s="241"/>
      <c r="AA254" s="241"/>
      <c r="AB254" s="231"/>
      <c r="AC254" s="231"/>
      <c r="AD254" s="231"/>
    </row>
    <row r="255" spans="2:30" x14ac:dyDescent="0.2"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41"/>
      <c r="AA255" s="241"/>
      <c r="AB255" s="231"/>
      <c r="AC255" s="231"/>
      <c r="AD255" s="231"/>
    </row>
    <row r="256" spans="2:30" x14ac:dyDescent="0.2"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41"/>
      <c r="Q256" s="241"/>
      <c r="R256" s="241"/>
      <c r="S256" s="241"/>
      <c r="T256" s="241"/>
      <c r="U256" s="241"/>
      <c r="V256" s="241"/>
      <c r="W256" s="241"/>
      <c r="X256" s="241"/>
      <c r="Y256" s="241"/>
      <c r="Z256" s="241"/>
      <c r="AA256" s="241"/>
      <c r="AB256" s="231"/>
      <c r="AC256" s="231"/>
      <c r="AD256" s="231"/>
    </row>
    <row r="257" spans="2:30" x14ac:dyDescent="0.2"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41"/>
      <c r="Q257" s="241"/>
      <c r="R257" s="241"/>
      <c r="S257" s="241"/>
      <c r="T257" s="241"/>
      <c r="U257" s="241"/>
      <c r="V257" s="241"/>
      <c r="W257" s="241"/>
      <c r="X257" s="241"/>
      <c r="Y257" s="241"/>
      <c r="Z257" s="241"/>
      <c r="AA257" s="241"/>
      <c r="AB257" s="231"/>
      <c r="AC257" s="231"/>
      <c r="AD257" s="231"/>
    </row>
    <row r="258" spans="2:30" x14ac:dyDescent="0.2">
      <c r="B258" s="231"/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41"/>
      <c r="Q258" s="241"/>
      <c r="R258" s="241"/>
      <c r="S258" s="241"/>
      <c r="T258" s="241"/>
      <c r="U258" s="241"/>
      <c r="V258" s="241"/>
      <c r="W258" s="241"/>
      <c r="X258" s="241"/>
      <c r="Y258" s="241"/>
      <c r="Z258" s="241"/>
      <c r="AA258" s="241"/>
      <c r="AB258" s="231"/>
      <c r="AC258" s="231"/>
      <c r="AD258" s="231"/>
    </row>
    <row r="259" spans="2:30" x14ac:dyDescent="0.2"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41"/>
      <c r="Q259" s="241"/>
      <c r="R259" s="241"/>
      <c r="S259" s="241"/>
      <c r="T259" s="241"/>
      <c r="U259" s="241"/>
      <c r="V259" s="241"/>
      <c r="W259" s="241"/>
      <c r="X259" s="241"/>
      <c r="Y259" s="241"/>
      <c r="Z259" s="241"/>
      <c r="AA259" s="241"/>
      <c r="AB259" s="231"/>
      <c r="AC259" s="231"/>
      <c r="AD259" s="231"/>
    </row>
    <row r="260" spans="2:30" x14ac:dyDescent="0.2"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41"/>
      <c r="Q260" s="241"/>
      <c r="R260" s="241"/>
      <c r="S260" s="241"/>
      <c r="T260" s="241"/>
      <c r="U260" s="241"/>
      <c r="V260" s="241"/>
      <c r="W260" s="241"/>
      <c r="X260" s="241"/>
      <c r="Y260" s="241"/>
      <c r="Z260" s="241"/>
      <c r="AA260" s="241"/>
      <c r="AB260" s="231"/>
      <c r="AC260" s="231"/>
      <c r="AD260" s="231"/>
    </row>
    <row r="261" spans="2:30" x14ac:dyDescent="0.2"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41"/>
      <c r="Q261" s="241"/>
      <c r="R261" s="241"/>
      <c r="S261" s="241"/>
      <c r="T261" s="241"/>
      <c r="U261" s="241"/>
      <c r="V261" s="241"/>
      <c r="W261" s="241"/>
      <c r="X261" s="241"/>
      <c r="Y261" s="241"/>
      <c r="Z261" s="241"/>
      <c r="AA261" s="241"/>
      <c r="AB261" s="231"/>
      <c r="AC261" s="231"/>
      <c r="AD261" s="231"/>
    </row>
    <row r="262" spans="2:30" x14ac:dyDescent="0.2"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41"/>
      <c r="Q262" s="241"/>
      <c r="R262" s="241"/>
      <c r="S262" s="241"/>
      <c r="T262" s="241"/>
      <c r="U262" s="241"/>
      <c r="V262" s="241"/>
      <c r="W262" s="241"/>
      <c r="X262" s="241"/>
      <c r="Y262" s="241"/>
      <c r="Z262" s="241"/>
      <c r="AA262" s="241"/>
      <c r="AB262" s="231"/>
      <c r="AC262" s="231"/>
      <c r="AD262" s="231"/>
    </row>
    <row r="263" spans="2:30" x14ac:dyDescent="0.2"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  <c r="AA263" s="241"/>
      <c r="AB263" s="231"/>
      <c r="AC263" s="231"/>
      <c r="AD263" s="231"/>
    </row>
  </sheetData>
  <mergeCells count="19">
    <mergeCell ref="B38:AD38"/>
    <mergeCell ref="B39:AD39"/>
    <mergeCell ref="B40:AD40"/>
    <mergeCell ref="B41:B42"/>
    <mergeCell ref="C41:N41"/>
    <mergeCell ref="O41:O42"/>
    <mergeCell ref="P41:AA41"/>
    <mergeCell ref="AB41:AB42"/>
    <mergeCell ref="AC41:AD41"/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TESORERIA </vt:lpstr>
      <vt:lpstr>TESORERIA (EST)</vt:lpstr>
      <vt:lpstr>cut presupuestaria</vt:lpstr>
      <vt:lpstr>'cut presupuestaria'!Área_de_impresión</vt:lpstr>
      <vt:lpstr>'TESORERIA '!Área_de_impresión</vt:lpstr>
      <vt:lpstr>'TESORERIA (EST)'!Área_de_impresión</vt:lpstr>
      <vt:lpstr>'cut presupuestaria'!Títulos_a_imprimir</vt:lpstr>
      <vt:lpstr>'TESORERIA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2024-05-01T19:56:18Z</dcterms:created>
  <dcterms:modified xsi:type="dcterms:W3CDTF">2024-05-01T20:04:47Z</dcterms:modified>
</cp:coreProperties>
</file>