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657FE309-9548-40E1-A0D7-E13A3F471986}" xr6:coauthVersionLast="47" xr6:coauthVersionMax="47" xr10:uidLastSave="{00000000-0000-0000-0000-000000000000}"/>
  <bookViews>
    <workbookView xWindow="28680" yWindow="-120" windowWidth="29040" windowHeight="15720" activeTab="3" xr2:uid="{F84832CA-0EDE-4B6C-942D-D1987EA46E0A}"/>
  </bookViews>
  <sheets>
    <sheet name="DGII" sheetId="1" r:id="rId1"/>
    <sheet name="DGA" sheetId="2" r:id="rId2"/>
    <sheet name="TESORERIA 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presupuestaria'!$B$3:$V$34</definedName>
    <definedName name="_xlnm.Print_Area" localSheetId="1">DGA!$B$3:$V$32</definedName>
    <definedName name="_xlnm.Print_Area" localSheetId="0">DGII!$B$4:$V$73</definedName>
    <definedName name="_xlnm.Print_Area" localSheetId="2">'TESORERIA '!$B$3:$V$89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 localSheetId="0">DGII!$4:$8</definedName>
    <definedName name="_xlnm.Print_Titles" localSheetId="2">'TESORERIA 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4" i="4" l="1"/>
  <c r="U74" i="4" s="1"/>
  <c r="K74" i="4"/>
  <c r="T72" i="4"/>
  <c r="J72" i="4"/>
  <c r="I72" i="4"/>
  <c r="H72" i="4"/>
  <c r="E72" i="4"/>
  <c r="C72" i="4"/>
  <c r="T71" i="4"/>
  <c r="I71" i="4"/>
  <c r="I70" i="4" s="1"/>
  <c r="I69" i="4" s="1"/>
  <c r="C71" i="4"/>
  <c r="C70" i="4" s="1"/>
  <c r="S70" i="4"/>
  <c r="R70" i="4"/>
  <c r="R69" i="4" s="1"/>
  <c r="Q70" i="4"/>
  <c r="Q69" i="4" s="1"/>
  <c r="P70" i="4"/>
  <c r="O70" i="4"/>
  <c r="N70" i="4"/>
  <c r="N69" i="4" s="1"/>
  <c r="M70" i="4"/>
  <c r="T70" i="4" s="1"/>
  <c r="T69" i="4" s="1"/>
  <c r="L70" i="4"/>
  <c r="L69" i="4" s="1"/>
  <c r="S69" i="4"/>
  <c r="P69" i="4"/>
  <c r="O69" i="4"/>
  <c r="C69" i="4"/>
  <c r="T68" i="4"/>
  <c r="I68" i="4"/>
  <c r="H68" i="4"/>
  <c r="G68" i="4"/>
  <c r="F68" i="4"/>
  <c r="E68" i="4"/>
  <c r="D68" i="4"/>
  <c r="C68" i="4"/>
  <c r="T67" i="4"/>
  <c r="T65" i="4" s="1"/>
  <c r="I67" i="4"/>
  <c r="H67" i="4"/>
  <c r="G67" i="4"/>
  <c r="G65" i="4" s="1"/>
  <c r="F67" i="4"/>
  <c r="E67" i="4"/>
  <c r="D67" i="4"/>
  <c r="C67" i="4"/>
  <c r="T66" i="4"/>
  <c r="I66" i="4"/>
  <c r="H66" i="4"/>
  <c r="H65" i="4" s="1"/>
  <c r="G66" i="4"/>
  <c r="E66" i="4"/>
  <c r="E65" i="4" s="1"/>
  <c r="S65" i="4"/>
  <c r="R65" i="4"/>
  <c r="Q65" i="4"/>
  <c r="P65" i="4"/>
  <c r="O65" i="4"/>
  <c r="N65" i="4"/>
  <c r="M65" i="4"/>
  <c r="L65" i="4"/>
  <c r="I65" i="4"/>
  <c r="T64" i="4"/>
  <c r="G64" i="4"/>
  <c r="G63" i="4" s="1"/>
  <c r="C64" i="4"/>
  <c r="T63" i="4"/>
  <c r="S63" i="4"/>
  <c r="R63" i="4"/>
  <c r="Q63" i="4"/>
  <c r="P63" i="4"/>
  <c r="O63" i="4"/>
  <c r="N63" i="4"/>
  <c r="M63" i="4"/>
  <c r="L63" i="4"/>
  <c r="C63" i="4"/>
  <c r="T62" i="4"/>
  <c r="E62" i="4"/>
  <c r="C62" i="4"/>
  <c r="T61" i="4"/>
  <c r="E61" i="4"/>
  <c r="C61" i="4"/>
  <c r="C60" i="4" s="1"/>
  <c r="C59" i="4" s="1"/>
  <c r="C58" i="4" s="1"/>
  <c r="T60" i="4"/>
  <c r="T59" i="4" s="1"/>
  <c r="T58" i="4" s="1"/>
  <c r="T57" i="4" s="1"/>
  <c r="S60" i="4"/>
  <c r="R60" i="4"/>
  <c r="Q60" i="4"/>
  <c r="Q59" i="4" s="1"/>
  <c r="P60" i="4"/>
  <c r="O60" i="4"/>
  <c r="N60" i="4"/>
  <c r="N59" i="4" s="1"/>
  <c r="N58" i="4" s="1"/>
  <c r="N57" i="4" s="1"/>
  <c r="M60" i="4"/>
  <c r="M59" i="4" s="1"/>
  <c r="M58" i="4" s="1"/>
  <c r="M57" i="4" s="1"/>
  <c r="L60" i="4"/>
  <c r="E60" i="4"/>
  <c r="E59" i="4" s="1"/>
  <c r="S59" i="4"/>
  <c r="S58" i="4" s="1"/>
  <c r="R59" i="4"/>
  <c r="P59" i="4"/>
  <c r="P58" i="4" s="1"/>
  <c r="P57" i="4" s="1"/>
  <c r="O59" i="4"/>
  <c r="L59" i="4"/>
  <c r="R58" i="4"/>
  <c r="R57" i="4" s="1"/>
  <c r="Q58" i="4"/>
  <c r="Q57" i="4" s="1"/>
  <c r="Q47" i="4" s="1"/>
  <c r="Q73" i="4" s="1"/>
  <c r="Q75" i="4" s="1"/>
  <c r="O58" i="4"/>
  <c r="O57" i="4" s="1"/>
  <c r="O47" i="4" s="1"/>
  <c r="O73" i="4" s="1"/>
  <c r="O75" i="4" s="1"/>
  <c r="L58" i="4"/>
  <c r="L57" i="4" s="1"/>
  <c r="S57" i="4"/>
  <c r="S47" i="4" s="1"/>
  <c r="S73" i="4" s="1"/>
  <c r="S75" i="4" s="1"/>
  <c r="T56" i="4"/>
  <c r="U56" i="4" s="1"/>
  <c r="K56" i="4"/>
  <c r="T55" i="4"/>
  <c r="J55" i="4"/>
  <c r="G55" i="4"/>
  <c r="G54" i="4" s="1"/>
  <c r="E55" i="4"/>
  <c r="D55" i="4"/>
  <c r="C55" i="4"/>
  <c r="S54" i="4"/>
  <c r="R54" i="4"/>
  <c r="Q54" i="4"/>
  <c r="P54" i="4"/>
  <c r="O54" i="4"/>
  <c r="N54" i="4"/>
  <c r="M54" i="4"/>
  <c r="L54" i="4"/>
  <c r="J54" i="4"/>
  <c r="E54" i="4"/>
  <c r="D54" i="4"/>
  <c r="T53" i="4"/>
  <c r="J53" i="4"/>
  <c r="I53" i="4"/>
  <c r="H53" i="4"/>
  <c r="G53" i="4"/>
  <c r="F53" i="4"/>
  <c r="E53" i="4"/>
  <c r="D53" i="4"/>
  <c r="T52" i="4"/>
  <c r="T51" i="4" s="1"/>
  <c r="T50" i="4" s="1"/>
  <c r="T49" i="4" s="1"/>
  <c r="T48" i="4" s="1"/>
  <c r="H52" i="4"/>
  <c r="H51" i="4" s="1"/>
  <c r="H50" i="4" s="1"/>
  <c r="H49" i="4" s="1"/>
  <c r="H48" i="4" s="1"/>
  <c r="S51" i="4"/>
  <c r="R51" i="4"/>
  <c r="Q51" i="4"/>
  <c r="P51" i="4"/>
  <c r="O51" i="4"/>
  <c r="N51" i="4"/>
  <c r="N50" i="4" s="1"/>
  <c r="M51" i="4"/>
  <c r="L51" i="4"/>
  <c r="J51" i="4"/>
  <c r="J50" i="4" s="1"/>
  <c r="J49" i="4" s="1"/>
  <c r="J48" i="4" s="1"/>
  <c r="D51" i="4"/>
  <c r="D50" i="4" s="1"/>
  <c r="D49" i="4" s="1"/>
  <c r="D48" i="4" s="1"/>
  <c r="S50" i="4"/>
  <c r="R50" i="4"/>
  <c r="R49" i="4" s="1"/>
  <c r="R48" i="4" s="1"/>
  <c r="R47" i="4" s="1"/>
  <c r="R73" i="4" s="1"/>
  <c r="R75" i="4" s="1"/>
  <c r="Q50" i="4"/>
  <c r="P50" i="4"/>
  <c r="P49" i="4" s="1"/>
  <c r="P48" i="4" s="1"/>
  <c r="P47" i="4" s="1"/>
  <c r="P73" i="4" s="1"/>
  <c r="P75" i="4" s="1"/>
  <c r="O50" i="4"/>
  <c r="M50" i="4"/>
  <c r="L50" i="4"/>
  <c r="S49" i="4"/>
  <c r="Q49" i="4"/>
  <c r="O49" i="4"/>
  <c r="N49" i="4"/>
  <c r="M49" i="4"/>
  <c r="L49" i="4"/>
  <c r="L48" i="4" s="1"/>
  <c r="S48" i="4"/>
  <c r="Q48" i="4"/>
  <c r="O48" i="4"/>
  <c r="N48" i="4"/>
  <c r="N47" i="4" s="1"/>
  <c r="N73" i="4" s="1"/>
  <c r="N75" i="4" s="1"/>
  <c r="M48" i="4"/>
  <c r="L47" i="4"/>
  <c r="L73" i="4" s="1"/>
  <c r="L75" i="4" s="1"/>
  <c r="K35" i="4"/>
  <c r="U35" i="4" s="1"/>
  <c r="T33" i="4"/>
  <c r="U33" i="4" s="1"/>
  <c r="K33" i="4"/>
  <c r="G72" i="4" s="1"/>
  <c r="T32" i="4"/>
  <c r="U32" i="4" s="1"/>
  <c r="V32" i="4" s="1"/>
  <c r="S32" i="4"/>
  <c r="J71" i="4" s="1"/>
  <c r="J70" i="4" s="1"/>
  <c r="J69" i="4" s="1"/>
  <c r="R32" i="4"/>
  <c r="Q32" i="4"/>
  <c r="H71" i="4" s="1"/>
  <c r="H70" i="4" s="1"/>
  <c r="H69" i="4" s="1"/>
  <c r="P32" i="4"/>
  <c r="G71" i="4" s="1"/>
  <c r="G70" i="4" s="1"/>
  <c r="G69" i="4" s="1"/>
  <c r="O32" i="4"/>
  <c r="F71" i="4" s="1"/>
  <c r="F70" i="4" s="1"/>
  <c r="N32" i="4"/>
  <c r="N31" i="4" s="1"/>
  <c r="N30" i="4" s="1"/>
  <c r="M32" i="4"/>
  <c r="D71" i="4" s="1"/>
  <c r="D70" i="4" s="1"/>
  <c r="L32" i="4"/>
  <c r="K32" i="4"/>
  <c r="J32" i="4"/>
  <c r="J31" i="4" s="1"/>
  <c r="J30" i="4" s="1"/>
  <c r="I32" i="4"/>
  <c r="H32" i="4"/>
  <c r="H31" i="4" s="1"/>
  <c r="G32" i="4"/>
  <c r="F32" i="4"/>
  <c r="E32" i="4"/>
  <c r="D32" i="4"/>
  <c r="C32" i="4"/>
  <c r="S31" i="4"/>
  <c r="R31" i="4"/>
  <c r="R30" i="4" s="1"/>
  <c r="Q31" i="4"/>
  <c r="P31" i="4"/>
  <c r="P30" i="4" s="1"/>
  <c r="O31" i="4"/>
  <c r="M31" i="4"/>
  <c r="L31" i="4"/>
  <c r="T31" i="4" s="1"/>
  <c r="I31" i="4"/>
  <c r="G31" i="4"/>
  <c r="F31" i="4"/>
  <c r="E31" i="4"/>
  <c r="D31" i="4"/>
  <c r="D30" i="4" s="1"/>
  <c r="C31" i="4"/>
  <c r="T30" i="4"/>
  <c r="S30" i="4"/>
  <c r="Q30" i="4"/>
  <c r="O30" i="4"/>
  <c r="M30" i="4"/>
  <c r="I30" i="4"/>
  <c r="H30" i="4"/>
  <c r="G30" i="4"/>
  <c r="F30" i="4"/>
  <c r="E30" i="4"/>
  <c r="C30" i="4"/>
  <c r="T29" i="4"/>
  <c r="U29" i="4" s="1"/>
  <c r="V29" i="4" s="1"/>
  <c r="K29" i="4"/>
  <c r="T28" i="4"/>
  <c r="U28" i="4" s="1"/>
  <c r="V28" i="4" s="1"/>
  <c r="K28" i="4"/>
  <c r="S27" i="4"/>
  <c r="J66" i="4" s="1"/>
  <c r="J65" i="4" s="1"/>
  <c r="R27" i="4"/>
  <c r="R26" i="4" s="1"/>
  <c r="P27" i="4"/>
  <c r="O27" i="4"/>
  <c r="F66" i="4" s="1"/>
  <c r="N27" i="4"/>
  <c r="M27" i="4"/>
  <c r="D66" i="4" s="1"/>
  <c r="D65" i="4" s="1"/>
  <c r="L27" i="4"/>
  <c r="C66" i="4" s="1"/>
  <c r="K66" i="4" s="1"/>
  <c r="K27" i="4"/>
  <c r="S26" i="4"/>
  <c r="Q26" i="4"/>
  <c r="P26" i="4"/>
  <c r="N26" i="4"/>
  <c r="M26" i="4"/>
  <c r="L26" i="4"/>
  <c r="K26" i="4"/>
  <c r="J26" i="4"/>
  <c r="I26" i="4"/>
  <c r="H26" i="4"/>
  <c r="G26" i="4"/>
  <c r="F26" i="4"/>
  <c r="E26" i="4"/>
  <c r="D26" i="4"/>
  <c r="C26" i="4"/>
  <c r="S25" i="4"/>
  <c r="J64" i="4" s="1"/>
  <c r="J63" i="4" s="1"/>
  <c r="R25" i="4"/>
  <c r="Q25" i="4"/>
  <c r="P25" i="4"/>
  <c r="O25" i="4"/>
  <c r="F64" i="4" s="1"/>
  <c r="F63" i="4" s="1"/>
  <c r="N25" i="4"/>
  <c r="E64" i="4" s="1"/>
  <c r="E63" i="4" s="1"/>
  <c r="E58" i="4" s="1"/>
  <c r="E57" i="4" s="1"/>
  <c r="M25" i="4"/>
  <c r="D64" i="4" s="1"/>
  <c r="D63" i="4" s="1"/>
  <c r="L25" i="4"/>
  <c r="T25" i="4" s="1"/>
  <c r="J25" i="4"/>
  <c r="I25" i="4"/>
  <c r="H25" i="4"/>
  <c r="G25" i="4"/>
  <c r="G24" i="4" s="1"/>
  <c r="G19" i="4" s="1"/>
  <c r="G18" i="4" s="1"/>
  <c r="G8" i="4" s="1"/>
  <c r="G34" i="4" s="1"/>
  <c r="G36" i="4" s="1"/>
  <c r="F25" i="4"/>
  <c r="E25" i="4"/>
  <c r="E24" i="4" s="1"/>
  <c r="D25" i="4"/>
  <c r="C25" i="4"/>
  <c r="S24" i="4"/>
  <c r="R24" i="4"/>
  <c r="P24" i="4"/>
  <c r="O24" i="4"/>
  <c r="N24" i="4"/>
  <c r="L24" i="4"/>
  <c r="J24" i="4"/>
  <c r="I24" i="4"/>
  <c r="H24" i="4"/>
  <c r="F24" i="4"/>
  <c r="D24" i="4"/>
  <c r="C24" i="4"/>
  <c r="S23" i="4"/>
  <c r="J62" i="4" s="1"/>
  <c r="R23" i="4"/>
  <c r="Q23" i="4"/>
  <c r="H62" i="4" s="1"/>
  <c r="P23" i="4"/>
  <c r="G62" i="4" s="1"/>
  <c r="O23" i="4"/>
  <c r="N23" i="4"/>
  <c r="M23" i="4"/>
  <c r="D62" i="4" s="1"/>
  <c r="L23" i="4"/>
  <c r="J23" i="4"/>
  <c r="I23" i="4"/>
  <c r="I20" i="4" s="1"/>
  <c r="H23" i="4"/>
  <c r="G23" i="4"/>
  <c r="F23" i="4"/>
  <c r="E23" i="4"/>
  <c r="D23" i="4"/>
  <c r="C23" i="4"/>
  <c r="C20" i="4" s="1"/>
  <c r="S22" i="4"/>
  <c r="R22" i="4"/>
  <c r="Q22" i="4"/>
  <c r="I61" i="4" s="1"/>
  <c r="I60" i="4" s="1"/>
  <c r="P22" i="4"/>
  <c r="G61" i="4" s="1"/>
  <c r="G60" i="4" s="1"/>
  <c r="G59" i="4" s="1"/>
  <c r="G58" i="4" s="1"/>
  <c r="G57" i="4" s="1"/>
  <c r="O22" i="4"/>
  <c r="F61" i="4" s="1"/>
  <c r="F60" i="4" s="1"/>
  <c r="N22" i="4"/>
  <c r="M22" i="4"/>
  <c r="L22" i="4"/>
  <c r="T22" i="4" s="1"/>
  <c r="J22" i="4"/>
  <c r="I22" i="4"/>
  <c r="H22" i="4"/>
  <c r="G22" i="4"/>
  <c r="G21" i="4" s="1"/>
  <c r="G20" i="4" s="1"/>
  <c r="F22" i="4"/>
  <c r="E22" i="4"/>
  <c r="E21" i="4" s="1"/>
  <c r="D22" i="4"/>
  <c r="C22" i="4"/>
  <c r="R21" i="4"/>
  <c r="R20" i="4" s="1"/>
  <c r="P21" i="4"/>
  <c r="O21" i="4"/>
  <c r="N21" i="4"/>
  <c r="N20" i="4" s="1"/>
  <c r="N19" i="4" s="1"/>
  <c r="N18" i="4" s="1"/>
  <c r="L21" i="4"/>
  <c r="L20" i="4" s="1"/>
  <c r="J21" i="4"/>
  <c r="I21" i="4"/>
  <c r="H21" i="4"/>
  <c r="H20" i="4" s="1"/>
  <c r="H19" i="4" s="1"/>
  <c r="H18" i="4" s="1"/>
  <c r="F21" i="4"/>
  <c r="F20" i="4" s="1"/>
  <c r="D21" i="4"/>
  <c r="C21" i="4"/>
  <c r="P20" i="4"/>
  <c r="P19" i="4" s="1"/>
  <c r="P18" i="4" s="1"/>
  <c r="J20" i="4"/>
  <c r="J19" i="4" s="1"/>
  <c r="J18" i="4" s="1"/>
  <c r="D20" i="4"/>
  <c r="D19" i="4" s="1"/>
  <c r="D18" i="4" s="1"/>
  <c r="R19" i="4"/>
  <c r="R18" i="4" s="1"/>
  <c r="L19" i="4"/>
  <c r="I19" i="4"/>
  <c r="I18" i="4" s="1"/>
  <c r="I8" i="4" s="1"/>
  <c r="I34" i="4" s="1"/>
  <c r="I36" i="4" s="1"/>
  <c r="F19" i="4"/>
  <c r="C19" i="4"/>
  <c r="C18" i="4" s="1"/>
  <c r="C8" i="4" s="1"/>
  <c r="C34" i="4" s="1"/>
  <c r="L18" i="4"/>
  <c r="F18" i="4"/>
  <c r="T17" i="4"/>
  <c r="U17" i="4" s="1"/>
  <c r="K17" i="4"/>
  <c r="Q16" i="4"/>
  <c r="H55" i="4" s="1"/>
  <c r="H54" i="4" s="1"/>
  <c r="P16" i="4"/>
  <c r="O16" i="4"/>
  <c r="F55" i="4" s="1"/>
  <c r="F54" i="4" s="1"/>
  <c r="K16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T14" i="4"/>
  <c r="K53" i="4" s="1"/>
  <c r="U53" i="4" s="1"/>
  <c r="K14" i="4"/>
  <c r="S13" i="4"/>
  <c r="J52" i="4" s="1"/>
  <c r="R13" i="4"/>
  <c r="Q13" i="4"/>
  <c r="I52" i="4" s="1"/>
  <c r="I51" i="4" s="1"/>
  <c r="I50" i="4" s="1"/>
  <c r="I49" i="4" s="1"/>
  <c r="I48" i="4" s="1"/>
  <c r="P13" i="4"/>
  <c r="G52" i="4" s="1"/>
  <c r="G51" i="4" s="1"/>
  <c r="G50" i="4" s="1"/>
  <c r="G49" i="4" s="1"/>
  <c r="G48" i="4" s="1"/>
  <c r="O13" i="4"/>
  <c r="F52" i="4" s="1"/>
  <c r="F51" i="4" s="1"/>
  <c r="F50" i="4" s="1"/>
  <c r="F49" i="4" s="1"/>
  <c r="F48" i="4" s="1"/>
  <c r="N13" i="4"/>
  <c r="E52" i="4" s="1"/>
  <c r="E51" i="4" s="1"/>
  <c r="E50" i="4" s="1"/>
  <c r="E49" i="4" s="1"/>
  <c r="E48" i="4" s="1"/>
  <c r="M13" i="4"/>
  <c r="D52" i="4" s="1"/>
  <c r="L13" i="4"/>
  <c r="C52" i="4" s="1"/>
  <c r="C51" i="4" s="1"/>
  <c r="C50" i="4" s="1"/>
  <c r="C49" i="4" s="1"/>
  <c r="C48" i="4" s="1"/>
  <c r="J13" i="4"/>
  <c r="I13" i="4"/>
  <c r="H13" i="4"/>
  <c r="H12" i="4" s="1"/>
  <c r="H11" i="4" s="1"/>
  <c r="H10" i="4" s="1"/>
  <c r="H9" i="4" s="1"/>
  <c r="H8" i="4" s="1"/>
  <c r="H34" i="4" s="1"/>
  <c r="H36" i="4" s="1"/>
  <c r="G13" i="4"/>
  <c r="F13" i="4"/>
  <c r="E13" i="4"/>
  <c r="D13" i="4"/>
  <c r="K13" i="4" s="1"/>
  <c r="K12" i="4" s="1"/>
  <c r="K11" i="4" s="1"/>
  <c r="K10" i="4" s="1"/>
  <c r="K9" i="4" s="1"/>
  <c r="C13" i="4"/>
  <c r="S12" i="4"/>
  <c r="R12" i="4"/>
  <c r="Q12" i="4"/>
  <c r="P12" i="4"/>
  <c r="P11" i="4" s="1"/>
  <c r="P10" i="4" s="1"/>
  <c r="P9" i="4" s="1"/>
  <c r="P8" i="4" s="1"/>
  <c r="P34" i="4" s="1"/>
  <c r="P36" i="4" s="1"/>
  <c r="O12" i="4"/>
  <c r="M12" i="4"/>
  <c r="L12" i="4"/>
  <c r="J12" i="4"/>
  <c r="J11" i="4" s="1"/>
  <c r="J10" i="4" s="1"/>
  <c r="J9" i="4" s="1"/>
  <c r="J8" i="4" s="1"/>
  <c r="J34" i="4" s="1"/>
  <c r="J36" i="4" s="1"/>
  <c r="I12" i="4"/>
  <c r="G12" i="4"/>
  <c r="F12" i="4"/>
  <c r="E12" i="4"/>
  <c r="D12" i="4"/>
  <c r="D11" i="4" s="1"/>
  <c r="D10" i="4" s="1"/>
  <c r="D9" i="4" s="1"/>
  <c r="D8" i="4" s="1"/>
  <c r="D34" i="4" s="1"/>
  <c r="D36" i="4" s="1"/>
  <c r="C12" i="4"/>
  <c r="S11" i="4"/>
  <c r="R11" i="4"/>
  <c r="R10" i="4" s="1"/>
  <c r="R9" i="4" s="1"/>
  <c r="R8" i="4" s="1"/>
  <c r="R34" i="4" s="1"/>
  <c r="R36" i="4" s="1"/>
  <c r="Q11" i="4"/>
  <c r="O11" i="4"/>
  <c r="M11" i="4"/>
  <c r="L11" i="4"/>
  <c r="L10" i="4" s="1"/>
  <c r="L9" i="4" s="1"/>
  <c r="I11" i="4"/>
  <c r="G11" i="4"/>
  <c r="F11" i="4"/>
  <c r="F10" i="4" s="1"/>
  <c r="F9" i="4" s="1"/>
  <c r="F8" i="4" s="1"/>
  <c r="F34" i="4" s="1"/>
  <c r="F36" i="4" s="1"/>
  <c r="E11" i="4"/>
  <c r="C11" i="4"/>
  <c r="S10" i="4"/>
  <c r="Q10" i="4"/>
  <c r="O10" i="4"/>
  <c r="M10" i="4"/>
  <c r="I10" i="4"/>
  <c r="G10" i="4"/>
  <c r="E10" i="4"/>
  <c r="C10" i="4"/>
  <c r="S9" i="4"/>
  <c r="Q9" i="4"/>
  <c r="O9" i="4"/>
  <c r="M9" i="4"/>
  <c r="I9" i="4"/>
  <c r="G9" i="4"/>
  <c r="E9" i="4"/>
  <c r="C9" i="4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U88" i="3"/>
  <c r="V88" i="3" s="1"/>
  <c r="T88" i="3"/>
  <c r="L88" i="3"/>
  <c r="K88" i="3"/>
  <c r="U87" i="3"/>
  <c r="M87" i="3"/>
  <c r="L87" i="3"/>
  <c r="T87" i="3" s="1"/>
  <c r="K87" i="3"/>
  <c r="T86" i="3"/>
  <c r="F86" i="3"/>
  <c r="E86" i="3"/>
  <c r="D86" i="3"/>
  <c r="C86" i="3"/>
  <c r="C82" i="3" s="1"/>
  <c r="U85" i="3"/>
  <c r="V85" i="3" s="1"/>
  <c r="T85" i="3"/>
  <c r="K85" i="3"/>
  <c r="T84" i="3"/>
  <c r="K84" i="3"/>
  <c r="U84" i="3" s="1"/>
  <c r="V84" i="3" s="1"/>
  <c r="M83" i="3"/>
  <c r="M82" i="3" s="1"/>
  <c r="L83" i="3"/>
  <c r="T83" i="3" s="1"/>
  <c r="I83" i="3"/>
  <c r="H83" i="3"/>
  <c r="G83" i="3"/>
  <c r="F83" i="3"/>
  <c r="F82" i="3" s="1"/>
  <c r="E83" i="3"/>
  <c r="D83" i="3"/>
  <c r="D82" i="3" s="1"/>
  <c r="C83" i="3"/>
  <c r="S82" i="3"/>
  <c r="R82" i="3"/>
  <c r="Q82" i="3"/>
  <c r="P82" i="3"/>
  <c r="O82" i="3"/>
  <c r="N82" i="3"/>
  <c r="L82" i="3"/>
  <c r="J82" i="3"/>
  <c r="I82" i="3"/>
  <c r="H82" i="3"/>
  <c r="G82" i="3"/>
  <c r="E82" i="3"/>
  <c r="S80" i="3"/>
  <c r="R80" i="3"/>
  <c r="Q80" i="3"/>
  <c r="P80" i="3"/>
  <c r="M80" i="3"/>
  <c r="L80" i="3"/>
  <c r="K80" i="3"/>
  <c r="S79" i="3"/>
  <c r="R79" i="3"/>
  <c r="Q79" i="3"/>
  <c r="P79" i="3"/>
  <c r="O79" i="3"/>
  <c r="N79" i="3"/>
  <c r="M79" i="3"/>
  <c r="L79" i="3"/>
  <c r="T79" i="3" s="1"/>
  <c r="U79" i="3" s="1"/>
  <c r="K79" i="3"/>
  <c r="S78" i="3"/>
  <c r="R78" i="3"/>
  <c r="Q78" i="3"/>
  <c r="P78" i="3"/>
  <c r="O78" i="3"/>
  <c r="N78" i="3"/>
  <c r="M78" i="3"/>
  <c r="L78" i="3"/>
  <c r="K78" i="3"/>
  <c r="S77" i="3"/>
  <c r="S73" i="3" s="1"/>
  <c r="R77" i="3"/>
  <c r="Q77" i="3"/>
  <c r="P77" i="3"/>
  <c r="O77" i="3"/>
  <c r="O73" i="3" s="1"/>
  <c r="N77" i="3"/>
  <c r="M77" i="3"/>
  <c r="M73" i="3" s="1"/>
  <c r="L77" i="3"/>
  <c r="K77" i="3"/>
  <c r="J77" i="3"/>
  <c r="I77" i="3"/>
  <c r="I73" i="3" s="1"/>
  <c r="H77" i="3"/>
  <c r="G77" i="3"/>
  <c r="G73" i="3" s="1"/>
  <c r="F77" i="3"/>
  <c r="E77" i="3"/>
  <c r="D77" i="3"/>
  <c r="C77" i="3"/>
  <c r="C73" i="3" s="1"/>
  <c r="S76" i="3"/>
  <c r="R76" i="3"/>
  <c r="Q76" i="3"/>
  <c r="P76" i="3"/>
  <c r="O76" i="3"/>
  <c r="N76" i="3"/>
  <c r="T76" i="3" s="1"/>
  <c r="U76" i="3" s="1"/>
  <c r="M76" i="3"/>
  <c r="L76" i="3"/>
  <c r="K76" i="3"/>
  <c r="S75" i="3"/>
  <c r="R75" i="3"/>
  <c r="Q75" i="3"/>
  <c r="P75" i="3"/>
  <c r="O75" i="3"/>
  <c r="N75" i="3"/>
  <c r="N74" i="3" s="1"/>
  <c r="N73" i="3" s="1"/>
  <c r="M75" i="3"/>
  <c r="L75" i="3"/>
  <c r="K75" i="3"/>
  <c r="S74" i="3"/>
  <c r="R74" i="3"/>
  <c r="Q74" i="3"/>
  <c r="P74" i="3"/>
  <c r="P73" i="3" s="1"/>
  <c r="O74" i="3"/>
  <c r="M74" i="3"/>
  <c r="L74" i="3"/>
  <c r="K74" i="3"/>
  <c r="J74" i="3"/>
  <c r="J73" i="3" s="1"/>
  <c r="I74" i="3"/>
  <c r="H74" i="3"/>
  <c r="H73" i="3" s="1"/>
  <c r="G74" i="3"/>
  <c r="F74" i="3"/>
  <c r="E74" i="3"/>
  <c r="D74" i="3"/>
  <c r="D73" i="3" s="1"/>
  <c r="C74" i="3"/>
  <c r="R73" i="3"/>
  <c r="Q73" i="3"/>
  <c r="L73" i="3"/>
  <c r="K73" i="3"/>
  <c r="F73" i="3"/>
  <c r="E73" i="3"/>
  <c r="S72" i="3"/>
  <c r="R72" i="3"/>
  <c r="R70" i="3" s="1"/>
  <c r="Q72" i="3"/>
  <c r="P72" i="3"/>
  <c r="O72" i="3"/>
  <c r="N72" i="3"/>
  <c r="N70" i="3" s="1"/>
  <c r="M72" i="3"/>
  <c r="L72" i="3"/>
  <c r="L70" i="3" s="1"/>
  <c r="K72" i="3"/>
  <c r="S71" i="3"/>
  <c r="S70" i="3" s="1"/>
  <c r="S64" i="3" s="1"/>
  <c r="R71" i="3"/>
  <c r="Q71" i="3"/>
  <c r="Q70" i="3" s="1"/>
  <c r="Q64" i="3" s="1"/>
  <c r="P71" i="3"/>
  <c r="O71" i="3"/>
  <c r="N71" i="3"/>
  <c r="M71" i="3"/>
  <c r="M70" i="3" s="1"/>
  <c r="M64" i="3" s="1"/>
  <c r="L71" i="3"/>
  <c r="K71" i="3"/>
  <c r="P70" i="3"/>
  <c r="O70" i="3"/>
  <c r="K70" i="3"/>
  <c r="K64" i="3" s="1"/>
  <c r="J70" i="3"/>
  <c r="I70" i="3"/>
  <c r="H70" i="3"/>
  <c r="G70" i="3"/>
  <c r="G64" i="3" s="1"/>
  <c r="G61" i="3" s="1"/>
  <c r="G57" i="3" s="1"/>
  <c r="F70" i="3"/>
  <c r="E70" i="3"/>
  <c r="E64" i="3" s="1"/>
  <c r="E61" i="3" s="1"/>
  <c r="E57" i="3" s="1"/>
  <c r="D70" i="3"/>
  <c r="C70" i="3"/>
  <c r="S69" i="3"/>
  <c r="R69" i="3"/>
  <c r="Q69" i="3"/>
  <c r="P69" i="3"/>
  <c r="O69" i="3"/>
  <c r="N69" i="3"/>
  <c r="M69" i="3"/>
  <c r="L69" i="3"/>
  <c r="T69" i="3" s="1"/>
  <c r="U69" i="3" s="1"/>
  <c r="K69" i="3"/>
  <c r="S68" i="3"/>
  <c r="R68" i="3"/>
  <c r="R67" i="3" s="1"/>
  <c r="R64" i="3" s="1"/>
  <c r="Q68" i="3"/>
  <c r="P68" i="3"/>
  <c r="O68" i="3"/>
  <c r="N68" i="3"/>
  <c r="M68" i="3"/>
  <c r="L68" i="3"/>
  <c r="T68" i="3" s="1"/>
  <c r="K68" i="3"/>
  <c r="S67" i="3"/>
  <c r="Q67" i="3"/>
  <c r="P67" i="3"/>
  <c r="O67" i="3"/>
  <c r="N67" i="3"/>
  <c r="M67" i="3"/>
  <c r="K67" i="3"/>
  <c r="J67" i="3"/>
  <c r="I67" i="3"/>
  <c r="H67" i="3"/>
  <c r="H64" i="3" s="1"/>
  <c r="H61" i="3" s="1"/>
  <c r="H57" i="3" s="1"/>
  <c r="G67" i="3"/>
  <c r="F67" i="3"/>
  <c r="E67" i="3"/>
  <c r="D67" i="3"/>
  <c r="C67" i="3"/>
  <c r="S66" i="3"/>
  <c r="R66" i="3"/>
  <c r="Q66" i="3"/>
  <c r="P66" i="3"/>
  <c r="O66" i="3"/>
  <c r="O61" i="3" s="1"/>
  <c r="O57" i="3" s="1"/>
  <c r="N66" i="3"/>
  <c r="M66" i="3"/>
  <c r="L66" i="3"/>
  <c r="K66" i="3"/>
  <c r="U65" i="3"/>
  <c r="V65" i="3" s="1"/>
  <c r="T65" i="3"/>
  <c r="P64" i="3"/>
  <c r="O64" i="3"/>
  <c r="J64" i="3"/>
  <c r="J61" i="3" s="1"/>
  <c r="I64" i="3"/>
  <c r="F64" i="3"/>
  <c r="D64" i="3"/>
  <c r="C64" i="3"/>
  <c r="S63" i="3"/>
  <c r="S62" i="3" s="1"/>
  <c r="R63" i="3"/>
  <c r="Q63" i="3"/>
  <c r="Q62" i="3" s="1"/>
  <c r="P63" i="3"/>
  <c r="O63" i="3"/>
  <c r="N63" i="3"/>
  <c r="N62" i="3" s="1"/>
  <c r="M63" i="3"/>
  <c r="M62" i="3" s="1"/>
  <c r="L63" i="3"/>
  <c r="T63" i="3" s="1"/>
  <c r="K63" i="3"/>
  <c r="K62" i="3" s="1"/>
  <c r="R62" i="3"/>
  <c r="P62" i="3"/>
  <c r="O62" i="3"/>
  <c r="L62" i="3"/>
  <c r="P61" i="3"/>
  <c r="I61" i="3"/>
  <c r="F61" i="3"/>
  <c r="F57" i="3" s="1"/>
  <c r="D61" i="3"/>
  <c r="C61" i="3"/>
  <c r="S60" i="3"/>
  <c r="R60" i="3"/>
  <c r="R58" i="3" s="1"/>
  <c r="Q60" i="3"/>
  <c r="P60" i="3"/>
  <c r="O60" i="3"/>
  <c r="N60" i="3"/>
  <c r="N58" i="3" s="1"/>
  <c r="M60" i="3"/>
  <c r="L60" i="3"/>
  <c r="L58" i="3" s="1"/>
  <c r="K60" i="3"/>
  <c r="T59" i="3"/>
  <c r="K59" i="3"/>
  <c r="K58" i="3" s="1"/>
  <c r="S58" i="3"/>
  <c r="Q58" i="3"/>
  <c r="P58" i="3"/>
  <c r="O58" i="3"/>
  <c r="M58" i="3"/>
  <c r="J58" i="3"/>
  <c r="I58" i="3"/>
  <c r="I57" i="3" s="1"/>
  <c r="H58" i="3"/>
  <c r="G58" i="3"/>
  <c r="F58" i="3"/>
  <c r="E58" i="3"/>
  <c r="D58" i="3"/>
  <c r="C58" i="3"/>
  <c r="C57" i="3" s="1"/>
  <c r="U56" i="3"/>
  <c r="V56" i="3" s="1"/>
  <c r="S56" i="3"/>
  <c r="R56" i="3"/>
  <c r="Q56" i="3"/>
  <c r="P56" i="3"/>
  <c r="O56" i="3"/>
  <c r="N56" i="3"/>
  <c r="M56" i="3"/>
  <c r="L56" i="3"/>
  <c r="T56" i="3" s="1"/>
  <c r="K56" i="3"/>
  <c r="S54" i="3"/>
  <c r="R54" i="3"/>
  <c r="Q54" i="3"/>
  <c r="Q50" i="3" s="1"/>
  <c r="P54" i="3"/>
  <c r="O54" i="3"/>
  <c r="N54" i="3"/>
  <c r="M54" i="3"/>
  <c r="L54" i="3"/>
  <c r="K54" i="3"/>
  <c r="S53" i="3"/>
  <c r="R53" i="3"/>
  <c r="Q53" i="3"/>
  <c r="P53" i="3"/>
  <c r="O53" i="3"/>
  <c r="N53" i="3"/>
  <c r="T53" i="3" s="1"/>
  <c r="U53" i="3" s="1"/>
  <c r="M53" i="3"/>
  <c r="L53" i="3"/>
  <c r="K53" i="3"/>
  <c r="S52" i="3"/>
  <c r="R52" i="3"/>
  <c r="Q52" i="3"/>
  <c r="P52" i="3"/>
  <c r="P51" i="3" s="1"/>
  <c r="P50" i="3" s="1"/>
  <c r="O52" i="3"/>
  <c r="N52" i="3"/>
  <c r="N51" i="3" s="1"/>
  <c r="N50" i="3" s="1"/>
  <c r="L52" i="3"/>
  <c r="K52" i="3"/>
  <c r="S51" i="3"/>
  <c r="S50" i="3" s="1"/>
  <c r="R51" i="3"/>
  <c r="Q51" i="3"/>
  <c r="O51" i="3"/>
  <c r="M51" i="3"/>
  <c r="M50" i="3" s="1"/>
  <c r="L51" i="3"/>
  <c r="K51" i="3"/>
  <c r="J51" i="3"/>
  <c r="I51" i="3"/>
  <c r="I50" i="3" s="1"/>
  <c r="H51" i="3"/>
  <c r="G51" i="3"/>
  <c r="G50" i="3" s="1"/>
  <c r="F51" i="3"/>
  <c r="E51" i="3"/>
  <c r="D51" i="3"/>
  <c r="C51" i="3"/>
  <c r="C50" i="3" s="1"/>
  <c r="C55" i="3" s="1"/>
  <c r="R50" i="3"/>
  <c r="O50" i="3"/>
  <c r="L50" i="3"/>
  <c r="K50" i="3"/>
  <c r="J50" i="3"/>
  <c r="H50" i="3"/>
  <c r="F50" i="3"/>
  <c r="E50" i="3"/>
  <c r="D50" i="3"/>
  <c r="U49" i="3"/>
  <c r="T49" i="3"/>
  <c r="K49" i="3"/>
  <c r="S48" i="3"/>
  <c r="S47" i="3" s="1"/>
  <c r="R48" i="3"/>
  <c r="Q48" i="3"/>
  <c r="P48" i="3"/>
  <c r="O48" i="3"/>
  <c r="O47" i="3" s="1"/>
  <c r="O39" i="3" s="1"/>
  <c r="N48" i="3"/>
  <c r="M48" i="3"/>
  <c r="M47" i="3" s="1"/>
  <c r="T47" i="3" s="1"/>
  <c r="U47" i="3" s="1"/>
  <c r="L48" i="3"/>
  <c r="K48" i="3"/>
  <c r="R47" i="3"/>
  <c r="Q47" i="3"/>
  <c r="P47" i="3"/>
  <c r="N47" i="3"/>
  <c r="L47" i="3"/>
  <c r="K47" i="3"/>
  <c r="J47" i="3"/>
  <c r="I47" i="3"/>
  <c r="H47" i="3"/>
  <c r="G47" i="3"/>
  <c r="F47" i="3"/>
  <c r="E47" i="3"/>
  <c r="D47" i="3"/>
  <c r="C47" i="3"/>
  <c r="U46" i="3"/>
  <c r="T46" i="3"/>
  <c r="K46" i="3"/>
  <c r="S45" i="3"/>
  <c r="R45" i="3"/>
  <c r="Q45" i="3"/>
  <c r="Q44" i="3" s="1"/>
  <c r="Q40" i="3" s="1"/>
  <c r="Q39" i="3" s="1"/>
  <c r="P45" i="3"/>
  <c r="O45" i="3"/>
  <c r="N45" i="3"/>
  <c r="M45" i="3"/>
  <c r="L45" i="3"/>
  <c r="T45" i="3" s="1"/>
  <c r="K45" i="3"/>
  <c r="K44" i="3" s="1"/>
  <c r="S44" i="3"/>
  <c r="S40" i="3" s="1"/>
  <c r="S39" i="3" s="1"/>
  <c r="R44" i="3"/>
  <c r="P44" i="3"/>
  <c r="O44" i="3"/>
  <c r="N44" i="3"/>
  <c r="M44" i="3"/>
  <c r="M40" i="3" s="1"/>
  <c r="M39" i="3" s="1"/>
  <c r="L44" i="3"/>
  <c r="J44" i="3"/>
  <c r="I44" i="3"/>
  <c r="H44" i="3"/>
  <c r="G44" i="3"/>
  <c r="G40" i="3" s="1"/>
  <c r="G39" i="3" s="1"/>
  <c r="F44" i="3"/>
  <c r="E44" i="3"/>
  <c r="E40" i="3" s="1"/>
  <c r="E39" i="3" s="1"/>
  <c r="D44" i="3"/>
  <c r="C44" i="3"/>
  <c r="T43" i="3"/>
  <c r="U43" i="3" s="1"/>
  <c r="K43" i="3"/>
  <c r="T42" i="3"/>
  <c r="S42" i="3"/>
  <c r="R42" i="3"/>
  <c r="K42" i="3"/>
  <c r="K41" i="3" s="1"/>
  <c r="T41" i="3"/>
  <c r="S41" i="3"/>
  <c r="R41" i="3"/>
  <c r="Q41" i="3"/>
  <c r="P41" i="3"/>
  <c r="P40" i="3" s="1"/>
  <c r="P39" i="3" s="1"/>
  <c r="O41" i="3"/>
  <c r="N41" i="3"/>
  <c r="N40" i="3" s="1"/>
  <c r="N39" i="3" s="1"/>
  <c r="M41" i="3"/>
  <c r="L41" i="3"/>
  <c r="J41" i="3"/>
  <c r="I41" i="3"/>
  <c r="H41" i="3"/>
  <c r="H40" i="3" s="1"/>
  <c r="H39" i="3" s="1"/>
  <c r="G41" i="3"/>
  <c r="F41" i="3"/>
  <c r="E41" i="3"/>
  <c r="D41" i="3"/>
  <c r="D40" i="3" s="1"/>
  <c r="D39" i="3" s="1"/>
  <c r="C41" i="3"/>
  <c r="R40" i="3"/>
  <c r="O40" i="3"/>
  <c r="L40" i="3"/>
  <c r="J40" i="3"/>
  <c r="J39" i="3" s="1"/>
  <c r="I40" i="3"/>
  <c r="F40" i="3"/>
  <c r="F39" i="3" s="1"/>
  <c r="C40" i="3"/>
  <c r="R39" i="3"/>
  <c r="L39" i="3"/>
  <c r="I39" i="3"/>
  <c r="C39" i="3"/>
  <c r="U38" i="3"/>
  <c r="T38" i="3"/>
  <c r="K38" i="3"/>
  <c r="S37" i="3"/>
  <c r="R37" i="3"/>
  <c r="Q37" i="3"/>
  <c r="Q36" i="3" s="1"/>
  <c r="P37" i="3"/>
  <c r="O37" i="3"/>
  <c r="N37" i="3"/>
  <c r="M37" i="3"/>
  <c r="L37" i="3"/>
  <c r="K37" i="3"/>
  <c r="K36" i="3" s="1"/>
  <c r="S36" i="3"/>
  <c r="R36" i="3"/>
  <c r="P36" i="3"/>
  <c r="O36" i="3"/>
  <c r="N36" i="3"/>
  <c r="M36" i="3"/>
  <c r="L36" i="3"/>
  <c r="J36" i="3"/>
  <c r="I36" i="3"/>
  <c r="H36" i="3"/>
  <c r="G36" i="3"/>
  <c r="F36" i="3"/>
  <c r="E36" i="3"/>
  <c r="D36" i="3"/>
  <c r="C36" i="3"/>
  <c r="T35" i="3"/>
  <c r="U35" i="3" s="1"/>
  <c r="K35" i="3"/>
  <c r="S34" i="3"/>
  <c r="R34" i="3"/>
  <c r="Q34" i="3"/>
  <c r="P34" i="3"/>
  <c r="P33" i="3" s="1"/>
  <c r="P28" i="3" s="1"/>
  <c r="P27" i="3" s="1"/>
  <c r="O34" i="3"/>
  <c r="N34" i="3"/>
  <c r="M34" i="3"/>
  <c r="L34" i="3"/>
  <c r="K34" i="3"/>
  <c r="S33" i="3"/>
  <c r="R33" i="3"/>
  <c r="R28" i="3" s="1"/>
  <c r="R27" i="3" s="1"/>
  <c r="Q33" i="3"/>
  <c r="O33" i="3"/>
  <c r="N33" i="3"/>
  <c r="M33" i="3"/>
  <c r="L33" i="3"/>
  <c r="L28" i="3" s="1"/>
  <c r="L27" i="3" s="1"/>
  <c r="K33" i="3"/>
  <c r="J33" i="3"/>
  <c r="J28" i="3" s="1"/>
  <c r="J27" i="3" s="1"/>
  <c r="I33" i="3"/>
  <c r="H33" i="3"/>
  <c r="G33" i="3"/>
  <c r="F33" i="3"/>
  <c r="F28" i="3" s="1"/>
  <c r="F27" i="3" s="1"/>
  <c r="E33" i="3"/>
  <c r="D33" i="3"/>
  <c r="D28" i="3" s="1"/>
  <c r="D27" i="3" s="1"/>
  <c r="C33" i="3"/>
  <c r="T32" i="3"/>
  <c r="U32" i="3" s="1"/>
  <c r="K32" i="3"/>
  <c r="S31" i="3"/>
  <c r="R31" i="3"/>
  <c r="Q31" i="3"/>
  <c r="Q30" i="3" s="1"/>
  <c r="Q29" i="3" s="1"/>
  <c r="Q28" i="3" s="1"/>
  <c r="P31" i="3"/>
  <c r="O31" i="3"/>
  <c r="N31" i="3"/>
  <c r="M31" i="3"/>
  <c r="L31" i="3"/>
  <c r="K31" i="3"/>
  <c r="K30" i="3" s="1"/>
  <c r="K29" i="3" s="1"/>
  <c r="K28" i="3" s="1"/>
  <c r="S30" i="3"/>
  <c r="R30" i="3"/>
  <c r="P30" i="3"/>
  <c r="O30" i="3"/>
  <c r="O29" i="3" s="1"/>
  <c r="O28" i="3" s="1"/>
  <c r="O27" i="3" s="1"/>
  <c r="N30" i="3"/>
  <c r="M30" i="3"/>
  <c r="L30" i="3"/>
  <c r="J30" i="3"/>
  <c r="I30" i="3"/>
  <c r="I29" i="3" s="1"/>
  <c r="I28" i="3" s="1"/>
  <c r="I27" i="3" s="1"/>
  <c r="H30" i="3"/>
  <c r="G30" i="3"/>
  <c r="F30" i="3"/>
  <c r="E30" i="3"/>
  <c r="D30" i="3"/>
  <c r="C30" i="3"/>
  <c r="C29" i="3" s="1"/>
  <c r="C28" i="3" s="1"/>
  <c r="C27" i="3" s="1"/>
  <c r="C8" i="3" s="1"/>
  <c r="S29" i="3"/>
  <c r="S28" i="3" s="1"/>
  <c r="S27" i="3" s="1"/>
  <c r="R29" i="3"/>
  <c r="P29" i="3"/>
  <c r="N29" i="3"/>
  <c r="M29" i="3"/>
  <c r="L29" i="3"/>
  <c r="J29" i="3"/>
  <c r="H29" i="3"/>
  <c r="G29" i="3"/>
  <c r="G28" i="3" s="1"/>
  <c r="G27" i="3" s="1"/>
  <c r="F29" i="3"/>
  <c r="E29" i="3"/>
  <c r="E28" i="3" s="1"/>
  <c r="D29" i="3"/>
  <c r="N28" i="3"/>
  <c r="M28" i="3"/>
  <c r="M27" i="3" s="1"/>
  <c r="H28" i="3"/>
  <c r="N27" i="3"/>
  <c r="H27" i="3"/>
  <c r="E27" i="3"/>
  <c r="T26" i="3"/>
  <c r="U26" i="3" s="1"/>
  <c r="K26" i="3"/>
  <c r="J25" i="3"/>
  <c r="J23" i="3" s="1"/>
  <c r="J22" i="3" s="1"/>
  <c r="I25" i="3"/>
  <c r="H25" i="3"/>
  <c r="G25" i="3"/>
  <c r="F25" i="3"/>
  <c r="F23" i="3" s="1"/>
  <c r="E25" i="3"/>
  <c r="D25" i="3"/>
  <c r="C25" i="3"/>
  <c r="K25" i="3" s="1"/>
  <c r="U25" i="3" s="1"/>
  <c r="T24" i="3"/>
  <c r="K24" i="3"/>
  <c r="U24" i="3" s="1"/>
  <c r="T23" i="3"/>
  <c r="S23" i="3"/>
  <c r="R23" i="3"/>
  <c r="R22" i="3" s="1"/>
  <c r="Q23" i="3"/>
  <c r="P23" i="3"/>
  <c r="P22" i="3" s="1"/>
  <c r="O23" i="3"/>
  <c r="N23" i="3"/>
  <c r="N22" i="3" s="1"/>
  <c r="M23" i="3"/>
  <c r="L23" i="3"/>
  <c r="L22" i="3" s="1"/>
  <c r="K23" i="3"/>
  <c r="I23" i="3"/>
  <c r="H23" i="3"/>
  <c r="H22" i="3" s="1"/>
  <c r="G23" i="3"/>
  <c r="E23" i="3"/>
  <c r="D23" i="3"/>
  <c r="D22" i="3" s="1"/>
  <c r="C23" i="3"/>
  <c r="S22" i="3"/>
  <c r="Q22" i="3"/>
  <c r="O22" i="3"/>
  <c r="M22" i="3"/>
  <c r="I22" i="3"/>
  <c r="C22" i="3"/>
  <c r="S21" i="3"/>
  <c r="R21" i="3"/>
  <c r="Q21" i="3"/>
  <c r="P21" i="3"/>
  <c r="O21" i="3"/>
  <c r="N21" i="3"/>
  <c r="T21" i="3" s="1"/>
  <c r="U21" i="3" s="1"/>
  <c r="V21" i="3" s="1"/>
  <c r="M21" i="3"/>
  <c r="L21" i="3"/>
  <c r="K21" i="3"/>
  <c r="S20" i="3"/>
  <c r="R20" i="3"/>
  <c r="Q20" i="3"/>
  <c r="P20" i="3"/>
  <c r="P19" i="3" s="1"/>
  <c r="O20" i="3"/>
  <c r="N20" i="3"/>
  <c r="N19" i="3" s="1"/>
  <c r="M20" i="3"/>
  <c r="L20" i="3"/>
  <c r="K20" i="3"/>
  <c r="S19" i="3"/>
  <c r="R19" i="3"/>
  <c r="Q19" i="3"/>
  <c r="O19" i="3"/>
  <c r="M19" i="3"/>
  <c r="L19" i="3"/>
  <c r="K19" i="3"/>
  <c r="J19" i="3"/>
  <c r="I19" i="3"/>
  <c r="H19" i="3"/>
  <c r="G19" i="3"/>
  <c r="F19" i="3"/>
  <c r="E19" i="3"/>
  <c r="D19" i="3"/>
  <c r="C19" i="3"/>
  <c r="T18" i="3"/>
  <c r="K18" i="3"/>
  <c r="U18" i="3" s="1"/>
  <c r="U17" i="3"/>
  <c r="V17" i="3" s="1"/>
  <c r="S17" i="3"/>
  <c r="R17" i="3"/>
  <c r="Q17" i="3"/>
  <c r="P17" i="3"/>
  <c r="O17" i="3"/>
  <c r="O16" i="3" s="1"/>
  <c r="O15" i="3" s="1"/>
  <c r="O10" i="3" s="1"/>
  <c r="O9" i="3" s="1"/>
  <c r="O8" i="3" s="1"/>
  <c r="N17" i="3"/>
  <c r="M17" i="3"/>
  <c r="L17" i="3"/>
  <c r="T17" i="3" s="1"/>
  <c r="T16" i="3" s="1"/>
  <c r="T15" i="3" s="1"/>
  <c r="U15" i="3" s="1"/>
  <c r="V15" i="3" s="1"/>
  <c r="K17" i="3"/>
  <c r="S16" i="3"/>
  <c r="R16" i="3"/>
  <c r="Q16" i="3"/>
  <c r="P16" i="3"/>
  <c r="N16" i="3"/>
  <c r="M16" i="3"/>
  <c r="L16" i="3"/>
  <c r="K16" i="3"/>
  <c r="J16" i="3"/>
  <c r="I16" i="3"/>
  <c r="H16" i="3"/>
  <c r="G16" i="3"/>
  <c r="F16" i="3"/>
  <c r="E16" i="3"/>
  <c r="D16" i="3"/>
  <c r="C16" i="3"/>
  <c r="S15" i="3"/>
  <c r="S10" i="3" s="1"/>
  <c r="S9" i="3" s="1"/>
  <c r="R15" i="3"/>
  <c r="Q15" i="3"/>
  <c r="Q10" i="3" s="1"/>
  <c r="Q9" i="3" s="1"/>
  <c r="P15" i="3"/>
  <c r="N15" i="3"/>
  <c r="M15" i="3"/>
  <c r="M10" i="3" s="1"/>
  <c r="M9" i="3" s="1"/>
  <c r="L15" i="3"/>
  <c r="K15" i="3"/>
  <c r="J15" i="3"/>
  <c r="I15" i="3"/>
  <c r="H15" i="3"/>
  <c r="G15" i="3"/>
  <c r="G10" i="3" s="1"/>
  <c r="G9" i="3" s="1"/>
  <c r="F15" i="3"/>
  <c r="E15" i="3"/>
  <c r="E10" i="3" s="1"/>
  <c r="E9" i="3" s="1"/>
  <c r="D15" i="3"/>
  <c r="C15" i="3"/>
  <c r="C10" i="3" s="1"/>
  <c r="C9" i="3" s="1"/>
  <c r="T14" i="3"/>
  <c r="K14" i="3"/>
  <c r="U14" i="3" s="1"/>
  <c r="V14" i="3" s="1"/>
  <c r="T13" i="3"/>
  <c r="U13" i="3" s="1"/>
  <c r="K13" i="3"/>
  <c r="T12" i="3"/>
  <c r="I12" i="3"/>
  <c r="I11" i="3" s="1"/>
  <c r="I10" i="3" s="1"/>
  <c r="I9" i="3" s="1"/>
  <c r="H12" i="3"/>
  <c r="K12" i="3" s="1"/>
  <c r="K11" i="3" s="1"/>
  <c r="K10" i="3" s="1"/>
  <c r="K9" i="3" s="1"/>
  <c r="T11" i="3"/>
  <c r="S11" i="3"/>
  <c r="R11" i="3"/>
  <c r="Q11" i="3"/>
  <c r="P11" i="3"/>
  <c r="P10" i="3" s="1"/>
  <c r="P9" i="3" s="1"/>
  <c r="P8" i="3" s="1"/>
  <c r="O11" i="3"/>
  <c r="N11" i="3"/>
  <c r="N10" i="3" s="1"/>
  <c r="M11" i="3"/>
  <c r="L11" i="3"/>
  <c r="J11" i="3"/>
  <c r="H11" i="3"/>
  <c r="H10" i="3" s="1"/>
  <c r="H9" i="3" s="1"/>
  <c r="H8" i="3" s="1"/>
  <c r="G11" i="3"/>
  <c r="F11" i="3"/>
  <c r="E11" i="3"/>
  <c r="D11" i="3"/>
  <c r="C11" i="3"/>
  <c r="R10" i="3"/>
  <c r="L10" i="3"/>
  <c r="L9" i="3" s="1"/>
  <c r="L8" i="3" s="1"/>
  <c r="J10" i="3"/>
  <c r="J9" i="3" s="1"/>
  <c r="F10" i="3"/>
  <c r="D10" i="3"/>
  <c r="R9" i="3"/>
  <c r="R8" i="3" s="1"/>
  <c r="F9" i="3"/>
  <c r="F8" i="3" s="1"/>
  <c r="D9" i="3"/>
  <c r="T31" i="2"/>
  <c r="T29" i="2"/>
  <c r="U29" i="2" s="1"/>
  <c r="V29" i="2" s="1"/>
  <c r="K29" i="2"/>
  <c r="T28" i="2"/>
  <c r="T27" i="2" s="1"/>
  <c r="K28" i="2"/>
  <c r="S27" i="2"/>
  <c r="R27" i="2"/>
  <c r="Q27" i="2"/>
  <c r="P27" i="2"/>
  <c r="P26" i="2" s="1"/>
  <c r="O27" i="2"/>
  <c r="O26" i="2" s="1"/>
  <c r="N27" i="2"/>
  <c r="M27" i="2"/>
  <c r="L27" i="2"/>
  <c r="K27" i="2"/>
  <c r="J27" i="2"/>
  <c r="J26" i="2" s="1"/>
  <c r="I27" i="2"/>
  <c r="I26" i="2" s="1"/>
  <c r="H27" i="2"/>
  <c r="G27" i="2"/>
  <c r="F27" i="2"/>
  <c r="E27" i="2"/>
  <c r="D27" i="2"/>
  <c r="D26" i="2" s="1"/>
  <c r="C27" i="2"/>
  <c r="C26" i="2" s="1"/>
  <c r="S26" i="2"/>
  <c r="R26" i="2"/>
  <c r="Q26" i="2"/>
  <c r="N26" i="2"/>
  <c r="M26" i="2"/>
  <c r="L26" i="2"/>
  <c r="K26" i="2"/>
  <c r="H26" i="2"/>
  <c r="G26" i="2"/>
  <c r="F26" i="2"/>
  <c r="E26" i="2"/>
  <c r="T25" i="2"/>
  <c r="U25" i="2" s="1"/>
  <c r="V25" i="2" s="1"/>
  <c r="K25" i="2"/>
  <c r="T24" i="2"/>
  <c r="U24" i="2" s="1"/>
  <c r="V24" i="2" s="1"/>
  <c r="K24" i="2"/>
  <c r="K22" i="2" s="1"/>
  <c r="K19" i="2" s="1"/>
  <c r="U23" i="2"/>
  <c r="V23" i="2" s="1"/>
  <c r="T23" i="2"/>
  <c r="K23" i="2"/>
  <c r="T22" i="2"/>
  <c r="U22" i="2" s="1"/>
  <c r="V22" i="2" s="1"/>
  <c r="S22" i="2"/>
  <c r="S19" i="2" s="1"/>
  <c r="R22" i="2"/>
  <c r="Q22" i="2"/>
  <c r="P22" i="2"/>
  <c r="O22" i="2"/>
  <c r="N22" i="2"/>
  <c r="N19" i="2" s="1"/>
  <c r="M22" i="2"/>
  <c r="M19" i="2" s="1"/>
  <c r="L22" i="2"/>
  <c r="J22" i="2"/>
  <c r="I22" i="2"/>
  <c r="H22" i="2"/>
  <c r="H19" i="2" s="1"/>
  <c r="H8" i="2" s="1"/>
  <c r="H30" i="2" s="1"/>
  <c r="H32" i="2" s="1"/>
  <c r="G22" i="2"/>
  <c r="G19" i="2" s="1"/>
  <c r="F22" i="2"/>
  <c r="E22" i="2"/>
  <c r="D22" i="2"/>
  <c r="C22" i="2"/>
  <c r="S21" i="2"/>
  <c r="R21" i="2"/>
  <c r="Q21" i="2"/>
  <c r="P21" i="2"/>
  <c r="P20" i="2" s="1"/>
  <c r="P19" i="2" s="1"/>
  <c r="O21" i="2"/>
  <c r="N21" i="2"/>
  <c r="M21" i="2"/>
  <c r="L21" i="2"/>
  <c r="T21" i="2" s="1"/>
  <c r="K21" i="2"/>
  <c r="S20" i="2"/>
  <c r="R20" i="2"/>
  <c r="Q20" i="2"/>
  <c r="O20" i="2"/>
  <c r="O19" i="2" s="1"/>
  <c r="N20" i="2"/>
  <c r="M20" i="2"/>
  <c r="L20" i="2"/>
  <c r="K20" i="2"/>
  <c r="J20" i="2"/>
  <c r="J19" i="2" s="1"/>
  <c r="I20" i="2"/>
  <c r="I19" i="2" s="1"/>
  <c r="I8" i="2" s="1"/>
  <c r="I30" i="2" s="1"/>
  <c r="I32" i="2" s="1"/>
  <c r="H20" i="2"/>
  <c r="G20" i="2"/>
  <c r="F20" i="2"/>
  <c r="E20" i="2"/>
  <c r="D20" i="2"/>
  <c r="D19" i="2" s="1"/>
  <c r="C20" i="2"/>
  <c r="C19" i="2" s="1"/>
  <c r="C8" i="2" s="1"/>
  <c r="C30" i="2" s="1"/>
  <c r="C32" i="2" s="1"/>
  <c r="R19" i="2"/>
  <c r="Q19" i="2"/>
  <c r="L19" i="2"/>
  <c r="F19" i="2"/>
  <c r="E19" i="2"/>
  <c r="T18" i="2"/>
  <c r="U18" i="2" s="1"/>
  <c r="V18" i="2" s="1"/>
  <c r="K18" i="2"/>
  <c r="T17" i="2"/>
  <c r="U17" i="2" s="1"/>
  <c r="K17" i="2"/>
  <c r="T16" i="2"/>
  <c r="U16" i="2" s="1"/>
  <c r="V16" i="2" s="1"/>
  <c r="K16" i="2"/>
  <c r="T15" i="2"/>
  <c r="U15" i="2" s="1"/>
  <c r="V15" i="2" s="1"/>
  <c r="K15" i="2"/>
  <c r="K12" i="2" s="1"/>
  <c r="K9" i="2" s="1"/>
  <c r="K8" i="2" s="1"/>
  <c r="K30" i="2" s="1"/>
  <c r="K32" i="2" s="1"/>
  <c r="T14" i="2"/>
  <c r="U14" i="2" s="1"/>
  <c r="V14" i="2" s="1"/>
  <c r="K14" i="2"/>
  <c r="T13" i="2"/>
  <c r="T12" i="2" s="1"/>
  <c r="K13" i="2"/>
  <c r="S12" i="2"/>
  <c r="S9" i="2" s="1"/>
  <c r="R12" i="2"/>
  <c r="R9" i="2" s="1"/>
  <c r="R8" i="2" s="1"/>
  <c r="R30" i="2" s="1"/>
  <c r="R32" i="2" s="1"/>
  <c r="Q12" i="2"/>
  <c r="P12" i="2"/>
  <c r="O12" i="2"/>
  <c r="N12" i="2"/>
  <c r="M12" i="2"/>
  <c r="M9" i="2" s="1"/>
  <c r="L12" i="2"/>
  <c r="L9" i="2" s="1"/>
  <c r="L8" i="2" s="1"/>
  <c r="L30" i="2" s="1"/>
  <c r="L32" i="2" s="1"/>
  <c r="J12" i="2"/>
  <c r="I12" i="2"/>
  <c r="H12" i="2"/>
  <c r="G12" i="2"/>
  <c r="G9" i="2" s="1"/>
  <c r="F12" i="2"/>
  <c r="F9" i="2" s="1"/>
  <c r="F8" i="2" s="1"/>
  <c r="F30" i="2" s="1"/>
  <c r="F32" i="2" s="1"/>
  <c r="E12" i="2"/>
  <c r="D12" i="2"/>
  <c r="C12" i="2"/>
  <c r="T11" i="2"/>
  <c r="U11" i="2" s="1"/>
  <c r="V11" i="2" s="1"/>
  <c r="S11" i="2"/>
  <c r="R11" i="2"/>
  <c r="Q11" i="2"/>
  <c r="P11" i="2"/>
  <c r="O11" i="2"/>
  <c r="O9" i="2" s="1"/>
  <c r="N11" i="2"/>
  <c r="N9" i="2" s="1"/>
  <c r="M11" i="2"/>
  <c r="L11" i="2"/>
  <c r="K11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Q9" i="2"/>
  <c r="Q8" i="2" s="1"/>
  <c r="Q30" i="2" s="1"/>
  <c r="Q32" i="2" s="1"/>
  <c r="P9" i="2"/>
  <c r="P8" i="2" s="1"/>
  <c r="P30" i="2" s="1"/>
  <c r="P32" i="2" s="1"/>
  <c r="J9" i="2"/>
  <c r="I9" i="2"/>
  <c r="H9" i="2"/>
  <c r="E9" i="2"/>
  <c r="E8" i="2" s="1"/>
  <c r="E30" i="2" s="1"/>
  <c r="E32" i="2" s="1"/>
  <c r="D9" i="2"/>
  <c r="D8" i="2" s="1"/>
  <c r="D30" i="2" s="1"/>
  <c r="D32" i="2" s="1"/>
  <c r="C9" i="2"/>
  <c r="P72" i="1"/>
  <c r="P66" i="1" s="1"/>
  <c r="O72" i="1"/>
  <c r="N72" i="1"/>
  <c r="M72" i="1"/>
  <c r="L72" i="1"/>
  <c r="K72" i="1"/>
  <c r="S71" i="1"/>
  <c r="R71" i="1"/>
  <c r="Q71" i="1"/>
  <c r="O71" i="1"/>
  <c r="N71" i="1"/>
  <c r="M71" i="1"/>
  <c r="L71" i="1"/>
  <c r="K71" i="1"/>
  <c r="T70" i="1"/>
  <c r="K70" i="1"/>
  <c r="O69" i="1"/>
  <c r="O66" i="1" s="1"/>
  <c r="N69" i="1"/>
  <c r="M69" i="1"/>
  <c r="M66" i="1" s="1"/>
  <c r="L69" i="1"/>
  <c r="T69" i="1" s="1"/>
  <c r="D69" i="1"/>
  <c r="C69" i="1"/>
  <c r="K69" i="1" s="1"/>
  <c r="V68" i="1"/>
  <c r="U68" i="1"/>
  <c r="T68" i="1"/>
  <c r="K68" i="1"/>
  <c r="T67" i="1"/>
  <c r="K67" i="1"/>
  <c r="K66" i="1" s="1"/>
  <c r="S66" i="1"/>
  <c r="R66" i="1"/>
  <c r="Q66" i="1"/>
  <c r="L66" i="1"/>
  <c r="J66" i="1"/>
  <c r="I66" i="1"/>
  <c r="H66" i="1"/>
  <c r="G66" i="1"/>
  <c r="F66" i="1"/>
  <c r="E66" i="1"/>
  <c r="D66" i="1"/>
  <c r="S64" i="1"/>
  <c r="R64" i="1"/>
  <c r="Q64" i="1"/>
  <c r="P64" i="1"/>
  <c r="O64" i="1"/>
  <c r="N64" i="1"/>
  <c r="M64" i="1"/>
  <c r="L64" i="1"/>
  <c r="K64" i="1"/>
  <c r="U63" i="1"/>
  <c r="V63" i="1" s="1"/>
  <c r="T63" i="1"/>
  <c r="K63" i="1"/>
  <c r="T62" i="1"/>
  <c r="K62" i="1"/>
  <c r="U61" i="1"/>
  <c r="T61" i="1"/>
  <c r="K61" i="1"/>
  <c r="T60" i="1"/>
  <c r="K60" i="1"/>
  <c r="S59" i="1"/>
  <c r="R59" i="1"/>
  <c r="Q59" i="1"/>
  <c r="Q58" i="1" s="1"/>
  <c r="Q57" i="1" s="1"/>
  <c r="P59" i="1"/>
  <c r="P58" i="1" s="1"/>
  <c r="P57" i="1" s="1"/>
  <c r="O59" i="1"/>
  <c r="O58" i="1" s="1"/>
  <c r="O57" i="1" s="1"/>
  <c r="N59" i="1"/>
  <c r="M59" i="1"/>
  <c r="L59" i="1"/>
  <c r="K59" i="1"/>
  <c r="K58" i="1" s="1"/>
  <c r="K57" i="1" s="1"/>
  <c r="J59" i="1"/>
  <c r="J58" i="1" s="1"/>
  <c r="J57" i="1" s="1"/>
  <c r="I59" i="1"/>
  <c r="I58" i="1" s="1"/>
  <c r="I57" i="1" s="1"/>
  <c r="H59" i="1"/>
  <c r="G59" i="1"/>
  <c r="F59" i="1"/>
  <c r="E59" i="1"/>
  <c r="E58" i="1" s="1"/>
  <c r="E57" i="1" s="1"/>
  <c r="D59" i="1"/>
  <c r="D58" i="1" s="1"/>
  <c r="D57" i="1" s="1"/>
  <c r="C59" i="1"/>
  <c r="C58" i="1" s="1"/>
  <c r="C57" i="1" s="1"/>
  <c r="S58" i="1"/>
  <c r="R58" i="1"/>
  <c r="R57" i="1" s="1"/>
  <c r="N58" i="1"/>
  <c r="M58" i="1"/>
  <c r="L58" i="1"/>
  <c r="L57" i="1" s="1"/>
  <c r="H58" i="1"/>
  <c r="G58" i="1"/>
  <c r="F58" i="1"/>
  <c r="F57" i="1" s="1"/>
  <c r="S57" i="1"/>
  <c r="N57" i="1"/>
  <c r="M57" i="1"/>
  <c r="H57" i="1"/>
  <c r="G57" i="1"/>
  <c r="T56" i="1"/>
  <c r="U56" i="1" s="1"/>
  <c r="K56" i="1"/>
  <c r="S55" i="1"/>
  <c r="S53" i="1" s="1"/>
  <c r="R55" i="1"/>
  <c r="Q55" i="1"/>
  <c r="P55" i="1"/>
  <c r="O55" i="1"/>
  <c r="N55" i="1"/>
  <c r="N53" i="1" s="1"/>
  <c r="M55" i="1"/>
  <c r="M53" i="1" s="1"/>
  <c r="L55" i="1"/>
  <c r="K55" i="1"/>
  <c r="L54" i="1"/>
  <c r="T54" i="1" s="1"/>
  <c r="K54" i="1"/>
  <c r="R53" i="1"/>
  <c r="R49" i="1" s="1"/>
  <c r="Q53" i="1"/>
  <c r="Q49" i="1" s="1"/>
  <c r="P53" i="1"/>
  <c r="O53" i="1"/>
  <c r="K53" i="1"/>
  <c r="J53" i="1"/>
  <c r="I53" i="1"/>
  <c r="H53" i="1"/>
  <c r="G53" i="1"/>
  <c r="F53" i="1"/>
  <c r="F49" i="1" s="1"/>
  <c r="E53" i="1"/>
  <c r="D53" i="1"/>
  <c r="C53" i="1"/>
  <c r="T52" i="1"/>
  <c r="U52" i="1" s="1"/>
  <c r="K52" i="1"/>
  <c r="K50" i="1" s="1"/>
  <c r="V51" i="1"/>
  <c r="U51" i="1"/>
  <c r="T51" i="1"/>
  <c r="K51" i="1"/>
  <c r="U50" i="1"/>
  <c r="V50" i="1" s="1"/>
  <c r="T50" i="1"/>
  <c r="S50" i="1"/>
  <c r="R50" i="1"/>
  <c r="Q50" i="1"/>
  <c r="P50" i="1"/>
  <c r="O50" i="1"/>
  <c r="O49" i="1" s="1"/>
  <c r="N50" i="1"/>
  <c r="M50" i="1"/>
  <c r="L50" i="1"/>
  <c r="J50" i="1"/>
  <c r="I50" i="1"/>
  <c r="I49" i="1" s="1"/>
  <c r="H50" i="1"/>
  <c r="H49" i="1" s="1"/>
  <c r="G50" i="1"/>
  <c r="G49" i="1" s="1"/>
  <c r="F50" i="1"/>
  <c r="E50" i="1"/>
  <c r="D50" i="1"/>
  <c r="C50" i="1"/>
  <c r="C49" i="1" s="1"/>
  <c r="P49" i="1"/>
  <c r="K49" i="1"/>
  <c r="J49" i="1"/>
  <c r="E49" i="1"/>
  <c r="D49" i="1"/>
  <c r="S48" i="1"/>
  <c r="R48" i="1"/>
  <c r="Q48" i="1"/>
  <c r="P48" i="1"/>
  <c r="O48" i="1"/>
  <c r="N48" i="1"/>
  <c r="M48" i="1"/>
  <c r="L48" i="1"/>
  <c r="T48" i="1" s="1"/>
  <c r="U48" i="1" s="1"/>
  <c r="V48" i="1" s="1"/>
  <c r="K48" i="1"/>
  <c r="S47" i="1"/>
  <c r="R47" i="1"/>
  <c r="Q47" i="1"/>
  <c r="P47" i="1"/>
  <c r="O47" i="1"/>
  <c r="N47" i="1"/>
  <c r="M47" i="1"/>
  <c r="L47" i="1"/>
  <c r="T47" i="1" s="1"/>
  <c r="U47" i="1" s="1"/>
  <c r="V47" i="1" s="1"/>
  <c r="K47" i="1"/>
  <c r="T46" i="1"/>
  <c r="U46" i="1" s="1"/>
  <c r="K46" i="1"/>
  <c r="S45" i="1"/>
  <c r="R45" i="1"/>
  <c r="Q45" i="1"/>
  <c r="P45" i="1"/>
  <c r="P44" i="1" s="1"/>
  <c r="O45" i="1"/>
  <c r="O44" i="1" s="1"/>
  <c r="N45" i="1"/>
  <c r="T45" i="1" s="1"/>
  <c r="T44" i="1" s="1"/>
  <c r="U44" i="1" s="1"/>
  <c r="V44" i="1" s="1"/>
  <c r="M45" i="1"/>
  <c r="L45" i="1"/>
  <c r="K45" i="1"/>
  <c r="S44" i="1"/>
  <c r="R44" i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T43" i="1"/>
  <c r="U43" i="1" s="1"/>
  <c r="V43" i="1" s="1"/>
  <c r="K43" i="1"/>
  <c r="S42" i="1"/>
  <c r="R42" i="1"/>
  <c r="Q42" i="1"/>
  <c r="P42" i="1"/>
  <c r="P38" i="1" s="1"/>
  <c r="O42" i="1"/>
  <c r="N42" i="1"/>
  <c r="T42" i="1" s="1"/>
  <c r="U42" i="1" s="1"/>
  <c r="V42" i="1" s="1"/>
  <c r="M42" i="1"/>
  <c r="L42" i="1"/>
  <c r="K42" i="1"/>
  <c r="S41" i="1"/>
  <c r="R41" i="1"/>
  <c r="Q41" i="1"/>
  <c r="P41" i="1"/>
  <c r="O41" i="1"/>
  <c r="N41" i="1"/>
  <c r="T41" i="1" s="1"/>
  <c r="U41" i="1" s="1"/>
  <c r="V41" i="1" s="1"/>
  <c r="M41" i="1"/>
  <c r="L41" i="1"/>
  <c r="K41" i="1"/>
  <c r="S40" i="1"/>
  <c r="R40" i="1"/>
  <c r="Q40" i="1"/>
  <c r="P40" i="1"/>
  <c r="O40" i="1"/>
  <c r="N40" i="1"/>
  <c r="T40" i="1" s="1"/>
  <c r="U40" i="1" s="1"/>
  <c r="V40" i="1" s="1"/>
  <c r="M40" i="1"/>
  <c r="L40" i="1"/>
  <c r="K40" i="1"/>
  <c r="S39" i="1"/>
  <c r="R39" i="1"/>
  <c r="Q39" i="1"/>
  <c r="P39" i="1"/>
  <c r="O39" i="1"/>
  <c r="O38" i="1" s="1"/>
  <c r="N39" i="1"/>
  <c r="T39" i="1" s="1"/>
  <c r="M39" i="1"/>
  <c r="L39" i="1"/>
  <c r="K39" i="1"/>
  <c r="S38" i="1"/>
  <c r="R38" i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T37" i="1"/>
  <c r="U37" i="1" s="1"/>
  <c r="V37" i="1" s="1"/>
  <c r="K37" i="1"/>
  <c r="S36" i="1"/>
  <c r="R36" i="1"/>
  <c r="Q36" i="1"/>
  <c r="P36" i="1"/>
  <c r="O36" i="1"/>
  <c r="N36" i="1"/>
  <c r="T36" i="1" s="1"/>
  <c r="U36" i="1" s="1"/>
  <c r="V36" i="1" s="1"/>
  <c r="M36" i="1"/>
  <c r="L36" i="1"/>
  <c r="K36" i="1"/>
  <c r="S35" i="1"/>
  <c r="R35" i="1"/>
  <c r="Q35" i="1"/>
  <c r="P35" i="1"/>
  <c r="O35" i="1"/>
  <c r="N35" i="1"/>
  <c r="T35" i="1" s="1"/>
  <c r="U35" i="1" s="1"/>
  <c r="V35" i="1" s="1"/>
  <c r="M35" i="1"/>
  <c r="L35" i="1"/>
  <c r="K35" i="1"/>
  <c r="U34" i="1"/>
  <c r="V34" i="1" s="1"/>
  <c r="T34" i="1"/>
  <c r="K34" i="1"/>
  <c r="T33" i="1"/>
  <c r="K33" i="1"/>
  <c r="K29" i="1" s="1"/>
  <c r="T32" i="1"/>
  <c r="U32" i="1" s="1"/>
  <c r="V32" i="1" s="1"/>
  <c r="K32" i="1"/>
  <c r="S31" i="1"/>
  <c r="R31" i="1"/>
  <c r="Q31" i="1"/>
  <c r="P31" i="1"/>
  <c r="O31" i="1"/>
  <c r="N31" i="1"/>
  <c r="T31" i="1" s="1"/>
  <c r="U31" i="1" s="1"/>
  <c r="V31" i="1" s="1"/>
  <c r="M31" i="1"/>
  <c r="L31" i="1"/>
  <c r="K31" i="1"/>
  <c r="S30" i="1"/>
  <c r="R30" i="1"/>
  <c r="Q30" i="1"/>
  <c r="P30" i="1"/>
  <c r="O30" i="1"/>
  <c r="N30" i="1"/>
  <c r="T30" i="1" s="1"/>
  <c r="M30" i="1"/>
  <c r="L30" i="1"/>
  <c r="K30" i="1"/>
  <c r="S29" i="1"/>
  <c r="R29" i="1"/>
  <c r="Q29" i="1"/>
  <c r="N29" i="1"/>
  <c r="M29" i="1"/>
  <c r="L29" i="1"/>
  <c r="J29" i="1"/>
  <c r="I29" i="1"/>
  <c r="I26" i="1" s="1"/>
  <c r="H29" i="1"/>
  <c r="H26" i="1" s="1"/>
  <c r="G29" i="1"/>
  <c r="F29" i="1"/>
  <c r="E29" i="1"/>
  <c r="D29" i="1"/>
  <c r="C29" i="1"/>
  <c r="C26" i="1" s="1"/>
  <c r="S28" i="1"/>
  <c r="R28" i="1"/>
  <c r="R27" i="1" s="1"/>
  <c r="Q28" i="1"/>
  <c r="Q27" i="1" s="1"/>
  <c r="Q26" i="1" s="1"/>
  <c r="P28" i="1"/>
  <c r="O28" i="1"/>
  <c r="N28" i="1"/>
  <c r="M28" i="1"/>
  <c r="L28" i="1"/>
  <c r="K28" i="1"/>
  <c r="K27" i="1" s="1"/>
  <c r="K26" i="1" s="1"/>
  <c r="S27" i="1"/>
  <c r="P27" i="1"/>
  <c r="O27" i="1"/>
  <c r="N27" i="1"/>
  <c r="M27" i="1"/>
  <c r="J27" i="1"/>
  <c r="I27" i="1"/>
  <c r="H27" i="1"/>
  <c r="G27" i="1"/>
  <c r="F27" i="1"/>
  <c r="F26" i="1" s="1"/>
  <c r="E27" i="1"/>
  <c r="E26" i="1" s="1"/>
  <c r="D27" i="1"/>
  <c r="C27" i="1"/>
  <c r="S26" i="1"/>
  <c r="R26" i="1"/>
  <c r="N26" i="1"/>
  <c r="M26" i="1"/>
  <c r="G26" i="1"/>
  <c r="S25" i="1"/>
  <c r="R25" i="1"/>
  <c r="Q25" i="1"/>
  <c r="P25" i="1"/>
  <c r="O25" i="1"/>
  <c r="N25" i="1"/>
  <c r="T25" i="1" s="1"/>
  <c r="U25" i="1" s="1"/>
  <c r="V25" i="1" s="1"/>
  <c r="M25" i="1"/>
  <c r="L25" i="1"/>
  <c r="K25" i="1"/>
  <c r="U24" i="1"/>
  <c r="V24" i="1" s="1"/>
  <c r="T24" i="1"/>
  <c r="K24" i="1"/>
  <c r="S23" i="1"/>
  <c r="S17" i="1" s="1"/>
  <c r="R23" i="1"/>
  <c r="Q23" i="1"/>
  <c r="P23" i="1"/>
  <c r="O23" i="1"/>
  <c r="O17" i="1" s="1"/>
  <c r="N23" i="1"/>
  <c r="N17" i="1" s="1"/>
  <c r="M23" i="1"/>
  <c r="M17" i="1" s="1"/>
  <c r="M16" i="1" s="1"/>
  <c r="M10" i="1" s="1"/>
  <c r="L23" i="1"/>
  <c r="T23" i="1" s="1"/>
  <c r="U23" i="1" s="1"/>
  <c r="V23" i="1" s="1"/>
  <c r="K23" i="1"/>
  <c r="T22" i="1"/>
  <c r="U22" i="1" s="1"/>
  <c r="V22" i="1" s="1"/>
  <c r="K22" i="1"/>
  <c r="S21" i="1"/>
  <c r="R21" i="1"/>
  <c r="Q21" i="1"/>
  <c r="P21" i="1"/>
  <c r="O21" i="1"/>
  <c r="N21" i="1"/>
  <c r="M21" i="1"/>
  <c r="L21" i="1"/>
  <c r="K21" i="1"/>
  <c r="S20" i="1"/>
  <c r="R20" i="1"/>
  <c r="Q20" i="1"/>
  <c r="P20" i="1"/>
  <c r="O20" i="1"/>
  <c r="N20" i="1"/>
  <c r="M20" i="1"/>
  <c r="L20" i="1"/>
  <c r="K20" i="1"/>
  <c r="S19" i="1"/>
  <c r="R19" i="1"/>
  <c r="Q19" i="1"/>
  <c r="P19" i="1"/>
  <c r="O19" i="1"/>
  <c r="N19" i="1"/>
  <c r="M19" i="1"/>
  <c r="L19" i="1"/>
  <c r="T19" i="1" s="1"/>
  <c r="U19" i="1" s="1"/>
  <c r="V19" i="1" s="1"/>
  <c r="K19" i="1"/>
  <c r="S18" i="1"/>
  <c r="R18" i="1"/>
  <c r="Q18" i="1"/>
  <c r="P18" i="1"/>
  <c r="O18" i="1"/>
  <c r="N18" i="1"/>
  <c r="M18" i="1"/>
  <c r="L18" i="1"/>
  <c r="K18" i="1"/>
  <c r="K17" i="1" s="1"/>
  <c r="K16" i="1" s="1"/>
  <c r="P17" i="1"/>
  <c r="P16" i="1" s="1"/>
  <c r="L17" i="1"/>
  <c r="L16" i="1" s="1"/>
  <c r="J17" i="1"/>
  <c r="J16" i="1" s="1"/>
  <c r="I17" i="1"/>
  <c r="H17" i="1"/>
  <c r="G17" i="1"/>
  <c r="F17" i="1"/>
  <c r="F16" i="1" s="1"/>
  <c r="E17" i="1"/>
  <c r="E16" i="1" s="1"/>
  <c r="D17" i="1"/>
  <c r="D16" i="1" s="1"/>
  <c r="C17" i="1"/>
  <c r="S16" i="1"/>
  <c r="S10" i="1" s="1"/>
  <c r="N16" i="1"/>
  <c r="I16" i="1"/>
  <c r="H16" i="1"/>
  <c r="G16" i="1"/>
  <c r="G10" i="1" s="1"/>
  <c r="G9" i="1" s="1"/>
  <c r="G65" i="1" s="1"/>
  <c r="C16" i="1"/>
  <c r="S15" i="1"/>
  <c r="R15" i="1"/>
  <c r="Q15" i="1"/>
  <c r="P15" i="1"/>
  <c r="O15" i="1"/>
  <c r="N15" i="1"/>
  <c r="T15" i="1" s="1"/>
  <c r="U15" i="1" s="1"/>
  <c r="V15" i="1" s="1"/>
  <c r="M15" i="1"/>
  <c r="L15" i="1"/>
  <c r="K15" i="1"/>
  <c r="S14" i="1"/>
  <c r="R14" i="1"/>
  <c r="Q14" i="1"/>
  <c r="P14" i="1"/>
  <c r="O14" i="1"/>
  <c r="N14" i="1"/>
  <c r="T14" i="1" s="1"/>
  <c r="U14" i="1" s="1"/>
  <c r="V14" i="1" s="1"/>
  <c r="M14" i="1"/>
  <c r="L14" i="1"/>
  <c r="K14" i="1"/>
  <c r="S13" i="1"/>
  <c r="R13" i="1"/>
  <c r="Q13" i="1"/>
  <c r="P13" i="1"/>
  <c r="O13" i="1"/>
  <c r="N13" i="1"/>
  <c r="T13" i="1" s="1"/>
  <c r="U13" i="1" s="1"/>
  <c r="V13" i="1" s="1"/>
  <c r="M13" i="1"/>
  <c r="L13" i="1"/>
  <c r="K13" i="1"/>
  <c r="S12" i="1"/>
  <c r="R12" i="1"/>
  <c r="Q12" i="1"/>
  <c r="P12" i="1"/>
  <c r="O12" i="1"/>
  <c r="N12" i="1"/>
  <c r="T12" i="1" s="1"/>
  <c r="M12" i="1"/>
  <c r="L12" i="1"/>
  <c r="K12" i="1"/>
  <c r="S11" i="1"/>
  <c r="R11" i="1"/>
  <c r="Q11" i="1"/>
  <c r="P11" i="1"/>
  <c r="O11" i="1"/>
  <c r="N11" i="1"/>
  <c r="M11" i="1"/>
  <c r="L11" i="1"/>
  <c r="K11" i="1"/>
  <c r="J11" i="1"/>
  <c r="I11" i="1"/>
  <c r="I10" i="1" s="1"/>
  <c r="H11" i="1"/>
  <c r="H10" i="1" s="1"/>
  <c r="G11" i="1"/>
  <c r="F11" i="1"/>
  <c r="E11" i="1"/>
  <c r="D11" i="1"/>
  <c r="C11" i="1"/>
  <c r="C10" i="1" s="1"/>
  <c r="E10" i="1"/>
  <c r="E9" i="1" s="1"/>
  <c r="E65" i="1" s="1"/>
  <c r="E73" i="1" s="1"/>
  <c r="C9" i="1"/>
  <c r="C65" i="1" s="1"/>
  <c r="J47" i="4" l="1"/>
  <c r="J73" i="4" s="1"/>
  <c r="J75" i="4" s="1"/>
  <c r="V66" i="4"/>
  <c r="U66" i="4"/>
  <c r="C36" i="4"/>
  <c r="K34" i="4"/>
  <c r="K36" i="4" s="1"/>
  <c r="T13" i="4"/>
  <c r="U22" i="4"/>
  <c r="V22" i="4" s="1"/>
  <c r="K71" i="4"/>
  <c r="D61" i="4"/>
  <c r="D60" i="4" s="1"/>
  <c r="D59" i="4" s="1"/>
  <c r="D58" i="4" s="1"/>
  <c r="D57" i="4" s="1"/>
  <c r="M21" i="4"/>
  <c r="M20" i="4" s="1"/>
  <c r="J61" i="4"/>
  <c r="J60" i="4" s="1"/>
  <c r="J59" i="4" s="1"/>
  <c r="J58" i="4" s="1"/>
  <c r="J57" i="4" s="1"/>
  <c r="S21" i="4"/>
  <c r="S20" i="4" s="1"/>
  <c r="S19" i="4" s="1"/>
  <c r="S18" i="4" s="1"/>
  <c r="S8" i="4" s="1"/>
  <c r="S34" i="4" s="1"/>
  <c r="S36" i="4" s="1"/>
  <c r="K25" i="4"/>
  <c r="K24" i="4" s="1"/>
  <c r="Q24" i="4"/>
  <c r="H64" i="4"/>
  <c r="H63" i="4" s="1"/>
  <c r="F65" i="4"/>
  <c r="K31" i="4"/>
  <c r="K30" i="4" s="1"/>
  <c r="U30" i="4" s="1"/>
  <c r="V30" i="4" s="1"/>
  <c r="I55" i="4"/>
  <c r="I54" i="4" s="1"/>
  <c r="C65" i="4"/>
  <c r="C57" i="4" s="1"/>
  <c r="C47" i="4" s="1"/>
  <c r="C73" i="4" s="1"/>
  <c r="C75" i="4" s="1"/>
  <c r="T21" i="4"/>
  <c r="F62" i="4"/>
  <c r="O20" i="4"/>
  <c r="O19" i="4" s="1"/>
  <c r="U25" i="4"/>
  <c r="V25" i="4" s="1"/>
  <c r="T24" i="4"/>
  <c r="U24" i="4" s="1"/>
  <c r="V24" i="4" s="1"/>
  <c r="U31" i="4"/>
  <c r="V31" i="4" s="1"/>
  <c r="T54" i="4"/>
  <c r="T47" i="4" s="1"/>
  <c r="T73" i="4" s="1"/>
  <c r="K67" i="4"/>
  <c r="F59" i="4"/>
  <c r="F58" i="4" s="1"/>
  <c r="F57" i="4" s="1"/>
  <c r="F47" i="4" s="1"/>
  <c r="F73" i="4" s="1"/>
  <c r="F75" i="4" s="1"/>
  <c r="K55" i="4"/>
  <c r="C54" i="4"/>
  <c r="I62" i="4"/>
  <c r="I59" i="4" s="1"/>
  <c r="I58" i="4" s="1"/>
  <c r="I57" i="4" s="1"/>
  <c r="I47" i="4" s="1"/>
  <c r="I73" i="4" s="1"/>
  <c r="I75" i="4" s="1"/>
  <c r="G47" i="4"/>
  <c r="G73" i="4" s="1"/>
  <c r="G75" i="4" s="1"/>
  <c r="N12" i="4"/>
  <c r="N11" i="4" s="1"/>
  <c r="N10" i="4" s="1"/>
  <c r="N9" i="4" s="1"/>
  <c r="N8" i="4" s="1"/>
  <c r="N34" i="4" s="1"/>
  <c r="N36" i="4" s="1"/>
  <c r="K23" i="4"/>
  <c r="M24" i="4"/>
  <c r="O26" i="4"/>
  <c r="F69" i="4"/>
  <c r="I64" i="4"/>
  <c r="I63" i="4" s="1"/>
  <c r="E71" i="4"/>
  <c r="E70" i="4" s="1"/>
  <c r="E69" i="4" s="1"/>
  <c r="E47" i="4" s="1"/>
  <c r="E73" i="4" s="1"/>
  <c r="E75" i="4" s="1"/>
  <c r="U14" i="4"/>
  <c r="T16" i="4"/>
  <c r="E20" i="4"/>
  <c r="E19" i="4" s="1"/>
  <c r="E18" i="4" s="1"/>
  <c r="E8" i="4" s="1"/>
  <c r="E34" i="4" s="1"/>
  <c r="E36" i="4" s="1"/>
  <c r="K22" i="4"/>
  <c r="K21" i="4" s="1"/>
  <c r="H61" i="4"/>
  <c r="H60" i="4" s="1"/>
  <c r="H59" i="4" s="1"/>
  <c r="H58" i="4" s="1"/>
  <c r="H57" i="4" s="1"/>
  <c r="H47" i="4" s="1"/>
  <c r="H73" i="4" s="1"/>
  <c r="H75" i="4" s="1"/>
  <c r="Q21" i="4"/>
  <c r="Q20" i="4" s="1"/>
  <c r="T23" i="4"/>
  <c r="U23" i="4" s="1"/>
  <c r="V23" i="4" s="1"/>
  <c r="L30" i="4"/>
  <c r="L8" i="4" s="1"/>
  <c r="L34" i="4" s="1"/>
  <c r="L36" i="4" s="1"/>
  <c r="K68" i="4"/>
  <c r="K65" i="4" s="1"/>
  <c r="M69" i="4"/>
  <c r="M47" i="4" s="1"/>
  <c r="M73" i="4" s="1"/>
  <c r="M75" i="4" s="1"/>
  <c r="T75" i="4" s="1"/>
  <c r="D72" i="4"/>
  <c r="D69" i="4" s="1"/>
  <c r="D47" i="4" s="1"/>
  <c r="D73" i="4" s="1"/>
  <c r="D75" i="4" s="1"/>
  <c r="F72" i="4"/>
  <c r="T27" i="4"/>
  <c r="D8" i="3"/>
  <c r="K27" i="3"/>
  <c r="Q27" i="3"/>
  <c r="J57" i="3"/>
  <c r="J81" i="3" s="1"/>
  <c r="J89" i="3" s="1"/>
  <c r="U68" i="3"/>
  <c r="V68" i="3" s="1"/>
  <c r="T67" i="3"/>
  <c r="O55" i="3"/>
  <c r="O81" i="3" s="1"/>
  <c r="O89" i="3" s="1"/>
  <c r="G55" i="3"/>
  <c r="G81" i="3"/>
  <c r="G89" i="3" s="1"/>
  <c r="J8" i="3"/>
  <c r="N9" i="3"/>
  <c r="N8" i="3" s="1"/>
  <c r="R61" i="3"/>
  <c r="R57" i="3" s="1"/>
  <c r="P81" i="3"/>
  <c r="P89" i="3" s="1"/>
  <c r="U11" i="3"/>
  <c r="V11" i="3" s="1"/>
  <c r="U41" i="3"/>
  <c r="D55" i="3"/>
  <c r="N55" i="3"/>
  <c r="T52" i="3"/>
  <c r="P57" i="3"/>
  <c r="T72" i="3"/>
  <c r="U72" i="3" s="1"/>
  <c r="V72" i="3" s="1"/>
  <c r="K86" i="3"/>
  <c r="U86" i="3" s="1"/>
  <c r="V86" i="3" s="1"/>
  <c r="T10" i="3"/>
  <c r="E8" i="3"/>
  <c r="Q8" i="3"/>
  <c r="Q55" i="3" s="1"/>
  <c r="K22" i="3"/>
  <c r="K40" i="3"/>
  <c r="K39" i="3" s="1"/>
  <c r="E55" i="3"/>
  <c r="E81" i="3" s="1"/>
  <c r="E89" i="3" s="1"/>
  <c r="L55" i="3"/>
  <c r="T54" i="3"/>
  <c r="U54" i="3" s="1"/>
  <c r="V54" i="3" s="1"/>
  <c r="U59" i="3"/>
  <c r="D57" i="3"/>
  <c r="D81" i="3" s="1"/>
  <c r="D89" i="3" s="1"/>
  <c r="K61" i="3"/>
  <c r="K57" i="3" s="1"/>
  <c r="Q61" i="3"/>
  <c r="Q57" i="3" s="1"/>
  <c r="N64" i="3"/>
  <c r="T71" i="3"/>
  <c r="K8" i="3"/>
  <c r="K55" i="3" s="1"/>
  <c r="P55" i="3"/>
  <c r="U63" i="3"/>
  <c r="T62" i="3"/>
  <c r="T75" i="3"/>
  <c r="T82" i="3"/>
  <c r="G8" i="3"/>
  <c r="M8" i="3"/>
  <c r="M55" i="3" s="1"/>
  <c r="T37" i="3"/>
  <c r="H55" i="3"/>
  <c r="H81" i="3" s="1"/>
  <c r="H89" i="3" s="1"/>
  <c r="M61" i="3"/>
  <c r="M57" i="3" s="1"/>
  <c r="M81" i="3" s="1"/>
  <c r="M89" i="3" s="1"/>
  <c r="U12" i="3"/>
  <c r="V12" i="3" s="1"/>
  <c r="U16" i="3"/>
  <c r="V16" i="3" s="1"/>
  <c r="T20" i="3"/>
  <c r="T31" i="3"/>
  <c r="T34" i="3"/>
  <c r="R55" i="3"/>
  <c r="R81" i="3" s="1"/>
  <c r="R89" i="3" s="1"/>
  <c r="N61" i="3"/>
  <c r="N57" i="3" s="1"/>
  <c r="T78" i="3"/>
  <c r="U45" i="3"/>
  <c r="V45" i="3" s="1"/>
  <c r="T44" i="3"/>
  <c r="U44" i="3" s="1"/>
  <c r="V44" i="3" s="1"/>
  <c r="F55" i="3"/>
  <c r="F81" i="3" s="1"/>
  <c r="F89" i="3" s="1"/>
  <c r="I8" i="3"/>
  <c r="I55" i="3" s="1"/>
  <c r="I81" i="3" s="1"/>
  <c r="I89" i="3" s="1"/>
  <c r="S8" i="3"/>
  <c r="S55" i="3" s="1"/>
  <c r="C81" i="3"/>
  <c r="C89" i="3" s="1"/>
  <c r="S61" i="3"/>
  <c r="S57" i="3" s="1"/>
  <c r="T22" i="3"/>
  <c r="U22" i="3" s="1"/>
  <c r="U23" i="3"/>
  <c r="U42" i="3"/>
  <c r="T48" i="3"/>
  <c r="U48" i="3" s="1"/>
  <c r="J55" i="3"/>
  <c r="T60" i="3"/>
  <c r="T66" i="3"/>
  <c r="U66" i="3" s="1"/>
  <c r="L67" i="3"/>
  <c r="L64" i="3" s="1"/>
  <c r="L61" i="3" s="1"/>
  <c r="L57" i="3" s="1"/>
  <c r="L81" i="3" s="1"/>
  <c r="L89" i="3" s="1"/>
  <c r="K83" i="3"/>
  <c r="U83" i="3" s="1"/>
  <c r="V83" i="3" s="1"/>
  <c r="U90" i="3"/>
  <c r="V90" i="3" s="1"/>
  <c r="T80" i="3"/>
  <c r="T20" i="2"/>
  <c r="T19" i="2" s="1"/>
  <c r="U19" i="2" s="1"/>
  <c r="V19" i="2" s="1"/>
  <c r="U21" i="2"/>
  <c r="S8" i="2"/>
  <c r="S30" i="2" s="1"/>
  <c r="S32" i="2" s="1"/>
  <c r="T26" i="2"/>
  <c r="U26" i="2" s="1"/>
  <c r="V26" i="2" s="1"/>
  <c r="U27" i="2"/>
  <c r="V27" i="2" s="1"/>
  <c r="G8" i="2"/>
  <c r="G30" i="2" s="1"/>
  <c r="G32" i="2" s="1"/>
  <c r="N8" i="2"/>
  <c r="N30" i="2" s="1"/>
  <c r="N32" i="2" s="1"/>
  <c r="U12" i="2"/>
  <c r="V12" i="2" s="1"/>
  <c r="M8" i="2"/>
  <c r="M30" i="2" s="1"/>
  <c r="M32" i="2" s="1"/>
  <c r="J8" i="2"/>
  <c r="J30" i="2" s="1"/>
  <c r="J32" i="2" s="1"/>
  <c r="O8" i="2"/>
  <c r="O30" i="2" s="1"/>
  <c r="O32" i="2" s="1"/>
  <c r="U13" i="2"/>
  <c r="V13" i="2" s="1"/>
  <c r="U31" i="2"/>
  <c r="U28" i="2"/>
  <c r="V28" i="2" s="1"/>
  <c r="T10" i="2"/>
  <c r="U12" i="1"/>
  <c r="V12" i="1" s="1"/>
  <c r="T11" i="1"/>
  <c r="U30" i="1"/>
  <c r="V30" i="1" s="1"/>
  <c r="T29" i="1"/>
  <c r="U29" i="1" s="1"/>
  <c r="V29" i="1" s="1"/>
  <c r="F10" i="1"/>
  <c r="F9" i="1" s="1"/>
  <c r="F65" i="1" s="1"/>
  <c r="F73" i="1" s="1"/>
  <c r="K10" i="1"/>
  <c r="K9" i="1" s="1"/>
  <c r="K65" i="1" s="1"/>
  <c r="K73" i="1" s="1"/>
  <c r="L10" i="1"/>
  <c r="H9" i="1"/>
  <c r="H65" i="1" s="1"/>
  <c r="H73" i="1" s="1"/>
  <c r="N10" i="1"/>
  <c r="T28" i="1"/>
  <c r="L27" i="1"/>
  <c r="L26" i="1" s="1"/>
  <c r="Q73" i="1"/>
  <c r="Q17" i="1"/>
  <c r="Q16" i="1" s="1"/>
  <c r="Q10" i="1" s="1"/>
  <c r="Q9" i="1" s="1"/>
  <c r="Q65" i="1" s="1"/>
  <c r="O29" i="1"/>
  <c r="O26" i="1" s="1"/>
  <c r="I73" i="1"/>
  <c r="O73" i="1"/>
  <c r="T18" i="1"/>
  <c r="R17" i="1"/>
  <c r="R16" i="1" s="1"/>
  <c r="R10" i="1" s="1"/>
  <c r="R9" i="1" s="1"/>
  <c r="R65" i="1" s="1"/>
  <c r="R73" i="1" s="1"/>
  <c r="D26" i="1"/>
  <c r="D10" i="1" s="1"/>
  <c r="D9" i="1" s="1"/>
  <c r="D65" i="1" s="1"/>
  <c r="J26" i="1"/>
  <c r="J10" i="1" s="1"/>
  <c r="J9" i="1" s="1"/>
  <c r="J65" i="1" s="1"/>
  <c r="J73" i="1" s="1"/>
  <c r="P29" i="1"/>
  <c r="P26" i="1" s="1"/>
  <c r="P10" i="1" s="1"/>
  <c r="P9" i="1" s="1"/>
  <c r="P65" i="1" s="1"/>
  <c r="P73" i="1" s="1"/>
  <c r="U45" i="1"/>
  <c r="V45" i="1" s="1"/>
  <c r="D73" i="1"/>
  <c r="T21" i="1"/>
  <c r="U21" i="1" s="1"/>
  <c r="V21" i="1" s="1"/>
  <c r="T55" i="1"/>
  <c r="U55" i="1" s="1"/>
  <c r="V55" i="1" s="1"/>
  <c r="L53" i="1"/>
  <c r="L49" i="1" s="1"/>
  <c r="U67" i="1"/>
  <c r="V67" i="1" s="1"/>
  <c r="U70" i="1"/>
  <c r="U33" i="1"/>
  <c r="V33" i="1" s="1"/>
  <c r="T38" i="1"/>
  <c r="U38" i="1" s="1"/>
  <c r="V38" i="1" s="1"/>
  <c r="U39" i="1"/>
  <c r="V39" i="1" s="1"/>
  <c r="U62" i="1"/>
  <c r="V62" i="1" s="1"/>
  <c r="U69" i="1"/>
  <c r="V69" i="1" s="1"/>
  <c r="I9" i="1"/>
  <c r="I65" i="1" s="1"/>
  <c r="O10" i="1"/>
  <c r="O9" i="1" s="1"/>
  <c r="O65" i="1" s="1"/>
  <c r="T20" i="1"/>
  <c r="U20" i="1" s="1"/>
  <c r="V20" i="1" s="1"/>
  <c r="M49" i="1"/>
  <c r="M9" i="1" s="1"/>
  <c r="M65" i="1" s="1"/>
  <c r="M73" i="1" s="1"/>
  <c r="S49" i="1"/>
  <c r="S9" i="1" s="1"/>
  <c r="S65" i="1" s="1"/>
  <c r="S73" i="1" s="1"/>
  <c r="U54" i="1"/>
  <c r="V54" i="1" s="1"/>
  <c r="T59" i="1"/>
  <c r="U60" i="1"/>
  <c r="G73" i="1"/>
  <c r="O16" i="1"/>
  <c r="N49" i="1"/>
  <c r="T64" i="1"/>
  <c r="U64" i="1" s="1"/>
  <c r="V64" i="1" s="1"/>
  <c r="N66" i="1"/>
  <c r="T71" i="1"/>
  <c r="U71" i="1" s="1"/>
  <c r="V71" i="1" s="1"/>
  <c r="T72" i="1"/>
  <c r="U72" i="1" s="1"/>
  <c r="C66" i="1"/>
  <c r="C73" i="1" s="1"/>
  <c r="V65" i="4" l="1"/>
  <c r="U65" i="4"/>
  <c r="U21" i="4"/>
  <c r="T20" i="4"/>
  <c r="Q19" i="4"/>
  <c r="Q18" i="4" s="1"/>
  <c r="Q8" i="4" s="1"/>
  <c r="Q34" i="4" s="1"/>
  <c r="Q36" i="4" s="1"/>
  <c r="K70" i="4"/>
  <c r="V68" i="4"/>
  <c r="U68" i="4"/>
  <c r="K20" i="4"/>
  <c r="K19" i="4" s="1"/>
  <c r="K18" i="4" s="1"/>
  <c r="K8" i="4" s="1"/>
  <c r="K72" i="4"/>
  <c r="U72" i="4" s="1"/>
  <c r="K62" i="4"/>
  <c r="K61" i="4"/>
  <c r="K64" i="4"/>
  <c r="U27" i="4"/>
  <c r="V27" i="4" s="1"/>
  <c r="T26" i="4"/>
  <c r="U26" i="4" s="1"/>
  <c r="V26" i="4" s="1"/>
  <c r="O18" i="4"/>
  <c r="O8" i="4" s="1"/>
  <c r="O34" i="4" s="1"/>
  <c r="O36" i="4" s="1"/>
  <c r="M19" i="4"/>
  <c r="M18" i="4" s="1"/>
  <c r="M8" i="4" s="1"/>
  <c r="M34" i="4" s="1"/>
  <c r="M36" i="4" s="1"/>
  <c r="V71" i="4"/>
  <c r="U71" i="4"/>
  <c r="K54" i="4"/>
  <c r="U55" i="4"/>
  <c r="U54" i="4" s="1"/>
  <c r="K52" i="4"/>
  <c r="T12" i="4"/>
  <c r="U13" i="4"/>
  <c r="V13" i="4" s="1"/>
  <c r="T15" i="4"/>
  <c r="U16" i="4"/>
  <c r="U15" i="4" s="1"/>
  <c r="U67" i="4"/>
  <c r="V67" i="4"/>
  <c r="Q81" i="3"/>
  <c r="Q89" i="3" s="1"/>
  <c r="K81" i="3"/>
  <c r="K89" i="3" s="1"/>
  <c r="S81" i="3"/>
  <c r="S89" i="3" s="1"/>
  <c r="U80" i="3"/>
  <c r="V80" i="3" s="1"/>
  <c r="U34" i="3"/>
  <c r="V34" i="3" s="1"/>
  <c r="T33" i="3"/>
  <c r="U33" i="3" s="1"/>
  <c r="V33" i="3" s="1"/>
  <c r="U67" i="3"/>
  <c r="V67" i="3" s="1"/>
  <c r="T30" i="3"/>
  <c r="U31" i="3"/>
  <c r="V31" i="3" s="1"/>
  <c r="U75" i="3"/>
  <c r="V75" i="3" s="1"/>
  <c r="T74" i="3"/>
  <c r="U20" i="3"/>
  <c r="V20" i="3" s="1"/>
  <c r="T19" i="3"/>
  <c r="U19" i="3" s="1"/>
  <c r="V19" i="3" s="1"/>
  <c r="U82" i="3"/>
  <c r="V82" i="3" s="1"/>
  <c r="T58" i="3"/>
  <c r="U60" i="3"/>
  <c r="K82" i="3"/>
  <c r="U37" i="3"/>
  <c r="V37" i="3" s="1"/>
  <c r="T36" i="3"/>
  <c r="U36" i="3" s="1"/>
  <c r="V36" i="3" s="1"/>
  <c r="T77" i="3"/>
  <c r="U77" i="3" s="1"/>
  <c r="V77" i="3" s="1"/>
  <c r="U78" i="3"/>
  <c r="V78" i="3" s="1"/>
  <c r="U62" i="3"/>
  <c r="U71" i="3"/>
  <c r="T70" i="3"/>
  <c r="U70" i="3" s="1"/>
  <c r="V70" i="3" s="1"/>
  <c r="T40" i="3"/>
  <c r="N81" i="3"/>
  <c r="N89" i="3" s="1"/>
  <c r="U10" i="3"/>
  <c r="V10" i="3" s="1"/>
  <c r="U52" i="3"/>
  <c r="V52" i="3" s="1"/>
  <c r="T51" i="3"/>
  <c r="T9" i="2"/>
  <c r="U10" i="2"/>
  <c r="V10" i="2" s="1"/>
  <c r="V21" i="2"/>
  <c r="U20" i="2"/>
  <c r="V20" i="2" s="1"/>
  <c r="U18" i="1"/>
  <c r="V18" i="1" s="1"/>
  <c r="T17" i="1"/>
  <c r="U11" i="1"/>
  <c r="V11" i="1" s="1"/>
  <c r="T53" i="1"/>
  <c r="L9" i="1"/>
  <c r="L65" i="1" s="1"/>
  <c r="L73" i="1" s="1"/>
  <c r="U59" i="1"/>
  <c r="T58" i="1"/>
  <c r="U28" i="1"/>
  <c r="V28" i="1" s="1"/>
  <c r="T27" i="1"/>
  <c r="T66" i="1"/>
  <c r="N9" i="1"/>
  <c r="N65" i="1" s="1"/>
  <c r="N73" i="1" s="1"/>
  <c r="V70" i="4" l="1"/>
  <c r="U70" i="4"/>
  <c r="K69" i="4"/>
  <c r="U12" i="4"/>
  <c r="V12" i="4" s="1"/>
  <c r="T11" i="4"/>
  <c r="V62" i="4"/>
  <c r="U62" i="4"/>
  <c r="K51" i="4"/>
  <c r="U52" i="4"/>
  <c r="V52" i="4"/>
  <c r="V61" i="4"/>
  <c r="U61" i="4"/>
  <c r="K60" i="4"/>
  <c r="T19" i="4"/>
  <c r="U20" i="4"/>
  <c r="V20" i="4" s="1"/>
  <c r="V64" i="4"/>
  <c r="K63" i="4"/>
  <c r="U64" i="4"/>
  <c r="T50" i="3"/>
  <c r="U51" i="3"/>
  <c r="V51" i="3" s="1"/>
  <c r="T64" i="3"/>
  <c r="V60" i="3"/>
  <c r="U58" i="3"/>
  <c r="V58" i="3" s="1"/>
  <c r="U40" i="3"/>
  <c r="V40" i="3" s="1"/>
  <c r="T39" i="3"/>
  <c r="U39" i="3" s="1"/>
  <c r="V39" i="3" s="1"/>
  <c r="T29" i="3"/>
  <c r="U30" i="3"/>
  <c r="V30" i="3" s="1"/>
  <c r="T9" i="3"/>
  <c r="T73" i="3"/>
  <c r="U73" i="3" s="1"/>
  <c r="V73" i="3" s="1"/>
  <c r="U74" i="3"/>
  <c r="V74" i="3" s="1"/>
  <c r="T8" i="2"/>
  <c r="U9" i="2"/>
  <c r="V9" i="2" s="1"/>
  <c r="U66" i="1"/>
  <c r="V66" i="1" s="1"/>
  <c r="U53" i="1"/>
  <c r="V53" i="1" s="1"/>
  <c r="T49" i="1"/>
  <c r="U49" i="1" s="1"/>
  <c r="V49" i="1" s="1"/>
  <c r="U27" i="1"/>
  <c r="V27" i="1" s="1"/>
  <c r="T26" i="1"/>
  <c r="U26" i="1" s="1"/>
  <c r="V26" i="1" s="1"/>
  <c r="U58" i="1"/>
  <c r="T57" i="1"/>
  <c r="U57" i="1" s="1"/>
  <c r="V57" i="1" s="1"/>
  <c r="U17" i="1"/>
  <c r="V17" i="1" s="1"/>
  <c r="T16" i="1"/>
  <c r="V63" i="4" l="1"/>
  <c r="U63" i="4"/>
  <c r="U51" i="4"/>
  <c r="K50" i="4"/>
  <c r="V51" i="4"/>
  <c r="T10" i="4"/>
  <c r="U11" i="4"/>
  <c r="V11" i="4" s="1"/>
  <c r="V69" i="4"/>
  <c r="U69" i="4"/>
  <c r="U19" i="4"/>
  <c r="V19" i="4" s="1"/>
  <c r="T18" i="4"/>
  <c r="U18" i="4" s="1"/>
  <c r="V18" i="4" s="1"/>
  <c r="V60" i="4"/>
  <c r="U60" i="4"/>
  <c r="K59" i="4"/>
  <c r="U9" i="3"/>
  <c r="V9" i="3" s="1"/>
  <c r="U64" i="3"/>
  <c r="V64" i="3" s="1"/>
  <c r="T61" i="3"/>
  <c r="U29" i="3"/>
  <c r="V29" i="3" s="1"/>
  <c r="T28" i="3"/>
  <c r="U50" i="3"/>
  <c r="V50" i="3" s="1"/>
  <c r="T30" i="2"/>
  <c r="U8" i="2"/>
  <c r="V8" i="2" s="1"/>
  <c r="U16" i="1"/>
  <c r="V16" i="1" s="1"/>
  <c r="T10" i="1"/>
  <c r="T9" i="4" l="1"/>
  <c r="U10" i="4"/>
  <c r="V10" i="4" s="1"/>
  <c r="U50" i="4"/>
  <c r="K49" i="4"/>
  <c r="V50" i="4"/>
  <c r="V59" i="4"/>
  <c r="K58" i="4"/>
  <c r="U59" i="4"/>
  <c r="T27" i="3"/>
  <c r="U28" i="3"/>
  <c r="V28" i="3" s="1"/>
  <c r="U61" i="3"/>
  <c r="V61" i="3" s="1"/>
  <c r="T57" i="3"/>
  <c r="U30" i="2"/>
  <c r="V30" i="2" s="1"/>
  <c r="T32" i="2"/>
  <c r="U32" i="2" s="1"/>
  <c r="V32" i="2" s="1"/>
  <c r="U10" i="1"/>
  <c r="V10" i="1" s="1"/>
  <c r="T9" i="1"/>
  <c r="V49" i="4" l="1"/>
  <c r="U49" i="4"/>
  <c r="K48" i="4"/>
  <c r="V58" i="4"/>
  <c r="U58" i="4"/>
  <c r="K57" i="4"/>
  <c r="U9" i="4"/>
  <c r="V9" i="4" s="1"/>
  <c r="T8" i="4"/>
  <c r="U57" i="3"/>
  <c r="V57" i="3" s="1"/>
  <c r="U27" i="3"/>
  <c r="V27" i="3" s="1"/>
  <c r="T8" i="3"/>
  <c r="U9" i="1"/>
  <c r="V9" i="1" s="1"/>
  <c r="T65" i="1"/>
  <c r="V57" i="4" l="1"/>
  <c r="U57" i="4"/>
  <c r="U48" i="4"/>
  <c r="K47" i="4"/>
  <c r="V48" i="4"/>
  <c r="T34" i="4"/>
  <c r="U8" i="4"/>
  <c r="V8" i="4" s="1"/>
  <c r="U8" i="3"/>
  <c r="V8" i="3" s="1"/>
  <c r="T55" i="3"/>
  <c r="U65" i="1"/>
  <c r="V65" i="1" s="1"/>
  <c r="T73" i="1"/>
  <c r="U73" i="1" s="1"/>
  <c r="V73" i="1" s="1"/>
  <c r="T36" i="4" l="1"/>
  <c r="U36" i="4" s="1"/>
  <c r="U34" i="4"/>
  <c r="V34" i="4" s="1"/>
  <c r="U47" i="4"/>
  <c r="K73" i="4"/>
  <c r="V47" i="4"/>
  <c r="U55" i="3"/>
  <c r="V55" i="3" s="1"/>
  <c r="T81" i="3"/>
  <c r="U73" i="4" l="1"/>
  <c r="V73" i="4"/>
  <c r="K75" i="4"/>
  <c r="T89" i="3"/>
  <c r="U89" i="3" s="1"/>
  <c r="V89" i="3" s="1"/>
  <c r="U81" i="3"/>
  <c r="V81" i="3" s="1"/>
  <c r="V75" i="4" l="1"/>
  <c r="U75" i="4"/>
</calcChain>
</file>

<file path=xl/sharedStrings.xml><?xml version="1.0" encoding="utf-8"?>
<sst xmlns="http://schemas.openxmlformats.org/spreadsheetml/2006/main" count="375" uniqueCount="191">
  <si>
    <t>I</t>
  </si>
  <si>
    <t xml:space="preserve"> CUADRO No.2</t>
  </si>
  <si>
    <t>INGRESOS FISCALES COMPARADOS POR PARTIDAS, DIRECCION GENERAL DE IMPUESTOS INTERNOS</t>
  </si>
  <si>
    <t>ENERO-AGOSTO   2025/2024</t>
  </si>
  <si>
    <t xml:space="preserve">(En millones RD$) </t>
  </si>
  <si>
    <t>PARTIDAS</t>
  </si>
  <si>
    <t>VARIACION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</si>
  <si>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</si>
  <si>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</si>
  <si>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</si>
  <si>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</si>
  <si>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</si>
  <si>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</si>
  <si>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</si>
  <si>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</si>
  <si>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Abs.</t>
  </si>
  <si>
    <t>%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</si>
  <si>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</si>
  <si>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</si>
  <si>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</si>
  <si>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</si>
  <si>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</si>
  <si>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</si>
  <si>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</si>
  <si>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</si>
  <si>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</si>
  <si>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</si>
  <si>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</si>
  <si>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</si>
  <si>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</si>
  <si>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</si>
  <si>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</si>
  <si>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</si>
  <si>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</si>
  <si>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</si>
  <si>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</si>
  <si>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</si>
  <si>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</si>
  <si>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</si>
  <si>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</si>
  <si>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</si>
  <si>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</si>
  <si>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</si>
  <si>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</si>
  <si>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</si>
  <si>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</si>
  <si>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</si>
  <si>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</si>
  <si>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</si>
  <si>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</si>
  <si>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</si>
  <si>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</si>
  <si>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</si>
  <si>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</si>
  <si>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</si>
  <si>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</si>
  <si>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</si>
  <si>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</si>
  <si>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</si>
  <si>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</si>
  <si>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</si>
  <si>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</si>
  <si>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</si>
  <si>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</si>
  <si>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</si>
  <si>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</si>
  <si>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- Multas y Sanciones</t>
  </si>
  <si>
    <t>- Ingresos Diversos</t>
  </si>
  <si>
    <t>-Ingresos por diferencial del gas licuado de petróleo</t>
  </si>
  <si>
    <t xml:space="preserve">   TOTAL </t>
  </si>
  <si>
    <t>Otros Ingresos:</t>
  </si>
  <si>
    <t xml:space="preserve"> % Plan de construcciones (Ley 6-86) -Fondo Pensiones Trabajadores de la Construcción</t>
  </si>
  <si>
    <t xml:space="preserve">Fianzas Judiciales y depósitos en consignación </t>
  </si>
  <si>
    <t>Fondo de contribución especial para la gestión integral de residuos</t>
  </si>
  <si>
    <t>Devolución impuesto selectivo al consumo de combustibles</t>
  </si>
  <si>
    <t>Venta de Sellos Especiales para el Colegio de Abogados</t>
  </si>
  <si>
    <t xml:space="preserve">Fondo para Registro y Devolución de los Depositos en excesos en la Cuenta Unica del Tesoro </t>
  </si>
  <si>
    <t>TOTAL DE INGRESOS REPORTADOS EN EL SIGEF</t>
  </si>
  <si>
    <t>FUENTE: Elaborado por la Direción de Análisis y Regulación Tributaria (DART) del Ministerio de Hacienda y Economía, con los datos del Sistema Integrado de Gestión Financiera (SIGEF)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</si>
  <si>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</si>
  <si>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</si>
  <si>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 y los depósitos en exceso de la recaudadora., 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</si>
  <si>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</si>
  <si>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</si>
  <si>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</si>
  <si>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ENERO-AGOSTO  2025/2024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</si>
  <si>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</si>
  <si>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</si>
  <si>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</si>
  <si>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 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</si>
  <si>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</si>
  <si>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</si>
  <si>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</si>
  <si>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</si>
  <si>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</si>
  <si>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</si>
  <si>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</si>
  <si>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</si>
  <si>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Fondo para Registro y Devolución de los Depósitos en excesos en la Cuenta Única del Tesoro </t>
  </si>
  <si>
    <t xml:space="preserve">     Excluye los depósitos en exceso de la DGA.</t>
  </si>
  <si>
    <t>CUADRO No.4</t>
  </si>
  <si>
    <t xml:space="preserve"> INGRESOS FISCALES COMPARADOS  POR PARTIDAS, TESORERÍA NACIONAL</t>
  </si>
  <si>
    <t>ENERO-AGOSTO 2025/2024</t>
  </si>
  <si>
    <t>(En millones de RD$)</t>
  </si>
  <si>
    <t>- Impuesto para Contribuir al Desarrollo de las Telecomunicaciones</t>
  </si>
  <si>
    <t>- Fondo de Contribución al Desarrollo de las Telecomunicaciones (2127)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</si>
  <si>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</si>
  <si>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</si>
  <si>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</si>
  <si>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</si>
  <si>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2) IMPUESTOS SOBRE EL COMERCIO Y LAS TRANSACCIONES/COMERCIO EXTERIOR</t>
  </si>
  <si>
    <t>- Derechos Consulares</t>
  </si>
  <si>
    <t>II) CONTRIBUCIONES SOCIALES</t>
  </si>
  <si>
    <t xml:space="preserve">III) TRANSFERENCIAS </t>
  </si>
  <si>
    <t>- Transferencias Corrientes</t>
  </si>
  <si>
    <t xml:space="preserve"> -Del Sector Privado Interno</t>
  </si>
  <si>
    <t>- De Instituciones de la Seguridad Social</t>
  </si>
  <si>
    <t>- De Instituciones  Públicas Descentralizadas o Autónomas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</si>
  <si>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</si>
  <si>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</si>
  <si>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</si>
  <si>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</si>
  <si>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</si>
  <si>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</si>
  <si>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</si>
  <si>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</si>
  <si>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</si>
  <si>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</si>
  <si>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 xml:space="preserve">- Otros Dividendos </t>
  </si>
  <si>
    <t xml:space="preserve">- Intereses </t>
  </si>
  <si>
    <t>- Intereses por Colocación de Inversiones Financieras</t>
  </si>
  <si>
    <t>- Ingresos TSS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</si>
  <si>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</si>
  <si>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</si>
  <si>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</si>
  <si>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</si>
  <si>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</si>
  <si>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</si>
  <si>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t>DONACIONES</t>
  </si>
  <si>
    <t>FUENTES FINANCIERAS</t>
  </si>
  <si>
    <t>Disminición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</si>
  <si>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</si>
  <si>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</si>
  <si>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</si>
  <si>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</si>
  <si>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</si>
  <si>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</si>
  <si>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documentos por pagar Externo de largo plazo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</si>
  <si>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</si>
  <si>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</si>
  <si>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</si>
  <si>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</si>
  <si>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</si>
  <si>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</si>
  <si>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</si>
  <si>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</si>
  <si>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</si>
  <si>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- Primas por colocación de títulos valores internos y externos de largo plazo</t>
  </si>
  <si>
    <t>- valores internos</t>
  </si>
  <si>
    <t>-  valores externos</t>
  </si>
  <si>
    <t>- 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</si>
  <si>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</si>
  <si>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</si>
  <si>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</si>
  <si>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 xml:space="preserve">INFOTEP </t>
  </si>
  <si>
    <t>Plan de construcciones (Ley 6-86) -Fondo Pensiones Trabajadores de la Construcción</t>
  </si>
  <si>
    <t>Patrimonio Público Recuperado</t>
  </si>
  <si>
    <t>Devolución de Recursos a empleados por Retenciones Excesivas por TSS.</t>
  </si>
  <si>
    <t>Ingresos de la CUT No Presupuestaria</t>
  </si>
  <si>
    <t>Ingresos de las Inst. Centralizadas en la CUT Presupuestaria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</si>
  <si>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</si>
  <si>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 y los depósitos en exceso de las recaudadoras. </t>
  </si>
  <si>
    <t xml:space="preserve">Las informaciones presentadas difieren de las presentadas en  Portal de Transparencia Fiscal,  ya que solo incluyen los ingresos presupuestarios. </t>
  </si>
  <si>
    <t xml:space="preserve"> *</t>
  </si>
  <si>
    <t xml:space="preserve"> INGRESOS FISCALES COMPARADOS  POR PARTIDAS, RECAUDACIONES DIRECTAS DE LAS INSTITUCIONES CENTRALIZADAS EN LA CUT</t>
  </si>
  <si>
    <t>ENERO-AGOSTO 2024/2025</t>
  </si>
  <si>
    <t>- Recursos de Captación Directa del Ministerio de Interior y Policia</t>
  </si>
  <si>
    <t xml:space="preserve">- Otros </t>
  </si>
  <si>
    <t>- Otros (Transferencias internas)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</si>
  <si>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</si>
  <si>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</si>
  <si>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</si>
  <si>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</si>
  <si>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</si>
  <si>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</si>
  <si>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</si>
  <si>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</si>
  <si>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FUENTE: Elaborado por la Direción General de Polí ítica y Legislación Tributaria (DGPLT) del Ministerio de Hacienda, con los datos del Sistema Integrado de Gestión Financiera (SIGEF), Informe de Ejecución de Ingresos.</t>
  </si>
  <si>
    <t>PRESUPUESTO  2025</t>
  </si>
  <si>
    <t>Diferencia</t>
  </si>
  <si>
    <t>Recursos de Captación Directa de la Procuradoria General de la República ( multas de tránsito)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</si>
</sst>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"/>
    <numFmt numFmtId="167" formatCode="_(* #,##0.0000_);_(* \(#,##0.0000\);_(* &quot;-&quot;??_);_(@_)"/>
    <numFmt numFmtId="168" formatCode="#,##0.0000_);\(#,##0.0000\)"/>
  </numFmts>
  <fonts count="34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Gotham"/>
    </font>
    <font>
      <b/>
      <sz val="10"/>
      <name val="Arial"/>
      <family val="2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sz val="10"/>
      <name val="Gotham"/>
    </font>
    <font>
      <b/>
      <sz val="9"/>
      <color indexed="8"/>
      <name val="Gotham"/>
    </font>
    <font>
      <sz val="8"/>
      <color indexed="8"/>
      <name val="Gotham"/>
    </font>
    <font>
      <b/>
      <sz val="8"/>
      <color indexed="8"/>
      <name val="Gotham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u/>
      <sz val="10"/>
      <color indexed="8"/>
      <name val="Gotham"/>
    </font>
    <font>
      <sz val="10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39" fontId="9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0" fontId="2" fillId="0" borderId="0"/>
    <xf numFmtId="39" fontId="9" fillId="0" borderId="0"/>
    <xf numFmtId="0" fontId="2" fillId="0" borderId="0"/>
    <xf numFmtId="0" fontId="2" fillId="0" borderId="0"/>
  </cellStyleXfs>
  <cellXfs count="312">
    <xf numFmtId="0" fontId="0" fillId="0" borderId="0" xfId="0"/>
    <xf numFmtId="0" fontId="1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1" applyNumberFormat="1" applyFont="1"/>
    <xf numFmtId="164" fontId="2" fillId="0" borderId="0" xfId="0" applyNumberFormat="1" applyFont="1"/>
    <xf numFmtId="3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/>
    <xf numFmtId="164" fontId="5" fillId="0" borderId="0" xfId="1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7" xfId="2" applyNumberFormat="1" applyFont="1" applyFill="1" applyBorder="1" applyAlignment="1">
      <alignment horizontal="center" vertical="center"/>
    </xf>
    <xf numFmtId="164" fontId="7" fillId="3" borderId="9" xfId="2" applyNumberFormat="1" applyFont="1" applyFill="1" applyBorder="1" applyAlignment="1">
      <alignment horizontal="center" vertical="center"/>
    </xf>
    <xf numFmtId="39" fontId="0" fillId="0" borderId="0" xfId="1" applyNumberFormat="1" applyFont="1"/>
    <xf numFmtId="0" fontId="8" fillId="0" borderId="10" xfId="0" applyFont="1" applyBorder="1" applyAlignment="1">
      <alignment horizontal="left" vertical="center"/>
    </xf>
    <xf numFmtId="164" fontId="8" fillId="2" borderId="11" xfId="3" applyNumberFormat="1" applyFont="1" applyFill="1" applyBorder="1"/>
    <xf numFmtId="0" fontId="8" fillId="0" borderId="11" xfId="2" applyFont="1" applyBorder="1"/>
    <xf numFmtId="164" fontId="8" fillId="2" borderId="12" xfId="2" applyNumberFormat="1" applyFont="1" applyFill="1" applyBorder="1"/>
    <xf numFmtId="164" fontId="8" fillId="2" borderId="12" xfId="1" applyNumberFormat="1" applyFont="1" applyFill="1" applyBorder="1"/>
    <xf numFmtId="49" fontId="10" fillId="0" borderId="11" xfId="4" applyNumberFormat="1" applyFont="1" applyBorder="1" applyAlignment="1">
      <alignment horizontal="left" indent="1"/>
    </xf>
    <xf numFmtId="164" fontId="10" fillId="2" borderId="12" xfId="2" applyNumberFormat="1" applyFont="1" applyFill="1" applyBorder="1"/>
    <xf numFmtId="164" fontId="10" fillId="2" borderId="12" xfId="1" applyNumberFormat="1" applyFont="1" applyFill="1" applyBorder="1"/>
    <xf numFmtId="49" fontId="8" fillId="0" borderId="11" xfId="2" applyNumberFormat="1" applyFont="1" applyBorder="1" applyAlignment="1">
      <alignment horizontal="left" indent="1"/>
    </xf>
    <xf numFmtId="49" fontId="10" fillId="0" borderId="11" xfId="4" applyNumberFormat="1" applyFont="1" applyBorder="1" applyAlignment="1">
      <alignment horizontal="left" indent="2"/>
    </xf>
    <xf numFmtId="49" fontId="10" fillId="0" borderId="11" xfId="0" applyNumberFormat="1" applyFont="1" applyBorder="1" applyAlignment="1">
      <alignment horizontal="left" indent="2"/>
    </xf>
    <xf numFmtId="49" fontId="10" fillId="0" borderId="11" xfId="2" applyNumberFormat="1" applyFont="1" applyBorder="1" applyAlignment="1">
      <alignment horizontal="left" indent="2"/>
    </xf>
    <xf numFmtId="0" fontId="8" fillId="0" borderId="11" xfId="2" applyFont="1" applyBorder="1" applyAlignment="1">
      <alignment horizontal="left" indent="1"/>
    </xf>
    <xf numFmtId="49" fontId="10" fillId="0" borderId="11" xfId="5" applyNumberFormat="1" applyFont="1" applyBorder="1" applyAlignment="1">
      <alignment horizontal="left" indent="2"/>
    </xf>
    <xf numFmtId="0" fontId="11" fillId="0" borderId="11" xfId="0" applyFont="1" applyBorder="1"/>
    <xf numFmtId="0" fontId="12" fillId="0" borderId="0" xfId="0" applyFont="1"/>
    <xf numFmtId="49" fontId="8" fillId="0" borderId="11" xfId="5" applyNumberFormat="1" applyFont="1" applyBorder="1" applyAlignment="1">
      <alignment horizontal="left" indent="1"/>
    </xf>
    <xf numFmtId="43" fontId="0" fillId="0" borderId="0" xfId="1" applyFont="1"/>
    <xf numFmtId="0" fontId="0" fillId="0" borderId="0" xfId="0" applyAlignment="1">
      <alignment vertical="center"/>
    </xf>
    <xf numFmtId="164" fontId="8" fillId="2" borderId="11" xfId="2" applyNumberFormat="1" applyFont="1" applyFill="1" applyBorder="1"/>
    <xf numFmtId="164" fontId="8" fillId="2" borderId="11" xfId="1" applyNumberFormat="1" applyFont="1" applyFill="1" applyBorder="1"/>
    <xf numFmtId="49" fontId="8" fillId="0" borderId="11" xfId="5" applyNumberFormat="1" applyFont="1" applyBorder="1" applyAlignment="1">
      <alignment horizontal="left"/>
    </xf>
    <xf numFmtId="0" fontId="13" fillId="0" borderId="0" xfId="0" applyFont="1"/>
    <xf numFmtId="43" fontId="8" fillId="2" borderId="12" xfId="1" applyFont="1" applyFill="1" applyBorder="1"/>
    <xf numFmtId="0" fontId="14" fillId="0" borderId="0" xfId="0" applyFont="1"/>
    <xf numFmtId="43" fontId="10" fillId="2" borderId="12" xfId="1" applyFont="1" applyFill="1" applyBorder="1"/>
    <xf numFmtId="0" fontId="16" fillId="0" borderId="0" xfId="6" applyFont="1" applyAlignment="1" applyProtection="1"/>
    <xf numFmtId="0" fontId="7" fillId="3" borderId="7" xfId="2" applyFont="1" applyFill="1" applyBorder="1" applyAlignment="1">
      <alignment horizontal="left" vertical="center"/>
    </xf>
    <xf numFmtId="164" fontId="7" fillId="3" borderId="7" xfId="2" applyNumberFormat="1" applyFont="1" applyFill="1" applyBorder="1" applyAlignment="1">
      <alignment vertical="center"/>
    </xf>
    <xf numFmtId="164" fontId="7" fillId="3" borderId="7" xfId="1" applyNumberFormat="1" applyFont="1" applyFill="1" applyBorder="1" applyAlignment="1">
      <alignment vertical="center"/>
    </xf>
    <xf numFmtId="0" fontId="8" fillId="0" borderId="13" xfId="2" applyFont="1" applyBorder="1" applyAlignment="1">
      <alignment horizontal="left" vertical="center"/>
    </xf>
    <xf numFmtId="164" fontId="8" fillId="0" borderId="12" xfId="2" applyNumberFormat="1" applyFont="1" applyBorder="1" applyAlignment="1">
      <alignment vertical="center"/>
    </xf>
    <xf numFmtId="164" fontId="8" fillId="0" borderId="12" xfId="1" applyNumberFormat="1" applyFont="1" applyBorder="1" applyAlignment="1">
      <alignment vertical="center"/>
    </xf>
    <xf numFmtId="165" fontId="0" fillId="0" borderId="0" xfId="1" applyNumberFormat="1" applyFont="1"/>
    <xf numFmtId="49" fontId="10" fillId="0" borderId="11" xfId="0" applyNumberFormat="1" applyFont="1" applyBorder="1" applyAlignment="1">
      <alignment horizontal="left"/>
    </xf>
    <xf numFmtId="164" fontId="10" fillId="2" borderId="11" xfId="2" applyNumberFormat="1" applyFont="1" applyFill="1" applyBorder="1" applyAlignment="1">
      <alignment vertical="center"/>
    </xf>
    <xf numFmtId="164" fontId="10" fillId="2" borderId="11" xfId="1" applyNumberFormat="1" applyFont="1" applyFill="1" applyBorder="1" applyAlignment="1">
      <alignment vertical="center"/>
    </xf>
    <xf numFmtId="165" fontId="10" fillId="2" borderId="11" xfId="1" applyNumberFormat="1" applyFont="1" applyFill="1" applyBorder="1" applyAlignment="1" applyProtection="1">
      <alignment vertical="center"/>
    </xf>
    <xf numFmtId="164" fontId="10" fillId="2" borderId="11" xfId="1" applyNumberFormat="1" applyFont="1" applyFill="1" applyBorder="1" applyAlignment="1" applyProtection="1">
      <alignment vertical="center"/>
    </xf>
    <xf numFmtId="49" fontId="10" fillId="0" borderId="8" xfId="0" applyNumberFormat="1" applyFont="1" applyBorder="1" applyAlignment="1">
      <alignment horizontal="left"/>
    </xf>
    <xf numFmtId="49" fontId="7" fillId="3" borderId="14" xfId="0" applyNumberFormat="1" applyFont="1" applyFill="1" applyBorder="1" applyAlignment="1">
      <alignment horizontal="left" vertical="center"/>
    </xf>
    <xf numFmtId="164" fontId="7" fillId="3" borderId="15" xfId="0" applyNumberFormat="1" applyFont="1" applyFill="1" applyBorder="1" applyAlignment="1">
      <alignment vertical="center"/>
    </xf>
    <xf numFmtId="164" fontId="7" fillId="3" borderId="15" xfId="1" applyNumberFormat="1" applyFont="1" applyFill="1" applyBorder="1" applyAlignment="1">
      <alignment vertical="center"/>
    </xf>
    <xf numFmtId="164" fontId="17" fillId="0" borderId="0" xfId="0" applyNumberFormat="1" applyFont="1"/>
    <xf numFmtId="164" fontId="10" fillId="0" borderId="0" xfId="2" applyNumberFormat="1" applyFont="1" applyAlignment="1">
      <alignment vertical="center"/>
    </xf>
    <xf numFmtId="164" fontId="18" fillId="2" borderId="0" xfId="0" applyNumberFormat="1" applyFont="1" applyFill="1"/>
    <xf numFmtId="164" fontId="10" fillId="2" borderId="0" xfId="2" applyNumberFormat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164" fontId="10" fillId="0" borderId="0" xfId="2" applyNumberFormat="1" applyFont="1"/>
    <xf numFmtId="49" fontId="19" fillId="0" borderId="0" xfId="0" applyNumberFormat="1" applyFont="1"/>
    <xf numFmtId="164" fontId="10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20" fillId="0" borderId="0" xfId="0" applyFont="1"/>
    <xf numFmtId="164" fontId="8" fillId="0" borderId="0" xfId="0" applyNumberFormat="1" applyFont="1" applyAlignment="1">
      <alignment vertical="center" wrapText="1"/>
    </xf>
    <xf numFmtId="164" fontId="21" fillId="2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left" indent="1"/>
    </xf>
    <xf numFmtId="165" fontId="2" fillId="0" borderId="0" xfId="1" applyNumberFormat="1" applyFont="1"/>
    <xf numFmtId="0" fontId="18" fillId="0" borderId="0" xfId="0" applyFont="1"/>
    <xf numFmtId="165" fontId="22" fillId="0" borderId="0" xfId="1" applyNumberFormat="1" applyFont="1"/>
    <xf numFmtId="164" fontId="21" fillId="0" borderId="0" xfId="0" applyNumberFormat="1" applyFont="1" applyAlignment="1">
      <alignment vertical="center" wrapText="1"/>
    </xf>
    <xf numFmtId="43" fontId="24" fillId="0" borderId="0" xfId="7" applyFont="1" applyAlignment="1">
      <alignment horizontal="right"/>
    </xf>
    <xf numFmtId="165" fontId="25" fillId="0" borderId="0" xfId="1" applyNumberFormat="1" applyFont="1"/>
    <xf numFmtId="164" fontId="20" fillId="0" borderId="0" xfId="1" applyNumberFormat="1" applyFont="1" applyAlignment="1">
      <alignment vertical="center" wrapText="1"/>
    </xf>
    <xf numFmtId="165" fontId="0" fillId="2" borderId="0" xfId="1" applyNumberFormat="1" applyFont="1" applyFill="1"/>
    <xf numFmtId="43" fontId="25" fillId="0" borderId="0" xfId="1" applyFont="1"/>
    <xf numFmtId="165" fontId="25" fillId="2" borderId="0" xfId="1" applyNumberFormat="1" applyFont="1" applyFill="1"/>
    <xf numFmtId="164" fontId="25" fillId="2" borderId="0" xfId="1" applyNumberFormat="1" applyFont="1" applyFill="1" applyBorder="1" applyAlignment="1"/>
    <xf numFmtId="164" fontId="11" fillId="2" borderId="0" xfId="1" applyNumberFormat="1" applyFont="1" applyFill="1"/>
    <xf numFmtId="164" fontId="18" fillId="2" borderId="0" xfId="1" applyNumberFormat="1" applyFont="1" applyFill="1"/>
    <xf numFmtId="43" fontId="18" fillId="0" borderId="0" xfId="1" applyFont="1"/>
    <xf numFmtId="0" fontId="18" fillId="2" borderId="0" xfId="0" applyFont="1" applyFill="1"/>
    <xf numFmtId="164" fontId="18" fillId="0" borderId="0" xfId="1" applyNumberFormat="1" applyFont="1"/>
    <xf numFmtId="164" fontId="18" fillId="0" borderId="0" xfId="0" applyNumberFormat="1" applyFont="1"/>
    <xf numFmtId="0" fontId="26" fillId="0" borderId="0" xfId="0" applyFont="1"/>
    <xf numFmtId="0" fontId="26" fillId="2" borderId="0" xfId="0" applyFont="1" applyFill="1"/>
    <xf numFmtId="164" fontId="26" fillId="2" borderId="0" xfId="0" applyNumberFormat="1" applyFont="1" applyFill="1"/>
    <xf numFmtId="164" fontId="26" fillId="0" borderId="0" xfId="1" applyNumberFormat="1" applyFont="1"/>
    <xf numFmtId="164" fontId="26" fillId="0" borderId="0" xfId="0" applyNumberFormat="1" applyFont="1"/>
    <xf numFmtId="0" fontId="2" fillId="0" borderId="0" xfId="0" applyFont="1"/>
    <xf numFmtId="0" fontId="27" fillId="0" borderId="0" xfId="0" applyFont="1"/>
    <xf numFmtId="0" fontId="0" fillId="2" borderId="0" xfId="0" applyFill="1"/>
    <xf numFmtId="164" fontId="0" fillId="2" borderId="0" xfId="0" applyNumberFormat="1" applyFill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8" applyFont="1" applyFill="1" applyBorder="1" applyAlignment="1">
      <alignment horizontal="center" vertical="center"/>
    </xf>
    <xf numFmtId="0" fontId="7" fillId="3" borderId="3" xfId="8" applyFont="1" applyFill="1" applyBorder="1" applyAlignment="1">
      <alignment horizontal="center" vertical="center"/>
    </xf>
    <xf numFmtId="0" fontId="7" fillId="3" borderId="4" xfId="8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9" fontId="8" fillId="0" borderId="11" xfId="9" applyFont="1" applyBorder="1"/>
    <xf numFmtId="164" fontId="8" fillId="0" borderId="13" xfId="2" applyNumberFormat="1" applyFont="1" applyBorder="1"/>
    <xf numFmtId="164" fontId="8" fillId="0" borderId="12" xfId="2" applyNumberFormat="1" applyFont="1" applyBorder="1"/>
    <xf numFmtId="49" fontId="8" fillId="0" borderId="11" xfId="9" applyNumberFormat="1" applyFont="1" applyBorder="1"/>
    <xf numFmtId="164" fontId="8" fillId="0" borderId="11" xfId="2" applyNumberFormat="1" applyFont="1" applyBorder="1"/>
    <xf numFmtId="49" fontId="8" fillId="0" borderId="11" xfId="9" applyNumberFormat="1" applyFont="1" applyBorder="1" applyAlignment="1">
      <alignment horizontal="left" indent="1"/>
    </xf>
    <xf numFmtId="0" fontId="18" fillId="0" borderId="11" xfId="2" applyFont="1" applyBorder="1" applyAlignment="1">
      <alignment horizontal="left" indent="2"/>
    </xf>
    <xf numFmtId="164" fontId="18" fillId="0" borderId="11" xfId="2" applyNumberFormat="1" applyFont="1" applyBorder="1" applyAlignment="1">
      <alignment horizontal="right"/>
    </xf>
    <xf numFmtId="164" fontId="18" fillId="0" borderId="12" xfId="2" applyNumberFormat="1" applyFont="1" applyBorder="1" applyAlignment="1">
      <alignment horizontal="right"/>
    </xf>
    <xf numFmtId="164" fontId="11" fillId="0" borderId="11" xfId="2" applyNumberFormat="1" applyFont="1" applyBorder="1" applyAlignment="1">
      <alignment horizontal="right"/>
    </xf>
    <xf numFmtId="164" fontId="11" fillId="0" borderId="12" xfId="2" applyNumberFormat="1" applyFont="1" applyBorder="1" applyAlignment="1">
      <alignment horizontal="right"/>
    </xf>
    <xf numFmtId="49" fontId="10" fillId="0" borderId="11" xfId="9" applyNumberFormat="1" applyFont="1" applyBorder="1" applyAlignment="1">
      <alignment horizontal="left" indent="2"/>
    </xf>
    <xf numFmtId="164" fontId="18" fillId="2" borderId="11" xfId="2" applyNumberFormat="1" applyFont="1" applyFill="1" applyBorder="1" applyAlignment="1">
      <alignment horizontal="right"/>
    </xf>
    <xf numFmtId="164" fontId="18" fillId="2" borderId="12" xfId="2" applyNumberFormat="1" applyFont="1" applyFill="1" applyBorder="1" applyAlignment="1">
      <alignment horizontal="right"/>
    </xf>
    <xf numFmtId="0" fontId="28" fillId="0" borderId="0" xfId="0" applyFont="1"/>
    <xf numFmtId="49" fontId="18" fillId="0" borderId="11" xfId="9" applyNumberFormat="1" applyFont="1" applyBorder="1" applyAlignment="1">
      <alignment horizontal="left" indent="2"/>
    </xf>
    <xf numFmtId="165" fontId="18" fillId="0" borderId="11" xfId="1" applyNumberFormat="1" applyFont="1" applyFill="1" applyBorder="1" applyAlignment="1" applyProtection="1">
      <alignment horizontal="right"/>
    </xf>
    <xf numFmtId="43" fontId="18" fillId="0" borderId="12" xfId="1" applyFont="1" applyBorder="1" applyAlignment="1">
      <alignment horizontal="right"/>
    </xf>
    <xf numFmtId="164" fontId="8" fillId="0" borderId="11" xfId="9" applyNumberFormat="1" applyFont="1" applyBorder="1" applyAlignment="1">
      <alignment horizontal="left" indent="1"/>
    </xf>
    <xf numFmtId="164" fontId="10" fillId="0" borderId="11" xfId="2" applyNumberFormat="1" applyFont="1" applyBorder="1"/>
    <xf numFmtId="164" fontId="10" fillId="0" borderId="12" xfId="2" applyNumberFormat="1" applyFont="1" applyBorder="1"/>
    <xf numFmtId="49" fontId="18" fillId="0" borderId="11" xfId="2" applyNumberFormat="1" applyFont="1" applyBorder="1" applyAlignment="1">
      <alignment horizontal="left" indent="2"/>
    </xf>
    <xf numFmtId="49" fontId="11" fillId="0" borderId="11" xfId="2" applyNumberFormat="1" applyFont="1" applyBorder="1" applyAlignment="1">
      <alignment horizontal="left"/>
    </xf>
    <xf numFmtId="39" fontId="8" fillId="0" borderId="11" xfId="9" applyFont="1" applyBorder="1" applyAlignment="1">
      <alignment horizontal="left" indent="1"/>
    </xf>
    <xf numFmtId="39" fontId="10" fillId="0" borderId="11" xfId="9" applyFont="1" applyBorder="1" applyAlignment="1">
      <alignment horizontal="left" indent="2"/>
    </xf>
    <xf numFmtId="164" fontId="10" fillId="2" borderId="11" xfId="2" applyNumberFormat="1" applyFont="1" applyFill="1" applyBorder="1"/>
    <xf numFmtId="0" fontId="29" fillId="0" borderId="0" xfId="0" applyFont="1"/>
    <xf numFmtId="164" fontId="7" fillId="3" borderId="9" xfId="2" applyNumberFormat="1" applyFont="1" applyFill="1" applyBorder="1" applyAlignment="1">
      <alignment vertical="center"/>
    </xf>
    <xf numFmtId="0" fontId="10" fillId="0" borderId="16" xfId="2" applyFont="1" applyBorder="1" applyAlignment="1">
      <alignment horizontal="left" vertical="center"/>
    </xf>
    <xf numFmtId="164" fontId="10" fillId="0" borderId="17" xfId="2" applyNumberFormat="1" applyFont="1" applyBorder="1" applyAlignment="1">
      <alignment vertical="center"/>
    </xf>
    <xf numFmtId="43" fontId="18" fillId="0" borderId="12" xfId="1" applyFont="1" applyFill="1" applyBorder="1" applyAlignment="1" applyProtection="1">
      <alignment horizontal="right" vertical="center"/>
    </xf>
    <xf numFmtId="49" fontId="7" fillId="3" borderId="18" xfId="0" applyNumberFormat="1" applyFont="1" applyFill="1" applyBorder="1" applyAlignment="1">
      <alignment horizontal="left" vertical="center"/>
    </xf>
    <xf numFmtId="165" fontId="7" fillId="3" borderId="17" xfId="0" applyNumberFormat="1" applyFont="1" applyFill="1" applyBorder="1" applyAlignment="1">
      <alignment vertical="center"/>
    </xf>
    <xf numFmtId="164" fontId="7" fillId="3" borderId="17" xfId="0" applyNumberFormat="1" applyFont="1" applyFill="1" applyBorder="1" applyAlignment="1">
      <alignment vertical="center"/>
    </xf>
    <xf numFmtId="165" fontId="18" fillId="0" borderId="0" xfId="1" applyNumberFormat="1" applyFont="1"/>
    <xf numFmtId="164" fontId="18" fillId="0" borderId="0" xfId="2" applyNumberFormat="1" applyFont="1" applyAlignment="1">
      <alignment horizontal="center" vertical="center"/>
    </xf>
    <xf numFmtId="164" fontId="11" fillId="0" borderId="0" xfId="0" applyNumberFormat="1" applyFont="1"/>
    <xf numFmtId="165" fontId="18" fillId="0" borderId="0" xfId="0" applyNumberFormat="1" applyFont="1" applyAlignment="1">
      <alignment horizontal="center"/>
    </xf>
    <xf numFmtId="0" fontId="10" fillId="0" borderId="0" xfId="0" applyFont="1"/>
    <xf numFmtId="164" fontId="25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5" fontId="25" fillId="0" borderId="0" xfId="1" applyNumberFormat="1" applyFont="1" applyFill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/>
    <xf numFmtId="43" fontId="25" fillId="0" borderId="0" xfId="1" applyFont="1" applyFill="1" applyBorder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165" fontId="18" fillId="0" borderId="0" xfId="0" applyNumberFormat="1" applyFont="1"/>
    <xf numFmtId="0" fontId="4" fillId="2" borderId="0" xfId="0" applyFont="1" applyFill="1"/>
    <xf numFmtId="0" fontId="7" fillId="3" borderId="6" xfId="0" applyFont="1" applyFill="1" applyBorder="1" applyAlignment="1">
      <alignment horizontal="center" vertical="center"/>
    </xf>
    <xf numFmtId="0" fontId="30" fillId="3" borderId="19" xfId="1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8" fillId="0" borderId="11" xfId="3" applyNumberFormat="1" applyFont="1" applyBorder="1"/>
    <xf numFmtId="164" fontId="8" fillId="0" borderId="12" xfId="3" applyNumberFormat="1" applyFont="1" applyBorder="1"/>
    <xf numFmtId="49" fontId="8" fillId="0" borderId="11" xfId="0" applyNumberFormat="1" applyFont="1" applyBorder="1"/>
    <xf numFmtId="49" fontId="8" fillId="0" borderId="11" xfId="0" applyNumberFormat="1" applyFont="1" applyBorder="1" applyAlignment="1">
      <alignment horizontal="left" indent="1"/>
    </xf>
    <xf numFmtId="0" fontId="10" fillId="0" borderId="11" xfId="0" applyFont="1" applyBorder="1" applyAlignment="1">
      <alignment horizontal="left" indent="2"/>
    </xf>
    <xf numFmtId="49" fontId="8" fillId="4" borderId="11" xfId="3" applyNumberFormat="1" applyFont="1" applyFill="1" applyBorder="1" applyAlignment="1">
      <alignment horizontal="left" indent="3"/>
    </xf>
    <xf numFmtId="164" fontId="8" fillId="4" borderId="11" xfId="2" applyNumberFormat="1" applyFont="1" applyFill="1" applyBorder="1"/>
    <xf numFmtId="43" fontId="8" fillId="4" borderId="11" xfId="1" applyFont="1" applyFill="1" applyBorder="1"/>
    <xf numFmtId="49" fontId="8" fillId="0" borderId="11" xfId="0" applyNumberFormat="1" applyFont="1" applyBorder="1" applyAlignment="1">
      <alignment horizontal="left" indent="2"/>
    </xf>
    <xf numFmtId="164" fontId="10" fillId="0" borderId="11" xfId="0" applyNumberFormat="1" applyFont="1" applyBorder="1" applyAlignment="1">
      <alignment horizontal="left" indent="3"/>
    </xf>
    <xf numFmtId="164" fontId="10" fillId="2" borderId="11" xfId="10" applyNumberFormat="1" applyFont="1" applyFill="1" applyBorder="1"/>
    <xf numFmtId="164" fontId="10" fillId="0" borderId="11" xfId="10" applyNumberFormat="1" applyFont="1" applyBorder="1"/>
    <xf numFmtId="164" fontId="10" fillId="0" borderId="12" xfId="10" applyNumberFormat="1" applyFont="1" applyBorder="1"/>
    <xf numFmtId="43" fontId="10" fillId="0" borderId="11" xfId="1" applyFont="1" applyFill="1" applyBorder="1" applyProtection="1"/>
    <xf numFmtId="49" fontId="8" fillId="0" borderId="11" xfId="3" applyNumberFormat="1" applyFont="1" applyBorder="1" applyAlignment="1">
      <alignment horizontal="left"/>
    </xf>
    <xf numFmtId="164" fontId="8" fillId="2" borderId="12" xfId="3" applyNumberFormat="1" applyFont="1" applyFill="1" applyBorder="1"/>
    <xf numFmtId="49" fontId="8" fillId="0" borderId="11" xfId="0" applyNumberFormat="1" applyFont="1" applyBorder="1" applyAlignment="1">
      <alignment horizontal="left"/>
    </xf>
    <xf numFmtId="49" fontId="8" fillId="0" borderId="11" xfId="11" applyNumberFormat="1" applyFont="1" applyBorder="1" applyAlignment="1">
      <alignment horizontal="left" indent="1"/>
    </xf>
    <xf numFmtId="164" fontId="8" fillId="2" borderId="12" xfId="11" applyNumberFormat="1" applyFont="1" applyFill="1" applyBorder="1"/>
    <xf numFmtId="164" fontId="8" fillId="0" borderId="12" xfId="11" applyNumberFormat="1" applyFont="1" applyBorder="1"/>
    <xf numFmtId="49" fontId="10" fillId="2" borderId="11" xfId="10" applyNumberFormat="1" applyFont="1" applyFill="1" applyBorder="1" applyAlignment="1">
      <alignment horizontal="left" indent="3"/>
    </xf>
    <xf numFmtId="164" fontId="10" fillId="2" borderId="12" xfId="11" applyNumberFormat="1" applyFont="1" applyFill="1" applyBorder="1"/>
    <xf numFmtId="164" fontId="10" fillId="0" borderId="12" xfId="11" applyNumberFormat="1" applyFont="1" applyBorder="1"/>
    <xf numFmtId="43" fontId="10" fillId="0" borderId="11" xfId="1" applyFont="1" applyBorder="1"/>
    <xf numFmtId="49" fontId="10" fillId="2" borderId="11" xfId="2" applyNumberFormat="1" applyFont="1" applyFill="1" applyBorder="1" applyAlignment="1">
      <alignment horizontal="left" indent="3"/>
    </xf>
    <xf numFmtId="49" fontId="8" fillId="0" borderId="11" xfId="0" applyNumberFormat="1" applyFont="1" applyBorder="1" applyAlignment="1">
      <alignment horizontal="left" indent="3"/>
    </xf>
    <xf numFmtId="49" fontId="11" fillId="0" borderId="11" xfId="0" applyNumberFormat="1" applyFont="1" applyBorder="1" applyAlignment="1">
      <alignment horizontal="left" indent="4"/>
    </xf>
    <xf numFmtId="164" fontId="11" fillId="0" borderId="11" xfId="10" applyNumberFormat="1" applyFont="1" applyBorder="1"/>
    <xf numFmtId="164" fontId="11" fillId="0" borderId="11" xfId="2" applyNumberFormat="1" applyFont="1" applyBorder="1"/>
    <xf numFmtId="164" fontId="11" fillId="0" borderId="12" xfId="3" applyNumberFormat="1" applyFont="1" applyBorder="1"/>
    <xf numFmtId="49" fontId="10" fillId="0" borderId="11" xfId="3" applyNumberFormat="1" applyFont="1" applyBorder="1" applyAlignment="1">
      <alignment horizontal="left" indent="5"/>
    </xf>
    <xf numFmtId="164" fontId="10" fillId="0" borderId="12" xfId="3" applyNumberFormat="1" applyFont="1" applyBorder="1"/>
    <xf numFmtId="49" fontId="10" fillId="0" borderId="11" xfId="0" applyNumberFormat="1" applyFont="1" applyBorder="1" applyAlignment="1">
      <alignment horizontal="left" indent="4"/>
    </xf>
    <xf numFmtId="165" fontId="10" fillId="0" borderId="11" xfId="1" applyNumberFormat="1" applyFont="1" applyFill="1" applyBorder="1" applyProtection="1"/>
    <xf numFmtId="49" fontId="8" fillId="2" borderId="11" xfId="0" applyNumberFormat="1" applyFont="1" applyFill="1" applyBorder="1" applyAlignment="1">
      <alignment horizontal="left" indent="3"/>
    </xf>
    <xf numFmtId="49" fontId="10" fillId="2" borderId="11" xfId="0" applyNumberFormat="1" applyFont="1" applyFill="1" applyBorder="1" applyAlignment="1">
      <alignment horizontal="left" indent="4"/>
    </xf>
    <xf numFmtId="43" fontId="10" fillId="2" borderId="11" xfId="1" applyFont="1" applyFill="1" applyBorder="1"/>
    <xf numFmtId="49" fontId="8" fillId="0" borderId="11" xfId="0" applyNumberFormat="1" applyFont="1" applyBorder="1" applyAlignment="1">
      <alignment horizontal="left" vertical="center" indent="2"/>
    </xf>
    <xf numFmtId="43" fontId="8" fillId="0" borderId="11" xfId="1" applyFont="1" applyBorder="1"/>
    <xf numFmtId="49" fontId="10" fillId="0" borderId="11" xfId="0" applyNumberFormat="1" applyFont="1" applyBorder="1" applyAlignment="1">
      <alignment horizontal="left" indent="3"/>
    </xf>
    <xf numFmtId="43" fontId="10" fillId="0" borderId="12" xfId="1" applyFont="1" applyBorder="1"/>
    <xf numFmtId="164" fontId="18" fillId="2" borderId="11" xfId="0" applyNumberFormat="1" applyFont="1" applyFill="1" applyBorder="1"/>
    <xf numFmtId="164" fontId="18" fillId="0" borderId="11" xfId="0" applyNumberFormat="1" applyFont="1" applyBorder="1"/>
    <xf numFmtId="164" fontId="18" fillId="0" borderId="12" xfId="0" applyNumberFormat="1" applyFont="1" applyBorder="1"/>
    <xf numFmtId="164" fontId="11" fillId="2" borderId="11" xfId="2" applyNumberFormat="1" applyFont="1" applyFill="1" applyBorder="1"/>
    <xf numFmtId="49" fontId="18" fillId="0" borderId="11" xfId="3" applyNumberFormat="1" applyFont="1" applyBorder="1" applyAlignment="1">
      <alignment horizontal="left" indent="3"/>
    </xf>
    <xf numFmtId="164" fontId="18" fillId="0" borderId="11" xfId="2" applyNumberFormat="1" applyFont="1" applyBorder="1"/>
    <xf numFmtId="49" fontId="31" fillId="0" borderId="11" xfId="3" applyNumberFormat="1" applyFont="1" applyBorder="1" applyAlignment="1">
      <alignment horizontal="left" indent="2"/>
    </xf>
    <xf numFmtId="164" fontId="31" fillId="2" borderId="11" xfId="2" applyNumberFormat="1" applyFont="1" applyFill="1" applyBorder="1"/>
    <xf numFmtId="164" fontId="31" fillId="0" borderId="11" xfId="2" applyNumberFormat="1" applyFont="1" applyBorder="1"/>
    <xf numFmtId="49" fontId="10" fillId="0" borderId="11" xfId="3" applyNumberFormat="1" applyFont="1" applyBorder="1" applyAlignment="1">
      <alignment horizontal="left" indent="2"/>
    </xf>
    <xf numFmtId="49" fontId="10" fillId="0" borderId="11" xfId="11" applyNumberFormat="1" applyFont="1" applyBorder="1" applyAlignment="1">
      <alignment horizontal="left" indent="1"/>
    </xf>
    <xf numFmtId="49" fontId="7" fillId="3" borderId="19" xfId="0" applyNumberFormat="1" applyFont="1" applyFill="1" applyBorder="1" applyAlignment="1">
      <alignment vertical="center"/>
    </xf>
    <xf numFmtId="164" fontId="7" fillId="3" borderId="19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vertical="center"/>
    </xf>
    <xf numFmtId="164" fontId="8" fillId="2" borderId="11" xfId="0" applyNumberFormat="1" applyFont="1" applyFill="1" applyBorder="1"/>
    <xf numFmtId="164" fontId="8" fillId="0" borderId="11" xfId="0" applyNumberFormat="1" applyFont="1" applyBorder="1"/>
    <xf numFmtId="164" fontId="8" fillId="0" borderId="12" xfId="0" applyNumberFormat="1" applyFont="1" applyBorder="1"/>
    <xf numFmtId="49" fontId="32" fillId="0" borderId="11" xfId="0" applyNumberFormat="1" applyFont="1" applyBorder="1" applyAlignment="1">
      <alignment horizontal="left"/>
    </xf>
    <xf numFmtId="164" fontId="32" fillId="2" borderId="11" xfId="0" applyNumberFormat="1" applyFont="1" applyFill="1" applyBorder="1"/>
    <xf numFmtId="164" fontId="32" fillId="0" borderId="12" xfId="0" applyNumberFormat="1" applyFont="1" applyBorder="1"/>
    <xf numFmtId="49" fontId="10" fillId="0" borderId="11" xfId="0" applyNumberFormat="1" applyFont="1" applyBorder="1" applyAlignment="1">
      <alignment horizontal="left" indent="1"/>
    </xf>
    <xf numFmtId="164" fontId="10" fillId="2" borderId="11" xfId="0" applyNumberFormat="1" applyFont="1" applyFill="1" applyBorder="1"/>
    <xf numFmtId="164" fontId="10" fillId="0" borderId="12" xfId="0" applyNumberFormat="1" applyFont="1" applyBorder="1"/>
    <xf numFmtId="164" fontId="10" fillId="0" borderId="11" xfId="0" applyNumberFormat="1" applyFont="1" applyBorder="1"/>
    <xf numFmtId="164" fontId="32" fillId="0" borderId="11" xfId="0" applyNumberFormat="1" applyFont="1" applyBorder="1"/>
    <xf numFmtId="49" fontId="31" fillId="0" borderId="11" xfId="0" applyNumberFormat="1" applyFont="1" applyBorder="1" applyAlignment="1">
      <alignment horizontal="left" indent="1"/>
    </xf>
    <xf numFmtId="164" fontId="31" fillId="2" borderId="11" xfId="0" applyNumberFormat="1" applyFont="1" applyFill="1" applyBorder="1"/>
    <xf numFmtId="164" fontId="31" fillId="0" borderId="11" xfId="0" applyNumberFormat="1" applyFont="1" applyBorder="1"/>
    <xf numFmtId="43" fontId="10" fillId="0" borderId="12" xfId="1" applyFont="1" applyFill="1" applyBorder="1" applyProtection="1"/>
    <xf numFmtId="164" fontId="31" fillId="0" borderId="12" xfId="0" applyNumberFormat="1" applyFont="1" applyBorder="1"/>
    <xf numFmtId="49" fontId="8" fillId="0" borderId="11" xfId="0" applyNumberFormat="1" applyFont="1" applyBorder="1" applyAlignment="1" applyProtection="1">
      <alignment horizontal="left" indent="2"/>
      <protection locked="0"/>
    </xf>
    <xf numFmtId="164" fontId="10" fillId="0" borderId="12" xfId="0" applyNumberFormat="1" applyFont="1" applyBorder="1" applyAlignment="1">
      <alignment horizontal="left" indent="3"/>
    </xf>
    <xf numFmtId="49" fontId="10" fillId="0" borderId="11" xfId="0" applyNumberFormat="1" applyFont="1" applyBorder="1" applyAlignment="1" applyProtection="1">
      <alignment horizontal="left" indent="2"/>
      <protection locked="0"/>
    </xf>
    <xf numFmtId="164" fontId="10" fillId="2" borderId="12" xfId="0" applyNumberFormat="1" applyFont="1" applyFill="1" applyBorder="1"/>
    <xf numFmtId="164" fontId="8" fillId="2" borderId="12" xfId="0" applyNumberFormat="1" applyFont="1" applyFill="1" applyBorder="1"/>
    <xf numFmtId="49" fontId="8" fillId="0" borderId="11" xfId="0" applyNumberFormat="1" applyFont="1" applyBorder="1" applyAlignment="1" applyProtection="1">
      <alignment horizontal="left" indent="3"/>
      <protection locked="0"/>
    </xf>
    <xf numFmtId="49" fontId="10" fillId="0" borderId="11" xfId="0" applyNumberFormat="1" applyFont="1" applyBorder="1" applyAlignment="1" applyProtection="1">
      <alignment horizontal="left" indent="4"/>
      <protection locked="0"/>
    </xf>
    <xf numFmtId="49" fontId="8" fillId="0" borderId="11" xfId="0" applyNumberFormat="1" applyFont="1" applyBorder="1" applyAlignment="1">
      <alignment horizontal="left" wrapText="1"/>
    </xf>
    <xf numFmtId="164" fontId="8" fillId="2" borderId="12" xfId="0" applyNumberFormat="1" applyFont="1" applyFill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164" fontId="8" fillId="0" borderId="11" xfId="2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left" vertical="center"/>
    </xf>
    <xf numFmtId="165" fontId="7" fillId="3" borderId="19" xfId="1" applyNumberFormat="1" applyFont="1" applyFill="1" applyBorder="1" applyAlignment="1">
      <alignment vertical="center"/>
    </xf>
    <xf numFmtId="164" fontId="7" fillId="3" borderId="19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49" fontId="8" fillId="0" borderId="10" xfId="0" applyNumberFormat="1" applyFont="1" applyBorder="1"/>
    <xf numFmtId="164" fontId="8" fillId="2" borderId="1" xfId="0" applyNumberFormat="1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5" fontId="8" fillId="0" borderId="12" xfId="1" applyNumberFormat="1" applyFont="1" applyFill="1" applyBorder="1" applyAlignment="1" applyProtection="1">
      <alignment vertical="center"/>
    </xf>
    <xf numFmtId="164" fontId="33" fillId="0" borderId="11" xfId="11" applyNumberFormat="1" applyFont="1" applyBorder="1"/>
    <xf numFmtId="164" fontId="10" fillId="2" borderId="11" xfId="0" applyNumberFormat="1" applyFont="1" applyFill="1" applyBorder="1" applyAlignment="1">
      <alignment vertical="center"/>
    </xf>
    <xf numFmtId="164" fontId="10" fillId="0" borderId="12" xfId="0" applyNumberFormat="1" applyFont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164" fontId="10" fillId="0" borderId="12" xfId="1" applyNumberFormat="1" applyFont="1" applyFill="1" applyBorder="1" applyAlignment="1" applyProtection="1">
      <alignment vertical="center"/>
    </xf>
    <xf numFmtId="49" fontId="10" fillId="0" borderId="10" xfId="0" applyNumberFormat="1" applyFont="1" applyBorder="1"/>
    <xf numFmtId="49" fontId="10" fillId="0" borderId="10" xfId="0" applyNumberFormat="1" applyFont="1" applyBorder="1" applyAlignment="1">
      <alignment horizontal="left"/>
    </xf>
    <xf numFmtId="43" fontId="10" fillId="0" borderId="12" xfId="1" applyFont="1" applyFill="1" applyBorder="1" applyAlignment="1" applyProtection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7" fillId="3" borderId="20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21" xfId="0" applyNumberFormat="1" applyFont="1" applyFill="1" applyBorder="1" applyAlignment="1">
      <alignment vertical="center"/>
    </xf>
    <xf numFmtId="49" fontId="11" fillId="5" borderId="19" xfId="0" applyNumberFormat="1" applyFont="1" applyFill="1" applyBorder="1" applyAlignment="1">
      <alignment vertical="center"/>
    </xf>
    <xf numFmtId="164" fontId="11" fillId="5" borderId="19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164" fontId="22" fillId="0" borderId="0" xfId="0" applyNumberFormat="1" applyFont="1"/>
    <xf numFmtId="166" fontId="25" fillId="0" borderId="0" xfId="0" applyNumberFormat="1" applyFont="1"/>
    <xf numFmtId="164" fontId="25" fillId="2" borderId="0" xfId="1" applyNumberFormat="1" applyFont="1" applyFill="1" applyAlignment="1">
      <alignment vertical="center"/>
    </xf>
    <xf numFmtId="166" fontId="18" fillId="0" borderId="0" xfId="0" applyNumberFormat="1" applyFont="1"/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5" fillId="0" borderId="0" xfId="0" applyFont="1"/>
    <xf numFmtId="43" fontId="18" fillId="0" borderId="0" xfId="0" applyNumberFormat="1" applyFont="1"/>
    <xf numFmtId="164" fontId="25" fillId="2" borderId="0" xfId="0" applyNumberFormat="1" applyFont="1" applyFill="1" applyAlignment="1">
      <alignment vertical="center"/>
    </xf>
    <xf numFmtId="49" fontId="10" fillId="0" borderId="11" xfId="10" applyNumberFormat="1" applyFont="1" applyBorder="1" applyAlignment="1">
      <alignment horizontal="left" indent="3"/>
    </xf>
    <xf numFmtId="49" fontId="11" fillId="0" borderId="11" xfId="0" applyNumberFormat="1" applyFont="1" applyBorder="1" applyAlignment="1">
      <alignment horizontal="left" indent="3"/>
    </xf>
    <xf numFmtId="49" fontId="10" fillId="0" borderId="11" xfId="2" applyNumberFormat="1" applyFont="1" applyBorder="1" applyAlignment="1">
      <alignment horizontal="left" indent="3"/>
    </xf>
    <xf numFmtId="165" fontId="10" fillId="0" borderId="11" xfId="1" applyNumberFormat="1" applyFont="1" applyFill="1" applyBorder="1"/>
    <xf numFmtId="165" fontId="8" fillId="0" borderId="11" xfId="1" applyNumberFormat="1" applyFont="1" applyFill="1" applyBorder="1" applyProtection="1"/>
    <xf numFmtId="49" fontId="7" fillId="3" borderId="2" xfId="0" applyNumberFormat="1" applyFont="1" applyFill="1" applyBorder="1" applyAlignment="1">
      <alignment vertical="center"/>
    </xf>
    <xf numFmtId="49" fontId="8" fillId="0" borderId="11" xfId="0" applyNumberFormat="1" applyFont="1" applyBorder="1" applyAlignment="1">
      <alignment horizontal="left" vertical="center" wrapText="1"/>
    </xf>
    <xf numFmtId="164" fontId="11" fillId="0" borderId="19" xfId="2" applyNumberFormat="1" applyFont="1" applyBorder="1" applyAlignment="1">
      <alignment vertical="center"/>
    </xf>
    <xf numFmtId="43" fontId="11" fillId="0" borderId="11" xfId="1" applyFont="1" applyBorder="1" applyAlignment="1">
      <alignment vertical="center"/>
    </xf>
    <xf numFmtId="49" fontId="7" fillId="3" borderId="22" xfId="0" applyNumberFormat="1" applyFont="1" applyFill="1" applyBorder="1" applyAlignment="1">
      <alignment vertical="center"/>
    </xf>
    <xf numFmtId="43" fontId="7" fillId="3" borderId="5" xfId="1" applyFont="1" applyFill="1" applyBorder="1" applyAlignment="1">
      <alignment vertical="center"/>
    </xf>
    <xf numFmtId="165" fontId="10" fillId="2" borderId="0" xfId="1" applyNumberFormat="1" applyFont="1" applyFill="1" applyAlignment="1">
      <alignment vertical="center"/>
    </xf>
    <xf numFmtId="164" fontId="10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7" fontId="0" fillId="0" borderId="0" xfId="1" applyNumberFormat="1" applyFont="1"/>
    <xf numFmtId="168" fontId="0" fillId="0" borderId="0" xfId="0" applyNumberFormat="1"/>
    <xf numFmtId="49" fontId="10" fillId="0" borderId="11" xfId="2" applyNumberFormat="1" applyFont="1" applyBorder="1" applyAlignment="1">
      <alignment horizontal="left" indent="5"/>
    </xf>
    <xf numFmtId="49" fontId="10" fillId="0" borderId="11" xfId="0" applyNumberFormat="1" applyFont="1" applyBorder="1" applyAlignment="1">
      <alignment horizontal="left" indent="5"/>
    </xf>
    <xf numFmtId="164" fontId="11" fillId="0" borderId="19" xfId="10" applyNumberFormat="1" applyFont="1" applyBorder="1" applyAlignment="1">
      <alignment vertical="center"/>
    </xf>
    <xf numFmtId="164" fontId="11" fillId="0" borderId="11" xfId="10" applyNumberFormat="1" applyFont="1" applyBorder="1" applyAlignment="1">
      <alignment vertical="center"/>
    </xf>
    <xf numFmtId="43" fontId="8" fillId="0" borderId="11" xfId="1" applyFont="1" applyBorder="1" applyAlignment="1">
      <alignment vertical="center"/>
    </xf>
    <xf numFmtId="49" fontId="7" fillId="3" borderId="0" xfId="0" applyNumberFormat="1" applyFont="1" applyFill="1" applyAlignment="1">
      <alignment vertical="center"/>
    </xf>
    <xf numFmtId="164" fontId="7" fillId="3" borderId="0" xfId="2" applyNumberFormat="1" applyFont="1" applyFill="1" applyAlignment="1">
      <alignment vertical="center"/>
    </xf>
  </cellXfs>
  <cellStyles count="12">
    <cellStyle name="Hipervínculo" xfId="6" builtinId="8"/>
    <cellStyle name="Millares" xfId="1" builtinId="3"/>
    <cellStyle name="Millares 20" xfId="7" xr:uid="{F80BBD93-F11C-4741-BB77-8B8F4753025B}"/>
    <cellStyle name="Normal" xfId="0" builtinId="0"/>
    <cellStyle name="Normal 10 2" xfId="8" xr:uid="{97BAE790-4D86-4407-B54A-DC8F1A1CCF28}"/>
    <cellStyle name="Normal 2 2 2" xfId="3" xr:uid="{1122E978-8A74-4E03-A19C-86E75D2FF42C}"/>
    <cellStyle name="Normal 2 2 2 2" xfId="11" xr:uid="{DDDDCF96-04C8-405A-AB9D-542B878A627E}"/>
    <cellStyle name="Normal 3" xfId="5" xr:uid="{788357BA-5628-42BD-9EC5-0FB7D247FCA6}"/>
    <cellStyle name="Normal_COMPARACION 2002-2001" xfId="2" xr:uid="{C1DDF911-0731-43C3-9017-6E6B4696C34F}"/>
    <cellStyle name="Normal_COMPARACION 2002-2001 2" xfId="10" xr:uid="{890DFA9C-7E82-4717-87BC-C66399D975CC}"/>
    <cellStyle name="Normal_Hoja4" xfId="4" xr:uid="{E2670944-A337-4A3C-A8EE-2AF88FFE65EB}"/>
    <cellStyle name="Normal_Hoja6" xfId="9" xr:uid="{CF19A7F8-738F-4302-B84D-EFD21508E5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AGOSTO%202025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AGOSTO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>
        <row r="11">
          <cell r="L11">
            <v>12908.9</v>
          </cell>
          <cell r="M11">
            <v>11313.6</v>
          </cell>
          <cell r="N11">
            <v>11933.5</v>
          </cell>
          <cell r="O11">
            <v>11986.6</v>
          </cell>
          <cell r="P11">
            <v>12744.3</v>
          </cell>
          <cell r="Q11">
            <v>10631.9</v>
          </cell>
          <cell r="R11">
            <v>9242</v>
          </cell>
          <cell r="S11">
            <v>10913.3</v>
          </cell>
        </row>
        <row r="12">
          <cell r="L12">
            <v>17302</v>
          </cell>
          <cell r="M12">
            <v>12300.8</v>
          </cell>
          <cell r="N12">
            <v>11863.2</v>
          </cell>
          <cell r="O12">
            <v>40824.800000000003</v>
          </cell>
          <cell r="P12">
            <v>21556.2</v>
          </cell>
          <cell r="Q12">
            <v>13687.3</v>
          </cell>
          <cell r="R12">
            <v>21721.8</v>
          </cell>
          <cell r="S12">
            <v>15323.6</v>
          </cell>
        </row>
        <row r="13">
          <cell r="L13">
            <v>9006.4</v>
          </cell>
          <cell r="M13">
            <v>4037.7</v>
          </cell>
          <cell r="N13">
            <v>3901.8</v>
          </cell>
          <cell r="O13">
            <v>6448.2</v>
          </cell>
          <cell r="P13">
            <v>6465.6</v>
          </cell>
          <cell r="Q13">
            <v>8149.9</v>
          </cell>
          <cell r="R13">
            <v>4850.1000000000004</v>
          </cell>
          <cell r="S13">
            <v>4835.8999999999996</v>
          </cell>
        </row>
        <row r="14">
          <cell r="L14">
            <v>232.5</v>
          </cell>
          <cell r="M14">
            <v>282.5</v>
          </cell>
          <cell r="N14">
            <v>262</v>
          </cell>
          <cell r="O14">
            <v>291.39999999999998</v>
          </cell>
          <cell r="P14">
            <v>407.1</v>
          </cell>
          <cell r="Q14">
            <v>282.10000000000002</v>
          </cell>
          <cell r="R14">
            <v>302.7</v>
          </cell>
          <cell r="S14">
            <v>318.2</v>
          </cell>
        </row>
        <row r="17">
          <cell r="L17">
            <v>133.5</v>
          </cell>
          <cell r="M17">
            <v>511.2</v>
          </cell>
          <cell r="N17">
            <v>2130.3000000000002</v>
          </cell>
          <cell r="O17">
            <v>232.5</v>
          </cell>
          <cell r="P17">
            <v>199.3</v>
          </cell>
          <cell r="Q17">
            <v>162.6</v>
          </cell>
          <cell r="R17">
            <v>150.6</v>
          </cell>
          <cell r="S17">
            <v>328.8</v>
          </cell>
        </row>
        <row r="18">
          <cell r="L18">
            <v>280.8</v>
          </cell>
          <cell r="M18">
            <v>144.80000000000001</v>
          </cell>
          <cell r="N18">
            <v>363.7</v>
          </cell>
          <cell r="O18">
            <v>4321.7</v>
          </cell>
          <cell r="P18">
            <v>361.2</v>
          </cell>
          <cell r="Q18">
            <v>273.5</v>
          </cell>
          <cell r="R18">
            <v>332</v>
          </cell>
          <cell r="S18">
            <v>311.7</v>
          </cell>
        </row>
        <row r="19">
          <cell r="L19">
            <v>1004.4</v>
          </cell>
          <cell r="M19">
            <v>1046.7</v>
          </cell>
          <cell r="N19">
            <v>1394.8</v>
          </cell>
          <cell r="O19">
            <v>1366.7</v>
          </cell>
          <cell r="P19">
            <v>1356.7</v>
          </cell>
          <cell r="Q19">
            <v>1420.5</v>
          </cell>
          <cell r="R19">
            <v>1286.7</v>
          </cell>
          <cell r="S19">
            <v>1249.5999999999999</v>
          </cell>
        </row>
        <row r="20">
          <cell r="L20">
            <v>222.1</v>
          </cell>
          <cell r="M20">
            <v>216.7</v>
          </cell>
          <cell r="N20">
            <v>220.1</v>
          </cell>
          <cell r="O20">
            <v>205</v>
          </cell>
          <cell r="P20">
            <v>213.7</v>
          </cell>
          <cell r="Q20">
            <v>201.8</v>
          </cell>
          <cell r="R20">
            <v>232.9</v>
          </cell>
          <cell r="S20">
            <v>216.1</v>
          </cell>
        </row>
        <row r="21">
          <cell r="L21">
            <v>1792.6</v>
          </cell>
          <cell r="M21">
            <v>1470.6</v>
          </cell>
          <cell r="N21">
            <v>1504</v>
          </cell>
          <cell r="O21">
            <v>1449.4</v>
          </cell>
          <cell r="P21">
            <v>1903.7</v>
          </cell>
          <cell r="Q21">
            <v>1471</v>
          </cell>
          <cell r="R21">
            <v>1550.9</v>
          </cell>
          <cell r="S21">
            <v>1948.5</v>
          </cell>
        </row>
        <row r="23">
          <cell r="L23">
            <v>195.9</v>
          </cell>
          <cell r="M23">
            <v>226.3</v>
          </cell>
          <cell r="N23">
            <v>333.6</v>
          </cell>
          <cell r="O23">
            <v>251.8</v>
          </cell>
          <cell r="P23">
            <v>300.89999999999998</v>
          </cell>
          <cell r="Q23">
            <v>297.39999999999998</v>
          </cell>
          <cell r="R23">
            <v>259.5</v>
          </cell>
          <cell r="S23">
            <v>312.5</v>
          </cell>
        </row>
        <row r="26">
          <cell r="L26">
            <v>21901.9</v>
          </cell>
          <cell r="M26">
            <v>17624.8</v>
          </cell>
          <cell r="N26">
            <v>16953.7</v>
          </cell>
          <cell r="O26">
            <v>18555.400000000001</v>
          </cell>
          <cell r="P26">
            <v>16861.400000000001</v>
          </cell>
          <cell r="Q26">
            <v>17399.099999999999</v>
          </cell>
          <cell r="R26">
            <v>17189.3</v>
          </cell>
          <cell r="S26">
            <v>18612.3</v>
          </cell>
        </row>
        <row r="27">
          <cell r="L27">
            <v>13284.3</v>
          </cell>
          <cell r="M27">
            <v>13018.4</v>
          </cell>
          <cell r="N27">
            <v>14741.7</v>
          </cell>
          <cell r="O27">
            <v>14306.8</v>
          </cell>
          <cell r="P27">
            <v>14275.6</v>
          </cell>
          <cell r="Q27">
            <v>13740.1</v>
          </cell>
          <cell r="R27">
            <v>15173.7</v>
          </cell>
          <cell r="S27">
            <v>14719.2</v>
          </cell>
        </row>
        <row r="29">
          <cell r="L29">
            <v>5006.6000000000004</v>
          </cell>
          <cell r="M29">
            <v>4257.3</v>
          </cell>
          <cell r="N29">
            <v>4350.6000000000004</v>
          </cell>
          <cell r="O29">
            <v>4448.3999999999996</v>
          </cell>
          <cell r="P29">
            <v>4942.8999999999996</v>
          </cell>
          <cell r="Q29">
            <v>4275.3999999999996</v>
          </cell>
          <cell r="R29">
            <v>5500</v>
          </cell>
          <cell r="S29">
            <v>3400</v>
          </cell>
        </row>
        <row r="30">
          <cell r="L30">
            <v>2957.2</v>
          </cell>
          <cell r="M30">
            <v>2520.6</v>
          </cell>
          <cell r="N30">
            <v>2544.4</v>
          </cell>
          <cell r="O30">
            <v>2598.6</v>
          </cell>
          <cell r="P30">
            <v>2876.1</v>
          </cell>
          <cell r="Q30">
            <v>2478.1999999999998</v>
          </cell>
          <cell r="R30">
            <v>3372.1</v>
          </cell>
          <cell r="S30">
            <v>2375.1</v>
          </cell>
        </row>
        <row r="33">
          <cell r="L33">
            <v>826.3</v>
          </cell>
          <cell r="M33">
            <v>817.4</v>
          </cell>
          <cell r="N33">
            <v>795.2</v>
          </cell>
          <cell r="O33">
            <v>810.5</v>
          </cell>
          <cell r="P33">
            <v>805.3</v>
          </cell>
          <cell r="Q33">
            <v>819.1</v>
          </cell>
          <cell r="R33">
            <v>816.7</v>
          </cell>
          <cell r="S33">
            <v>805.1</v>
          </cell>
        </row>
        <row r="34">
          <cell r="L34">
            <v>1205.7</v>
          </cell>
          <cell r="M34">
            <v>1144.0999999999999</v>
          </cell>
          <cell r="N34">
            <v>1132.9000000000001</v>
          </cell>
          <cell r="O34">
            <v>1408.1</v>
          </cell>
          <cell r="P34">
            <v>1550.6</v>
          </cell>
          <cell r="Q34">
            <v>1261.4000000000001</v>
          </cell>
          <cell r="R34">
            <v>1381.9</v>
          </cell>
          <cell r="S34">
            <v>1439.9</v>
          </cell>
        </row>
        <row r="37">
          <cell r="L37">
            <v>1839</v>
          </cell>
          <cell r="M37">
            <v>1973.2</v>
          </cell>
          <cell r="N37">
            <v>1885.9</v>
          </cell>
          <cell r="O37">
            <v>1649.7</v>
          </cell>
          <cell r="P37">
            <v>1897.5</v>
          </cell>
          <cell r="Q37">
            <v>1715.8</v>
          </cell>
          <cell r="R37">
            <v>2040.6</v>
          </cell>
          <cell r="S37">
            <v>1877.4</v>
          </cell>
        </row>
        <row r="38">
          <cell r="L38">
            <v>1196.2</v>
          </cell>
          <cell r="M38">
            <v>661.4</v>
          </cell>
          <cell r="N38">
            <v>67.099999999999994</v>
          </cell>
          <cell r="O38">
            <v>45.5</v>
          </cell>
          <cell r="P38">
            <v>47.2</v>
          </cell>
          <cell r="Q38">
            <v>41.4</v>
          </cell>
          <cell r="R38">
            <v>46.6</v>
          </cell>
          <cell r="S38">
            <v>40.799999999999997</v>
          </cell>
        </row>
        <row r="40">
          <cell r="L40">
            <v>12.5</v>
          </cell>
          <cell r="M40">
            <v>9.6</v>
          </cell>
          <cell r="N40">
            <v>15.9</v>
          </cell>
          <cell r="O40">
            <v>13.6</v>
          </cell>
          <cell r="P40">
            <v>14.4</v>
          </cell>
          <cell r="Q40">
            <v>13.1</v>
          </cell>
          <cell r="R40">
            <v>17</v>
          </cell>
          <cell r="S40">
            <v>11.7</v>
          </cell>
        </row>
        <row r="41">
          <cell r="C41">
            <v>25.2</v>
          </cell>
          <cell r="D41">
            <v>21.1</v>
          </cell>
          <cell r="E41">
            <v>19.899999999999999</v>
          </cell>
          <cell r="F41">
            <v>33.5</v>
          </cell>
          <cell r="G41">
            <v>19</v>
          </cell>
          <cell r="H41">
            <v>10.1</v>
          </cell>
          <cell r="I41">
            <v>12.4</v>
          </cell>
          <cell r="J41">
            <v>10.9</v>
          </cell>
          <cell r="L41">
            <v>10.6</v>
          </cell>
          <cell r="M41">
            <v>12.3</v>
          </cell>
          <cell r="N41">
            <v>8.3000000000000007</v>
          </cell>
          <cell r="O41">
            <v>7.2</v>
          </cell>
          <cell r="P41">
            <v>8.3000000000000007</v>
          </cell>
          <cell r="Q41">
            <v>4.3</v>
          </cell>
          <cell r="R41">
            <v>6.9</v>
          </cell>
          <cell r="S41">
            <v>8.9</v>
          </cell>
        </row>
        <row r="42">
          <cell r="L42">
            <v>98.2</v>
          </cell>
          <cell r="M42">
            <v>102.7</v>
          </cell>
          <cell r="N42">
            <v>105.4</v>
          </cell>
          <cell r="O42">
            <v>108.1</v>
          </cell>
          <cell r="P42">
            <v>106.2</v>
          </cell>
          <cell r="Q42">
            <v>103.8</v>
          </cell>
          <cell r="R42">
            <v>126.1</v>
          </cell>
          <cell r="S42">
            <v>103.6</v>
          </cell>
        </row>
        <row r="43">
          <cell r="L43">
            <v>35.200000000000003</v>
          </cell>
          <cell r="M43">
            <v>30.7</v>
          </cell>
          <cell r="N43">
            <v>33.4</v>
          </cell>
          <cell r="O43">
            <v>32.4</v>
          </cell>
          <cell r="P43">
            <v>34.5</v>
          </cell>
          <cell r="Q43">
            <v>33.9</v>
          </cell>
          <cell r="R43">
            <v>33.799999999999997</v>
          </cell>
          <cell r="S43">
            <v>32.799999999999997</v>
          </cell>
        </row>
        <row r="48">
          <cell r="L48">
            <v>4516.1000000000004</v>
          </cell>
          <cell r="M48">
            <v>4532.1000000000004</v>
          </cell>
          <cell r="N48">
            <v>4975.8</v>
          </cell>
          <cell r="O48">
            <v>4976.8</v>
          </cell>
          <cell r="P48">
            <v>4858.1000000000004</v>
          </cell>
          <cell r="Q48">
            <v>4709.8999999999996</v>
          </cell>
          <cell r="R48">
            <v>5598</v>
          </cell>
          <cell r="S48">
            <v>5342.3</v>
          </cell>
        </row>
        <row r="50">
          <cell r="L50">
            <v>1031.5</v>
          </cell>
          <cell r="M50">
            <v>980.4</v>
          </cell>
          <cell r="N50">
            <v>995.8</v>
          </cell>
          <cell r="O50">
            <v>1002.7</v>
          </cell>
          <cell r="P50">
            <v>863.8</v>
          </cell>
          <cell r="Q50">
            <v>828.7</v>
          </cell>
          <cell r="R50">
            <v>946.8</v>
          </cell>
          <cell r="S50">
            <v>1086.0999999999999</v>
          </cell>
        </row>
        <row r="51">
          <cell r="L51">
            <v>15.5</v>
          </cell>
          <cell r="M51">
            <v>14.5</v>
          </cell>
          <cell r="N51">
            <v>17.2</v>
          </cell>
          <cell r="O51">
            <v>14.1</v>
          </cell>
          <cell r="P51">
            <v>13.6</v>
          </cell>
          <cell r="Q51">
            <v>18</v>
          </cell>
          <cell r="R51">
            <v>18.100000000000001</v>
          </cell>
          <cell r="S51">
            <v>15.1</v>
          </cell>
        </row>
        <row r="53">
          <cell r="L53">
            <v>128.80000000000001</v>
          </cell>
          <cell r="M53">
            <v>132.5</v>
          </cell>
          <cell r="N53">
            <v>135.80000000000001</v>
          </cell>
          <cell r="O53">
            <v>123.6</v>
          </cell>
          <cell r="P53">
            <v>128.6</v>
          </cell>
          <cell r="Q53">
            <v>117.8</v>
          </cell>
          <cell r="R53">
            <v>140.69999999999999</v>
          </cell>
          <cell r="S53">
            <v>127.3</v>
          </cell>
        </row>
        <row r="54">
          <cell r="L54">
            <v>0.1</v>
          </cell>
          <cell r="M54">
            <v>1.9</v>
          </cell>
          <cell r="N54">
            <v>0.3</v>
          </cell>
          <cell r="O54">
            <v>1.2</v>
          </cell>
          <cell r="P54">
            <v>0.2</v>
          </cell>
          <cell r="Q54">
            <v>0.4</v>
          </cell>
          <cell r="R54">
            <v>0.4</v>
          </cell>
          <cell r="S54">
            <v>0.2</v>
          </cell>
        </row>
        <row r="55">
          <cell r="L55">
            <v>313.60000000000002</v>
          </cell>
          <cell r="M55">
            <v>352.4</v>
          </cell>
          <cell r="N55">
            <v>988.1</v>
          </cell>
          <cell r="O55">
            <v>329.6</v>
          </cell>
          <cell r="P55">
            <v>328.5</v>
          </cell>
          <cell r="Q55">
            <v>1196.0999999999999</v>
          </cell>
          <cell r="R55">
            <v>382</v>
          </cell>
          <cell r="S55">
            <v>331</v>
          </cell>
        </row>
        <row r="57">
          <cell r="O57">
            <v>1</v>
          </cell>
          <cell r="P57">
            <v>0</v>
          </cell>
          <cell r="Q57">
            <v>1.7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1086.2</v>
          </cell>
          <cell r="I60">
            <v>0</v>
          </cell>
          <cell r="J60">
            <v>0</v>
          </cell>
        </row>
        <row r="66">
          <cell r="L66">
            <v>98.2</v>
          </cell>
          <cell r="M66">
            <v>81.400000000000006</v>
          </cell>
          <cell r="N66">
            <v>83.6</v>
          </cell>
          <cell r="O66">
            <v>75.599999999999994</v>
          </cell>
          <cell r="P66">
            <v>82</v>
          </cell>
          <cell r="Q66">
            <v>70.400000000000006</v>
          </cell>
          <cell r="R66">
            <v>73.900000000000006</v>
          </cell>
          <cell r="S66">
            <v>73.099999999999994</v>
          </cell>
        </row>
        <row r="67">
          <cell r="C67">
            <v>2.2000000000000002</v>
          </cell>
          <cell r="D67">
            <v>28.5</v>
          </cell>
          <cell r="E67">
            <v>0</v>
          </cell>
          <cell r="F67">
            <v>20.8</v>
          </cell>
          <cell r="G67">
            <v>6.6</v>
          </cell>
          <cell r="H67">
            <v>7.4</v>
          </cell>
          <cell r="I67">
            <v>6.2</v>
          </cell>
          <cell r="J67">
            <v>52.7</v>
          </cell>
          <cell r="L67">
            <v>10.1</v>
          </cell>
          <cell r="M67">
            <v>36.5</v>
          </cell>
          <cell r="N67">
            <v>10</v>
          </cell>
          <cell r="O67">
            <v>12.5</v>
          </cell>
          <cell r="P67">
            <v>19.600000000000001</v>
          </cell>
          <cell r="Q67">
            <v>16.2</v>
          </cell>
          <cell r="R67">
            <v>8.1999999999999993</v>
          </cell>
          <cell r="S67">
            <v>4.3</v>
          </cell>
        </row>
        <row r="68">
          <cell r="C68">
            <v>202</v>
          </cell>
          <cell r="D68">
            <v>138.5</v>
          </cell>
          <cell r="E68">
            <v>8.5</v>
          </cell>
          <cell r="F68">
            <v>47.7</v>
          </cell>
          <cell r="G68">
            <v>316.89999999999998</v>
          </cell>
          <cell r="H68">
            <v>11.6</v>
          </cell>
          <cell r="I68">
            <v>111.8</v>
          </cell>
          <cell r="J68">
            <v>235.8</v>
          </cell>
          <cell r="L68">
            <v>22.2</v>
          </cell>
          <cell r="M68">
            <v>143.69999999999999</v>
          </cell>
          <cell r="N68">
            <v>78.8</v>
          </cell>
          <cell r="O68">
            <v>192.9</v>
          </cell>
          <cell r="P68">
            <v>0.7</v>
          </cell>
          <cell r="Q68">
            <v>211.2</v>
          </cell>
          <cell r="R68">
            <v>0.8</v>
          </cell>
          <cell r="S68">
            <v>0.2</v>
          </cell>
        </row>
        <row r="71">
          <cell r="L71">
            <v>9.6999999999999993</v>
          </cell>
          <cell r="M71">
            <v>7.2</v>
          </cell>
          <cell r="N71">
            <v>8.1</v>
          </cell>
          <cell r="O71">
            <v>21.4</v>
          </cell>
          <cell r="P71">
            <v>20.8</v>
          </cell>
          <cell r="Q71">
            <v>7.5</v>
          </cell>
          <cell r="R71">
            <v>7</v>
          </cell>
          <cell r="S71">
            <v>18.7</v>
          </cell>
        </row>
        <row r="72">
          <cell r="C72">
            <v>2881.9</v>
          </cell>
          <cell r="D72">
            <v>2610</v>
          </cell>
          <cell r="E72">
            <v>1912.5</v>
          </cell>
          <cell r="F72">
            <v>2520.6</v>
          </cell>
          <cell r="G72">
            <v>2067.8000000000002</v>
          </cell>
          <cell r="H72">
            <v>1727.5</v>
          </cell>
          <cell r="I72">
            <v>2189.1999999999998</v>
          </cell>
          <cell r="J72">
            <v>2946.3</v>
          </cell>
          <cell r="L72">
            <v>2166.8000000000002</v>
          </cell>
          <cell r="M72">
            <v>1998.9</v>
          </cell>
          <cell r="N72">
            <v>2050.4</v>
          </cell>
          <cell r="O72">
            <v>1959.5</v>
          </cell>
          <cell r="P72">
            <v>2655.8</v>
          </cell>
          <cell r="Q72">
            <v>2306.1999999999998</v>
          </cell>
          <cell r="R72">
            <v>2971.4</v>
          </cell>
          <cell r="S72">
            <v>3452.7</v>
          </cell>
        </row>
        <row r="75">
          <cell r="L75">
            <v>446.2</v>
          </cell>
        </row>
        <row r="76">
          <cell r="L76">
            <v>132.1</v>
          </cell>
          <cell r="M76">
            <v>94.1</v>
          </cell>
          <cell r="N76">
            <v>114.4</v>
          </cell>
          <cell r="O76">
            <v>103.9</v>
          </cell>
          <cell r="P76">
            <v>92.4</v>
          </cell>
          <cell r="Q76">
            <v>99.4</v>
          </cell>
          <cell r="R76">
            <v>117.7</v>
          </cell>
          <cell r="S76">
            <v>94.2</v>
          </cell>
        </row>
        <row r="77">
          <cell r="L77">
            <v>2.5</v>
          </cell>
          <cell r="M77">
            <v>2.4</v>
          </cell>
          <cell r="N77">
            <v>3</v>
          </cell>
          <cell r="O77">
            <v>2.6</v>
          </cell>
          <cell r="P77">
            <v>2.6</v>
          </cell>
          <cell r="Q77">
            <v>2.4</v>
          </cell>
          <cell r="R77">
            <v>2.8</v>
          </cell>
          <cell r="S77">
            <v>2.4</v>
          </cell>
        </row>
        <row r="79">
          <cell r="L79">
            <v>4.3</v>
          </cell>
          <cell r="M79">
            <v>3.4</v>
          </cell>
          <cell r="N79">
            <v>3.1</v>
          </cell>
          <cell r="O79">
            <v>4</v>
          </cell>
          <cell r="P79">
            <v>3.3</v>
          </cell>
          <cell r="R79">
            <v>3.6</v>
          </cell>
          <cell r="S79">
            <v>3.1</v>
          </cell>
        </row>
        <row r="84">
          <cell r="R84">
            <v>9923.9</v>
          </cell>
          <cell r="S84">
            <v>0</v>
          </cell>
        </row>
        <row r="85">
          <cell r="L85">
            <v>158.4</v>
          </cell>
          <cell r="M85">
            <v>25.1</v>
          </cell>
          <cell r="N85">
            <v>30.1</v>
          </cell>
          <cell r="O85">
            <v>30</v>
          </cell>
          <cell r="P85">
            <v>37.799999999999997</v>
          </cell>
          <cell r="Q85">
            <v>17.2</v>
          </cell>
          <cell r="R85">
            <v>0.1</v>
          </cell>
          <cell r="S85">
            <v>34.799999999999997</v>
          </cell>
        </row>
        <row r="89">
          <cell r="C89">
            <v>101</v>
          </cell>
          <cell r="D89">
            <v>70.400000000000006</v>
          </cell>
          <cell r="E89">
            <v>71</v>
          </cell>
          <cell r="F89">
            <v>76.099999999999994</v>
          </cell>
          <cell r="G89">
            <v>69.2</v>
          </cell>
          <cell r="H89">
            <v>70.099999999999994</v>
          </cell>
          <cell r="I89">
            <v>78</v>
          </cell>
          <cell r="J89">
            <v>73.8</v>
          </cell>
          <cell r="K89">
            <v>609.59999999999991</v>
          </cell>
          <cell r="L89">
            <v>88.7</v>
          </cell>
          <cell r="M89">
            <v>68.900000000000006</v>
          </cell>
          <cell r="N89">
            <v>85.4</v>
          </cell>
          <cell r="O89">
            <v>86.5</v>
          </cell>
          <cell r="P89">
            <v>84.3</v>
          </cell>
          <cell r="Q89">
            <v>80.900000000000006</v>
          </cell>
          <cell r="R89">
            <v>89</v>
          </cell>
          <cell r="S89">
            <v>86.3</v>
          </cell>
          <cell r="T89">
            <v>670</v>
          </cell>
        </row>
        <row r="91">
          <cell r="L91">
            <v>1014.3</v>
          </cell>
          <cell r="M91">
            <v>883.2</v>
          </cell>
          <cell r="N91">
            <v>810.1</v>
          </cell>
          <cell r="O91">
            <v>806.8</v>
          </cell>
          <cell r="P91">
            <v>984.6</v>
          </cell>
          <cell r="Q91">
            <v>735.5</v>
          </cell>
          <cell r="R91">
            <v>1010</v>
          </cell>
          <cell r="S91">
            <v>810.7</v>
          </cell>
        </row>
        <row r="92"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6">
          <cell r="L96">
            <v>0</v>
          </cell>
          <cell r="N96">
            <v>3.8</v>
          </cell>
          <cell r="O96">
            <v>0</v>
          </cell>
          <cell r="P96">
            <v>0</v>
          </cell>
          <cell r="Q96">
            <v>26.5</v>
          </cell>
          <cell r="R96">
            <v>0</v>
          </cell>
          <cell r="S96">
            <v>0</v>
          </cell>
        </row>
        <row r="97"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100">
          <cell r="L100">
            <v>319.5</v>
          </cell>
          <cell r="M100">
            <v>4.3</v>
          </cell>
          <cell r="N100">
            <v>59.7</v>
          </cell>
          <cell r="O100">
            <v>14.4</v>
          </cell>
          <cell r="P100">
            <v>0</v>
          </cell>
          <cell r="Q100">
            <v>24.9</v>
          </cell>
          <cell r="R100">
            <v>14.5</v>
          </cell>
          <cell r="S100">
            <v>0.8</v>
          </cell>
        </row>
        <row r="104">
          <cell r="L104">
            <v>24.9</v>
          </cell>
          <cell r="M104">
            <v>27.3</v>
          </cell>
          <cell r="N104">
            <v>0</v>
          </cell>
          <cell r="O104">
            <v>0</v>
          </cell>
          <cell r="P104">
            <v>120.2</v>
          </cell>
          <cell r="Q104">
            <v>135.19999999999999</v>
          </cell>
          <cell r="R104">
            <v>56.1</v>
          </cell>
          <cell r="S104">
            <v>0</v>
          </cell>
        </row>
        <row r="107"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9"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1"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20000</v>
          </cell>
          <cell r="S111">
            <v>0</v>
          </cell>
        </row>
        <row r="112">
          <cell r="L112">
            <v>0</v>
          </cell>
          <cell r="M112">
            <v>157488.79999999999</v>
          </cell>
          <cell r="N112">
            <v>0</v>
          </cell>
          <cell r="O112">
            <v>153.80000000000001</v>
          </cell>
          <cell r="P112">
            <v>103.1</v>
          </cell>
          <cell r="Q112">
            <v>0</v>
          </cell>
          <cell r="R112">
            <v>0</v>
          </cell>
          <cell r="S112">
            <v>0</v>
          </cell>
        </row>
        <row r="114"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L115">
            <v>15868.6</v>
          </cell>
          <cell r="M115">
            <v>4123.6000000000004</v>
          </cell>
          <cell r="N115">
            <v>4826.8999999999996</v>
          </cell>
          <cell r="O115">
            <v>25469.599999999999</v>
          </cell>
          <cell r="P115">
            <v>1169.4000000000001</v>
          </cell>
          <cell r="Q115">
            <v>511.3</v>
          </cell>
          <cell r="R115">
            <v>3307.7</v>
          </cell>
          <cell r="S115">
            <v>722.1</v>
          </cell>
        </row>
        <row r="118"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736.5</v>
          </cell>
          <cell r="S118">
            <v>0</v>
          </cell>
        </row>
        <row r="119"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1"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L123">
            <v>410.3</v>
          </cell>
          <cell r="M123">
            <v>13.8</v>
          </cell>
          <cell r="P123">
            <v>19.600000000000001</v>
          </cell>
          <cell r="Q123">
            <v>12.7</v>
          </cell>
          <cell r="R123">
            <v>211.7</v>
          </cell>
          <cell r="S123">
            <v>45.3</v>
          </cell>
        </row>
        <row r="126">
          <cell r="C126">
            <v>508.3</v>
          </cell>
          <cell r="D126">
            <v>467.6</v>
          </cell>
          <cell r="E126">
            <v>510.5</v>
          </cell>
          <cell r="F126">
            <v>513.9</v>
          </cell>
          <cell r="G126">
            <v>546.20000000000005</v>
          </cell>
          <cell r="H126">
            <v>498.2</v>
          </cell>
          <cell r="I126">
            <v>518.20000000000005</v>
          </cell>
          <cell r="L126">
            <v>538.29999999999995</v>
          </cell>
          <cell r="M126">
            <v>521</v>
          </cell>
        </row>
        <row r="129"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0.1</v>
          </cell>
        </row>
        <row r="130">
          <cell r="L130">
            <v>0</v>
          </cell>
        </row>
        <row r="132">
          <cell r="L132">
            <v>3.4</v>
          </cell>
          <cell r="M132">
            <v>4.0999999999999996</v>
          </cell>
          <cell r="N132">
            <v>4</v>
          </cell>
          <cell r="O132">
            <v>4.4000000000000004</v>
          </cell>
          <cell r="Q132">
            <v>4.2</v>
          </cell>
          <cell r="R132">
            <v>4.5</v>
          </cell>
          <cell r="S132">
            <v>3.8</v>
          </cell>
        </row>
        <row r="133">
          <cell r="C133">
            <v>75.099999999999994</v>
          </cell>
          <cell r="D133">
            <v>23.1</v>
          </cell>
          <cell r="L133">
            <v>81</v>
          </cell>
          <cell r="M133">
            <v>29.1</v>
          </cell>
          <cell r="N133">
            <v>69.400000000000006</v>
          </cell>
          <cell r="O133">
            <v>2190</v>
          </cell>
        </row>
        <row r="134">
          <cell r="C134">
            <v>1.7</v>
          </cell>
          <cell r="E134">
            <v>1.7</v>
          </cell>
          <cell r="F134">
            <v>1.7</v>
          </cell>
        </row>
        <row r="135">
          <cell r="L135">
            <v>17.100000000000001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4">
          <cell r="C34">
            <v>3412.1</v>
          </cell>
          <cell r="D34">
            <v>2945</v>
          </cell>
          <cell r="E34">
            <v>2090.6999999999998</v>
          </cell>
          <cell r="F34">
            <v>2773.3999999999996</v>
          </cell>
          <cell r="H34">
            <v>1901.4999999999998</v>
          </cell>
          <cell r="J34">
            <v>3442.1000000000004</v>
          </cell>
          <cell r="K34">
            <v>21719.9</v>
          </cell>
          <cell r="L34">
            <v>2406.3000000000002</v>
          </cell>
          <cell r="M34">
            <v>2341.2000000000003</v>
          </cell>
          <cell r="N34">
            <v>2385.4000000000005</v>
          </cell>
          <cell r="O34">
            <v>2426.1</v>
          </cell>
          <cell r="P34">
            <v>2935.2000000000007</v>
          </cell>
          <cell r="Q34">
            <v>2740.9</v>
          </cell>
          <cell r="S34">
            <v>3636</v>
          </cell>
          <cell r="T34">
            <v>22144.1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3B6E-33EA-4F06-9C2C-3B300390808F}">
  <dimension ref="A1:DY380"/>
  <sheetViews>
    <sheetView showGridLines="0" topLeftCell="A7" zoomScaleNormal="100" workbookViewId="0">
      <pane xSplit="2" ySplit="2" topLeftCell="C69" activePane="bottomRight" state="frozen"/>
      <selection activeCell="A7" sqref="A7"/>
      <selection pane="topRight" activeCell="C7" sqref="C7"/>
      <selection pane="bottomLeft" activeCell="A9" sqref="A9"/>
      <selection pane="bottomRight" activeCell="F90" sqref="F90"/>
    </sheetView>
  </sheetViews>
  <sheetFormatPr baseColWidth="10" defaultColWidth="11.42578125" defaultRowHeight="12.75"/>
  <cols>
    <col min="1" max="1" width="0.85546875" customWidth="1"/>
    <col min="2" max="2" width="66" customWidth="1"/>
    <col min="3" max="3" width="15.42578125" bestFit="1" customWidth="1"/>
    <col min="4" max="7" width="10.85546875" customWidth="1"/>
    <col min="8" max="8" width="11.5703125" bestFit="1" customWidth="1"/>
    <col min="9" max="9" width="11.5703125" customWidth="1"/>
    <col min="10" max="10" width="12.85546875" customWidth="1"/>
    <col min="11" max="11" width="11.85546875" style="108" customWidth="1"/>
    <col min="12" max="12" width="10.85546875" style="109" customWidth="1"/>
    <col min="13" max="14" width="11.28515625" style="109" customWidth="1"/>
    <col min="15" max="15" width="12.42578125" style="109" bestFit="1" customWidth="1"/>
    <col min="16" max="16" width="11.28515625" style="109" customWidth="1"/>
    <col min="17" max="19" width="13.85546875" style="109" customWidth="1"/>
    <col min="20" max="20" width="12.85546875" style="110" customWidth="1"/>
    <col min="21" max="22" width="11.28515625" style="111" customWidth="1"/>
    <col min="23" max="23" width="11.5703125" style="6" bestFit="1" customWidth="1"/>
    <col min="24" max="24" width="17.42578125" style="6" bestFit="1" customWidth="1"/>
    <col min="25" max="25" width="17.28515625" bestFit="1" customWidth="1"/>
  </cols>
  <sheetData>
    <row r="1" spans="1:24" ht="18" customHeight="1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4"/>
      <c r="U1" s="5"/>
      <c r="V1" s="5"/>
    </row>
    <row r="2" spans="1:24" ht="15.75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4" ht="15" customHeight="1">
      <c r="B3" s="8"/>
      <c r="C3" s="8"/>
      <c r="D3" s="8"/>
      <c r="E3" s="8"/>
      <c r="F3" s="8"/>
      <c r="G3" s="8"/>
      <c r="H3" s="8"/>
      <c r="I3" s="8"/>
      <c r="J3" s="8"/>
      <c r="K3" s="9"/>
      <c r="L3" s="10"/>
      <c r="M3" s="10"/>
      <c r="N3" s="10"/>
      <c r="O3" s="10"/>
      <c r="P3" s="10"/>
      <c r="Q3" s="10"/>
      <c r="R3" s="10"/>
      <c r="S3" s="10"/>
      <c r="T3" s="11"/>
      <c r="U3" s="12"/>
      <c r="V3" s="12"/>
    </row>
    <row r="4" spans="1:24" ht="18" customHeight="1">
      <c r="B4" s="13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4" ht="15.75" customHeight="1"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4" ht="14.25"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4" ht="20.25" customHeight="1">
      <c r="B7" s="15" t="s">
        <v>5</v>
      </c>
      <c r="C7" s="16">
        <v>2024</v>
      </c>
      <c r="D7" s="17"/>
      <c r="E7" s="17"/>
      <c r="F7" s="17"/>
      <c r="G7" s="17"/>
      <c r="H7" s="17"/>
      <c r="I7" s="18"/>
      <c r="J7" s="18"/>
      <c r="K7" s="15">
        <v>2024</v>
      </c>
      <c r="L7" s="16">
        <v>2025</v>
      </c>
      <c r="M7" s="17"/>
      <c r="N7" s="17"/>
      <c r="O7" s="17"/>
      <c r="P7" s="17"/>
      <c r="Q7" s="17"/>
      <c r="R7" s="18"/>
      <c r="S7" s="18"/>
      <c r="T7" s="15">
        <v>2025</v>
      </c>
      <c r="U7" s="19" t="s">
        <v>6</v>
      </c>
      <c r="V7" s="20"/>
    </row>
    <row r="8" spans="1:24" ht="24" customHeight="1" thickBot="1">
      <c r="B8" s="21"/>
      <c r="C8" s="22" t="s">
        <v>7</v>
      </c>
      <c r="D8" s="22" t="s">
        <v>8</v>
      </c>
      <c r="E8" s="22" t="s">
        <v>9</v>
      </c>
      <c r="F8" s="22" t="s">
        <v>10</v>
      </c>
      <c r="G8" s="22" t="s">
        <v>11</v>
      </c>
      <c r="H8" s="22" t="s">
        <v>12</v>
      </c>
      <c r="I8" s="22" t="s">
        <v>13</v>
      </c>
      <c r="J8" s="22" t="s">
        <v>14</v>
      </c>
      <c r="K8" s="23"/>
      <c r="L8" s="24" t="s">
        <v>7</v>
      </c>
      <c r="M8" s="24" t="s">
        <v>8</v>
      </c>
      <c r="N8" s="24" t="s">
        <v>9</v>
      </c>
      <c r="O8" s="24" t="s">
        <v>10</v>
      </c>
      <c r="P8" s="22" t="s">
        <v>11</v>
      </c>
      <c r="Q8" s="22" t="s">
        <v>12</v>
      </c>
      <c r="R8" s="22" t="s">
        <v>13</v>
      </c>
      <c r="S8" s="22" t="s">
        <v>14</v>
      </c>
      <c r="T8" s="23"/>
      <c r="U8" s="25" t="s">
        <v>15</v>
      </c>
      <c r="V8" s="26" t="s">
        <v>16</v>
      </c>
      <c r="X8" s="27"/>
    </row>
    <row r="9" spans="1:24" ht="18" customHeight="1" thickTop="1">
      <c r="B9" s="28" t="s">
        <v>17</v>
      </c>
      <c r="C9" s="29">
        <f t="shared" ref="C9:T9" si="0">+C10+C49+C57</f>
        <v>76588.39999999998</v>
      </c>
      <c r="D9" s="29">
        <f t="shared" si="0"/>
        <v>66251.200000000012</v>
      </c>
      <c r="E9" s="29">
        <f t="shared" si="0"/>
        <v>64829.2</v>
      </c>
      <c r="F9" s="29">
        <f t="shared" si="0"/>
        <v>94756.099999999991</v>
      </c>
      <c r="G9" s="29">
        <f>+G10+G49+G57</f>
        <v>67778.7</v>
      </c>
      <c r="H9" s="29">
        <f>+H10+H49+H57</f>
        <v>61757.19999999999</v>
      </c>
      <c r="I9" s="29">
        <f>+I10+I49+I57</f>
        <v>68864.000000000015</v>
      </c>
      <c r="J9" s="29">
        <f>+J10+J49+J57</f>
        <v>67168.799999999988</v>
      </c>
      <c r="K9" s="29">
        <f>+K10+K49+K57</f>
        <v>567993.59999999986</v>
      </c>
      <c r="L9" s="29">
        <f t="shared" si="0"/>
        <v>85307.199999999997</v>
      </c>
      <c r="M9" s="29">
        <f t="shared" si="0"/>
        <v>65990</v>
      </c>
      <c r="N9" s="29">
        <f t="shared" si="0"/>
        <v>67036.700000000012</v>
      </c>
      <c r="O9" s="29">
        <f t="shared" si="0"/>
        <v>102897.40000000001</v>
      </c>
      <c r="P9" s="29">
        <f t="shared" si="0"/>
        <v>80316</v>
      </c>
      <c r="Q9" s="29">
        <f t="shared" si="0"/>
        <v>70596.800000000003</v>
      </c>
      <c r="R9" s="29">
        <f t="shared" si="0"/>
        <v>76463.899999999994</v>
      </c>
      <c r="S9" s="29">
        <f t="shared" si="0"/>
        <v>70341.3</v>
      </c>
      <c r="T9" s="29">
        <f t="shared" si="0"/>
        <v>618949.30000000005</v>
      </c>
      <c r="U9" s="29">
        <f t="shared" ref="U9:U72" si="1">+T9-K9</f>
        <v>50955.700000000186</v>
      </c>
      <c r="V9" s="29">
        <f t="shared" ref="V9:V45" si="2">+U9/K9*100</f>
        <v>8.9711750273242874</v>
      </c>
      <c r="W9" s="27"/>
      <c r="X9" s="27"/>
    </row>
    <row r="10" spans="1:24" ht="18" customHeight="1">
      <c r="B10" s="30" t="s">
        <v>18</v>
      </c>
      <c r="C10" s="31">
        <f t="shared" ref="C10:S10" si="3">+C11+C16+C26+C44+C47+C48</f>
        <v>75360.999999999985</v>
      </c>
      <c r="D10" s="31">
        <f t="shared" si="3"/>
        <v>64587.100000000006</v>
      </c>
      <c r="E10" s="31">
        <f t="shared" si="3"/>
        <v>63500</v>
      </c>
      <c r="F10" s="31">
        <f t="shared" si="3"/>
        <v>93370.599999999991</v>
      </c>
      <c r="G10" s="31">
        <f t="shared" si="3"/>
        <v>66310.3</v>
      </c>
      <c r="H10" s="31">
        <f t="shared" si="3"/>
        <v>60535.799999999996</v>
      </c>
      <c r="I10" s="31">
        <f t="shared" si="3"/>
        <v>67526.000000000015</v>
      </c>
      <c r="J10" s="31">
        <f t="shared" si="3"/>
        <v>65485.19999999999</v>
      </c>
      <c r="K10" s="31">
        <f>+K11+K16+K26+K44+K47+K48</f>
        <v>556675.99999999988</v>
      </c>
      <c r="L10" s="31">
        <f t="shared" si="3"/>
        <v>83492.400000000009</v>
      </c>
      <c r="M10" s="31">
        <f t="shared" si="3"/>
        <v>64299</v>
      </c>
      <c r="N10" s="31">
        <f t="shared" si="3"/>
        <v>65444.700000000012</v>
      </c>
      <c r="O10" s="31">
        <f t="shared" si="3"/>
        <v>101262.70000000001</v>
      </c>
      <c r="P10" s="31">
        <f t="shared" si="3"/>
        <v>78642.8</v>
      </c>
      <c r="Q10" s="31">
        <f t="shared" si="3"/>
        <v>68958.899999999994</v>
      </c>
      <c r="R10" s="31">
        <f t="shared" si="3"/>
        <v>74658.2</v>
      </c>
      <c r="S10" s="31">
        <f t="shared" si="3"/>
        <v>68651.8</v>
      </c>
      <c r="T10" s="32">
        <f>+T11+T16+T26+T44+T47+T48</f>
        <v>605410.5</v>
      </c>
      <c r="U10" s="31">
        <f t="shared" si="1"/>
        <v>48734.500000000116</v>
      </c>
      <c r="V10" s="31">
        <f t="shared" si="2"/>
        <v>8.7545538158641882</v>
      </c>
      <c r="W10" s="27"/>
      <c r="X10" s="27"/>
    </row>
    <row r="11" spans="1:24" ht="18" customHeight="1">
      <c r="B11" s="30" t="s">
        <v>19</v>
      </c>
      <c r="C11" s="31">
        <f t="shared" ref="C11:L11" si="4">SUM(C12:C15)</f>
        <v>33787.200000000004</v>
      </c>
      <c r="D11" s="31">
        <f t="shared" ref="D11:G11" si="5">SUM(D12:D15)</f>
        <v>28997.600000000002</v>
      </c>
      <c r="E11" s="31">
        <f t="shared" si="5"/>
        <v>26235.5</v>
      </c>
      <c r="F11" s="31">
        <f t="shared" si="5"/>
        <v>52144.800000000003</v>
      </c>
      <c r="G11" s="31">
        <f t="shared" si="5"/>
        <v>28995.4</v>
      </c>
      <c r="H11" s="31">
        <f>SUM(H12:H15)</f>
        <v>26678.799999999999</v>
      </c>
      <c r="I11" s="31">
        <f>SUM(I12:I15)</f>
        <v>31649.1</v>
      </c>
      <c r="J11" s="31">
        <f>SUM(J12:J15)</f>
        <v>28727.4</v>
      </c>
      <c r="K11" s="31">
        <f>SUM(K12:K15)</f>
        <v>257215.8</v>
      </c>
      <c r="L11" s="31">
        <f t="shared" si="4"/>
        <v>39449.800000000003</v>
      </c>
      <c r="M11" s="31">
        <f t="shared" ref="M11:S11" si="6">SUM(M12:M15)</f>
        <v>27934.600000000002</v>
      </c>
      <c r="N11" s="31">
        <f t="shared" si="6"/>
        <v>27960.5</v>
      </c>
      <c r="O11" s="31">
        <f t="shared" si="6"/>
        <v>59551</v>
      </c>
      <c r="P11" s="31">
        <f t="shared" si="6"/>
        <v>41173.199999999997</v>
      </c>
      <c r="Q11" s="31">
        <f t="shared" si="6"/>
        <v>32751.199999999997</v>
      </c>
      <c r="R11" s="31">
        <f t="shared" si="6"/>
        <v>36116.6</v>
      </c>
      <c r="S11" s="31">
        <f t="shared" si="6"/>
        <v>31391.000000000004</v>
      </c>
      <c r="T11" s="32">
        <f>SUM(T12:T15)</f>
        <v>296327.89999999997</v>
      </c>
      <c r="U11" s="31">
        <f t="shared" si="1"/>
        <v>39112.099999999977</v>
      </c>
      <c r="V11" s="31">
        <f t="shared" si="2"/>
        <v>15.205947690616197</v>
      </c>
      <c r="W11" s="27"/>
      <c r="X11" s="27"/>
    </row>
    <row r="12" spans="1:24" ht="18" customHeight="1">
      <c r="B12" s="33" t="s">
        <v>20</v>
      </c>
      <c r="C12" s="34">
        <v>11648</v>
      </c>
      <c r="D12" s="34">
        <v>10213.799999999999</v>
      </c>
      <c r="E12" s="34">
        <v>9585.4</v>
      </c>
      <c r="F12" s="34">
        <v>10858.6</v>
      </c>
      <c r="G12" s="34">
        <v>10904.2</v>
      </c>
      <c r="H12" s="34">
        <v>9130.1</v>
      </c>
      <c r="I12" s="34">
        <v>8562.7000000000007</v>
      </c>
      <c r="J12" s="34">
        <v>8963.7000000000007</v>
      </c>
      <c r="K12" s="34">
        <f>SUM(C12:J12)</f>
        <v>79866.5</v>
      </c>
      <c r="L12" s="34">
        <f>+[1]PP!L11</f>
        <v>12908.9</v>
      </c>
      <c r="M12" s="34">
        <f>+[1]PP!M11</f>
        <v>11313.6</v>
      </c>
      <c r="N12" s="34">
        <f>+[1]PP!N11</f>
        <v>11933.5</v>
      </c>
      <c r="O12" s="34">
        <f>+[1]PP!O11</f>
        <v>11986.6</v>
      </c>
      <c r="P12" s="34">
        <f>+[1]PP!P11</f>
        <v>12744.3</v>
      </c>
      <c r="Q12" s="34">
        <f>+[1]PP!Q11</f>
        <v>10631.9</v>
      </c>
      <c r="R12" s="34">
        <f>+[1]PP!R11</f>
        <v>9242</v>
      </c>
      <c r="S12" s="34">
        <f>+[1]PP!S11</f>
        <v>10913.3</v>
      </c>
      <c r="T12" s="35">
        <f>SUM(L12:S12)</f>
        <v>91674.099999999991</v>
      </c>
      <c r="U12" s="34">
        <f t="shared" si="1"/>
        <v>11807.599999999991</v>
      </c>
      <c r="V12" s="34">
        <f t="shared" si="2"/>
        <v>14.784171085498915</v>
      </c>
      <c r="W12" s="27"/>
      <c r="X12" s="27"/>
    </row>
    <row r="13" spans="1:24" ht="18" customHeight="1">
      <c r="B13" s="33" t="s">
        <v>21</v>
      </c>
      <c r="C13" s="34">
        <v>12491.3</v>
      </c>
      <c r="D13" s="34">
        <v>14806.1</v>
      </c>
      <c r="E13" s="34">
        <v>11688.1</v>
      </c>
      <c r="F13" s="34">
        <v>35827.4</v>
      </c>
      <c r="G13" s="34">
        <v>11062.1</v>
      </c>
      <c r="H13" s="34">
        <v>11699.5</v>
      </c>
      <c r="I13" s="34">
        <v>16789.099999999999</v>
      </c>
      <c r="J13" s="34">
        <v>11811.5</v>
      </c>
      <c r="K13" s="34">
        <f t="shared" ref="K13:K14" si="7">SUM(C13:J13)</f>
        <v>126175.1</v>
      </c>
      <c r="L13" s="34">
        <f>+[1]PP!L12</f>
        <v>17302</v>
      </c>
      <c r="M13" s="34">
        <f>+[1]PP!M12</f>
        <v>12300.8</v>
      </c>
      <c r="N13" s="34">
        <f>+[1]PP!N12</f>
        <v>11863.2</v>
      </c>
      <c r="O13" s="34">
        <f>+[1]PP!O12</f>
        <v>40824.800000000003</v>
      </c>
      <c r="P13" s="34">
        <f>+[1]PP!P12</f>
        <v>21556.2</v>
      </c>
      <c r="Q13" s="34">
        <f>+[1]PP!Q12</f>
        <v>13687.3</v>
      </c>
      <c r="R13" s="34">
        <f>+[1]PP!R12</f>
        <v>21721.8</v>
      </c>
      <c r="S13" s="34">
        <f>+[1]PP!S12</f>
        <v>15323.6</v>
      </c>
      <c r="T13" s="35">
        <f t="shared" ref="T13:T14" si="8">SUM(L13:S13)</f>
        <v>154579.70000000001</v>
      </c>
      <c r="U13" s="34">
        <f t="shared" si="1"/>
        <v>28404.600000000006</v>
      </c>
      <c r="V13" s="34">
        <f t="shared" si="2"/>
        <v>22.512048732277609</v>
      </c>
      <c r="W13" s="27"/>
      <c r="X13" s="27"/>
    </row>
    <row r="14" spans="1:24" ht="18" customHeight="1">
      <c r="B14" s="33" t="s">
        <v>22</v>
      </c>
      <c r="C14" s="34">
        <v>9395.6</v>
      </c>
      <c r="D14" s="34">
        <v>3826.2</v>
      </c>
      <c r="E14" s="34">
        <v>4821.7</v>
      </c>
      <c r="F14" s="34">
        <v>5219.8</v>
      </c>
      <c r="G14" s="34">
        <v>6756</v>
      </c>
      <c r="H14" s="34">
        <v>5569.2</v>
      </c>
      <c r="I14" s="34">
        <v>6058.4</v>
      </c>
      <c r="J14" s="34">
        <v>7760.5</v>
      </c>
      <c r="K14" s="34">
        <f t="shared" si="7"/>
        <v>49407.4</v>
      </c>
      <c r="L14" s="34">
        <f>+[1]PP!L13</f>
        <v>9006.4</v>
      </c>
      <c r="M14" s="34">
        <f>+[1]PP!M13</f>
        <v>4037.7</v>
      </c>
      <c r="N14" s="34">
        <f>+[1]PP!N13</f>
        <v>3901.8</v>
      </c>
      <c r="O14" s="34">
        <f>+[1]PP!O13</f>
        <v>6448.2</v>
      </c>
      <c r="P14" s="34">
        <f>+[1]PP!P13</f>
        <v>6465.6</v>
      </c>
      <c r="Q14" s="34">
        <f>+[1]PP!Q13</f>
        <v>8149.9</v>
      </c>
      <c r="R14" s="34">
        <f>+[1]PP!R13</f>
        <v>4850.1000000000004</v>
      </c>
      <c r="S14" s="34">
        <f>+[1]PP!S13</f>
        <v>4835.8999999999996</v>
      </c>
      <c r="T14" s="35">
        <f t="shared" si="8"/>
        <v>47695.6</v>
      </c>
      <c r="U14" s="34">
        <f t="shared" si="1"/>
        <v>-1711.8000000000029</v>
      </c>
      <c r="V14" s="34">
        <f t="shared" si="2"/>
        <v>-3.4646631881054311</v>
      </c>
      <c r="W14" s="27"/>
      <c r="X14" s="27"/>
    </row>
    <row r="15" spans="1:24" ht="18" customHeight="1">
      <c r="B15" s="33" t="s">
        <v>23</v>
      </c>
      <c r="C15" s="34">
        <v>252.3</v>
      </c>
      <c r="D15" s="34">
        <v>151.5</v>
      </c>
      <c r="E15" s="34">
        <v>140.30000000000001</v>
      </c>
      <c r="F15" s="34">
        <v>239</v>
      </c>
      <c r="G15" s="34">
        <v>273.10000000000002</v>
      </c>
      <c r="H15" s="34">
        <v>280</v>
      </c>
      <c r="I15" s="34">
        <v>238.9</v>
      </c>
      <c r="J15" s="34">
        <v>191.7</v>
      </c>
      <c r="K15" s="34">
        <f>SUM(C15:J15)</f>
        <v>1766.8000000000002</v>
      </c>
      <c r="L15" s="34">
        <f>+[1]PP!L14</f>
        <v>232.5</v>
      </c>
      <c r="M15" s="34">
        <f>+[1]PP!M14</f>
        <v>282.5</v>
      </c>
      <c r="N15" s="34">
        <f>+[1]PP!N14</f>
        <v>262</v>
      </c>
      <c r="O15" s="34">
        <f>+[1]PP!O14</f>
        <v>291.39999999999998</v>
      </c>
      <c r="P15" s="34">
        <f>+[1]PP!P14</f>
        <v>407.1</v>
      </c>
      <c r="Q15" s="34">
        <f>+[1]PP!Q14</f>
        <v>282.10000000000002</v>
      </c>
      <c r="R15" s="34">
        <f>+[1]PP!R14</f>
        <v>302.7</v>
      </c>
      <c r="S15" s="34">
        <f>+[1]PP!S14</f>
        <v>318.2</v>
      </c>
      <c r="T15" s="35">
        <f>SUM(L15:S15)</f>
        <v>2378.4999999999995</v>
      </c>
      <c r="U15" s="34">
        <f t="shared" si="1"/>
        <v>611.69999999999936</v>
      </c>
      <c r="V15" s="34">
        <f t="shared" si="2"/>
        <v>34.621915327145082</v>
      </c>
      <c r="W15" s="27"/>
      <c r="X15" s="27"/>
    </row>
    <row r="16" spans="1:24" ht="18" customHeight="1">
      <c r="B16" s="30" t="s">
        <v>24</v>
      </c>
      <c r="C16" s="31">
        <f t="shared" ref="C16:S16" si="9">+C17+C25</f>
        <v>3217.7000000000003</v>
      </c>
      <c r="D16" s="31">
        <f t="shared" si="9"/>
        <v>3868.3999999999996</v>
      </c>
      <c r="E16" s="31">
        <f t="shared" si="9"/>
        <v>4933.1999999999989</v>
      </c>
      <c r="F16" s="31">
        <f t="shared" si="9"/>
        <v>7803.7999999999984</v>
      </c>
      <c r="G16" s="31">
        <f t="shared" si="9"/>
        <v>4123.8</v>
      </c>
      <c r="H16" s="31">
        <f t="shared" si="9"/>
        <v>3534.3</v>
      </c>
      <c r="I16" s="31">
        <f t="shared" si="9"/>
        <v>3690.6</v>
      </c>
      <c r="J16" s="31">
        <f t="shared" si="9"/>
        <v>4258.7</v>
      </c>
      <c r="K16" s="31">
        <f>+K17+K25</f>
        <v>35430.499999999993</v>
      </c>
      <c r="L16" s="31">
        <f t="shared" si="9"/>
        <v>3853.7</v>
      </c>
      <c r="M16" s="31">
        <f t="shared" si="9"/>
        <v>3770.2000000000003</v>
      </c>
      <c r="N16" s="31">
        <f t="shared" si="9"/>
        <v>6252.2000000000016</v>
      </c>
      <c r="O16" s="31">
        <f t="shared" si="9"/>
        <v>8025.0999999999995</v>
      </c>
      <c r="P16" s="31">
        <f t="shared" si="9"/>
        <v>4554.5999999999995</v>
      </c>
      <c r="Q16" s="31">
        <f t="shared" si="9"/>
        <v>4043.5000000000005</v>
      </c>
      <c r="R16" s="31">
        <f t="shared" si="9"/>
        <v>3979.3</v>
      </c>
      <c r="S16" s="31">
        <f t="shared" si="9"/>
        <v>4519</v>
      </c>
      <c r="T16" s="32">
        <f>+T17+T25</f>
        <v>38997.600000000006</v>
      </c>
      <c r="U16" s="31">
        <f t="shared" si="1"/>
        <v>3567.1000000000131</v>
      </c>
      <c r="V16" s="31">
        <f t="shared" si="2"/>
        <v>10.067879369469846</v>
      </c>
      <c r="W16" s="27"/>
      <c r="X16" s="27"/>
    </row>
    <row r="17" spans="2:24" ht="18" customHeight="1">
      <c r="B17" s="36" t="s">
        <v>25</v>
      </c>
      <c r="C17" s="31">
        <f t="shared" ref="C17:S17" si="10">SUM(C18:C24)</f>
        <v>3070.3</v>
      </c>
      <c r="D17" s="31">
        <f t="shared" si="10"/>
        <v>3690.2999999999997</v>
      </c>
      <c r="E17" s="31">
        <f t="shared" si="10"/>
        <v>4726.2999999999993</v>
      </c>
      <c r="F17" s="31">
        <f t="shared" si="10"/>
        <v>7588.8999999999987</v>
      </c>
      <c r="G17" s="31">
        <f t="shared" si="10"/>
        <v>3913.7</v>
      </c>
      <c r="H17" s="31">
        <f t="shared" si="10"/>
        <v>3330.8</v>
      </c>
      <c r="I17" s="31">
        <f t="shared" si="10"/>
        <v>3487.7</v>
      </c>
      <c r="J17" s="31">
        <f t="shared" si="10"/>
        <v>4051.8999999999996</v>
      </c>
      <c r="K17" s="31">
        <f>SUM(K18:K24)</f>
        <v>33859.899999999994</v>
      </c>
      <c r="L17" s="31">
        <f t="shared" si="10"/>
        <v>3657.7999999999997</v>
      </c>
      <c r="M17" s="31">
        <f t="shared" si="10"/>
        <v>3543.9</v>
      </c>
      <c r="N17" s="31">
        <f t="shared" si="10"/>
        <v>5918.6000000000013</v>
      </c>
      <c r="O17" s="31">
        <f t="shared" si="10"/>
        <v>7773.2999999999993</v>
      </c>
      <c r="P17" s="31">
        <f t="shared" si="10"/>
        <v>4253.7</v>
      </c>
      <c r="Q17" s="31">
        <f t="shared" si="10"/>
        <v>3746.1000000000004</v>
      </c>
      <c r="R17" s="31">
        <f t="shared" si="10"/>
        <v>3719.8</v>
      </c>
      <c r="S17" s="31">
        <f t="shared" si="10"/>
        <v>4206.5</v>
      </c>
      <c r="T17" s="32">
        <f>SUM(T18:T24)</f>
        <v>36819.700000000004</v>
      </c>
      <c r="U17" s="31">
        <f t="shared" si="1"/>
        <v>2959.8000000000102</v>
      </c>
      <c r="V17" s="31">
        <f t="shared" si="2"/>
        <v>8.7413134710971097</v>
      </c>
      <c r="W17" s="27"/>
      <c r="X17" s="27"/>
    </row>
    <row r="18" spans="2:24" ht="18" customHeight="1">
      <c r="B18" s="37" t="s">
        <v>26</v>
      </c>
      <c r="C18" s="34">
        <v>163.69999999999999</v>
      </c>
      <c r="D18" s="34">
        <v>486.5</v>
      </c>
      <c r="E18" s="34">
        <v>1757.6</v>
      </c>
      <c r="F18" s="34">
        <v>271.39999999999998</v>
      </c>
      <c r="G18" s="34">
        <v>200.3</v>
      </c>
      <c r="H18" s="34">
        <v>140.1</v>
      </c>
      <c r="I18" s="34">
        <v>156.9</v>
      </c>
      <c r="J18" s="34">
        <v>313</v>
      </c>
      <c r="K18" s="34">
        <f>SUM(C18:J18)</f>
        <v>3489.5000000000005</v>
      </c>
      <c r="L18" s="34">
        <f>+[1]PP!L17</f>
        <v>133.5</v>
      </c>
      <c r="M18" s="34">
        <f>+[1]PP!M17</f>
        <v>511.2</v>
      </c>
      <c r="N18" s="34">
        <f>+[1]PP!N17</f>
        <v>2130.3000000000002</v>
      </c>
      <c r="O18" s="34">
        <f>+[1]PP!O17</f>
        <v>232.5</v>
      </c>
      <c r="P18" s="34">
        <f>+[1]PP!P17</f>
        <v>199.3</v>
      </c>
      <c r="Q18" s="34">
        <f>+[1]PP!Q17</f>
        <v>162.6</v>
      </c>
      <c r="R18" s="34">
        <f>+[1]PP!R17</f>
        <v>150.6</v>
      </c>
      <c r="S18" s="34">
        <f>+[1]PP!S17</f>
        <v>328.8</v>
      </c>
      <c r="T18" s="35">
        <f>SUM(L18:S18)</f>
        <v>3848.8</v>
      </c>
      <c r="U18" s="34">
        <f t="shared" si="1"/>
        <v>359.29999999999973</v>
      </c>
      <c r="V18" s="34">
        <f t="shared" si="2"/>
        <v>10.2966040980083</v>
      </c>
      <c r="W18" s="27"/>
      <c r="X18" s="27"/>
    </row>
    <row r="19" spans="2:24" ht="18" customHeight="1">
      <c r="B19" s="37" t="s">
        <v>27</v>
      </c>
      <c r="C19" s="34">
        <v>330</v>
      </c>
      <c r="D19" s="34">
        <v>207.4</v>
      </c>
      <c r="E19" s="34">
        <v>184.7</v>
      </c>
      <c r="F19" s="34">
        <v>4032.4</v>
      </c>
      <c r="G19" s="34">
        <v>384.1</v>
      </c>
      <c r="H19" s="34">
        <v>286</v>
      </c>
      <c r="I19" s="34">
        <v>330.5</v>
      </c>
      <c r="J19" s="34">
        <v>144.5</v>
      </c>
      <c r="K19" s="34">
        <f t="shared" ref="K19:K23" si="11">SUM(C19:J19)</f>
        <v>5899.6</v>
      </c>
      <c r="L19" s="34">
        <f>+[1]PP!L18</f>
        <v>280.8</v>
      </c>
      <c r="M19" s="34">
        <f>+[1]PP!M18</f>
        <v>144.80000000000001</v>
      </c>
      <c r="N19" s="34">
        <f>+[1]PP!N18</f>
        <v>363.7</v>
      </c>
      <c r="O19" s="34">
        <f>+[1]PP!O18</f>
        <v>4321.7</v>
      </c>
      <c r="P19" s="34">
        <f>+[1]PP!P18</f>
        <v>361.2</v>
      </c>
      <c r="Q19" s="34">
        <f>+[1]PP!Q18</f>
        <v>273.5</v>
      </c>
      <c r="R19" s="34">
        <f>+[1]PP!R18</f>
        <v>332</v>
      </c>
      <c r="S19" s="34">
        <f>+[1]PP!S18</f>
        <v>311.7</v>
      </c>
      <c r="T19" s="35">
        <f t="shared" ref="T19:T22" si="12">SUM(L19:S19)</f>
        <v>6389.4</v>
      </c>
      <c r="U19" s="34">
        <f t="shared" si="1"/>
        <v>489.79999999999927</v>
      </c>
      <c r="V19" s="34">
        <f t="shared" si="2"/>
        <v>8.3022577801884747</v>
      </c>
      <c r="W19" s="27"/>
      <c r="X19" s="27"/>
    </row>
    <row r="20" spans="2:24" ht="18" customHeight="1">
      <c r="B20" s="37" t="s">
        <v>28</v>
      </c>
      <c r="C20" s="34">
        <v>960</v>
      </c>
      <c r="D20" s="34">
        <v>1157.2</v>
      </c>
      <c r="E20" s="34">
        <v>1093.0999999999999</v>
      </c>
      <c r="F20" s="34">
        <v>1127</v>
      </c>
      <c r="G20" s="34">
        <v>1220</v>
      </c>
      <c r="H20" s="34">
        <v>1165.4000000000001</v>
      </c>
      <c r="I20" s="34">
        <v>1269.3</v>
      </c>
      <c r="J20" s="34">
        <v>1190.0999999999999</v>
      </c>
      <c r="K20" s="34">
        <f t="shared" si="11"/>
        <v>9182.0999999999985</v>
      </c>
      <c r="L20" s="34">
        <f>+[1]PP!L19</f>
        <v>1004.4</v>
      </c>
      <c r="M20" s="34">
        <f>+[1]PP!M19</f>
        <v>1046.7</v>
      </c>
      <c r="N20" s="34">
        <f>+[1]PP!N19</f>
        <v>1394.8</v>
      </c>
      <c r="O20" s="34">
        <f>+[1]PP!O19</f>
        <v>1366.7</v>
      </c>
      <c r="P20" s="34">
        <f>+[1]PP!P19</f>
        <v>1356.7</v>
      </c>
      <c r="Q20" s="34">
        <f>+[1]PP!Q19</f>
        <v>1420.5</v>
      </c>
      <c r="R20" s="34">
        <f>+[1]PP!R19</f>
        <v>1286.7</v>
      </c>
      <c r="S20" s="34">
        <f>+[1]PP!S19</f>
        <v>1249.5999999999999</v>
      </c>
      <c r="T20" s="35">
        <f t="shared" si="12"/>
        <v>10126.1</v>
      </c>
      <c r="U20" s="34">
        <f t="shared" si="1"/>
        <v>944.00000000000182</v>
      </c>
      <c r="V20" s="34">
        <f t="shared" si="2"/>
        <v>10.280872567277658</v>
      </c>
      <c r="W20" s="27"/>
      <c r="X20" s="27"/>
    </row>
    <row r="21" spans="2:24" ht="18" customHeight="1">
      <c r="B21" s="37" t="s">
        <v>29</v>
      </c>
      <c r="C21" s="34">
        <v>215.2</v>
      </c>
      <c r="D21" s="34">
        <v>203.6</v>
      </c>
      <c r="E21" s="34">
        <v>203.9</v>
      </c>
      <c r="F21" s="34">
        <v>200.9</v>
      </c>
      <c r="G21" s="34">
        <v>203.5</v>
      </c>
      <c r="H21" s="34">
        <v>189.4</v>
      </c>
      <c r="I21" s="34">
        <v>209.1</v>
      </c>
      <c r="J21" s="34">
        <v>196.8</v>
      </c>
      <c r="K21" s="34">
        <f t="shared" si="11"/>
        <v>1622.3999999999999</v>
      </c>
      <c r="L21" s="34">
        <f>+[1]PP!L20</f>
        <v>222.1</v>
      </c>
      <c r="M21" s="34">
        <f>+[1]PP!M20</f>
        <v>216.7</v>
      </c>
      <c r="N21" s="34">
        <f>+[1]PP!N20</f>
        <v>220.1</v>
      </c>
      <c r="O21" s="34">
        <f>+[1]PP!O20</f>
        <v>205</v>
      </c>
      <c r="P21" s="34">
        <f>+[1]PP!P20</f>
        <v>213.7</v>
      </c>
      <c r="Q21" s="34">
        <f>+[1]PP!Q20</f>
        <v>201.8</v>
      </c>
      <c r="R21" s="34">
        <f>+[1]PP!R20</f>
        <v>232.9</v>
      </c>
      <c r="S21" s="34">
        <f>+[1]PP!S20</f>
        <v>216.1</v>
      </c>
      <c r="T21" s="35">
        <f t="shared" si="12"/>
        <v>1728.3999999999999</v>
      </c>
      <c r="U21" s="34">
        <f t="shared" si="1"/>
        <v>106</v>
      </c>
      <c r="V21" s="34">
        <f t="shared" si="2"/>
        <v>6.5335305719921104</v>
      </c>
      <c r="W21" s="27"/>
      <c r="X21" s="27"/>
    </row>
    <row r="22" spans="2:24" ht="18" customHeight="1">
      <c r="B22" s="37" t="s">
        <v>30</v>
      </c>
      <c r="C22" s="34">
        <v>96.4</v>
      </c>
      <c r="D22" s="34">
        <v>147</v>
      </c>
      <c r="E22" s="34">
        <v>97.7</v>
      </c>
      <c r="F22" s="34">
        <v>104.9</v>
      </c>
      <c r="G22" s="34">
        <v>130</v>
      </c>
      <c r="H22" s="34">
        <v>123.3</v>
      </c>
      <c r="I22" s="34">
        <v>85.5</v>
      </c>
      <c r="J22" s="34">
        <v>89</v>
      </c>
      <c r="K22" s="34">
        <f t="shared" si="11"/>
        <v>873.8</v>
      </c>
      <c r="L22" s="34">
        <v>97.5</v>
      </c>
      <c r="M22" s="34">
        <v>99.5</v>
      </c>
      <c r="N22" s="34">
        <v>91.1</v>
      </c>
      <c r="O22" s="34">
        <v>120.1</v>
      </c>
      <c r="P22" s="34">
        <v>93.9</v>
      </c>
      <c r="Q22" s="34">
        <v>111.4</v>
      </c>
      <c r="R22" s="34">
        <v>80.7</v>
      </c>
      <c r="S22" s="34">
        <v>91</v>
      </c>
      <c r="T22" s="35">
        <f t="shared" si="12"/>
        <v>785.2</v>
      </c>
      <c r="U22" s="34">
        <f t="shared" si="1"/>
        <v>-88.599999999999909</v>
      </c>
      <c r="V22" s="34">
        <f t="shared" si="2"/>
        <v>-10.139620050354763</v>
      </c>
      <c r="W22" s="27"/>
      <c r="X22" s="27"/>
    </row>
    <row r="23" spans="2:24" ht="18" customHeight="1">
      <c r="B23" s="38" t="s">
        <v>31</v>
      </c>
      <c r="C23" s="34">
        <v>1257.9000000000001</v>
      </c>
      <c r="D23" s="34">
        <v>1418.1</v>
      </c>
      <c r="E23" s="34">
        <v>1202.8</v>
      </c>
      <c r="F23" s="34">
        <v>1667.6</v>
      </c>
      <c r="G23" s="34">
        <v>1679.8</v>
      </c>
      <c r="H23" s="34">
        <v>1365.9</v>
      </c>
      <c r="I23" s="34">
        <v>1348.4</v>
      </c>
      <c r="J23" s="34">
        <v>1711.5</v>
      </c>
      <c r="K23" s="34">
        <f t="shared" si="11"/>
        <v>11652</v>
      </c>
      <c r="L23" s="34">
        <f>+[1]PP!L21</f>
        <v>1792.6</v>
      </c>
      <c r="M23" s="34">
        <f>+[1]PP!M21</f>
        <v>1470.6</v>
      </c>
      <c r="N23" s="34">
        <f>+[1]PP!N21</f>
        <v>1504</v>
      </c>
      <c r="O23" s="34">
        <f>+[1]PP!O21</f>
        <v>1449.4</v>
      </c>
      <c r="P23" s="34">
        <f>+[1]PP!P21</f>
        <v>1903.7</v>
      </c>
      <c r="Q23" s="34">
        <f>+[1]PP!Q21</f>
        <v>1471</v>
      </c>
      <c r="R23" s="34">
        <f>+[1]PP!R21</f>
        <v>1550.9</v>
      </c>
      <c r="S23" s="34">
        <f>+[1]PP!S21</f>
        <v>1948.5</v>
      </c>
      <c r="T23" s="35">
        <f>SUM(L23:S23)</f>
        <v>13090.699999999999</v>
      </c>
      <c r="U23" s="34">
        <f t="shared" si="1"/>
        <v>1438.6999999999989</v>
      </c>
      <c r="V23" s="34">
        <f t="shared" si="2"/>
        <v>12.347236525918289</v>
      </c>
      <c r="W23" s="27"/>
      <c r="X23" s="27"/>
    </row>
    <row r="24" spans="2:24" ht="18" customHeight="1">
      <c r="B24" s="38" t="s">
        <v>32</v>
      </c>
      <c r="C24" s="34">
        <v>47.1</v>
      </c>
      <c r="D24" s="34">
        <v>70.5</v>
      </c>
      <c r="E24" s="34">
        <v>186.5</v>
      </c>
      <c r="F24" s="34">
        <v>184.7</v>
      </c>
      <c r="G24" s="34">
        <v>96</v>
      </c>
      <c r="H24" s="34">
        <v>60.7</v>
      </c>
      <c r="I24" s="34">
        <v>88</v>
      </c>
      <c r="J24" s="34">
        <v>407</v>
      </c>
      <c r="K24" s="34">
        <f>SUM(C24:J24)</f>
        <v>1140.5</v>
      </c>
      <c r="L24" s="34">
        <v>126.9</v>
      </c>
      <c r="M24" s="34">
        <v>54.4</v>
      </c>
      <c r="N24" s="34">
        <v>214.6</v>
      </c>
      <c r="O24" s="34">
        <v>77.900000000000006</v>
      </c>
      <c r="P24" s="34">
        <v>125.2</v>
      </c>
      <c r="Q24" s="34">
        <v>105.3</v>
      </c>
      <c r="R24" s="34">
        <v>86</v>
      </c>
      <c r="S24" s="34">
        <v>60.8</v>
      </c>
      <c r="T24" s="35">
        <f>SUM(L24:S24)</f>
        <v>851.09999999999991</v>
      </c>
      <c r="U24" s="34">
        <f t="shared" si="1"/>
        <v>-289.40000000000009</v>
      </c>
      <c r="V24" s="34">
        <f t="shared" si="2"/>
        <v>-25.374835598421754</v>
      </c>
      <c r="W24" s="27"/>
      <c r="X24" s="27"/>
    </row>
    <row r="25" spans="2:24" ht="18" customHeight="1">
      <c r="B25" s="36" t="s">
        <v>33</v>
      </c>
      <c r="C25" s="31">
        <v>147.4</v>
      </c>
      <c r="D25" s="31">
        <v>178.1</v>
      </c>
      <c r="E25" s="31">
        <v>206.9</v>
      </c>
      <c r="F25" s="31">
        <v>214.9</v>
      </c>
      <c r="G25" s="31">
        <v>210.1</v>
      </c>
      <c r="H25" s="31">
        <v>203.5</v>
      </c>
      <c r="I25" s="31">
        <v>202.9</v>
      </c>
      <c r="J25" s="31">
        <v>206.8</v>
      </c>
      <c r="K25" s="31">
        <f>SUM(C25:J25)</f>
        <v>1570.6000000000001</v>
      </c>
      <c r="L25" s="31">
        <f>+[1]PP!L23</f>
        <v>195.9</v>
      </c>
      <c r="M25" s="31">
        <f>+[1]PP!M23</f>
        <v>226.3</v>
      </c>
      <c r="N25" s="31">
        <f>+[1]PP!N23</f>
        <v>333.6</v>
      </c>
      <c r="O25" s="31">
        <f>+[1]PP!O23</f>
        <v>251.8</v>
      </c>
      <c r="P25" s="31">
        <f>+[1]PP!P23</f>
        <v>300.89999999999998</v>
      </c>
      <c r="Q25" s="31">
        <f>+[1]PP!Q23</f>
        <v>297.39999999999998</v>
      </c>
      <c r="R25" s="31">
        <f>+[1]PP!R23</f>
        <v>259.5</v>
      </c>
      <c r="S25" s="31">
        <f>+[1]PP!S23</f>
        <v>312.5</v>
      </c>
      <c r="T25" s="32">
        <f>SUM(L25:S25)</f>
        <v>2177.9</v>
      </c>
      <c r="U25" s="31">
        <f t="shared" si="1"/>
        <v>607.29999999999995</v>
      </c>
      <c r="V25" s="31">
        <f t="shared" si="2"/>
        <v>38.666751559913401</v>
      </c>
      <c r="W25" s="27"/>
      <c r="X25" s="27"/>
    </row>
    <row r="26" spans="2:24" ht="18" customHeight="1">
      <c r="B26" s="30" t="s">
        <v>34</v>
      </c>
      <c r="C26" s="31">
        <f t="shared" ref="C26:J26" si="13">+C27+C29+C38+C43</f>
        <v>37198.299999999996</v>
      </c>
      <c r="D26" s="31">
        <f t="shared" si="13"/>
        <v>30618.800000000003</v>
      </c>
      <c r="E26" s="31">
        <f t="shared" si="13"/>
        <v>31221.4</v>
      </c>
      <c r="F26" s="31">
        <f t="shared" si="13"/>
        <v>32220.299999999996</v>
      </c>
      <c r="G26" s="31">
        <f t="shared" si="13"/>
        <v>32220.5</v>
      </c>
      <c r="H26" s="31">
        <f t="shared" si="13"/>
        <v>29344.9</v>
      </c>
      <c r="I26" s="31">
        <f t="shared" si="13"/>
        <v>31105.4</v>
      </c>
      <c r="J26" s="31">
        <f t="shared" si="13"/>
        <v>31395.8</v>
      </c>
      <c r="K26" s="31">
        <f>+K27+K29+K38+K43</f>
        <v>255325.40000000002</v>
      </c>
      <c r="L26" s="31">
        <f t="shared" ref="L26:S26" si="14">+L27+L29+L38+L43</f>
        <v>39028.5</v>
      </c>
      <c r="M26" s="31">
        <f t="shared" si="14"/>
        <v>31479.399999999998</v>
      </c>
      <c r="N26" s="31">
        <f t="shared" si="14"/>
        <v>30100.100000000002</v>
      </c>
      <c r="O26" s="31">
        <f t="shared" si="14"/>
        <v>32559.100000000002</v>
      </c>
      <c r="P26" s="31">
        <f t="shared" si="14"/>
        <v>31922.300000000003</v>
      </c>
      <c r="Q26" s="31">
        <f t="shared" si="14"/>
        <v>31217.3</v>
      </c>
      <c r="R26" s="31">
        <f t="shared" si="14"/>
        <v>33474.400000000001</v>
      </c>
      <c r="S26" s="31">
        <f t="shared" si="14"/>
        <v>31528.2</v>
      </c>
      <c r="T26" s="32">
        <f>+T27+T29+T38+T43</f>
        <v>261309.30000000002</v>
      </c>
      <c r="U26" s="31">
        <f t="shared" si="1"/>
        <v>5983.8999999999942</v>
      </c>
      <c r="V26" s="31">
        <f t="shared" si="2"/>
        <v>2.3436367866260048</v>
      </c>
      <c r="W26" s="27"/>
      <c r="X26" s="27"/>
    </row>
    <row r="27" spans="2:24" ht="18" customHeight="1">
      <c r="B27" s="36" t="s">
        <v>35</v>
      </c>
      <c r="C27" s="31">
        <f t="shared" ref="C27:S27" si="15">+C28</f>
        <v>21797.8</v>
      </c>
      <c r="D27" s="31">
        <f t="shared" si="15"/>
        <v>17100.7</v>
      </c>
      <c r="E27" s="31">
        <f t="shared" si="15"/>
        <v>16961.599999999999</v>
      </c>
      <c r="F27" s="31">
        <f t="shared" si="15"/>
        <v>18373.099999999999</v>
      </c>
      <c r="G27" s="31">
        <f t="shared" si="15"/>
        <v>16997.3</v>
      </c>
      <c r="H27" s="31">
        <f t="shared" si="15"/>
        <v>16427</v>
      </c>
      <c r="I27" s="31">
        <f t="shared" si="15"/>
        <v>16493.3</v>
      </c>
      <c r="J27" s="31">
        <f t="shared" si="15"/>
        <v>17110.400000000001</v>
      </c>
      <c r="K27" s="31">
        <f>+K28</f>
        <v>141261.20000000001</v>
      </c>
      <c r="L27" s="31">
        <f t="shared" si="15"/>
        <v>21901.9</v>
      </c>
      <c r="M27" s="31">
        <f t="shared" si="15"/>
        <v>17624.8</v>
      </c>
      <c r="N27" s="31">
        <f t="shared" si="15"/>
        <v>16953.7</v>
      </c>
      <c r="O27" s="31">
        <f t="shared" si="15"/>
        <v>18555.400000000001</v>
      </c>
      <c r="P27" s="31">
        <f t="shared" si="15"/>
        <v>16861.400000000001</v>
      </c>
      <c r="Q27" s="31">
        <f t="shared" si="15"/>
        <v>17399.099999999999</v>
      </c>
      <c r="R27" s="31">
        <f t="shared" si="15"/>
        <v>17189.3</v>
      </c>
      <c r="S27" s="31">
        <f t="shared" si="15"/>
        <v>18612.3</v>
      </c>
      <c r="T27" s="32">
        <f>+T28</f>
        <v>145097.9</v>
      </c>
      <c r="U27" s="31">
        <f t="shared" si="1"/>
        <v>3836.6999999999825</v>
      </c>
      <c r="V27" s="31">
        <f t="shared" si="2"/>
        <v>2.7160324278711934</v>
      </c>
      <c r="W27" s="27"/>
      <c r="X27" s="27"/>
    </row>
    <row r="28" spans="2:24" ht="18" customHeight="1">
      <c r="B28" s="39" t="s">
        <v>36</v>
      </c>
      <c r="C28" s="34">
        <v>21797.8</v>
      </c>
      <c r="D28" s="34">
        <v>17100.7</v>
      </c>
      <c r="E28" s="34">
        <v>16961.599999999999</v>
      </c>
      <c r="F28" s="34">
        <v>18373.099999999999</v>
      </c>
      <c r="G28" s="34">
        <v>16997.3</v>
      </c>
      <c r="H28" s="34">
        <v>16427</v>
      </c>
      <c r="I28" s="34">
        <v>16493.3</v>
      </c>
      <c r="J28" s="34">
        <v>17110.400000000001</v>
      </c>
      <c r="K28" s="34">
        <f>SUM(C28:J28)</f>
        <v>141261.20000000001</v>
      </c>
      <c r="L28" s="34">
        <f>+[1]PP!L26</f>
        <v>21901.9</v>
      </c>
      <c r="M28" s="34">
        <f>+[1]PP!M26</f>
        <v>17624.8</v>
      </c>
      <c r="N28" s="34">
        <f>+[1]PP!N26</f>
        <v>16953.7</v>
      </c>
      <c r="O28" s="34">
        <f>+[1]PP!O26</f>
        <v>18555.400000000001</v>
      </c>
      <c r="P28" s="34">
        <f>+[1]PP!P26</f>
        <v>16861.400000000001</v>
      </c>
      <c r="Q28" s="34">
        <f>+[1]PP!Q26</f>
        <v>17399.099999999999</v>
      </c>
      <c r="R28" s="34">
        <f>+[1]PP!R26</f>
        <v>17189.3</v>
      </c>
      <c r="S28" s="34">
        <f>+[1]PP!S26</f>
        <v>18612.3</v>
      </c>
      <c r="T28" s="35">
        <f>SUM(L28:S28)</f>
        <v>145097.9</v>
      </c>
      <c r="U28" s="34">
        <f t="shared" si="1"/>
        <v>3836.6999999999825</v>
      </c>
      <c r="V28" s="34">
        <f t="shared" si="2"/>
        <v>2.7160324278711934</v>
      </c>
      <c r="W28" s="27"/>
      <c r="X28" s="27"/>
    </row>
    <row r="29" spans="2:24" ht="18" customHeight="1">
      <c r="B29" s="40" t="s">
        <v>37</v>
      </c>
      <c r="C29" s="31">
        <f t="shared" ref="C29:S29" si="16">SUM(C30:C37)</f>
        <v>12488.7</v>
      </c>
      <c r="D29" s="31">
        <f t="shared" si="16"/>
        <v>10419</v>
      </c>
      <c r="E29" s="31">
        <f t="shared" si="16"/>
        <v>11897</v>
      </c>
      <c r="F29" s="31">
        <f t="shared" si="16"/>
        <v>11628.000000000002</v>
      </c>
      <c r="G29" s="31">
        <f t="shared" si="16"/>
        <v>13039.300000000001</v>
      </c>
      <c r="H29" s="31">
        <f t="shared" si="16"/>
        <v>10781.300000000001</v>
      </c>
      <c r="I29" s="31">
        <f t="shared" si="16"/>
        <v>12192.5</v>
      </c>
      <c r="J29" s="31">
        <f t="shared" si="16"/>
        <v>12295.2</v>
      </c>
      <c r="K29" s="31">
        <f>SUM(K30:K37)</f>
        <v>94741</v>
      </c>
      <c r="L29" s="31">
        <f t="shared" si="16"/>
        <v>13760.699999999999</v>
      </c>
      <c r="M29" s="31">
        <f t="shared" si="16"/>
        <v>10868.3</v>
      </c>
      <c r="N29" s="31">
        <f t="shared" si="16"/>
        <v>10847.2</v>
      </c>
      <c r="O29" s="31">
        <f t="shared" si="16"/>
        <v>11924.2</v>
      </c>
      <c r="P29" s="31">
        <f t="shared" si="16"/>
        <v>12746.499999999998</v>
      </c>
      <c r="Q29" s="31">
        <f t="shared" si="16"/>
        <v>11542.599999999999</v>
      </c>
      <c r="R29" s="31">
        <f t="shared" si="16"/>
        <v>13846</v>
      </c>
      <c r="S29" s="31">
        <f t="shared" si="16"/>
        <v>10673.1</v>
      </c>
      <c r="T29" s="32">
        <f>SUM(T30:T37)</f>
        <v>96208.599999999991</v>
      </c>
      <c r="U29" s="31">
        <f t="shared" si="1"/>
        <v>1467.5999999999913</v>
      </c>
      <c r="V29" s="31">
        <f t="shared" si="2"/>
        <v>1.5490653465764466</v>
      </c>
      <c r="W29" s="27"/>
      <c r="X29" s="27"/>
    </row>
    <row r="30" spans="2:24" ht="18" customHeight="1">
      <c r="B30" s="39" t="s">
        <v>38</v>
      </c>
      <c r="C30" s="34">
        <v>4142.6000000000004</v>
      </c>
      <c r="D30" s="34">
        <v>4157.3999999999996</v>
      </c>
      <c r="E30" s="34">
        <v>4844.7</v>
      </c>
      <c r="F30" s="34">
        <v>4087.7</v>
      </c>
      <c r="G30" s="34">
        <v>5115.3</v>
      </c>
      <c r="H30" s="34">
        <v>4165.2</v>
      </c>
      <c r="I30" s="34">
        <v>4697.2</v>
      </c>
      <c r="J30" s="34">
        <v>4798.3999999999996</v>
      </c>
      <c r="K30" s="34">
        <f>SUM(C30:J30)</f>
        <v>36008.5</v>
      </c>
      <c r="L30" s="34">
        <f>+[1]PP!L29</f>
        <v>5006.6000000000004</v>
      </c>
      <c r="M30" s="34">
        <f>+[1]PP!M29</f>
        <v>4257.3</v>
      </c>
      <c r="N30" s="34">
        <f>+[1]PP!N29</f>
        <v>4350.6000000000004</v>
      </c>
      <c r="O30" s="34">
        <f>+[1]PP!O29</f>
        <v>4448.3999999999996</v>
      </c>
      <c r="P30" s="34">
        <f>+[1]PP!P29</f>
        <v>4942.8999999999996</v>
      </c>
      <c r="Q30" s="34">
        <f>+[1]PP!Q29</f>
        <v>4275.3999999999996</v>
      </c>
      <c r="R30" s="34">
        <f>+[1]PP!R29</f>
        <v>5500</v>
      </c>
      <c r="S30" s="34">
        <f>+[1]PP!S29</f>
        <v>3400</v>
      </c>
      <c r="T30" s="35">
        <f>SUM(L30:S30)</f>
        <v>36181.200000000004</v>
      </c>
      <c r="U30" s="34">
        <f t="shared" si="1"/>
        <v>172.70000000000437</v>
      </c>
      <c r="V30" s="34">
        <f t="shared" si="2"/>
        <v>0.47960898121278139</v>
      </c>
      <c r="W30" s="27"/>
      <c r="X30" s="27"/>
    </row>
    <row r="31" spans="2:24" ht="18" customHeight="1">
      <c r="B31" s="39" t="s">
        <v>39</v>
      </c>
      <c r="C31" s="34">
        <v>2466.9</v>
      </c>
      <c r="D31" s="34">
        <v>2569</v>
      </c>
      <c r="E31" s="34">
        <v>3012.3</v>
      </c>
      <c r="F31" s="34">
        <v>2512.9</v>
      </c>
      <c r="G31" s="34">
        <v>3049.3</v>
      </c>
      <c r="H31" s="34">
        <v>2480</v>
      </c>
      <c r="I31" s="34">
        <v>2840.6</v>
      </c>
      <c r="J31" s="34">
        <v>2773.3</v>
      </c>
      <c r="K31" s="34">
        <f t="shared" ref="K31:K36" si="17">SUM(C31:J31)</f>
        <v>21704.3</v>
      </c>
      <c r="L31" s="34">
        <f>+[1]PP!L30</f>
        <v>2957.2</v>
      </c>
      <c r="M31" s="34">
        <f>+[1]PP!M30</f>
        <v>2520.6</v>
      </c>
      <c r="N31" s="34">
        <f>+[1]PP!N30</f>
        <v>2544.4</v>
      </c>
      <c r="O31" s="34">
        <f>+[1]PP!O30</f>
        <v>2598.6</v>
      </c>
      <c r="P31" s="34">
        <f>+[1]PP!P30</f>
        <v>2876.1</v>
      </c>
      <c r="Q31" s="34">
        <f>+[1]PP!Q30</f>
        <v>2478.1999999999998</v>
      </c>
      <c r="R31" s="34">
        <f>+[1]PP!R30</f>
        <v>3372.1</v>
      </c>
      <c r="S31" s="34">
        <f>+[1]PP!S30</f>
        <v>2375.1</v>
      </c>
      <c r="T31" s="35">
        <f t="shared" ref="T31:T36" si="18">SUM(L31:S31)</f>
        <v>21722.299999999996</v>
      </c>
      <c r="U31" s="34">
        <f t="shared" si="1"/>
        <v>17.999999999996362</v>
      </c>
      <c r="V31" s="34">
        <f t="shared" si="2"/>
        <v>8.2932875052392219E-2</v>
      </c>
      <c r="W31" s="27"/>
      <c r="X31" s="27"/>
    </row>
    <row r="32" spans="2:24" ht="18" customHeight="1">
      <c r="B32" s="39" t="s">
        <v>40</v>
      </c>
      <c r="C32" s="34">
        <v>1505.7</v>
      </c>
      <c r="D32" s="34">
        <v>451.9</v>
      </c>
      <c r="E32" s="34">
        <v>618.1</v>
      </c>
      <c r="F32" s="34">
        <v>998.8</v>
      </c>
      <c r="G32" s="34">
        <v>937.2</v>
      </c>
      <c r="H32" s="34">
        <v>308.60000000000002</v>
      </c>
      <c r="I32" s="34">
        <v>688.1</v>
      </c>
      <c r="J32" s="34">
        <v>596.79999999999995</v>
      </c>
      <c r="K32" s="34">
        <f t="shared" si="17"/>
        <v>6105.2000000000007</v>
      </c>
      <c r="L32" s="34">
        <v>1194.8</v>
      </c>
      <c r="M32" s="34">
        <v>506.2</v>
      </c>
      <c r="N32" s="34">
        <v>573.29999999999995</v>
      </c>
      <c r="O32" s="34">
        <v>809.6</v>
      </c>
      <c r="P32" s="34">
        <v>701.4</v>
      </c>
      <c r="Q32" s="34">
        <v>787.5</v>
      </c>
      <c r="R32" s="34">
        <v>833.6</v>
      </c>
      <c r="S32" s="34">
        <v>601</v>
      </c>
      <c r="T32" s="35">
        <f t="shared" si="18"/>
        <v>6007.4000000000005</v>
      </c>
      <c r="U32" s="34">
        <f t="shared" si="1"/>
        <v>-97.800000000000182</v>
      </c>
      <c r="V32" s="34">
        <f t="shared" si="2"/>
        <v>-1.6019131232392088</v>
      </c>
      <c r="W32" s="27"/>
      <c r="X32" s="27"/>
    </row>
    <row r="33" spans="1:24" ht="18" customHeight="1">
      <c r="B33" s="39" t="s">
        <v>41</v>
      </c>
      <c r="C33" s="34">
        <v>2360.6999999999998</v>
      </c>
      <c r="D33" s="34">
        <v>1604</v>
      </c>
      <c r="E33" s="34">
        <v>1598.2</v>
      </c>
      <c r="F33" s="34">
        <v>1939.5</v>
      </c>
      <c r="G33" s="34">
        <v>1754.3</v>
      </c>
      <c r="H33" s="34">
        <v>1833.9</v>
      </c>
      <c r="I33" s="34">
        <v>1901.2</v>
      </c>
      <c r="J33" s="34">
        <v>1892.2</v>
      </c>
      <c r="K33" s="34">
        <f t="shared" si="17"/>
        <v>14884</v>
      </c>
      <c r="L33" s="34">
        <v>2517.1999999999998</v>
      </c>
      <c r="M33" s="34">
        <v>1589.5</v>
      </c>
      <c r="N33" s="34">
        <v>1416.7</v>
      </c>
      <c r="O33" s="34">
        <v>1785.4</v>
      </c>
      <c r="P33" s="34">
        <v>1839.9</v>
      </c>
      <c r="Q33" s="34">
        <v>1882.7</v>
      </c>
      <c r="R33" s="34">
        <v>1906</v>
      </c>
      <c r="S33" s="34">
        <v>2021.6</v>
      </c>
      <c r="T33" s="35">
        <f t="shared" si="18"/>
        <v>14959</v>
      </c>
      <c r="U33" s="34">
        <f t="shared" si="1"/>
        <v>75</v>
      </c>
      <c r="V33" s="34">
        <f t="shared" si="2"/>
        <v>0.50389680193496367</v>
      </c>
      <c r="W33" s="27"/>
      <c r="X33" s="27"/>
    </row>
    <row r="34" spans="1:24" ht="18" customHeight="1">
      <c r="B34" s="39" t="s">
        <v>42</v>
      </c>
      <c r="C34" s="34">
        <v>46.2</v>
      </c>
      <c r="D34" s="34">
        <v>26.2</v>
      </c>
      <c r="E34" s="34">
        <v>30.4</v>
      </c>
      <c r="F34" s="34">
        <v>60</v>
      </c>
      <c r="G34" s="34">
        <v>29.6</v>
      </c>
      <c r="H34" s="34">
        <v>49.5</v>
      </c>
      <c r="I34" s="34">
        <v>46.3</v>
      </c>
      <c r="J34" s="34">
        <v>45.1</v>
      </c>
      <c r="K34" s="34">
        <f t="shared" si="17"/>
        <v>333.3</v>
      </c>
      <c r="L34" s="34">
        <v>44.9</v>
      </c>
      <c r="M34" s="34">
        <v>27.7</v>
      </c>
      <c r="N34" s="34">
        <v>30.6</v>
      </c>
      <c r="O34" s="34">
        <v>63.6</v>
      </c>
      <c r="P34" s="34">
        <v>20.9</v>
      </c>
      <c r="Q34" s="34">
        <v>34.9</v>
      </c>
      <c r="R34" s="34">
        <v>32.299999999999997</v>
      </c>
      <c r="S34" s="34">
        <v>30.4</v>
      </c>
      <c r="T34" s="35">
        <f t="shared" si="18"/>
        <v>285.29999999999995</v>
      </c>
      <c r="U34" s="34">
        <f t="shared" si="1"/>
        <v>-48.000000000000057</v>
      </c>
      <c r="V34" s="34">
        <f t="shared" si="2"/>
        <v>-14.401440144014419</v>
      </c>
      <c r="W34" s="27"/>
      <c r="X34" s="27"/>
    </row>
    <row r="35" spans="1:24" ht="18" customHeight="1">
      <c r="B35" s="39" t="s">
        <v>43</v>
      </c>
      <c r="C35" s="34">
        <v>786.5</v>
      </c>
      <c r="D35" s="34">
        <v>779.6</v>
      </c>
      <c r="E35" s="34">
        <v>773.4</v>
      </c>
      <c r="F35" s="34">
        <v>793</v>
      </c>
      <c r="G35" s="34">
        <v>786.1</v>
      </c>
      <c r="H35" s="34">
        <v>801.8</v>
      </c>
      <c r="I35" s="34">
        <v>790.6</v>
      </c>
      <c r="J35" s="34">
        <v>792.5</v>
      </c>
      <c r="K35" s="34">
        <f t="shared" si="17"/>
        <v>6303.5</v>
      </c>
      <c r="L35" s="34">
        <f>+[1]PP!L33</f>
        <v>826.3</v>
      </c>
      <c r="M35" s="34">
        <f>+[1]PP!M33</f>
        <v>817.4</v>
      </c>
      <c r="N35" s="34">
        <f>+[1]PP!N33</f>
        <v>795.2</v>
      </c>
      <c r="O35" s="34">
        <f>+[1]PP!O33</f>
        <v>810.5</v>
      </c>
      <c r="P35" s="34">
        <f>+[1]PP!P33</f>
        <v>805.3</v>
      </c>
      <c r="Q35" s="34">
        <f>+[1]PP!Q33</f>
        <v>819.1</v>
      </c>
      <c r="R35" s="34">
        <f>+[1]PP!R33</f>
        <v>816.7</v>
      </c>
      <c r="S35" s="34">
        <f>+[1]PP!S33</f>
        <v>805.1</v>
      </c>
      <c r="T35" s="35">
        <f t="shared" si="18"/>
        <v>6495.6</v>
      </c>
      <c r="U35" s="34">
        <f t="shared" si="1"/>
        <v>192.10000000000036</v>
      </c>
      <c r="V35" s="34">
        <f t="shared" si="2"/>
        <v>3.0475132862695387</v>
      </c>
      <c r="W35" s="27"/>
      <c r="X35" s="27"/>
    </row>
    <row r="36" spans="1:24" ht="18" customHeight="1">
      <c r="B36" s="39" t="s">
        <v>44</v>
      </c>
      <c r="C36" s="34">
        <v>1176.7</v>
      </c>
      <c r="D36" s="34">
        <v>827.5</v>
      </c>
      <c r="E36" s="34">
        <v>1016.5</v>
      </c>
      <c r="F36" s="34">
        <v>1231.5999999999999</v>
      </c>
      <c r="G36" s="34">
        <v>1364.1</v>
      </c>
      <c r="H36" s="34">
        <v>1141.2</v>
      </c>
      <c r="I36" s="34">
        <v>1224.5</v>
      </c>
      <c r="J36" s="34">
        <v>1389.9</v>
      </c>
      <c r="K36" s="34">
        <f t="shared" si="17"/>
        <v>9372</v>
      </c>
      <c r="L36" s="34">
        <f>+[1]PP!L34</f>
        <v>1205.7</v>
      </c>
      <c r="M36" s="34">
        <f>+[1]PP!M34</f>
        <v>1144.0999999999999</v>
      </c>
      <c r="N36" s="34">
        <f>+[1]PP!N34</f>
        <v>1132.9000000000001</v>
      </c>
      <c r="O36" s="34">
        <f>+[1]PP!O34</f>
        <v>1408.1</v>
      </c>
      <c r="P36" s="34">
        <f>+[1]PP!P34</f>
        <v>1550.6</v>
      </c>
      <c r="Q36" s="34">
        <f>+[1]PP!Q34</f>
        <v>1261.4000000000001</v>
      </c>
      <c r="R36" s="34">
        <f>+[1]PP!R34</f>
        <v>1381.9</v>
      </c>
      <c r="S36" s="34">
        <f>+[1]PP!S34</f>
        <v>1439.9</v>
      </c>
      <c r="T36" s="35">
        <f t="shared" si="18"/>
        <v>10524.599999999999</v>
      </c>
      <c r="U36" s="34">
        <f t="shared" si="1"/>
        <v>1152.5999999999985</v>
      </c>
      <c r="V36" s="34">
        <f t="shared" si="2"/>
        <v>12.298335467349537</v>
      </c>
      <c r="W36" s="27"/>
      <c r="X36" s="27"/>
    </row>
    <row r="37" spans="1:24" ht="18" customHeight="1">
      <c r="B37" s="39" t="s">
        <v>32</v>
      </c>
      <c r="C37" s="34">
        <v>3.4</v>
      </c>
      <c r="D37" s="34">
        <v>3.4</v>
      </c>
      <c r="E37" s="34">
        <v>3.4</v>
      </c>
      <c r="F37" s="34">
        <v>4.5</v>
      </c>
      <c r="G37" s="34">
        <v>3.4</v>
      </c>
      <c r="H37" s="34">
        <v>1.1000000000000001</v>
      </c>
      <c r="I37" s="34">
        <v>4</v>
      </c>
      <c r="J37" s="34">
        <v>7</v>
      </c>
      <c r="K37" s="34">
        <f>SUM(C37:J37)</f>
        <v>30.2</v>
      </c>
      <c r="L37" s="34">
        <v>8</v>
      </c>
      <c r="M37" s="34">
        <v>5.5</v>
      </c>
      <c r="N37" s="34">
        <v>3.5</v>
      </c>
      <c r="O37" s="34">
        <v>0</v>
      </c>
      <c r="P37" s="34">
        <v>9.4</v>
      </c>
      <c r="Q37" s="34">
        <v>3.4</v>
      </c>
      <c r="R37" s="34">
        <v>3.4</v>
      </c>
      <c r="S37" s="34">
        <v>0</v>
      </c>
      <c r="T37" s="35">
        <f>SUM(L37:S37)</f>
        <v>33.199999999999996</v>
      </c>
      <c r="U37" s="34">
        <f t="shared" si="1"/>
        <v>2.9999999999999964</v>
      </c>
      <c r="V37" s="34">
        <f t="shared" si="2"/>
        <v>9.9337748344370738</v>
      </c>
      <c r="W37" s="27"/>
      <c r="X37" s="27"/>
    </row>
    <row r="38" spans="1:24" ht="18" customHeight="1">
      <c r="B38" s="40" t="s">
        <v>45</v>
      </c>
      <c r="C38" s="31">
        <f t="shared" ref="C38:S38" si="19">SUM(C39:C42)</f>
        <v>2707.2</v>
      </c>
      <c r="D38" s="31">
        <f t="shared" si="19"/>
        <v>2930.7000000000003</v>
      </c>
      <c r="E38" s="31">
        <f t="shared" si="19"/>
        <v>2092.8999999999996</v>
      </c>
      <c r="F38" s="31">
        <f t="shared" si="19"/>
        <v>2058.6000000000004</v>
      </c>
      <c r="G38" s="31">
        <f t="shared" si="19"/>
        <v>2009</v>
      </c>
      <c r="H38" s="31">
        <f t="shared" si="19"/>
        <v>1859.1</v>
      </c>
      <c r="I38" s="31">
        <f t="shared" si="19"/>
        <v>2256.4</v>
      </c>
      <c r="J38" s="31">
        <f t="shared" si="19"/>
        <v>1832.6000000000001</v>
      </c>
      <c r="K38" s="31">
        <f>SUM(K39:K42)</f>
        <v>17746.5</v>
      </c>
      <c r="L38" s="31">
        <f t="shared" si="19"/>
        <v>3168.5999999999995</v>
      </c>
      <c r="M38" s="31">
        <f t="shared" si="19"/>
        <v>2767.9999999999995</v>
      </c>
      <c r="N38" s="31">
        <f t="shared" si="19"/>
        <v>2091.8000000000002</v>
      </c>
      <c r="O38" s="31">
        <f t="shared" si="19"/>
        <v>1835.7</v>
      </c>
      <c r="P38" s="31">
        <f t="shared" si="19"/>
        <v>2085.4</v>
      </c>
      <c r="Q38" s="31">
        <f t="shared" si="19"/>
        <v>1894.9</v>
      </c>
      <c r="R38" s="31">
        <f t="shared" si="19"/>
        <v>2247.1</v>
      </c>
      <c r="S38" s="31">
        <f t="shared" si="19"/>
        <v>2054.6</v>
      </c>
      <c r="T38" s="32">
        <f>SUM(T39:T42)</f>
        <v>18146.099999999999</v>
      </c>
      <c r="U38" s="31">
        <f t="shared" si="1"/>
        <v>399.59999999999854</v>
      </c>
      <c r="V38" s="31">
        <f t="shared" si="2"/>
        <v>2.2517116051052239</v>
      </c>
      <c r="W38" s="27"/>
      <c r="X38" s="27"/>
    </row>
    <row r="39" spans="1:24" ht="18" customHeight="1">
      <c r="B39" s="41" t="s">
        <v>46</v>
      </c>
      <c r="C39" s="34">
        <v>1684.8</v>
      </c>
      <c r="D39" s="34">
        <v>1971.1</v>
      </c>
      <c r="E39" s="34">
        <v>1770.4</v>
      </c>
      <c r="F39" s="34">
        <v>1837.7</v>
      </c>
      <c r="G39" s="34">
        <v>1824.1</v>
      </c>
      <c r="H39" s="34">
        <v>1682</v>
      </c>
      <c r="I39" s="34">
        <v>2069.8000000000002</v>
      </c>
      <c r="J39" s="34">
        <v>1660.4</v>
      </c>
      <c r="K39" s="34">
        <f>SUM(C39:J39)</f>
        <v>14500.299999999997</v>
      </c>
      <c r="L39" s="34">
        <f>+[1]PP!L37</f>
        <v>1839</v>
      </c>
      <c r="M39" s="34">
        <f>+[1]PP!M37</f>
        <v>1973.2</v>
      </c>
      <c r="N39" s="34">
        <f>+[1]PP!N37</f>
        <v>1885.9</v>
      </c>
      <c r="O39" s="34">
        <f>+[1]PP!O37</f>
        <v>1649.7</v>
      </c>
      <c r="P39" s="34">
        <f>+[1]PP!P37</f>
        <v>1897.5</v>
      </c>
      <c r="Q39" s="34">
        <f>+[1]PP!Q37</f>
        <v>1715.8</v>
      </c>
      <c r="R39" s="34">
        <f>+[1]PP!R37</f>
        <v>2040.6</v>
      </c>
      <c r="S39" s="34">
        <f>+[1]PP!S37</f>
        <v>1877.4</v>
      </c>
      <c r="T39" s="35">
        <f>SUM(L39:S39)</f>
        <v>14879.099999999999</v>
      </c>
      <c r="U39" s="34">
        <f t="shared" si="1"/>
        <v>378.80000000000109</v>
      </c>
      <c r="V39" s="34">
        <f t="shared" si="2"/>
        <v>2.6123597442811608</v>
      </c>
      <c r="W39" s="27"/>
      <c r="X39" s="27"/>
    </row>
    <row r="40" spans="1:24" ht="18" customHeight="1">
      <c r="B40" s="41" t="s">
        <v>47</v>
      </c>
      <c r="C40" s="34">
        <v>876.2</v>
      </c>
      <c r="D40" s="34">
        <v>817.7</v>
      </c>
      <c r="E40" s="34">
        <v>191.3</v>
      </c>
      <c r="F40" s="34">
        <v>77.7</v>
      </c>
      <c r="G40" s="34">
        <v>49.7</v>
      </c>
      <c r="H40" s="34">
        <v>42.3</v>
      </c>
      <c r="I40" s="34">
        <v>49.5</v>
      </c>
      <c r="J40" s="34">
        <v>40</v>
      </c>
      <c r="K40" s="34">
        <f t="shared" ref="K40:K42" si="20">SUM(C40:J40)</f>
        <v>2144.4</v>
      </c>
      <c r="L40" s="34">
        <f>+[1]PP!L38</f>
        <v>1196.2</v>
      </c>
      <c r="M40" s="34">
        <f>+[1]PP!M38</f>
        <v>661.4</v>
      </c>
      <c r="N40" s="34">
        <f>+[1]PP!N38</f>
        <v>67.099999999999994</v>
      </c>
      <c r="O40" s="34">
        <f>+[1]PP!O38</f>
        <v>45.5</v>
      </c>
      <c r="P40" s="34">
        <f>+[1]PP!P38</f>
        <v>47.2</v>
      </c>
      <c r="Q40" s="34">
        <f>+[1]PP!Q38</f>
        <v>41.4</v>
      </c>
      <c r="R40" s="34">
        <f>+[1]PP!R38</f>
        <v>46.6</v>
      </c>
      <c r="S40" s="34">
        <f>+[1]PP!S38</f>
        <v>40.799999999999997</v>
      </c>
      <c r="T40" s="35">
        <f t="shared" ref="T40:T42" si="21">SUM(L40:S40)</f>
        <v>2146.1999999999998</v>
      </c>
      <c r="U40" s="34">
        <f t="shared" si="1"/>
        <v>1.7999999999997272</v>
      </c>
      <c r="V40" s="34">
        <f t="shared" si="2"/>
        <v>8.3939563514256993E-2</v>
      </c>
      <c r="W40" s="27"/>
      <c r="X40" s="27"/>
    </row>
    <row r="41" spans="1:24" ht="18" customHeight="1">
      <c r="B41" s="39" t="s">
        <v>48</v>
      </c>
      <c r="C41" s="34">
        <v>112.2</v>
      </c>
      <c r="D41" s="34">
        <v>108.1</v>
      </c>
      <c r="E41" s="34">
        <v>100</v>
      </c>
      <c r="F41" s="34">
        <v>111.4</v>
      </c>
      <c r="G41" s="34">
        <v>102.7</v>
      </c>
      <c r="H41" s="34">
        <v>99.2</v>
      </c>
      <c r="I41" s="34">
        <v>102.1</v>
      </c>
      <c r="J41" s="34">
        <v>98.2</v>
      </c>
      <c r="K41" s="34">
        <f t="shared" si="20"/>
        <v>833.9000000000002</v>
      </c>
      <c r="L41" s="34">
        <f>+[1]PP!L42</f>
        <v>98.2</v>
      </c>
      <c r="M41" s="34">
        <f>+[1]PP!M42</f>
        <v>102.7</v>
      </c>
      <c r="N41" s="34">
        <f>+[1]PP!N42</f>
        <v>105.4</v>
      </c>
      <c r="O41" s="34">
        <f>+[1]PP!O42</f>
        <v>108.1</v>
      </c>
      <c r="P41" s="34">
        <f>+[1]PP!P42</f>
        <v>106.2</v>
      </c>
      <c r="Q41" s="34">
        <f>+[1]PP!Q42</f>
        <v>103.8</v>
      </c>
      <c r="R41" s="34">
        <f>+[1]PP!R42</f>
        <v>126.1</v>
      </c>
      <c r="S41" s="34">
        <f>+[1]PP!S42</f>
        <v>103.6</v>
      </c>
      <c r="T41" s="35">
        <f t="shared" si="21"/>
        <v>854.1</v>
      </c>
      <c r="U41" s="34">
        <f t="shared" si="1"/>
        <v>20.199999999999818</v>
      </c>
      <c r="V41" s="34">
        <f t="shared" si="2"/>
        <v>2.4223528000959123</v>
      </c>
      <c r="W41" s="27"/>
      <c r="X41" s="27"/>
    </row>
    <row r="42" spans="1:24" ht="18" customHeight="1">
      <c r="B42" s="39" t="s">
        <v>49</v>
      </c>
      <c r="C42" s="34">
        <v>34</v>
      </c>
      <c r="D42" s="34">
        <v>33.799999999999997</v>
      </c>
      <c r="E42" s="34">
        <v>31.2</v>
      </c>
      <c r="F42" s="34">
        <v>31.8</v>
      </c>
      <c r="G42" s="34">
        <v>32.5</v>
      </c>
      <c r="H42" s="34">
        <v>35.6</v>
      </c>
      <c r="I42" s="34">
        <v>35</v>
      </c>
      <c r="J42" s="34">
        <v>34</v>
      </c>
      <c r="K42" s="34">
        <f t="shared" si="20"/>
        <v>267.89999999999998</v>
      </c>
      <c r="L42" s="34">
        <f>+[1]PP!L43</f>
        <v>35.200000000000003</v>
      </c>
      <c r="M42" s="34">
        <f>+[1]PP!M43</f>
        <v>30.7</v>
      </c>
      <c r="N42" s="34">
        <f>+[1]PP!N43</f>
        <v>33.4</v>
      </c>
      <c r="O42" s="34">
        <f>+[1]PP!O43</f>
        <v>32.4</v>
      </c>
      <c r="P42" s="34">
        <f>+[1]PP!P43</f>
        <v>34.5</v>
      </c>
      <c r="Q42" s="34">
        <f>+[1]PP!Q43</f>
        <v>33.9</v>
      </c>
      <c r="R42" s="34">
        <f>+[1]PP!R43</f>
        <v>33.799999999999997</v>
      </c>
      <c r="S42" s="34">
        <f>+[1]PP!S43</f>
        <v>32.799999999999997</v>
      </c>
      <c r="T42" s="35">
        <f t="shared" si="21"/>
        <v>266.70000000000005</v>
      </c>
      <c r="U42" s="34">
        <f t="shared" si="1"/>
        <v>-1.1999999999999318</v>
      </c>
      <c r="V42" s="34">
        <f t="shared" si="2"/>
        <v>-0.44792833146693989</v>
      </c>
      <c r="W42" s="27"/>
      <c r="X42" s="27"/>
    </row>
    <row r="43" spans="1:24" ht="18" customHeight="1">
      <c r="B43" s="36" t="s">
        <v>50</v>
      </c>
      <c r="C43" s="31">
        <v>204.6</v>
      </c>
      <c r="D43" s="31">
        <v>168.4</v>
      </c>
      <c r="E43" s="31">
        <v>269.89999999999998</v>
      </c>
      <c r="F43" s="31">
        <v>160.6</v>
      </c>
      <c r="G43" s="31">
        <v>174.9</v>
      </c>
      <c r="H43" s="31">
        <v>277.5</v>
      </c>
      <c r="I43" s="31">
        <v>163.19999999999999</v>
      </c>
      <c r="J43" s="31">
        <v>157.6</v>
      </c>
      <c r="K43" s="31">
        <f>SUM(C43:J43)</f>
        <v>1576.7</v>
      </c>
      <c r="L43" s="31">
        <v>197.3</v>
      </c>
      <c r="M43" s="31">
        <v>218.3</v>
      </c>
      <c r="N43" s="31">
        <v>207.4</v>
      </c>
      <c r="O43" s="31">
        <v>243.8</v>
      </c>
      <c r="P43" s="31">
        <v>229</v>
      </c>
      <c r="Q43" s="31">
        <v>380.7</v>
      </c>
      <c r="R43" s="31">
        <v>192</v>
      </c>
      <c r="S43" s="31">
        <v>188.2</v>
      </c>
      <c r="T43" s="32">
        <f>SUM(L43:S43)</f>
        <v>1856.7</v>
      </c>
      <c r="U43" s="31">
        <f t="shared" si="1"/>
        <v>280</v>
      </c>
      <c r="V43" s="31">
        <f t="shared" si="2"/>
        <v>17.758609754550644</v>
      </c>
      <c r="W43" s="27"/>
      <c r="X43" s="27"/>
    </row>
    <row r="44" spans="1:24" ht="18" customHeight="1">
      <c r="B44" s="42" t="s">
        <v>51</v>
      </c>
      <c r="C44" s="31">
        <f t="shared" ref="C44:S44" si="22">SUM(C45:C46)</f>
        <v>1030.7</v>
      </c>
      <c r="D44" s="31">
        <f t="shared" si="22"/>
        <v>955.3</v>
      </c>
      <c r="E44" s="31">
        <f t="shared" si="22"/>
        <v>976.9</v>
      </c>
      <c r="F44" s="31">
        <f t="shared" si="22"/>
        <v>1064.7</v>
      </c>
      <c r="G44" s="31">
        <f t="shared" si="22"/>
        <v>835.7</v>
      </c>
      <c r="H44" s="31">
        <f t="shared" si="22"/>
        <v>848.5</v>
      </c>
      <c r="I44" s="31">
        <f t="shared" si="22"/>
        <v>931.6</v>
      </c>
      <c r="J44" s="31">
        <f t="shared" si="22"/>
        <v>979.2</v>
      </c>
      <c r="K44" s="31">
        <f>SUM(K45:K46)</f>
        <v>7622.6</v>
      </c>
      <c r="L44" s="31">
        <f t="shared" si="22"/>
        <v>1031.5</v>
      </c>
      <c r="M44" s="31">
        <f t="shared" si="22"/>
        <v>980.4</v>
      </c>
      <c r="N44" s="31">
        <f t="shared" si="22"/>
        <v>995.8</v>
      </c>
      <c r="O44" s="31">
        <f t="shared" si="22"/>
        <v>1002.7</v>
      </c>
      <c r="P44" s="31">
        <f t="shared" si="22"/>
        <v>863.9</v>
      </c>
      <c r="Q44" s="31">
        <f t="shared" si="22"/>
        <v>828.7</v>
      </c>
      <c r="R44" s="31">
        <f t="shared" si="22"/>
        <v>946.8</v>
      </c>
      <c r="S44" s="31">
        <f t="shared" si="22"/>
        <v>1086.0999999999999</v>
      </c>
      <c r="T44" s="32">
        <f>SUM(T45:T46)</f>
        <v>7735.9</v>
      </c>
      <c r="U44" s="31">
        <f t="shared" si="1"/>
        <v>113.29999999999927</v>
      </c>
      <c r="V44" s="31">
        <f t="shared" si="2"/>
        <v>1.4863694802298333</v>
      </c>
      <c r="W44" s="27"/>
      <c r="X44" s="27"/>
    </row>
    <row r="45" spans="1:24" ht="18" customHeight="1">
      <c r="B45" s="39" t="s">
        <v>52</v>
      </c>
      <c r="C45" s="34">
        <v>1030.7</v>
      </c>
      <c r="D45" s="34">
        <v>955.3</v>
      </c>
      <c r="E45" s="34">
        <v>976.9</v>
      </c>
      <c r="F45" s="34">
        <v>1064.7</v>
      </c>
      <c r="G45" s="34">
        <v>835.7</v>
      </c>
      <c r="H45" s="34">
        <v>848.5</v>
      </c>
      <c r="I45" s="34">
        <v>931.6</v>
      </c>
      <c r="J45" s="34">
        <v>979.2</v>
      </c>
      <c r="K45" s="34">
        <f>SUM(C45:J45)</f>
        <v>7622.6</v>
      </c>
      <c r="L45" s="34">
        <f>+[1]PP!L50</f>
        <v>1031.5</v>
      </c>
      <c r="M45" s="34">
        <f>+[1]PP!M50</f>
        <v>980.4</v>
      </c>
      <c r="N45" s="34">
        <f>+[1]PP!N50</f>
        <v>995.8</v>
      </c>
      <c r="O45" s="34">
        <f>+[1]PP!O50</f>
        <v>1002.7</v>
      </c>
      <c r="P45" s="34">
        <f>+[1]PP!P50</f>
        <v>863.8</v>
      </c>
      <c r="Q45" s="34">
        <f>+[1]PP!Q50</f>
        <v>828.7</v>
      </c>
      <c r="R45" s="34">
        <f>+[1]PP!R50</f>
        <v>946.8</v>
      </c>
      <c r="S45" s="34">
        <f>+[1]PP!S50</f>
        <v>1086.0999999999999</v>
      </c>
      <c r="T45" s="35">
        <f>SUM(L45:S45)</f>
        <v>7735.7999999999993</v>
      </c>
      <c r="U45" s="34">
        <f t="shared" si="1"/>
        <v>113.19999999999891</v>
      </c>
      <c r="V45" s="34">
        <f t="shared" si="2"/>
        <v>1.4850575918977633</v>
      </c>
      <c r="W45" s="27"/>
      <c r="X45" s="27"/>
    </row>
    <row r="46" spans="1:24" ht="18" customHeight="1">
      <c r="B46" s="39" t="s">
        <v>32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>SUM(C46:J46)</f>
        <v>0</v>
      </c>
      <c r="L46" s="34">
        <v>0</v>
      </c>
      <c r="M46" s="34">
        <v>0</v>
      </c>
      <c r="N46" s="34">
        <v>0</v>
      </c>
      <c r="O46" s="34">
        <v>0</v>
      </c>
      <c r="P46" s="34">
        <v>0.1</v>
      </c>
      <c r="Q46" s="34">
        <v>0</v>
      </c>
      <c r="R46" s="34">
        <v>0</v>
      </c>
      <c r="S46" s="34">
        <v>0</v>
      </c>
      <c r="T46" s="35">
        <f>SUM(L46:S46)</f>
        <v>0.1</v>
      </c>
      <c r="U46" s="34">
        <f t="shared" si="1"/>
        <v>0.1</v>
      </c>
      <c r="V46" s="35">
        <v>0</v>
      </c>
      <c r="W46" s="27"/>
      <c r="X46" s="27"/>
    </row>
    <row r="47" spans="1:24" ht="18" customHeight="1">
      <c r="B47" s="42" t="s">
        <v>53</v>
      </c>
      <c r="C47" s="31">
        <v>126.9</v>
      </c>
      <c r="D47" s="31">
        <v>146.69999999999999</v>
      </c>
      <c r="E47" s="31">
        <v>132.6</v>
      </c>
      <c r="F47" s="31">
        <v>136.80000000000001</v>
      </c>
      <c r="G47" s="31">
        <v>134.4</v>
      </c>
      <c r="H47" s="31">
        <v>129.1</v>
      </c>
      <c r="I47" s="31">
        <v>149.1</v>
      </c>
      <c r="J47" s="31">
        <v>124</v>
      </c>
      <c r="K47" s="31">
        <f>SUM(C47:J47)</f>
        <v>1079.5999999999999</v>
      </c>
      <c r="L47" s="31">
        <f>+[1]PP!L53</f>
        <v>128.80000000000001</v>
      </c>
      <c r="M47" s="31">
        <f>+[1]PP!M53</f>
        <v>132.5</v>
      </c>
      <c r="N47" s="31">
        <f>+[1]PP!N53</f>
        <v>135.80000000000001</v>
      </c>
      <c r="O47" s="31">
        <f>+[1]PP!O53</f>
        <v>123.6</v>
      </c>
      <c r="P47" s="31">
        <f>+[1]PP!P53</f>
        <v>128.6</v>
      </c>
      <c r="Q47" s="31">
        <f>+[1]PP!Q53</f>
        <v>117.8</v>
      </c>
      <c r="R47" s="31">
        <f>+[1]PP!R53</f>
        <v>140.69999999999999</v>
      </c>
      <c r="S47" s="31">
        <f>+[1]PP!S53</f>
        <v>127.3</v>
      </c>
      <c r="T47" s="32">
        <f>SUM(L47:S47)</f>
        <v>1035.0999999999999</v>
      </c>
      <c r="U47" s="31">
        <f t="shared" si="1"/>
        <v>-44.5</v>
      </c>
      <c r="V47" s="31">
        <f>+U47/K47*100</f>
        <v>-4.1218969988884773</v>
      </c>
      <c r="W47" s="27"/>
      <c r="X47" s="27"/>
    </row>
    <row r="48" spans="1:24" ht="18" customHeight="1">
      <c r="A48" s="43"/>
      <c r="B48" s="42" t="s">
        <v>54</v>
      </c>
      <c r="C48" s="31">
        <v>0.2</v>
      </c>
      <c r="D48" s="31">
        <v>0.3</v>
      </c>
      <c r="E48" s="31">
        <v>0.4</v>
      </c>
      <c r="F48" s="31">
        <v>0.2</v>
      </c>
      <c r="G48" s="31">
        <v>0.5</v>
      </c>
      <c r="H48" s="31">
        <v>0.2</v>
      </c>
      <c r="I48" s="31">
        <v>0.2</v>
      </c>
      <c r="J48" s="31">
        <v>0.1</v>
      </c>
      <c r="K48" s="31">
        <f>SUM(C48:J48)</f>
        <v>2.1</v>
      </c>
      <c r="L48" s="31">
        <f>+[1]PP!L54</f>
        <v>0.1</v>
      </c>
      <c r="M48" s="31">
        <f>+[1]PP!M54</f>
        <v>1.9</v>
      </c>
      <c r="N48" s="31">
        <f>+[1]PP!N54</f>
        <v>0.3</v>
      </c>
      <c r="O48" s="31">
        <f>+[1]PP!O54</f>
        <v>1.2</v>
      </c>
      <c r="P48" s="31">
        <f>+[1]PP!P54</f>
        <v>0.2</v>
      </c>
      <c r="Q48" s="31">
        <f>+[1]PP!Q54</f>
        <v>0.4</v>
      </c>
      <c r="R48" s="31">
        <f>+[1]PP!R54</f>
        <v>0.4</v>
      </c>
      <c r="S48" s="31">
        <f>+[1]PP!S54</f>
        <v>0.2</v>
      </c>
      <c r="T48" s="32">
        <f>SUM(L48:S48)</f>
        <v>4.7000000000000011</v>
      </c>
      <c r="U48" s="31">
        <f t="shared" si="1"/>
        <v>2.600000000000001</v>
      </c>
      <c r="V48" s="31">
        <f>+U48/K48*100</f>
        <v>123.80952380952385</v>
      </c>
      <c r="W48" s="27"/>
      <c r="X48" s="27"/>
    </row>
    <row r="49" spans="1:129" ht="18" customHeight="1">
      <c r="B49" s="30" t="s">
        <v>55</v>
      </c>
      <c r="C49" s="31">
        <f>+C50+C53+C56</f>
        <v>422.5</v>
      </c>
      <c r="D49" s="31">
        <f t="shared" ref="D49:J49" si="23">+D50+D53+D56</f>
        <v>565.5</v>
      </c>
      <c r="E49" s="31">
        <f t="shared" si="23"/>
        <v>541.69999999999993</v>
      </c>
      <c r="F49" s="31">
        <f t="shared" si="23"/>
        <v>551.70000000000005</v>
      </c>
      <c r="G49" s="31">
        <f t="shared" si="23"/>
        <v>463.40000000000003</v>
      </c>
      <c r="H49" s="31">
        <f t="shared" si="23"/>
        <v>443.70000000000005</v>
      </c>
      <c r="I49" s="31">
        <f t="shared" si="23"/>
        <v>426.90000000000003</v>
      </c>
      <c r="J49" s="31">
        <f t="shared" si="23"/>
        <v>438.6</v>
      </c>
      <c r="K49" s="31">
        <f>+K50+K53+K56</f>
        <v>3853.9999999999995</v>
      </c>
      <c r="L49" s="31">
        <f>+L50+L53+L56</f>
        <v>448.9</v>
      </c>
      <c r="M49" s="31">
        <f t="shared" ref="M49:S49" si="24">+M50+M53+M56</f>
        <v>571.69999999999993</v>
      </c>
      <c r="N49" s="31">
        <f t="shared" si="24"/>
        <v>506.9</v>
      </c>
      <c r="O49" s="31">
        <f t="shared" si="24"/>
        <v>560.69999999999993</v>
      </c>
      <c r="P49" s="31">
        <f t="shared" si="24"/>
        <v>445.30000000000007</v>
      </c>
      <c r="Q49" s="31">
        <f t="shared" si="24"/>
        <v>464.29999999999995</v>
      </c>
      <c r="R49" s="31">
        <f t="shared" si="24"/>
        <v>406.9</v>
      </c>
      <c r="S49" s="31">
        <f t="shared" si="24"/>
        <v>473.79999999999995</v>
      </c>
      <c r="T49" s="32">
        <f>+T50+T53+T56</f>
        <v>3878.4999999999995</v>
      </c>
      <c r="U49" s="31">
        <f t="shared" si="1"/>
        <v>24.5</v>
      </c>
      <c r="V49" s="31">
        <f>+U49/K49*100</f>
        <v>0.63570316554229378</v>
      </c>
      <c r="W49" s="27"/>
      <c r="X49" s="27"/>
    </row>
    <row r="50" spans="1:129" ht="18" customHeight="1">
      <c r="B50" s="44" t="s">
        <v>56</v>
      </c>
      <c r="C50" s="31">
        <f t="shared" ref="C50:J50" si="25">+C51+C52</f>
        <v>0.9</v>
      </c>
      <c r="D50" s="31">
        <f t="shared" si="25"/>
        <v>0</v>
      </c>
      <c r="E50" s="31">
        <f t="shared" si="25"/>
        <v>0</v>
      </c>
      <c r="F50" s="31">
        <f t="shared" si="25"/>
        <v>0</v>
      </c>
      <c r="G50" s="31">
        <f t="shared" si="25"/>
        <v>1.8</v>
      </c>
      <c r="H50" s="31">
        <f t="shared" si="25"/>
        <v>0</v>
      </c>
      <c r="I50" s="31">
        <f t="shared" si="25"/>
        <v>0.1</v>
      </c>
      <c r="J50" s="31">
        <f t="shared" si="25"/>
        <v>0.3</v>
      </c>
      <c r="K50" s="31">
        <f>+K51+K52</f>
        <v>3.1</v>
      </c>
      <c r="L50" s="31">
        <f t="shared" ref="L50:S50" si="26">+L51+L52</f>
        <v>0.2</v>
      </c>
      <c r="M50" s="31">
        <f t="shared" si="26"/>
        <v>0</v>
      </c>
      <c r="N50" s="31">
        <f t="shared" si="26"/>
        <v>1.2</v>
      </c>
      <c r="O50" s="31">
        <f t="shared" si="26"/>
        <v>2.2999999999999998</v>
      </c>
      <c r="P50" s="31">
        <f t="shared" si="26"/>
        <v>0.3</v>
      </c>
      <c r="Q50" s="31">
        <f t="shared" si="26"/>
        <v>0.5</v>
      </c>
      <c r="R50" s="31">
        <f t="shared" si="26"/>
        <v>1.9</v>
      </c>
      <c r="S50" s="31">
        <f t="shared" si="26"/>
        <v>0.7</v>
      </c>
      <c r="T50" s="32">
        <f>+T51+T52</f>
        <v>7.1000000000000005</v>
      </c>
      <c r="U50" s="31">
        <f t="shared" si="1"/>
        <v>4</v>
      </c>
      <c r="V50" s="31">
        <f>+U50/K50*100</f>
        <v>129.03225806451613</v>
      </c>
      <c r="W50" s="27"/>
      <c r="X50" s="27"/>
      <c r="Y50" s="45"/>
      <c r="Z50" s="45"/>
    </row>
    <row r="51" spans="1:129" ht="18" customHeight="1">
      <c r="B51" s="41" t="s">
        <v>57</v>
      </c>
      <c r="C51" s="34">
        <v>0.9</v>
      </c>
      <c r="D51" s="34">
        <v>0</v>
      </c>
      <c r="E51" s="34">
        <v>0</v>
      </c>
      <c r="F51" s="34">
        <v>0</v>
      </c>
      <c r="G51" s="34">
        <v>1.8</v>
      </c>
      <c r="H51" s="34">
        <v>0</v>
      </c>
      <c r="I51" s="34">
        <v>0.1</v>
      </c>
      <c r="J51" s="34">
        <v>0.3</v>
      </c>
      <c r="K51" s="34">
        <f>SUM(C51:J51)</f>
        <v>3.1</v>
      </c>
      <c r="L51" s="34">
        <v>0.2</v>
      </c>
      <c r="M51" s="34">
        <v>0</v>
      </c>
      <c r="N51" s="34">
        <v>1.2</v>
      </c>
      <c r="O51" s="34">
        <v>2.2999999999999998</v>
      </c>
      <c r="P51" s="34">
        <v>0.3</v>
      </c>
      <c r="Q51" s="34">
        <v>0.5</v>
      </c>
      <c r="R51" s="34">
        <v>1.9</v>
      </c>
      <c r="S51" s="34">
        <v>0.7</v>
      </c>
      <c r="T51" s="35">
        <f>SUM(L51:S51)</f>
        <v>7.1000000000000005</v>
      </c>
      <c r="U51" s="34">
        <f t="shared" si="1"/>
        <v>4</v>
      </c>
      <c r="V51" s="34">
        <f>+U51/K51*100</f>
        <v>129.03225806451613</v>
      </c>
      <c r="W51" s="27"/>
      <c r="X51" s="27"/>
    </row>
    <row r="52" spans="1:129" ht="18" customHeight="1">
      <c r="B52" s="41" t="s">
        <v>58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>SUM(C52:J52)</f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5">
        <f>SUM(L52:S52)</f>
        <v>0</v>
      </c>
      <c r="U52" s="34">
        <f t="shared" si="1"/>
        <v>0</v>
      </c>
      <c r="V52" s="35">
        <v>0</v>
      </c>
      <c r="W52" s="27"/>
      <c r="X52" s="27"/>
    </row>
    <row r="53" spans="1:129" ht="18" customHeight="1">
      <c r="B53" s="44" t="s">
        <v>59</v>
      </c>
      <c r="C53" s="31">
        <f t="shared" ref="C53:O53" si="27">+C54+C55</f>
        <v>421.6</v>
      </c>
      <c r="D53" s="31">
        <f t="shared" si="27"/>
        <v>565.5</v>
      </c>
      <c r="E53" s="31">
        <f t="shared" si="27"/>
        <v>541.69999999999993</v>
      </c>
      <c r="F53" s="31">
        <f t="shared" si="27"/>
        <v>551.70000000000005</v>
      </c>
      <c r="G53" s="31">
        <f t="shared" si="27"/>
        <v>461.6</v>
      </c>
      <c r="H53" s="31">
        <f t="shared" si="27"/>
        <v>443.70000000000005</v>
      </c>
      <c r="I53" s="31">
        <f t="shared" si="27"/>
        <v>426.7</v>
      </c>
      <c r="J53" s="31">
        <f t="shared" si="27"/>
        <v>438.3</v>
      </c>
      <c r="K53" s="31">
        <f t="shared" si="27"/>
        <v>3850.7999999999997</v>
      </c>
      <c r="L53" s="31">
        <f t="shared" si="27"/>
        <v>448.7</v>
      </c>
      <c r="M53" s="31">
        <f t="shared" si="27"/>
        <v>571.69999999999993</v>
      </c>
      <c r="N53" s="31">
        <f t="shared" si="27"/>
        <v>505.7</v>
      </c>
      <c r="O53" s="31">
        <f t="shared" si="27"/>
        <v>558.4</v>
      </c>
      <c r="P53" s="31">
        <f>+P54+P55</f>
        <v>444.90000000000003</v>
      </c>
      <c r="Q53" s="31">
        <f>+Q54+Q55</f>
        <v>463.79999999999995</v>
      </c>
      <c r="R53" s="31">
        <f>+R54+R55</f>
        <v>405</v>
      </c>
      <c r="S53" s="31">
        <f>+S54+S55</f>
        <v>473.09999999999997</v>
      </c>
      <c r="T53" s="32">
        <f>+T54+T55</f>
        <v>3871.2999999999997</v>
      </c>
      <c r="U53" s="31">
        <f t="shared" si="1"/>
        <v>20.5</v>
      </c>
      <c r="V53" s="31">
        <f t="shared" ref="V53:V57" si="28">+U53/K53*100</f>
        <v>0.53235691284927811</v>
      </c>
      <c r="W53" s="27"/>
      <c r="X53" s="27"/>
    </row>
    <row r="54" spans="1:129" ht="18" customHeight="1">
      <c r="A54" s="46"/>
      <c r="B54" s="39" t="s">
        <v>60</v>
      </c>
      <c r="C54" s="34">
        <v>419.1</v>
      </c>
      <c r="D54" s="34">
        <v>563.1</v>
      </c>
      <c r="E54" s="34">
        <v>539.29999999999995</v>
      </c>
      <c r="F54" s="34">
        <v>549.1</v>
      </c>
      <c r="G54" s="34">
        <v>459</v>
      </c>
      <c r="H54" s="34">
        <v>441.1</v>
      </c>
      <c r="I54" s="34">
        <v>424</v>
      </c>
      <c r="J54" s="34">
        <v>435.7</v>
      </c>
      <c r="K54" s="34">
        <f>SUM(C54:J54)</f>
        <v>3830.3999999999996</v>
      </c>
      <c r="L54" s="34">
        <f>+[1]PP!L75</f>
        <v>446.2</v>
      </c>
      <c r="M54" s="34">
        <v>569.29999999999995</v>
      </c>
      <c r="N54" s="34">
        <v>502.7</v>
      </c>
      <c r="O54" s="34">
        <v>555.79999999999995</v>
      </c>
      <c r="P54" s="34">
        <v>442.3</v>
      </c>
      <c r="Q54" s="34">
        <v>461.4</v>
      </c>
      <c r="R54" s="34">
        <v>402.2</v>
      </c>
      <c r="S54" s="34">
        <v>470.7</v>
      </c>
      <c r="T54" s="35">
        <f>SUM(L54:S54)</f>
        <v>3850.6</v>
      </c>
      <c r="U54" s="34">
        <f t="shared" si="1"/>
        <v>20.200000000000273</v>
      </c>
      <c r="V54" s="34">
        <f t="shared" si="28"/>
        <v>0.52736006683375825</v>
      </c>
      <c r="W54" s="27"/>
      <c r="X54" s="27"/>
    </row>
    <row r="55" spans="1:129" ht="18" customHeight="1">
      <c r="B55" s="39" t="s">
        <v>32</v>
      </c>
      <c r="C55" s="34">
        <v>2.5</v>
      </c>
      <c r="D55" s="34">
        <v>2.4</v>
      </c>
      <c r="E55" s="34">
        <v>2.4</v>
      </c>
      <c r="F55" s="34">
        <v>2.6</v>
      </c>
      <c r="G55" s="34">
        <v>2.6</v>
      </c>
      <c r="H55" s="34">
        <v>2.6</v>
      </c>
      <c r="I55" s="34">
        <v>2.7</v>
      </c>
      <c r="J55" s="34">
        <v>2.6</v>
      </c>
      <c r="K55" s="34">
        <f>SUM(C55:J55)</f>
        <v>20.400000000000002</v>
      </c>
      <c r="L55" s="34">
        <f>+[1]PP!L77</f>
        <v>2.5</v>
      </c>
      <c r="M55" s="34">
        <f>+[1]PP!M77</f>
        <v>2.4</v>
      </c>
      <c r="N55" s="34">
        <f>+[1]PP!N77</f>
        <v>3</v>
      </c>
      <c r="O55" s="34">
        <f>+[1]PP!O77</f>
        <v>2.6</v>
      </c>
      <c r="P55" s="34">
        <f>+[1]PP!P77</f>
        <v>2.6</v>
      </c>
      <c r="Q55" s="34">
        <f>+[1]PP!Q77</f>
        <v>2.4</v>
      </c>
      <c r="R55" s="34">
        <f>+[1]PP!R77</f>
        <v>2.8</v>
      </c>
      <c r="S55" s="34">
        <f>+[1]PP!S77</f>
        <v>2.4</v>
      </c>
      <c r="T55" s="35">
        <f>SUM(L55:S55)</f>
        <v>20.7</v>
      </c>
      <c r="U55" s="34">
        <f t="shared" si="1"/>
        <v>0.29999999999999716</v>
      </c>
      <c r="V55" s="34">
        <f t="shared" si="28"/>
        <v>1.4705882352941035</v>
      </c>
      <c r="W55" s="27"/>
      <c r="X55" s="27"/>
    </row>
    <row r="56" spans="1:129" ht="18" customHeight="1">
      <c r="B56" s="44" t="s">
        <v>61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0.1</v>
      </c>
      <c r="J56" s="47">
        <v>0</v>
      </c>
      <c r="K56" s="47">
        <f>SUM(C56:J56)</f>
        <v>0.1</v>
      </c>
      <c r="L56" s="47">
        <v>0</v>
      </c>
      <c r="M56" s="47">
        <v>0</v>
      </c>
      <c r="N56" s="47">
        <v>0</v>
      </c>
      <c r="O56" s="47">
        <v>0</v>
      </c>
      <c r="P56" s="47">
        <v>0.1</v>
      </c>
      <c r="Q56" s="47">
        <v>0</v>
      </c>
      <c r="R56" s="47">
        <v>0</v>
      </c>
      <c r="S56" s="47">
        <v>0</v>
      </c>
      <c r="T56" s="48">
        <f>SUM(L56:S56)</f>
        <v>0.1</v>
      </c>
      <c r="U56" s="47">
        <f t="shared" si="1"/>
        <v>0</v>
      </c>
      <c r="V56" s="48">
        <v>0</v>
      </c>
      <c r="W56" s="27"/>
      <c r="X56" s="27"/>
    </row>
    <row r="57" spans="1:129" ht="18" customHeight="1">
      <c r="B57" s="49" t="s">
        <v>62</v>
      </c>
      <c r="C57" s="31">
        <f t="shared" ref="C57:J57" si="29">+C58+C62+C63</f>
        <v>804.90000000000009</v>
      </c>
      <c r="D57" s="31">
        <f t="shared" si="29"/>
        <v>1098.6000000000001</v>
      </c>
      <c r="E57" s="31">
        <f t="shared" si="29"/>
        <v>787.5</v>
      </c>
      <c r="F57" s="31">
        <f t="shared" si="29"/>
        <v>833.8</v>
      </c>
      <c r="G57" s="31">
        <f t="shared" si="29"/>
        <v>1005</v>
      </c>
      <c r="H57" s="31">
        <f t="shared" si="29"/>
        <v>777.7</v>
      </c>
      <c r="I57" s="31">
        <f t="shared" si="29"/>
        <v>911.1</v>
      </c>
      <c r="J57" s="31">
        <f t="shared" si="29"/>
        <v>1245</v>
      </c>
      <c r="K57" s="31">
        <f>+K58+K62+K63</f>
        <v>7463.6000000000013</v>
      </c>
      <c r="L57" s="31">
        <f>+L58+L62+L63</f>
        <v>1365.9</v>
      </c>
      <c r="M57" s="31">
        <f>+M58+M62+M63</f>
        <v>1119.3</v>
      </c>
      <c r="N57" s="31">
        <f>+N58+N62+N63</f>
        <v>1085.0999999999999</v>
      </c>
      <c r="O57" s="31">
        <f t="shared" ref="O57:S57" si="30">+O58+O62+O63</f>
        <v>1074</v>
      </c>
      <c r="P57" s="31">
        <f t="shared" si="30"/>
        <v>1227.8999999999999</v>
      </c>
      <c r="Q57" s="31">
        <f t="shared" si="30"/>
        <v>1173.5999999999999</v>
      </c>
      <c r="R57" s="31">
        <f t="shared" si="30"/>
        <v>1398.8</v>
      </c>
      <c r="S57" s="31">
        <f t="shared" si="30"/>
        <v>1215.7</v>
      </c>
      <c r="T57" s="32">
        <f>+T58+T62+T63</f>
        <v>9660.2999999999993</v>
      </c>
      <c r="U57" s="31">
        <f t="shared" si="1"/>
        <v>2196.699999999998</v>
      </c>
      <c r="V57" s="31">
        <f t="shared" si="28"/>
        <v>29.432177501473788</v>
      </c>
      <c r="W57" s="27"/>
      <c r="X57" s="27"/>
    </row>
    <row r="58" spans="1:129" s="50" customFormat="1" ht="18" customHeight="1">
      <c r="B58" s="49" t="s">
        <v>63</v>
      </c>
      <c r="C58" s="31">
        <f t="shared" ref="C58:S58" si="31">+C59</f>
        <v>0.1</v>
      </c>
      <c r="D58" s="31">
        <f t="shared" si="31"/>
        <v>0</v>
      </c>
      <c r="E58" s="31">
        <f t="shared" si="31"/>
        <v>0</v>
      </c>
      <c r="F58" s="31">
        <f t="shared" si="31"/>
        <v>0</v>
      </c>
      <c r="G58" s="31">
        <f t="shared" si="31"/>
        <v>0</v>
      </c>
      <c r="H58" s="31">
        <f t="shared" si="31"/>
        <v>0</v>
      </c>
      <c r="I58" s="31">
        <f t="shared" si="31"/>
        <v>115.19999999999999</v>
      </c>
      <c r="J58" s="31">
        <f t="shared" si="31"/>
        <v>212.4</v>
      </c>
      <c r="K58" s="31">
        <f>+K59</f>
        <v>327.7</v>
      </c>
      <c r="L58" s="31">
        <f t="shared" si="31"/>
        <v>336.5</v>
      </c>
      <c r="M58" s="31">
        <f t="shared" si="31"/>
        <v>218.1</v>
      </c>
      <c r="N58" s="31">
        <f>+N59</f>
        <v>255.1</v>
      </c>
      <c r="O58" s="31">
        <f t="shared" si="31"/>
        <v>248.2</v>
      </c>
      <c r="P58" s="31">
        <f t="shared" si="31"/>
        <v>223.5</v>
      </c>
      <c r="Q58" s="31">
        <f t="shared" si="31"/>
        <v>411.3</v>
      </c>
      <c r="R58" s="31">
        <f t="shared" si="31"/>
        <v>357.4</v>
      </c>
      <c r="S58" s="31">
        <f t="shared" si="31"/>
        <v>380.90000000000003</v>
      </c>
      <c r="T58" s="32">
        <f>+T59</f>
        <v>2431</v>
      </c>
      <c r="U58" s="31">
        <f t="shared" si="1"/>
        <v>2103.3000000000002</v>
      </c>
      <c r="V58" s="51">
        <v>0</v>
      </c>
      <c r="W58" s="27"/>
      <c r="X58" s="27"/>
    </row>
    <row r="59" spans="1:129" ht="18" customHeight="1">
      <c r="B59" s="44" t="s">
        <v>64</v>
      </c>
      <c r="C59" s="31">
        <f t="shared" ref="C59:J59" si="32">+C60+C61</f>
        <v>0.1</v>
      </c>
      <c r="D59" s="31">
        <f t="shared" si="32"/>
        <v>0</v>
      </c>
      <c r="E59" s="31">
        <f t="shared" si="32"/>
        <v>0</v>
      </c>
      <c r="F59" s="31">
        <f t="shared" si="32"/>
        <v>0</v>
      </c>
      <c r="G59" s="31">
        <f t="shared" si="32"/>
        <v>0</v>
      </c>
      <c r="H59" s="31">
        <f t="shared" si="32"/>
        <v>0</v>
      </c>
      <c r="I59" s="31">
        <f t="shared" si="32"/>
        <v>115.19999999999999</v>
      </c>
      <c r="J59" s="31">
        <f t="shared" si="32"/>
        <v>212.4</v>
      </c>
      <c r="K59" s="31">
        <f>+K60+K61</f>
        <v>327.7</v>
      </c>
      <c r="L59" s="31">
        <f t="shared" ref="L59:M59" si="33">+L60+L61</f>
        <v>336.5</v>
      </c>
      <c r="M59" s="31">
        <f t="shared" si="33"/>
        <v>218.1</v>
      </c>
      <c r="N59" s="31">
        <f>+N60+N61</f>
        <v>255.1</v>
      </c>
      <c r="O59" s="31">
        <f t="shared" ref="O59:S59" si="34">+O60+O61</f>
        <v>248.2</v>
      </c>
      <c r="P59" s="31">
        <f t="shared" si="34"/>
        <v>223.5</v>
      </c>
      <c r="Q59" s="31">
        <f t="shared" si="34"/>
        <v>411.3</v>
      </c>
      <c r="R59" s="31">
        <f t="shared" si="34"/>
        <v>357.4</v>
      </c>
      <c r="S59" s="31">
        <f t="shared" si="34"/>
        <v>380.90000000000003</v>
      </c>
      <c r="T59" s="32">
        <f>+T60+T61</f>
        <v>2431</v>
      </c>
      <c r="U59" s="31">
        <f t="shared" si="1"/>
        <v>2103.3000000000002</v>
      </c>
      <c r="V59" s="51">
        <v>0</v>
      </c>
      <c r="W59" s="27"/>
      <c r="X59" s="27"/>
    </row>
    <row r="60" spans="1:129" s="52" customFormat="1" ht="18" customHeight="1">
      <c r="B60" s="39" t="s">
        <v>65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115.1</v>
      </c>
      <c r="J60" s="34">
        <v>212.4</v>
      </c>
      <c r="K60" s="34">
        <f>SUM(C60:J60)</f>
        <v>327.5</v>
      </c>
      <c r="L60" s="34">
        <v>336.5</v>
      </c>
      <c r="M60" s="34">
        <v>218.1</v>
      </c>
      <c r="N60" s="34">
        <v>255.1</v>
      </c>
      <c r="O60" s="34">
        <v>248.2</v>
      </c>
      <c r="P60" s="34">
        <v>223.5</v>
      </c>
      <c r="Q60" s="34">
        <v>411.3</v>
      </c>
      <c r="R60" s="34">
        <v>357.4</v>
      </c>
      <c r="S60" s="34">
        <v>380.8</v>
      </c>
      <c r="T60" s="35">
        <f>SUM(L60:S60)</f>
        <v>2430.9</v>
      </c>
      <c r="U60" s="34">
        <f t="shared" si="1"/>
        <v>2103.4</v>
      </c>
      <c r="V60" s="53">
        <v>0</v>
      </c>
      <c r="W60" s="27"/>
      <c r="X60" s="27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</row>
    <row r="61" spans="1:129" ht="18" customHeight="1">
      <c r="B61" s="39" t="s">
        <v>32</v>
      </c>
      <c r="C61" s="34">
        <v>0.1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0.1</v>
      </c>
      <c r="J61" s="34">
        <v>0</v>
      </c>
      <c r="K61" s="34">
        <f>SUM(C61:J61)</f>
        <v>0.2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0.1</v>
      </c>
      <c r="T61" s="35">
        <f>SUM(L61:S61)</f>
        <v>0.1</v>
      </c>
      <c r="U61" s="34">
        <f t="shared" si="1"/>
        <v>-0.1</v>
      </c>
      <c r="V61" s="53">
        <v>0</v>
      </c>
      <c r="W61" s="27"/>
      <c r="X61" s="27"/>
    </row>
    <row r="62" spans="1:129" ht="18" customHeight="1">
      <c r="B62" s="44" t="s">
        <v>66</v>
      </c>
      <c r="C62" s="31">
        <v>64.099999999999994</v>
      </c>
      <c r="D62" s="31">
        <v>51.7</v>
      </c>
      <c r="E62" s="31">
        <v>11.5</v>
      </c>
      <c r="F62" s="31">
        <v>40</v>
      </c>
      <c r="G62" s="31">
        <v>43</v>
      </c>
      <c r="H62" s="31">
        <v>10.1</v>
      </c>
      <c r="I62" s="31">
        <v>26.9</v>
      </c>
      <c r="J62" s="31">
        <v>14.3</v>
      </c>
      <c r="K62" s="31">
        <f>SUM(C62:J62)</f>
        <v>261.60000000000002</v>
      </c>
      <c r="L62" s="31">
        <v>10.7</v>
      </c>
      <c r="M62" s="31">
        <v>9.9</v>
      </c>
      <c r="N62" s="31">
        <v>13.9</v>
      </c>
      <c r="O62" s="31">
        <v>14.8</v>
      </c>
      <c r="P62" s="31">
        <v>14.1</v>
      </c>
      <c r="Q62" s="31">
        <v>19.2</v>
      </c>
      <c r="R62" s="31">
        <v>25.1</v>
      </c>
      <c r="S62" s="31">
        <v>19.899999999999999</v>
      </c>
      <c r="T62" s="32">
        <f>SUM(L62:S62)</f>
        <v>127.6</v>
      </c>
      <c r="U62" s="31">
        <f t="shared" si="1"/>
        <v>-134.00000000000003</v>
      </c>
      <c r="V62" s="31">
        <f t="shared" ref="V62:V71" si="35">+U62/K62*100</f>
        <v>-51.223241590214073</v>
      </c>
      <c r="W62" s="27"/>
      <c r="X62" s="27"/>
    </row>
    <row r="63" spans="1:129" ht="18" customHeight="1">
      <c r="B63" s="44" t="s">
        <v>67</v>
      </c>
      <c r="C63" s="31">
        <v>740.7</v>
      </c>
      <c r="D63" s="31">
        <v>1046.9000000000001</v>
      </c>
      <c r="E63" s="31">
        <v>776</v>
      </c>
      <c r="F63" s="31">
        <v>793.8</v>
      </c>
      <c r="G63" s="31">
        <v>962</v>
      </c>
      <c r="H63" s="31">
        <v>767.6</v>
      </c>
      <c r="I63" s="31">
        <v>769</v>
      </c>
      <c r="J63" s="31">
        <v>1018.3</v>
      </c>
      <c r="K63" s="31">
        <f>SUM(C63:J63)</f>
        <v>6874.3000000000011</v>
      </c>
      <c r="L63" s="31">
        <v>1018.7</v>
      </c>
      <c r="M63" s="31">
        <v>891.3</v>
      </c>
      <c r="N63" s="31">
        <v>816.1</v>
      </c>
      <c r="O63" s="31">
        <v>811</v>
      </c>
      <c r="P63" s="31">
        <v>990.3</v>
      </c>
      <c r="Q63" s="31">
        <v>743.1</v>
      </c>
      <c r="R63" s="31">
        <v>1016.3</v>
      </c>
      <c r="S63" s="31">
        <v>814.9</v>
      </c>
      <c r="T63" s="32">
        <f>SUM(L63:S63)</f>
        <v>7101.7</v>
      </c>
      <c r="U63" s="31">
        <f t="shared" si="1"/>
        <v>227.39999999999873</v>
      </c>
      <c r="V63" s="31">
        <f t="shared" si="35"/>
        <v>3.3079731754505723</v>
      </c>
      <c r="W63" s="27"/>
      <c r="X63" s="27"/>
    </row>
    <row r="64" spans="1:129" ht="18" customHeight="1">
      <c r="B64" s="41" t="s">
        <v>68</v>
      </c>
      <c r="C64" s="34">
        <v>736.3</v>
      </c>
      <c r="D64" s="34">
        <v>1040.5</v>
      </c>
      <c r="E64" s="34">
        <v>766.8</v>
      </c>
      <c r="F64" s="34">
        <v>785.8</v>
      </c>
      <c r="G64" s="34">
        <v>959</v>
      </c>
      <c r="H64" s="34">
        <v>754.7</v>
      </c>
      <c r="I64" s="34">
        <v>760</v>
      </c>
      <c r="J64" s="34">
        <v>1012.4</v>
      </c>
      <c r="K64" s="34">
        <f>SUM(C64:J64)</f>
        <v>6815.4999999999991</v>
      </c>
      <c r="L64" s="34">
        <f>+[1]PP!L91</f>
        <v>1014.3</v>
      </c>
      <c r="M64" s="34">
        <f>+[1]PP!M91</f>
        <v>883.2</v>
      </c>
      <c r="N64" s="34">
        <f>+[1]PP!N91</f>
        <v>810.1</v>
      </c>
      <c r="O64" s="34">
        <f>+[1]PP!O91</f>
        <v>806.8</v>
      </c>
      <c r="P64" s="34">
        <f>+[1]PP!P91</f>
        <v>984.6</v>
      </c>
      <c r="Q64" s="34">
        <f>+[1]PP!Q91</f>
        <v>735.5</v>
      </c>
      <c r="R64" s="34">
        <f>+[1]PP!R91</f>
        <v>1010</v>
      </c>
      <c r="S64" s="34">
        <f>+[1]PP!S91</f>
        <v>810.7</v>
      </c>
      <c r="T64" s="35">
        <f>SUM(L64:S64)</f>
        <v>7055.2</v>
      </c>
      <c r="U64" s="34">
        <f t="shared" si="1"/>
        <v>239.70000000000073</v>
      </c>
      <c r="V64" s="34">
        <f t="shared" si="35"/>
        <v>3.5169833467830793</v>
      </c>
      <c r="W64" s="27"/>
      <c r="X64" s="27"/>
    </row>
    <row r="65" spans="2:27" ht="18" customHeight="1" thickBot="1">
      <c r="B65" s="55" t="s">
        <v>69</v>
      </c>
      <c r="C65" s="56">
        <f t="shared" ref="C65:S65" si="36">+C9</f>
        <v>76588.39999999998</v>
      </c>
      <c r="D65" s="56">
        <f t="shared" si="36"/>
        <v>66251.200000000012</v>
      </c>
      <c r="E65" s="56">
        <f t="shared" si="36"/>
        <v>64829.2</v>
      </c>
      <c r="F65" s="56">
        <f t="shared" si="36"/>
        <v>94756.099999999991</v>
      </c>
      <c r="G65" s="56">
        <f t="shared" si="36"/>
        <v>67778.7</v>
      </c>
      <c r="H65" s="56">
        <f t="shared" si="36"/>
        <v>61757.19999999999</v>
      </c>
      <c r="I65" s="56">
        <f t="shared" si="36"/>
        <v>68864.000000000015</v>
      </c>
      <c r="J65" s="56">
        <f t="shared" si="36"/>
        <v>67168.799999999988</v>
      </c>
      <c r="K65" s="56">
        <f>+K9</f>
        <v>567993.59999999986</v>
      </c>
      <c r="L65" s="56">
        <f t="shared" si="36"/>
        <v>85307.199999999997</v>
      </c>
      <c r="M65" s="56">
        <f t="shared" si="36"/>
        <v>65990</v>
      </c>
      <c r="N65" s="56">
        <f t="shared" si="36"/>
        <v>67036.700000000012</v>
      </c>
      <c r="O65" s="56">
        <f t="shared" si="36"/>
        <v>102897.40000000001</v>
      </c>
      <c r="P65" s="56">
        <f t="shared" si="36"/>
        <v>80316</v>
      </c>
      <c r="Q65" s="56">
        <f t="shared" si="36"/>
        <v>70596.800000000003</v>
      </c>
      <c r="R65" s="56">
        <f t="shared" si="36"/>
        <v>76463.899999999994</v>
      </c>
      <c r="S65" s="56">
        <f t="shared" si="36"/>
        <v>70341.3</v>
      </c>
      <c r="T65" s="57">
        <f>+T9</f>
        <v>618949.30000000005</v>
      </c>
      <c r="U65" s="56">
        <f t="shared" si="1"/>
        <v>50955.700000000186</v>
      </c>
      <c r="V65" s="56">
        <f t="shared" si="35"/>
        <v>8.9711750273242874</v>
      </c>
      <c r="W65" s="27"/>
      <c r="X65" s="27"/>
      <c r="Y65" s="45"/>
    </row>
    <row r="66" spans="2:27" ht="18" customHeight="1" thickTop="1">
      <c r="B66" s="58" t="s">
        <v>70</v>
      </c>
      <c r="C66" s="59">
        <f t="shared" ref="C66:N66" si="37">SUM(C67:C72)</f>
        <v>102.99999999999999</v>
      </c>
      <c r="D66" s="59">
        <f t="shared" si="37"/>
        <v>51.7</v>
      </c>
      <c r="E66" s="59">
        <f t="shared" si="37"/>
        <v>100</v>
      </c>
      <c r="F66" s="59">
        <f t="shared" si="37"/>
        <v>1977.3</v>
      </c>
      <c r="G66" s="59">
        <f t="shared" si="37"/>
        <v>229.6</v>
      </c>
      <c r="H66" s="59">
        <f t="shared" si="37"/>
        <v>89.2</v>
      </c>
      <c r="I66" s="59">
        <f t="shared" si="37"/>
        <v>188.6</v>
      </c>
      <c r="J66" s="59">
        <f t="shared" si="37"/>
        <v>53.7</v>
      </c>
      <c r="K66" s="59">
        <f>SUM(K67:K72)</f>
        <v>2793.1000000000004</v>
      </c>
      <c r="L66" s="59">
        <f t="shared" si="37"/>
        <v>101.4</v>
      </c>
      <c r="M66" s="59">
        <f t="shared" si="37"/>
        <v>54.000000000000007</v>
      </c>
      <c r="N66" s="59">
        <f t="shared" si="37"/>
        <v>109.5</v>
      </c>
      <c r="O66" s="59">
        <f>SUM(O67:O72)</f>
        <v>2223.6</v>
      </c>
      <c r="P66" s="59">
        <f t="shared" ref="P66:R66" si="38">SUM(P67:P72)</f>
        <v>197.4</v>
      </c>
      <c r="Q66" s="59">
        <f t="shared" si="38"/>
        <v>110</v>
      </c>
      <c r="R66" s="59">
        <f t="shared" si="38"/>
        <v>201</v>
      </c>
      <c r="S66" s="59">
        <f>SUM(S67:S72)</f>
        <v>1489.5</v>
      </c>
      <c r="T66" s="60">
        <f>SUM(T67:T72)</f>
        <v>4486.4000000000005</v>
      </c>
      <c r="U66" s="59">
        <f t="shared" si="1"/>
        <v>1693.3000000000002</v>
      </c>
      <c r="V66" s="59">
        <f t="shared" si="35"/>
        <v>60.624395832587439</v>
      </c>
      <c r="W66" s="27"/>
      <c r="X66" s="27"/>
      <c r="Y66" s="61"/>
    </row>
    <row r="67" spans="2:27" ht="18" customHeight="1">
      <c r="B67" s="62" t="s">
        <v>71</v>
      </c>
      <c r="C67" s="63">
        <v>2.9</v>
      </c>
      <c r="D67" s="63">
        <v>0.1</v>
      </c>
      <c r="E67" s="63">
        <v>0.1</v>
      </c>
      <c r="F67" s="63">
        <v>1</v>
      </c>
      <c r="G67" s="63">
        <v>1.2</v>
      </c>
      <c r="H67" s="63">
        <v>3.7</v>
      </c>
      <c r="I67" s="63">
        <v>5.0999999999999996</v>
      </c>
      <c r="J67" s="63">
        <v>2.2000000000000002</v>
      </c>
      <c r="K67" s="63">
        <f>SUM(C67:J67)</f>
        <v>16.3</v>
      </c>
      <c r="L67" s="63">
        <v>3</v>
      </c>
      <c r="M67" s="63">
        <v>4.7</v>
      </c>
      <c r="N67" s="63">
        <v>14.2</v>
      </c>
      <c r="O67" s="63">
        <v>5.3</v>
      </c>
      <c r="P67" s="63">
        <v>3.4</v>
      </c>
      <c r="Q67" s="63">
        <v>0.1</v>
      </c>
      <c r="R67" s="63">
        <v>9.6999999999999993</v>
      </c>
      <c r="S67" s="63">
        <v>0.2</v>
      </c>
      <c r="T67" s="64">
        <f>SUM(L67:S67)</f>
        <v>40.6</v>
      </c>
      <c r="U67" s="63">
        <f t="shared" si="1"/>
        <v>24.3</v>
      </c>
      <c r="V67" s="63">
        <f t="shared" si="35"/>
        <v>149.07975460122699</v>
      </c>
      <c r="W67" s="27"/>
      <c r="X67" s="27"/>
    </row>
    <row r="68" spans="2:27" ht="18" customHeight="1">
      <c r="B68" s="62" t="s">
        <v>72</v>
      </c>
      <c r="C68" s="63">
        <v>20.9</v>
      </c>
      <c r="D68" s="63">
        <v>25</v>
      </c>
      <c r="E68" s="63">
        <v>42.7</v>
      </c>
      <c r="F68" s="63">
        <v>14.9</v>
      </c>
      <c r="G68" s="63">
        <v>35.9</v>
      </c>
      <c r="H68" s="63">
        <v>15.7</v>
      </c>
      <c r="I68" s="63">
        <v>29.6</v>
      </c>
      <c r="J68" s="63">
        <v>10</v>
      </c>
      <c r="K68" s="63">
        <f t="shared" ref="K68:K72" si="39">SUM(C68:J68)</f>
        <v>194.7</v>
      </c>
      <c r="L68" s="63">
        <v>14</v>
      </c>
      <c r="M68" s="63">
        <v>16.100000000000001</v>
      </c>
      <c r="N68" s="63">
        <v>21.9</v>
      </c>
      <c r="O68" s="63">
        <v>23.9</v>
      </c>
      <c r="P68" s="63">
        <v>15.4</v>
      </c>
      <c r="Q68" s="63">
        <v>38</v>
      </c>
      <c r="R68" s="63">
        <v>32.9</v>
      </c>
      <c r="S68" s="63">
        <v>17.100000000000001</v>
      </c>
      <c r="T68" s="64">
        <f t="shared" ref="T68:T72" si="40">SUM(L68:S68)</f>
        <v>179.3</v>
      </c>
      <c r="U68" s="63">
        <f t="shared" si="1"/>
        <v>-15.399999999999977</v>
      </c>
      <c r="V68" s="63">
        <f t="shared" si="35"/>
        <v>-7.9096045197739997</v>
      </c>
      <c r="W68" s="27"/>
      <c r="X68" s="27"/>
    </row>
    <row r="69" spans="2:27" ht="18" customHeight="1">
      <c r="B69" s="62" t="s">
        <v>73</v>
      </c>
      <c r="C69" s="63">
        <f>+[1]PP!C133</f>
        <v>75.099999999999994</v>
      </c>
      <c r="D69" s="63">
        <f>+[1]PP!D133</f>
        <v>23.1</v>
      </c>
      <c r="E69" s="63">
        <v>53.2</v>
      </c>
      <c r="F69" s="63">
        <v>1957.6</v>
      </c>
      <c r="G69" s="63">
        <v>188.6</v>
      </c>
      <c r="H69" s="63">
        <v>65.5</v>
      </c>
      <c r="I69" s="63">
        <v>149.80000000000001</v>
      </c>
      <c r="J69" s="63">
        <v>37.299999999999997</v>
      </c>
      <c r="K69" s="63">
        <f t="shared" si="39"/>
        <v>2550.2000000000003</v>
      </c>
      <c r="L69" s="63">
        <f>+[1]PP!L133</f>
        <v>81</v>
      </c>
      <c r="M69" s="63">
        <f>+[1]PP!M133</f>
        <v>29.1</v>
      </c>
      <c r="N69" s="63">
        <f>+[1]PP!N133</f>
        <v>69.400000000000006</v>
      </c>
      <c r="O69" s="63">
        <f>+[1]PP!O133</f>
        <v>2190</v>
      </c>
      <c r="P69" s="63">
        <v>174.8</v>
      </c>
      <c r="Q69" s="63">
        <v>67.5</v>
      </c>
      <c r="R69" s="63">
        <v>153.9</v>
      </c>
      <c r="S69" s="63">
        <v>40.4</v>
      </c>
      <c r="T69" s="64">
        <f t="shared" si="40"/>
        <v>2806.1000000000004</v>
      </c>
      <c r="U69" s="63">
        <f t="shared" si="1"/>
        <v>255.90000000000009</v>
      </c>
      <c r="V69" s="63">
        <f t="shared" si="35"/>
        <v>10.034507097482553</v>
      </c>
      <c r="W69" s="27"/>
      <c r="X69" s="27"/>
    </row>
    <row r="70" spans="2:27" ht="18" customHeight="1">
      <c r="B70" s="62" t="s">
        <v>74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f t="shared" si="39"/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  <c r="Q70" s="63">
        <v>0</v>
      </c>
      <c r="R70" s="63">
        <v>0</v>
      </c>
      <c r="S70" s="63">
        <v>1428</v>
      </c>
      <c r="T70" s="64">
        <f t="shared" si="40"/>
        <v>1428</v>
      </c>
      <c r="U70" s="63">
        <f t="shared" si="1"/>
        <v>1428</v>
      </c>
      <c r="V70" s="63">
        <v>0</v>
      </c>
      <c r="W70" s="27"/>
      <c r="X70" s="27"/>
    </row>
    <row r="71" spans="2:27" ht="15.75" customHeight="1">
      <c r="B71" s="62" t="s">
        <v>75</v>
      </c>
      <c r="C71" s="65">
        <v>4.0999999999999996</v>
      </c>
      <c r="D71" s="65">
        <v>3.4</v>
      </c>
      <c r="E71" s="65">
        <v>4</v>
      </c>
      <c r="F71" s="65">
        <v>3.8</v>
      </c>
      <c r="G71" s="65">
        <v>3.9</v>
      </c>
      <c r="H71" s="65">
        <v>4.3</v>
      </c>
      <c r="I71" s="65">
        <v>4.0999999999999996</v>
      </c>
      <c r="J71" s="65">
        <v>4.2</v>
      </c>
      <c r="K71" s="63">
        <f t="shared" si="39"/>
        <v>31.8</v>
      </c>
      <c r="L71" s="66">
        <f>+[1]PP!L132</f>
        <v>3.4</v>
      </c>
      <c r="M71" s="66">
        <f>+[1]PP!M132</f>
        <v>4.0999999999999996</v>
      </c>
      <c r="N71" s="66">
        <f>+[1]PP!N132</f>
        <v>4</v>
      </c>
      <c r="O71" s="66">
        <f>+[1]PP!O132</f>
        <v>4.4000000000000004</v>
      </c>
      <c r="P71" s="66">
        <v>3.7</v>
      </c>
      <c r="Q71" s="66">
        <f>+[1]PP!Q132</f>
        <v>4.2</v>
      </c>
      <c r="R71" s="66">
        <f>+[1]PP!R132</f>
        <v>4.5</v>
      </c>
      <c r="S71" s="66">
        <f>+[1]PP!S132</f>
        <v>3.8</v>
      </c>
      <c r="T71" s="64">
        <f t="shared" si="40"/>
        <v>32.1</v>
      </c>
      <c r="U71" s="66">
        <f t="shared" si="1"/>
        <v>0.30000000000000071</v>
      </c>
      <c r="V71" s="66">
        <f t="shared" si="35"/>
        <v>0.94339622641509657</v>
      </c>
      <c r="W71" s="27"/>
      <c r="X71" s="27"/>
    </row>
    <row r="72" spans="2:27" ht="18.75" customHeight="1" thickBot="1">
      <c r="B72" s="67" t="s">
        <v>76</v>
      </c>
      <c r="C72" s="63">
        <v>0</v>
      </c>
      <c r="D72" s="63">
        <v>0.1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f t="shared" si="39"/>
        <v>0.1</v>
      </c>
      <c r="L72" s="63">
        <f>+[1]PP!L129</f>
        <v>0</v>
      </c>
      <c r="M72" s="63">
        <f>+[1]PP!M129</f>
        <v>0</v>
      </c>
      <c r="N72" s="63">
        <f>+[1]PP!N129</f>
        <v>0</v>
      </c>
      <c r="O72" s="63">
        <f>+[1]PP!O129</f>
        <v>0</v>
      </c>
      <c r="P72" s="63">
        <f>+[1]PP!P129</f>
        <v>0.1</v>
      </c>
      <c r="Q72" s="63">
        <v>0.2</v>
      </c>
      <c r="R72" s="63">
        <v>0</v>
      </c>
      <c r="S72" s="63">
        <v>0</v>
      </c>
      <c r="T72" s="64">
        <f t="shared" si="40"/>
        <v>0.30000000000000004</v>
      </c>
      <c r="U72" s="63">
        <f t="shared" si="1"/>
        <v>0.20000000000000004</v>
      </c>
      <c r="V72" s="66">
        <v>0</v>
      </c>
      <c r="W72" s="27"/>
      <c r="X72" s="27"/>
    </row>
    <row r="73" spans="2:27" ht="26.25" customHeight="1" thickTop="1">
      <c r="B73" s="68" t="s">
        <v>77</v>
      </c>
      <c r="C73" s="69">
        <f>+C66+C65</f>
        <v>76691.39999999998</v>
      </c>
      <c r="D73" s="69">
        <f t="shared" ref="D73:F73" si="41">+D66+D65</f>
        <v>66302.900000000009</v>
      </c>
      <c r="E73" s="69">
        <f t="shared" si="41"/>
        <v>64929.2</v>
      </c>
      <c r="F73" s="69">
        <f t="shared" si="41"/>
        <v>96733.4</v>
      </c>
      <c r="G73" s="69">
        <f>+G66+G65</f>
        <v>68008.3</v>
      </c>
      <c r="H73" s="69">
        <f>+H66+H65</f>
        <v>61846.399999999987</v>
      </c>
      <c r="I73" s="69">
        <f>+I66+I65</f>
        <v>69052.60000000002</v>
      </c>
      <c r="J73" s="69">
        <f>+J66+J65</f>
        <v>67222.499999999985</v>
      </c>
      <c r="K73" s="69">
        <f>+K66+K65</f>
        <v>570786.69999999984</v>
      </c>
      <c r="L73" s="69">
        <f t="shared" ref="L73:N73" si="42">+L66+L65</f>
        <v>85408.599999999991</v>
      </c>
      <c r="M73" s="70">
        <f t="shared" si="42"/>
        <v>66044</v>
      </c>
      <c r="N73" s="70">
        <f t="shared" si="42"/>
        <v>67146.200000000012</v>
      </c>
      <c r="O73" s="70">
        <f>+O66+O65</f>
        <v>105121.00000000001</v>
      </c>
      <c r="P73" s="70">
        <f t="shared" ref="P73:S73" si="43">+P66+P65</f>
        <v>80513.399999999994</v>
      </c>
      <c r="Q73" s="70">
        <f t="shared" si="43"/>
        <v>70706.8</v>
      </c>
      <c r="R73" s="70">
        <f t="shared" si="43"/>
        <v>76664.899999999994</v>
      </c>
      <c r="S73" s="70">
        <f t="shared" si="43"/>
        <v>71830.8</v>
      </c>
      <c r="T73" s="70">
        <f>+T66+T65</f>
        <v>623435.70000000007</v>
      </c>
      <c r="U73" s="69">
        <f t="shared" ref="U73:U105" si="44">+T73-K73</f>
        <v>52649.000000000233</v>
      </c>
      <c r="V73" s="69">
        <f>+U73/K73*100</f>
        <v>9.223936016729235</v>
      </c>
      <c r="W73" s="27"/>
      <c r="X73" s="27"/>
    </row>
    <row r="74" spans="2:27" ht="14.25" customHeight="1">
      <c r="B74" s="71" t="s">
        <v>78</v>
      </c>
      <c r="C74" s="72"/>
      <c r="D74" s="72"/>
      <c r="E74" s="72"/>
      <c r="F74" s="72"/>
      <c r="G74" s="72"/>
      <c r="H74" s="72"/>
      <c r="I74" s="72"/>
      <c r="J74" s="72"/>
      <c r="K74" s="73"/>
      <c r="L74" s="74"/>
      <c r="M74" s="74"/>
      <c r="N74" s="74"/>
      <c r="O74" s="74"/>
      <c r="P74" s="74"/>
      <c r="Q74" s="74"/>
      <c r="R74" s="74"/>
      <c r="S74" s="74"/>
      <c r="T74" s="75"/>
      <c r="U74" s="72"/>
      <c r="V74" s="76"/>
    </row>
    <row r="75" spans="2:27" ht="15" customHeight="1">
      <c r="B75" s="77" t="s">
        <v>79</v>
      </c>
      <c r="C75" s="78"/>
      <c r="D75" s="78"/>
      <c r="E75" s="78"/>
      <c r="F75" s="78"/>
      <c r="G75" s="78"/>
      <c r="H75" s="78"/>
      <c r="I75" s="78"/>
      <c r="J75" s="78"/>
      <c r="K75" s="79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Z75" s="6"/>
      <c r="AA75" s="6"/>
    </row>
    <row r="76" spans="2:27" ht="17.25" customHeight="1">
      <c r="B76" s="80" t="s">
        <v>80</v>
      </c>
      <c r="C76" s="81"/>
      <c r="D76" s="81"/>
      <c r="E76" s="81"/>
      <c r="F76" s="81"/>
      <c r="G76" s="81"/>
      <c r="H76" s="81"/>
      <c r="I76" s="81"/>
      <c r="J76" s="81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</row>
    <row r="77" spans="2:27" ht="12" customHeight="1">
      <c r="B77" s="80" t="s">
        <v>81</v>
      </c>
      <c r="C77" s="79"/>
      <c r="D77" s="79"/>
      <c r="E77" s="79"/>
      <c r="F77" s="79"/>
      <c r="G77" s="79"/>
      <c r="H77" s="82"/>
      <c r="I77" s="82"/>
      <c r="J77" s="82"/>
      <c r="K77" s="79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</row>
    <row r="78" spans="2:27">
      <c r="B78" s="83" t="s">
        <v>82</v>
      </c>
      <c r="C78" s="84"/>
      <c r="D78" s="84"/>
      <c r="E78" s="84"/>
      <c r="F78" s="84"/>
      <c r="G78" s="84"/>
      <c r="H78" s="84"/>
      <c r="I78" s="84"/>
      <c r="J78" s="84"/>
      <c r="K78" s="84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</row>
    <row r="79" spans="2:27">
      <c r="B79" s="85"/>
      <c r="C79" s="79"/>
      <c r="D79" s="79"/>
      <c r="E79" s="79"/>
      <c r="F79" s="79"/>
      <c r="G79" s="79"/>
      <c r="H79" s="79"/>
      <c r="I79" s="79"/>
      <c r="J79" s="79"/>
      <c r="K79" s="86"/>
      <c r="L79" s="87"/>
      <c r="M79" s="78"/>
      <c r="N79" s="78"/>
      <c r="O79" s="78"/>
      <c r="P79" s="78"/>
      <c r="Q79" s="78"/>
      <c r="R79" s="78"/>
      <c r="S79" s="78"/>
      <c r="T79" s="78"/>
      <c r="U79" s="78"/>
      <c r="V79" s="78"/>
    </row>
    <row r="80" spans="2:27">
      <c r="B80" s="85"/>
      <c r="C80" s="88"/>
      <c r="D80" s="88"/>
      <c r="E80" s="88"/>
      <c r="F80" s="88"/>
      <c r="G80" s="88"/>
      <c r="H80" s="88"/>
      <c r="I80" s="88"/>
      <c r="J80" s="88"/>
      <c r="K80" s="89"/>
      <c r="L80" s="79"/>
      <c r="M80" s="79"/>
      <c r="N80" s="79"/>
      <c r="O80" s="79"/>
      <c r="P80" s="79"/>
      <c r="Q80" s="79"/>
      <c r="R80" s="79"/>
      <c r="S80" s="79"/>
      <c r="T80" s="90"/>
      <c r="U80" s="73"/>
      <c r="V80" s="73"/>
    </row>
    <row r="81" spans="2:22">
      <c r="B81" s="85"/>
      <c r="C81" s="91"/>
      <c r="D81" s="91"/>
      <c r="E81" s="91"/>
      <c r="F81" s="91"/>
      <c r="G81" s="91"/>
      <c r="H81" s="91"/>
      <c r="I81" s="91"/>
      <c r="J81" s="91"/>
      <c r="K81" s="91"/>
      <c r="L81" s="79"/>
      <c r="M81" s="79"/>
      <c r="N81" s="79"/>
      <c r="O81" s="79"/>
      <c r="P81" s="79"/>
      <c r="Q81" s="79"/>
      <c r="R81" s="79"/>
      <c r="S81" s="79"/>
      <c r="T81" s="90"/>
      <c r="U81" s="73"/>
      <c r="V81" s="73"/>
    </row>
    <row r="82" spans="2:22">
      <c r="B82" s="85"/>
      <c r="C82" s="92"/>
      <c r="D82" s="89"/>
      <c r="E82" s="89"/>
      <c r="F82" s="89"/>
      <c r="G82" s="89"/>
      <c r="H82" s="89"/>
      <c r="I82" s="89"/>
      <c r="J82" s="89"/>
      <c r="K82" s="93"/>
      <c r="L82" s="94"/>
      <c r="M82" s="94"/>
      <c r="N82" s="94"/>
      <c r="O82" s="94"/>
      <c r="P82" s="94"/>
      <c r="Q82" s="94"/>
      <c r="R82" s="94"/>
      <c r="S82" s="94"/>
      <c r="T82" s="95"/>
      <c r="U82" s="73"/>
      <c r="V82" s="73"/>
    </row>
    <row r="83" spans="2:22">
      <c r="B83" s="85"/>
      <c r="C83" s="92"/>
      <c r="D83" s="89"/>
      <c r="E83" s="89"/>
      <c r="F83" s="89"/>
      <c r="G83" s="89"/>
      <c r="H83" s="89"/>
      <c r="I83" s="89"/>
      <c r="J83" s="89"/>
      <c r="K83" s="93"/>
      <c r="L83" s="73"/>
      <c r="M83" s="73"/>
      <c r="N83" s="73"/>
      <c r="O83" s="73"/>
      <c r="P83" s="73"/>
      <c r="Q83" s="73"/>
      <c r="R83" s="73"/>
      <c r="S83" s="73"/>
      <c r="T83" s="96"/>
      <c r="U83" s="73"/>
      <c r="V83" s="73"/>
    </row>
    <row r="84" spans="2:22">
      <c r="B84" s="85"/>
      <c r="C84" s="97"/>
      <c r="D84" s="85"/>
      <c r="E84" s="85"/>
      <c r="F84" s="85"/>
      <c r="G84" s="85"/>
      <c r="H84" s="85"/>
      <c r="I84" s="85"/>
      <c r="J84" s="85"/>
      <c r="K84" s="98"/>
      <c r="L84" s="73"/>
      <c r="M84" s="73"/>
      <c r="N84" s="73"/>
      <c r="O84" s="73"/>
      <c r="P84" s="73"/>
      <c r="Q84" s="73"/>
      <c r="R84" s="73"/>
      <c r="S84" s="73"/>
      <c r="T84" s="96"/>
      <c r="U84" s="73"/>
      <c r="V84" s="73"/>
    </row>
    <row r="85" spans="2:22">
      <c r="B85" s="85"/>
      <c r="C85" s="97"/>
      <c r="D85" s="85"/>
      <c r="E85" s="85"/>
      <c r="F85" s="85"/>
      <c r="G85" s="85"/>
      <c r="H85" s="85"/>
      <c r="I85" s="85"/>
      <c r="J85" s="85"/>
      <c r="K85" s="98"/>
      <c r="L85" s="73"/>
      <c r="M85" s="73"/>
      <c r="N85" s="73"/>
      <c r="O85" s="73"/>
      <c r="P85" s="73"/>
      <c r="Q85" s="73"/>
      <c r="R85" s="73"/>
      <c r="S85" s="73"/>
      <c r="T85" s="96"/>
      <c r="U85" s="73"/>
      <c r="V85" s="73"/>
    </row>
    <row r="86" spans="2:22">
      <c r="B86" s="85"/>
      <c r="C86" s="97"/>
      <c r="D86" s="85"/>
      <c r="E86" s="85"/>
      <c r="F86" s="85"/>
      <c r="G86" s="85"/>
      <c r="H86" s="85"/>
      <c r="I86" s="85"/>
      <c r="J86" s="85"/>
      <c r="K86" s="98"/>
      <c r="L86" s="73"/>
      <c r="M86" s="73"/>
      <c r="N86" s="73"/>
      <c r="O86" s="73"/>
      <c r="P86" s="73"/>
      <c r="Q86" s="73"/>
      <c r="R86" s="73"/>
      <c r="S86" s="73"/>
      <c r="T86" s="96"/>
      <c r="U86" s="73"/>
      <c r="V86" s="73"/>
    </row>
    <row r="87" spans="2:22">
      <c r="B87" s="85"/>
      <c r="C87" s="97"/>
      <c r="D87" s="85"/>
      <c r="E87" s="85"/>
      <c r="F87" s="85"/>
      <c r="G87" s="85"/>
      <c r="H87" s="85"/>
      <c r="I87" s="85"/>
      <c r="J87" s="85"/>
      <c r="K87" s="98"/>
      <c r="L87" s="73"/>
      <c r="M87" s="73"/>
      <c r="N87" s="73"/>
      <c r="O87" s="73"/>
      <c r="P87" s="73"/>
      <c r="Q87" s="73"/>
      <c r="R87" s="73"/>
      <c r="S87" s="73"/>
      <c r="T87" s="96"/>
      <c r="U87" s="73"/>
      <c r="V87" s="73"/>
    </row>
    <row r="88" spans="2:22">
      <c r="B88" s="85"/>
      <c r="C88" s="85"/>
      <c r="D88" s="85"/>
      <c r="E88" s="85"/>
      <c r="F88" s="85"/>
      <c r="G88" s="85"/>
      <c r="H88" s="85"/>
      <c r="I88" s="85"/>
      <c r="J88" s="85"/>
      <c r="K88" s="98"/>
      <c r="L88" s="73"/>
      <c r="M88" s="73"/>
      <c r="N88" s="73"/>
      <c r="O88" s="73"/>
      <c r="P88" s="73"/>
      <c r="Q88" s="73"/>
      <c r="R88" s="73"/>
      <c r="S88" s="73"/>
      <c r="T88" s="96"/>
      <c r="U88" s="73"/>
      <c r="V88" s="73"/>
    </row>
    <row r="89" spans="2:22">
      <c r="B89" s="85"/>
      <c r="C89" s="85"/>
      <c r="D89" s="85"/>
      <c r="E89" s="85"/>
      <c r="F89" s="85"/>
      <c r="G89" s="85"/>
      <c r="H89" s="85"/>
      <c r="I89" s="85"/>
      <c r="J89" s="85"/>
      <c r="K89" s="98"/>
      <c r="L89" s="73"/>
      <c r="M89" s="73"/>
      <c r="N89" s="73"/>
      <c r="O89" s="73"/>
      <c r="P89" s="73"/>
      <c r="Q89" s="73"/>
      <c r="R89" s="73"/>
      <c r="S89" s="73"/>
      <c r="T89" s="96"/>
      <c r="U89" s="73"/>
      <c r="V89" s="73"/>
    </row>
    <row r="90" spans="2:22">
      <c r="B90" s="85"/>
      <c r="C90" s="85"/>
      <c r="D90" s="85"/>
      <c r="E90" s="85"/>
      <c r="F90" s="85"/>
      <c r="G90" s="85"/>
      <c r="H90" s="85"/>
      <c r="I90" s="85"/>
      <c r="J90" s="85"/>
      <c r="K90" s="98"/>
      <c r="L90" s="73"/>
      <c r="M90" s="73"/>
      <c r="N90" s="73"/>
      <c r="O90" s="73"/>
      <c r="P90" s="73"/>
      <c r="Q90" s="73"/>
      <c r="R90" s="73"/>
      <c r="S90" s="73"/>
      <c r="T90" s="96"/>
      <c r="U90" s="73"/>
      <c r="V90" s="73"/>
    </row>
    <row r="91" spans="2:22">
      <c r="B91" s="85"/>
      <c r="C91" s="85"/>
      <c r="D91" s="85"/>
      <c r="E91" s="85"/>
      <c r="F91" s="85"/>
      <c r="G91" s="85"/>
      <c r="H91" s="85"/>
      <c r="I91" s="85"/>
      <c r="J91" s="85"/>
      <c r="K91" s="98"/>
      <c r="L91" s="73"/>
      <c r="M91" s="73"/>
      <c r="N91" s="73"/>
      <c r="O91" s="73"/>
      <c r="P91" s="73"/>
      <c r="Q91" s="73"/>
      <c r="R91" s="73"/>
      <c r="S91" s="73"/>
      <c r="T91" s="99"/>
      <c r="U91" s="100"/>
      <c r="V91" s="100"/>
    </row>
    <row r="92" spans="2:22">
      <c r="B92" s="85"/>
      <c r="C92" s="85"/>
      <c r="D92" s="85"/>
      <c r="E92" s="85"/>
      <c r="F92" s="85"/>
      <c r="G92" s="85"/>
      <c r="H92" s="85"/>
      <c r="I92" s="85"/>
      <c r="J92" s="85"/>
      <c r="K92" s="98"/>
      <c r="L92" s="73"/>
      <c r="M92" s="73"/>
      <c r="N92" s="73"/>
      <c r="O92" s="73"/>
      <c r="P92" s="73"/>
      <c r="Q92" s="73"/>
      <c r="R92" s="73"/>
      <c r="S92" s="73"/>
      <c r="T92" s="96"/>
      <c r="U92" s="100"/>
      <c r="V92" s="100"/>
    </row>
    <row r="93" spans="2:22">
      <c r="B93" s="85"/>
      <c r="C93" s="85"/>
      <c r="D93" s="85"/>
      <c r="E93" s="85"/>
      <c r="F93" s="85"/>
      <c r="G93" s="85"/>
      <c r="H93" s="85"/>
      <c r="I93" s="85"/>
      <c r="J93" s="85"/>
      <c r="K93" s="98"/>
      <c r="L93" s="73"/>
      <c r="M93" s="73"/>
      <c r="N93" s="73"/>
      <c r="O93" s="73"/>
      <c r="P93" s="73"/>
      <c r="Q93" s="73"/>
      <c r="R93" s="73"/>
      <c r="S93" s="73"/>
      <c r="T93" s="99"/>
      <c r="U93" s="100"/>
      <c r="V93" s="100"/>
    </row>
    <row r="94" spans="2:22">
      <c r="B94" s="85"/>
      <c r="C94" s="85"/>
      <c r="D94" s="85"/>
      <c r="E94" s="85"/>
      <c r="F94" s="85"/>
      <c r="G94" s="85"/>
      <c r="H94" s="85"/>
      <c r="I94" s="85"/>
      <c r="J94" s="85"/>
      <c r="K94" s="98"/>
      <c r="L94" s="73"/>
      <c r="M94" s="73"/>
      <c r="N94" s="73"/>
      <c r="O94" s="73"/>
      <c r="P94" s="73"/>
      <c r="Q94" s="73"/>
      <c r="R94" s="73"/>
      <c r="S94" s="73"/>
      <c r="T94" s="99"/>
      <c r="U94" s="100"/>
      <c r="V94" s="100"/>
    </row>
    <row r="95" spans="2:22">
      <c r="B95" s="85"/>
      <c r="C95" s="85"/>
      <c r="D95" s="85"/>
      <c r="E95" s="85"/>
      <c r="F95" s="85"/>
      <c r="G95" s="85"/>
      <c r="H95" s="85"/>
      <c r="I95" s="85"/>
      <c r="J95" s="85"/>
      <c r="K95" s="98"/>
      <c r="L95" s="73"/>
      <c r="M95" s="73"/>
      <c r="N95" s="73"/>
      <c r="O95" s="73"/>
      <c r="P95" s="73"/>
      <c r="Q95" s="73"/>
      <c r="R95" s="73"/>
      <c r="S95" s="73"/>
      <c r="T95" s="99"/>
      <c r="U95" s="100"/>
      <c r="V95" s="100"/>
    </row>
    <row r="96" spans="2:22">
      <c r="B96" s="85"/>
      <c r="C96" s="85"/>
      <c r="D96" s="85"/>
      <c r="E96" s="85"/>
      <c r="F96" s="85"/>
      <c r="G96" s="85"/>
      <c r="H96" s="85"/>
      <c r="I96" s="85"/>
      <c r="J96" s="85"/>
      <c r="K96" s="98"/>
      <c r="L96" s="73"/>
      <c r="M96" s="73"/>
      <c r="N96" s="73"/>
      <c r="O96" s="73"/>
      <c r="P96" s="73"/>
      <c r="Q96" s="73"/>
      <c r="R96" s="73"/>
      <c r="S96" s="73"/>
      <c r="T96" s="99"/>
      <c r="U96" s="100"/>
      <c r="V96" s="100"/>
    </row>
    <row r="97" spans="2:22">
      <c r="B97" s="85"/>
      <c r="C97" s="85"/>
      <c r="D97" s="85"/>
      <c r="E97" s="85"/>
      <c r="F97" s="85"/>
      <c r="G97" s="85"/>
      <c r="H97" s="85"/>
      <c r="I97" s="85"/>
      <c r="J97" s="85"/>
      <c r="K97" s="98"/>
      <c r="L97" s="73"/>
      <c r="M97" s="73"/>
      <c r="N97" s="73"/>
      <c r="O97" s="73"/>
      <c r="P97" s="73"/>
      <c r="Q97" s="73"/>
      <c r="R97" s="73"/>
      <c r="S97" s="73"/>
      <c r="T97" s="99"/>
      <c r="U97" s="100"/>
      <c r="V97" s="100"/>
    </row>
    <row r="98" spans="2:22">
      <c r="B98" s="85"/>
      <c r="C98" s="85"/>
      <c r="D98" s="85"/>
      <c r="E98" s="85"/>
      <c r="F98" s="85"/>
      <c r="G98" s="85"/>
      <c r="H98" s="85"/>
      <c r="I98" s="85"/>
      <c r="J98" s="85"/>
      <c r="K98" s="98"/>
      <c r="L98" s="73"/>
      <c r="M98" s="73"/>
      <c r="N98" s="73"/>
      <c r="O98" s="73"/>
      <c r="P98" s="73"/>
      <c r="Q98" s="73"/>
      <c r="R98" s="73"/>
      <c r="S98" s="73"/>
      <c r="T98" s="99"/>
      <c r="U98" s="100"/>
      <c r="V98" s="100"/>
    </row>
    <row r="99" spans="2:22">
      <c r="B99" s="85"/>
      <c r="C99" s="85"/>
      <c r="D99" s="85"/>
      <c r="E99" s="85"/>
      <c r="F99" s="85"/>
      <c r="G99" s="85"/>
      <c r="H99" s="85"/>
      <c r="I99" s="85"/>
      <c r="J99" s="85"/>
      <c r="K99" s="98"/>
      <c r="L99" s="73"/>
      <c r="M99" s="73"/>
      <c r="N99" s="73"/>
      <c r="O99" s="73"/>
      <c r="P99" s="73"/>
      <c r="Q99" s="73"/>
      <c r="R99" s="73"/>
      <c r="S99" s="73"/>
      <c r="T99" s="99"/>
      <c r="U99" s="100"/>
      <c r="V99" s="100"/>
    </row>
    <row r="100" spans="2:22">
      <c r="B100" s="85"/>
      <c r="C100" s="85"/>
      <c r="D100" s="85"/>
      <c r="E100" s="85"/>
      <c r="F100" s="85"/>
      <c r="G100" s="85"/>
      <c r="H100" s="85"/>
      <c r="I100" s="85"/>
      <c r="J100" s="85"/>
      <c r="K100" s="98"/>
      <c r="L100" s="73"/>
      <c r="M100" s="73"/>
      <c r="N100" s="73"/>
      <c r="O100" s="73"/>
      <c r="P100" s="73"/>
      <c r="Q100" s="73"/>
      <c r="R100" s="73"/>
      <c r="S100" s="73"/>
      <c r="T100" s="99"/>
      <c r="U100" s="100"/>
      <c r="V100" s="100"/>
    </row>
    <row r="101" spans="2:22">
      <c r="B101" s="85"/>
      <c r="C101" s="85"/>
      <c r="D101" s="85"/>
      <c r="E101" s="85"/>
      <c r="F101" s="85"/>
      <c r="G101" s="85"/>
      <c r="H101" s="85"/>
      <c r="I101" s="85"/>
      <c r="J101" s="85"/>
      <c r="K101" s="98"/>
      <c r="L101" s="73"/>
      <c r="M101" s="73"/>
      <c r="N101" s="73"/>
      <c r="O101" s="73"/>
      <c r="P101" s="73"/>
      <c r="Q101" s="73"/>
      <c r="R101" s="73"/>
      <c r="S101" s="73"/>
      <c r="T101" s="99"/>
      <c r="U101" s="100"/>
      <c r="V101" s="100"/>
    </row>
    <row r="102" spans="2:22">
      <c r="B102" s="85"/>
      <c r="C102" s="85"/>
      <c r="D102" s="85"/>
      <c r="E102" s="85"/>
      <c r="F102" s="85"/>
      <c r="G102" s="85"/>
      <c r="H102" s="85"/>
      <c r="I102" s="85"/>
      <c r="J102" s="85"/>
      <c r="K102" s="98"/>
      <c r="L102" s="73"/>
      <c r="M102" s="73"/>
      <c r="N102" s="73"/>
      <c r="O102" s="73"/>
      <c r="P102" s="73"/>
      <c r="Q102" s="73"/>
      <c r="R102" s="73"/>
      <c r="S102" s="73"/>
      <c r="T102" s="99"/>
      <c r="U102" s="100"/>
      <c r="V102" s="100"/>
    </row>
    <row r="103" spans="2:22">
      <c r="B103" s="85"/>
      <c r="C103" s="85"/>
      <c r="D103" s="85"/>
      <c r="E103" s="85"/>
      <c r="F103" s="85"/>
      <c r="G103" s="85"/>
      <c r="H103" s="85"/>
      <c r="I103" s="85"/>
      <c r="J103" s="85"/>
      <c r="K103" s="98"/>
      <c r="L103" s="73"/>
      <c r="M103" s="73"/>
      <c r="N103" s="73"/>
      <c r="O103" s="73"/>
      <c r="P103" s="73"/>
      <c r="Q103" s="73"/>
      <c r="R103" s="73"/>
      <c r="S103" s="73"/>
      <c r="T103" s="99"/>
      <c r="U103" s="100"/>
      <c r="V103" s="100"/>
    </row>
    <row r="104" spans="2:22">
      <c r="B104" s="85"/>
      <c r="C104" s="85"/>
      <c r="D104" s="85"/>
      <c r="E104" s="85"/>
      <c r="F104" s="85"/>
      <c r="G104" s="85"/>
      <c r="H104" s="85"/>
      <c r="I104" s="85"/>
      <c r="J104" s="85"/>
      <c r="K104" s="98"/>
      <c r="L104" s="73"/>
      <c r="M104" s="73"/>
      <c r="N104" s="73"/>
      <c r="O104" s="73"/>
      <c r="P104" s="73"/>
      <c r="Q104" s="73"/>
      <c r="R104" s="73"/>
      <c r="S104" s="73"/>
      <c r="T104" s="99"/>
      <c r="U104" s="100"/>
      <c r="V104" s="100"/>
    </row>
    <row r="105" spans="2:22">
      <c r="B105" s="85"/>
      <c r="C105" s="85"/>
      <c r="D105" s="85"/>
      <c r="E105" s="85"/>
      <c r="F105" s="85"/>
      <c r="G105" s="85"/>
      <c r="H105" s="85"/>
      <c r="I105" s="85"/>
      <c r="J105" s="85"/>
      <c r="K105" s="98"/>
      <c r="L105" s="73"/>
      <c r="M105" s="73"/>
      <c r="N105" s="73"/>
      <c r="O105" s="73"/>
      <c r="P105" s="73"/>
      <c r="Q105" s="73"/>
      <c r="R105" s="73"/>
      <c r="S105" s="73"/>
      <c r="T105" s="99"/>
      <c r="U105" s="100"/>
      <c r="V105" s="100"/>
    </row>
    <row r="106" spans="2:22">
      <c r="B106" s="85"/>
      <c r="C106" s="85"/>
      <c r="D106" s="85"/>
      <c r="E106" s="85"/>
      <c r="F106" s="85"/>
      <c r="G106" s="85"/>
      <c r="H106" s="85"/>
      <c r="I106" s="85"/>
      <c r="J106" s="85"/>
      <c r="K106" s="98"/>
      <c r="L106" s="73"/>
      <c r="M106" s="73"/>
      <c r="N106" s="73"/>
      <c r="O106" s="73"/>
      <c r="P106" s="73"/>
      <c r="Q106" s="73"/>
      <c r="R106" s="73"/>
      <c r="S106" s="73"/>
      <c r="T106" s="99"/>
      <c r="U106" s="100"/>
      <c r="V106" s="100"/>
    </row>
    <row r="107" spans="2:22">
      <c r="B107" s="85"/>
      <c r="C107" s="85"/>
      <c r="D107" s="85"/>
      <c r="E107" s="85"/>
      <c r="F107" s="85"/>
      <c r="G107" s="85"/>
      <c r="H107" s="85"/>
      <c r="I107" s="85"/>
      <c r="J107" s="85"/>
      <c r="K107" s="98"/>
      <c r="L107" s="73"/>
      <c r="M107" s="73"/>
      <c r="N107" s="73"/>
      <c r="O107" s="73"/>
      <c r="P107" s="73"/>
      <c r="Q107" s="73"/>
      <c r="R107" s="73"/>
      <c r="S107" s="73"/>
      <c r="T107" s="99"/>
      <c r="U107" s="100"/>
      <c r="V107" s="100"/>
    </row>
    <row r="108" spans="2:22">
      <c r="B108" s="85"/>
      <c r="C108" s="85"/>
      <c r="D108" s="85"/>
      <c r="E108" s="85"/>
      <c r="F108" s="85"/>
      <c r="G108" s="85"/>
      <c r="H108" s="85"/>
      <c r="I108" s="85"/>
      <c r="J108" s="85"/>
      <c r="K108" s="98"/>
      <c r="L108" s="73"/>
      <c r="M108" s="73"/>
      <c r="N108" s="73"/>
      <c r="O108" s="73"/>
      <c r="P108" s="73"/>
      <c r="Q108" s="73"/>
      <c r="R108" s="73"/>
      <c r="S108" s="73"/>
      <c r="T108" s="99"/>
      <c r="U108" s="100"/>
      <c r="V108" s="100"/>
    </row>
    <row r="109" spans="2:22">
      <c r="B109" s="85"/>
      <c r="C109" s="85"/>
      <c r="D109" s="85"/>
      <c r="E109" s="85"/>
      <c r="F109" s="85"/>
      <c r="G109" s="85"/>
      <c r="H109" s="85"/>
      <c r="I109" s="85"/>
      <c r="J109" s="85"/>
      <c r="K109" s="98"/>
      <c r="L109" s="73"/>
      <c r="M109" s="73"/>
      <c r="N109" s="73"/>
      <c r="O109" s="73"/>
      <c r="P109" s="73"/>
      <c r="Q109" s="73"/>
      <c r="R109" s="73"/>
      <c r="S109" s="73"/>
      <c r="T109" s="99"/>
      <c r="U109" s="100"/>
      <c r="V109" s="100"/>
    </row>
    <row r="110" spans="2:22">
      <c r="B110" s="85"/>
      <c r="C110" s="85"/>
      <c r="D110" s="85"/>
      <c r="E110" s="85"/>
      <c r="F110" s="85"/>
      <c r="G110" s="85"/>
      <c r="H110" s="85"/>
      <c r="I110" s="85"/>
      <c r="J110" s="85"/>
      <c r="K110" s="98"/>
      <c r="L110" s="73"/>
      <c r="M110" s="73"/>
      <c r="N110" s="73"/>
      <c r="O110" s="73"/>
      <c r="P110" s="73"/>
      <c r="Q110" s="73"/>
      <c r="R110" s="73"/>
      <c r="S110" s="73"/>
      <c r="T110" s="99"/>
      <c r="U110" s="100"/>
      <c r="V110" s="100"/>
    </row>
    <row r="111" spans="2:22">
      <c r="B111" s="85"/>
      <c r="C111" s="85"/>
      <c r="D111" s="85"/>
      <c r="E111" s="85"/>
      <c r="F111" s="85"/>
      <c r="G111" s="85"/>
      <c r="H111" s="85"/>
      <c r="I111" s="85"/>
      <c r="J111" s="85"/>
      <c r="K111" s="98"/>
      <c r="L111" s="73"/>
      <c r="M111" s="73"/>
      <c r="N111" s="73"/>
      <c r="O111" s="73"/>
      <c r="P111" s="73"/>
      <c r="Q111" s="73"/>
      <c r="R111" s="73"/>
      <c r="S111" s="73"/>
      <c r="T111" s="99"/>
      <c r="U111" s="100"/>
      <c r="V111" s="100"/>
    </row>
    <row r="112" spans="2:22">
      <c r="B112" s="85"/>
      <c r="C112" s="85"/>
      <c r="D112" s="85"/>
      <c r="E112" s="85"/>
      <c r="F112" s="85"/>
      <c r="G112" s="85"/>
      <c r="H112" s="85"/>
      <c r="I112" s="85"/>
      <c r="J112" s="85"/>
      <c r="K112" s="98"/>
      <c r="L112" s="73"/>
      <c r="M112" s="73"/>
      <c r="N112" s="73"/>
      <c r="O112" s="73"/>
      <c r="P112" s="73"/>
      <c r="Q112" s="73"/>
      <c r="R112" s="73"/>
      <c r="S112" s="73"/>
      <c r="T112" s="99"/>
      <c r="U112" s="100"/>
      <c r="V112" s="100"/>
    </row>
    <row r="113" spans="2:22">
      <c r="B113" s="85"/>
      <c r="C113" s="85"/>
      <c r="D113" s="85"/>
      <c r="E113" s="85"/>
      <c r="F113" s="85"/>
      <c r="G113" s="85"/>
      <c r="H113" s="85"/>
      <c r="I113" s="85"/>
      <c r="J113" s="85"/>
      <c r="K113" s="98"/>
      <c r="L113" s="73"/>
      <c r="M113" s="73"/>
      <c r="N113" s="73"/>
      <c r="O113" s="73"/>
      <c r="P113" s="73"/>
      <c r="Q113" s="73"/>
      <c r="R113" s="73"/>
      <c r="S113" s="73"/>
      <c r="T113" s="99"/>
      <c r="U113" s="100"/>
      <c r="V113" s="100"/>
    </row>
    <row r="114" spans="2:22">
      <c r="B114" s="85"/>
      <c r="C114" s="85"/>
      <c r="D114" s="85"/>
      <c r="E114" s="85"/>
      <c r="F114" s="85"/>
      <c r="G114" s="85"/>
      <c r="H114" s="85"/>
      <c r="I114" s="85"/>
      <c r="J114" s="85"/>
      <c r="K114" s="98"/>
      <c r="L114" s="73"/>
      <c r="M114" s="73"/>
      <c r="N114" s="73"/>
      <c r="O114" s="73"/>
      <c r="P114" s="73"/>
      <c r="Q114" s="73"/>
      <c r="R114" s="73"/>
      <c r="S114" s="73"/>
      <c r="T114" s="99"/>
      <c r="U114" s="100"/>
      <c r="V114" s="100"/>
    </row>
    <row r="115" spans="2:22">
      <c r="B115" s="85"/>
      <c r="C115" s="85"/>
      <c r="D115" s="85"/>
      <c r="E115" s="85"/>
      <c r="F115" s="85"/>
      <c r="G115" s="85"/>
      <c r="H115" s="85"/>
      <c r="I115" s="85"/>
      <c r="J115" s="85"/>
      <c r="K115" s="98"/>
      <c r="L115" s="73"/>
      <c r="M115" s="73"/>
      <c r="N115" s="73"/>
      <c r="O115" s="73"/>
      <c r="P115" s="73"/>
      <c r="Q115" s="73"/>
      <c r="R115" s="73"/>
      <c r="S115" s="73"/>
      <c r="T115" s="99"/>
      <c r="U115" s="100"/>
      <c r="V115" s="100"/>
    </row>
    <row r="116" spans="2:22">
      <c r="B116" s="85"/>
      <c r="C116" s="85"/>
      <c r="D116" s="85"/>
      <c r="E116" s="85"/>
      <c r="F116" s="85"/>
      <c r="G116" s="85"/>
      <c r="H116" s="85"/>
      <c r="I116" s="85"/>
      <c r="J116" s="85"/>
      <c r="K116" s="98"/>
      <c r="L116" s="73"/>
      <c r="M116" s="73"/>
      <c r="N116" s="73"/>
      <c r="O116" s="73"/>
      <c r="P116" s="73"/>
      <c r="Q116" s="73"/>
      <c r="R116" s="73"/>
      <c r="S116" s="73"/>
      <c r="T116" s="99"/>
      <c r="U116" s="100"/>
      <c r="V116" s="100"/>
    </row>
    <row r="117" spans="2:22">
      <c r="B117" s="85"/>
      <c r="C117" s="85"/>
      <c r="D117" s="85"/>
      <c r="E117" s="85"/>
      <c r="F117" s="85"/>
      <c r="G117" s="85"/>
      <c r="H117" s="85"/>
      <c r="I117" s="85"/>
      <c r="J117" s="85"/>
      <c r="K117" s="98"/>
      <c r="L117" s="73"/>
      <c r="M117" s="73"/>
      <c r="N117" s="73"/>
      <c r="O117" s="73"/>
      <c r="P117" s="73"/>
      <c r="Q117" s="73"/>
      <c r="R117" s="73"/>
      <c r="S117" s="73"/>
      <c r="T117" s="99"/>
      <c r="U117" s="100"/>
      <c r="V117" s="100"/>
    </row>
    <row r="118" spans="2:22">
      <c r="B118" s="85"/>
      <c r="C118" s="85"/>
      <c r="D118" s="85"/>
      <c r="E118" s="85"/>
      <c r="F118" s="85"/>
      <c r="G118" s="85"/>
      <c r="H118" s="85"/>
      <c r="I118" s="85"/>
      <c r="J118" s="85"/>
      <c r="K118" s="98"/>
      <c r="L118" s="73"/>
      <c r="M118" s="73"/>
      <c r="N118" s="73"/>
      <c r="O118" s="73"/>
      <c r="P118" s="73"/>
      <c r="Q118" s="73"/>
      <c r="R118" s="73"/>
      <c r="S118" s="73"/>
      <c r="T118" s="99"/>
      <c r="U118" s="100"/>
      <c r="V118" s="100"/>
    </row>
    <row r="119" spans="2:22">
      <c r="B119" s="85"/>
      <c r="C119" s="85"/>
      <c r="D119" s="85"/>
      <c r="E119" s="85"/>
      <c r="F119" s="85"/>
      <c r="G119" s="85"/>
      <c r="H119" s="85"/>
      <c r="I119" s="85"/>
      <c r="J119" s="85"/>
      <c r="K119" s="98"/>
      <c r="L119" s="73"/>
      <c r="M119" s="73"/>
      <c r="N119" s="73"/>
      <c r="O119" s="73"/>
      <c r="P119" s="73"/>
      <c r="Q119" s="73"/>
      <c r="R119" s="73"/>
      <c r="S119" s="73"/>
      <c r="T119" s="99"/>
      <c r="U119" s="100"/>
      <c r="V119" s="100"/>
    </row>
    <row r="120" spans="2:22">
      <c r="B120" s="85"/>
      <c r="C120" s="85"/>
      <c r="D120" s="85"/>
      <c r="E120" s="85"/>
      <c r="F120" s="85"/>
      <c r="G120" s="85"/>
      <c r="H120" s="85"/>
      <c r="I120" s="85"/>
      <c r="J120" s="85"/>
      <c r="K120" s="98"/>
      <c r="L120" s="73"/>
      <c r="M120" s="73"/>
      <c r="N120" s="73"/>
      <c r="O120" s="73"/>
      <c r="P120" s="73"/>
      <c r="Q120" s="73"/>
      <c r="R120" s="73"/>
      <c r="S120" s="73"/>
      <c r="T120" s="99"/>
      <c r="U120" s="100"/>
      <c r="V120" s="100"/>
    </row>
    <row r="121" spans="2:22">
      <c r="B121" s="85"/>
      <c r="C121" s="85"/>
      <c r="D121" s="85"/>
      <c r="E121" s="85"/>
      <c r="F121" s="85"/>
      <c r="G121" s="85"/>
      <c r="H121" s="85"/>
      <c r="I121" s="85"/>
      <c r="J121" s="85"/>
      <c r="K121" s="98"/>
      <c r="L121" s="73"/>
      <c r="M121" s="73"/>
      <c r="N121" s="73"/>
      <c r="O121" s="73"/>
      <c r="P121" s="73"/>
      <c r="Q121" s="73"/>
      <c r="R121" s="73"/>
      <c r="S121" s="73"/>
      <c r="T121" s="99"/>
      <c r="U121" s="100"/>
      <c r="V121" s="100"/>
    </row>
    <row r="122" spans="2:22">
      <c r="B122" s="85"/>
      <c r="C122" s="85"/>
      <c r="D122" s="85"/>
      <c r="E122" s="85"/>
      <c r="F122" s="85"/>
      <c r="G122" s="85"/>
      <c r="H122" s="85"/>
      <c r="I122" s="85"/>
      <c r="J122" s="85"/>
      <c r="K122" s="98"/>
      <c r="L122" s="73"/>
      <c r="M122" s="73"/>
      <c r="N122" s="73"/>
      <c r="O122" s="73"/>
      <c r="P122" s="73"/>
      <c r="Q122" s="73"/>
      <c r="R122" s="73"/>
      <c r="S122" s="73"/>
      <c r="T122" s="99"/>
      <c r="U122" s="100"/>
      <c r="V122" s="100"/>
    </row>
    <row r="123" spans="2:22">
      <c r="B123" s="85"/>
      <c r="C123" s="85"/>
      <c r="D123" s="85"/>
      <c r="E123" s="85"/>
      <c r="F123" s="85"/>
      <c r="G123" s="85"/>
      <c r="H123" s="85"/>
      <c r="I123" s="85"/>
      <c r="J123" s="85"/>
      <c r="K123" s="98"/>
      <c r="L123" s="73"/>
      <c r="M123" s="73"/>
      <c r="N123" s="73"/>
      <c r="O123" s="73"/>
      <c r="P123" s="73"/>
      <c r="Q123" s="73"/>
      <c r="R123" s="73"/>
      <c r="S123" s="73"/>
      <c r="T123" s="99"/>
      <c r="U123" s="100"/>
      <c r="V123" s="100"/>
    </row>
    <row r="124" spans="2:22">
      <c r="B124" s="85"/>
      <c r="C124" s="85"/>
      <c r="D124" s="85"/>
      <c r="E124" s="85"/>
      <c r="F124" s="85"/>
      <c r="G124" s="85"/>
      <c r="H124" s="85"/>
      <c r="I124" s="85"/>
      <c r="J124" s="85"/>
      <c r="K124" s="98"/>
      <c r="L124" s="73"/>
      <c r="M124" s="73"/>
      <c r="N124" s="73"/>
      <c r="O124" s="73"/>
      <c r="P124" s="73"/>
      <c r="Q124" s="73"/>
      <c r="R124" s="73"/>
      <c r="S124" s="73"/>
      <c r="T124" s="99"/>
      <c r="U124" s="100"/>
      <c r="V124" s="100"/>
    </row>
    <row r="125" spans="2:22">
      <c r="B125" s="85"/>
      <c r="C125" s="85"/>
      <c r="D125" s="85"/>
      <c r="E125" s="85"/>
      <c r="F125" s="85"/>
      <c r="G125" s="85"/>
      <c r="H125" s="85"/>
      <c r="I125" s="85"/>
      <c r="J125" s="85"/>
      <c r="K125" s="98"/>
      <c r="L125" s="73"/>
      <c r="M125" s="73"/>
      <c r="N125" s="73"/>
      <c r="O125" s="73"/>
      <c r="P125" s="73"/>
      <c r="Q125" s="73"/>
      <c r="R125" s="73"/>
      <c r="S125" s="73"/>
      <c r="T125" s="99"/>
      <c r="U125" s="100"/>
      <c r="V125" s="100"/>
    </row>
    <row r="126" spans="2:22">
      <c r="B126" s="85"/>
      <c r="C126" s="85"/>
      <c r="D126" s="85"/>
      <c r="E126" s="85"/>
      <c r="F126" s="85"/>
      <c r="G126" s="85"/>
      <c r="H126" s="85"/>
      <c r="I126" s="85"/>
      <c r="J126" s="85"/>
      <c r="K126" s="98"/>
      <c r="L126" s="73"/>
      <c r="M126" s="73"/>
      <c r="N126" s="73"/>
      <c r="O126" s="73"/>
      <c r="P126" s="73"/>
      <c r="Q126" s="73"/>
      <c r="R126" s="73"/>
      <c r="S126" s="73"/>
      <c r="T126" s="99"/>
      <c r="U126" s="100"/>
      <c r="V126" s="100"/>
    </row>
    <row r="127" spans="2:22">
      <c r="B127" s="85"/>
      <c r="C127" s="85"/>
      <c r="D127" s="85"/>
      <c r="E127" s="85"/>
      <c r="F127" s="85"/>
      <c r="G127" s="85"/>
      <c r="H127" s="85"/>
      <c r="I127" s="85"/>
      <c r="J127" s="85"/>
      <c r="K127" s="98"/>
      <c r="L127" s="73"/>
      <c r="M127" s="73"/>
      <c r="N127" s="73"/>
      <c r="O127" s="73"/>
      <c r="P127" s="73"/>
      <c r="Q127" s="73"/>
      <c r="R127" s="73"/>
      <c r="S127" s="73"/>
      <c r="T127" s="99"/>
      <c r="U127" s="100"/>
      <c r="V127" s="100"/>
    </row>
    <row r="128" spans="2:22">
      <c r="B128" s="85"/>
      <c r="C128" s="85"/>
      <c r="D128" s="85"/>
      <c r="E128" s="85"/>
      <c r="F128" s="85"/>
      <c r="G128" s="85"/>
      <c r="H128" s="85"/>
      <c r="I128" s="85"/>
      <c r="J128" s="85"/>
      <c r="K128" s="98"/>
      <c r="L128" s="73"/>
      <c r="M128" s="73"/>
      <c r="N128" s="73"/>
      <c r="O128" s="73"/>
      <c r="P128" s="73"/>
      <c r="Q128" s="73"/>
      <c r="R128" s="73"/>
      <c r="S128" s="73"/>
      <c r="T128" s="99"/>
      <c r="U128" s="100"/>
      <c r="V128" s="100"/>
    </row>
    <row r="129" spans="2:22">
      <c r="B129" s="85"/>
      <c r="C129" s="85"/>
      <c r="D129" s="85"/>
      <c r="E129" s="85"/>
      <c r="F129" s="85"/>
      <c r="G129" s="85"/>
      <c r="H129" s="85"/>
      <c r="I129" s="85"/>
      <c r="J129" s="85"/>
      <c r="K129" s="98"/>
      <c r="L129" s="73"/>
      <c r="M129" s="73"/>
      <c r="N129" s="73"/>
      <c r="O129" s="73"/>
      <c r="P129" s="73"/>
      <c r="Q129" s="73"/>
      <c r="R129" s="73"/>
      <c r="S129" s="73"/>
      <c r="T129" s="99"/>
      <c r="U129" s="100"/>
      <c r="V129" s="100"/>
    </row>
    <row r="130" spans="2:22">
      <c r="B130" s="85"/>
      <c r="C130" s="85"/>
      <c r="D130" s="85"/>
      <c r="E130" s="85"/>
      <c r="F130" s="85"/>
      <c r="G130" s="85"/>
      <c r="H130" s="85"/>
      <c r="I130" s="85"/>
      <c r="J130" s="85"/>
      <c r="K130" s="98"/>
      <c r="L130" s="73"/>
      <c r="M130" s="73"/>
      <c r="N130" s="73"/>
      <c r="O130" s="73"/>
      <c r="P130" s="73"/>
      <c r="Q130" s="73"/>
      <c r="R130" s="73"/>
      <c r="S130" s="73"/>
      <c r="T130" s="99"/>
      <c r="U130" s="100"/>
      <c r="V130" s="100"/>
    </row>
    <row r="131" spans="2:22">
      <c r="B131" s="85"/>
      <c r="C131" s="85"/>
      <c r="D131" s="85"/>
      <c r="E131" s="85"/>
      <c r="F131" s="85"/>
      <c r="G131" s="85"/>
      <c r="H131" s="85"/>
      <c r="I131" s="85"/>
      <c r="J131" s="85"/>
      <c r="K131" s="98"/>
      <c r="L131" s="73"/>
      <c r="M131" s="73"/>
      <c r="N131" s="73"/>
      <c r="O131" s="73"/>
      <c r="P131" s="73"/>
      <c r="Q131" s="73"/>
      <c r="R131" s="73"/>
      <c r="S131" s="73"/>
      <c r="T131" s="99"/>
      <c r="U131" s="100"/>
      <c r="V131" s="100"/>
    </row>
    <row r="132" spans="2:22">
      <c r="B132" s="85"/>
      <c r="C132" s="85"/>
      <c r="D132" s="85"/>
      <c r="E132" s="85"/>
      <c r="F132" s="85"/>
      <c r="G132" s="85"/>
      <c r="H132" s="85"/>
      <c r="I132" s="85"/>
      <c r="J132" s="85"/>
      <c r="K132" s="98"/>
      <c r="L132" s="73"/>
      <c r="M132" s="73"/>
      <c r="N132" s="73"/>
      <c r="O132" s="73"/>
      <c r="P132" s="73"/>
      <c r="Q132" s="73"/>
      <c r="R132" s="73"/>
      <c r="S132" s="73"/>
      <c r="T132" s="99"/>
      <c r="U132" s="100"/>
      <c r="V132" s="100"/>
    </row>
    <row r="133" spans="2:22">
      <c r="B133" s="85"/>
      <c r="C133" s="85"/>
      <c r="D133" s="85"/>
      <c r="E133" s="85"/>
      <c r="F133" s="85"/>
      <c r="G133" s="85"/>
      <c r="H133" s="85"/>
      <c r="I133" s="85"/>
      <c r="J133" s="85"/>
      <c r="K133" s="98"/>
      <c r="L133" s="73"/>
      <c r="M133" s="73"/>
      <c r="N133" s="73"/>
      <c r="O133" s="73"/>
      <c r="P133" s="73"/>
      <c r="Q133" s="73"/>
      <c r="R133" s="73"/>
      <c r="S133" s="73"/>
      <c r="T133" s="99"/>
      <c r="U133" s="100"/>
      <c r="V133" s="100"/>
    </row>
    <row r="134" spans="2:22">
      <c r="B134" s="85"/>
      <c r="C134" s="85"/>
      <c r="D134" s="85"/>
      <c r="E134" s="85"/>
      <c r="F134" s="85"/>
      <c r="G134" s="85"/>
      <c r="H134" s="85"/>
      <c r="I134" s="85"/>
      <c r="J134" s="85"/>
      <c r="K134" s="98"/>
      <c r="L134" s="73"/>
      <c r="M134" s="73"/>
      <c r="N134" s="73"/>
      <c r="O134" s="73"/>
      <c r="P134" s="73"/>
      <c r="Q134" s="73"/>
      <c r="R134" s="73"/>
      <c r="S134" s="73"/>
      <c r="T134" s="99"/>
      <c r="U134" s="100"/>
      <c r="V134" s="100"/>
    </row>
    <row r="135" spans="2:22">
      <c r="B135" s="85"/>
      <c r="C135" s="85"/>
      <c r="D135" s="85"/>
      <c r="E135" s="85"/>
      <c r="F135" s="85"/>
      <c r="G135" s="85"/>
      <c r="H135" s="85"/>
      <c r="I135" s="85"/>
      <c r="J135" s="85"/>
      <c r="K135" s="98"/>
      <c r="L135" s="73"/>
      <c r="M135" s="73"/>
      <c r="N135" s="73"/>
      <c r="O135" s="73"/>
      <c r="P135" s="73"/>
      <c r="Q135" s="73"/>
      <c r="R135" s="73"/>
      <c r="S135" s="73"/>
      <c r="T135" s="99"/>
      <c r="U135" s="100"/>
      <c r="V135" s="100"/>
    </row>
    <row r="136" spans="2:22">
      <c r="B136" s="85"/>
      <c r="C136" s="85"/>
      <c r="D136" s="85"/>
      <c r="E136" s="85"/>
      <c r="F136" s="85"/>
      <c r="G136" s="85"/>
      <c r="H136" s="85"/>
      <c r="I136" s="85"/>
      <c r="J136" s="85"/>
      <c r="K136" s="98"/>
      <c r="L136" s="73"/>
      <c r="M136" s="73"/>
      <c r="N136" s="73"/>
      <c r="O136" s="73"/>
      <c r="P136" s="73"/>
      <c r="Q136" s="73"/>
      <c r="R136" s="73"/>
      <c r="S136" s="73"/>
      <c r="T136" s="99"/>
      <c r="U136" s="100"/>
      <c r="V136" s="100"/>
    </row>
    <row r="137" spans="2:22">
      <c r="B137" s="85"/>
      <c r="C137" s="85"/>
      <c r="D137" s="85"/>
      <c r="E137" s="85"/>
      <c r="F137" s="85"/>
      <c r="G137" s="85"/>
      <c r="H137" s="85"/>
      <c r="I137" s="85"/>
      <c r="J137" s="85"/>
      <c r="K137" s="98"/>
      <c r="L137" s="73"/>
      <c r="M137" s="73"/>
      <c r="N137" s="73"/>
      <c r="O137" s="73"/>
      <c r="P137" s="73"/>
      <c r="Q137" s="73"/>
      <c r="R137" s="73"/>
      <c r="S137" s="73"/>
      <c r="T137" s="99"/>
      <c r="U137" s="100"/>
      <c r="V137" s="100"/>
    </row>
    <row r="138" spans="2:22">
      <c r="B138" s="85"/>
      <c r="C138" s="85"/>
      <c r="D138" s="85"/>
      <c r="E138" s="85"/>
      <c r="F138" s="85"/>
      <c r="G138" s="85"/>
      <c r="H138" s="85"/>
      <c r="I138" s="85"/>
      <c r="J138" s="85"/>
      <c r="K138" s="98"/>
      <c r="L138" s="73"/>
      <c r="M138" s="73"/>
      <c r="N138" s="73"/>
      <c r="O138" s="73"/>
      <c r="P138" s="73"/>
      <c r="Q138" s="73"/>
      <c r="R138" s="73"/>
      <c r="S138" s="73"/>
      <c r="T138" s="99"/>
      <c r="U138" s="100"/>
      <c r="V138" s="100"/>
    </row>
    <row r="139" spans="2:22">
      <c r="B139" s="85"/>
      <c r="C139" s="85"/>
      <c r="D139" s="85"/>
      <c r="E139" s="85"/>
      <c r="F139" s="85"/>
      <c r="G139" s="85"/>
      <c r="H139" s="85"/>
      <c r="I139" s="85"/>
      <c r="J139" s="85"/>
      <c r="K139" s="98"/>
      <c r="L139" s="73"/>
      <c r="M139" s="73"/>
      <c r="N139" s="73"/>
      <c r="O139" s="73"/>
      <c r="P139" s="73"/>
      <c r="Q139" s="73"/>
      <c r="R139" s="73"/>
      <c r="S139" s="73"/>
      <c r="T139" s="99"/>
      <c r="U139" s="100"/>
      <c r="V139" s="100"/>
    </row>
    <row r="140" spans="2:22">
      <c r="B140" s="85"/>
      <c r="C140" s="85"/>
      <c r="D140" s="85"/>
      <c r="E140" s="85"/>
      <c r="F140" s="85"/>
      <c r="G140" s="85"/>
      <c r="H140" s="85"/>
      <c r="I140" s="85"/>
      <c r="J140" s="85"/>
      <c r="K140" s="98"/>
      <c r="L140" s="73"/>
      <c r="M140" s="73"/>
      <c r="N140" s="73"/>
      <c r="O140" s="73"/>
      <c r="P140" s="73"/>
      <c r="Q140" s="73"/>
      <c r="R140" s="73"/>
      <c r="S140" s="73"/>
      <c r="T140" s="99"/>
      <c r="U140" s="100"/>
      <c r="V140" s="100"/>
    </row>
    <row r="141" spans="2:22">
      <c r="B141" s="85"/>
      <c r="C141" s="85"/>
      <c r="D141" s="85"/>
      <c r="E141" s="85"/>
      <c r="F141" s="85"/>
      <c r="G141" s="85"/>
      <c r="H141" s="85"/>
      <c r="I141" s="85"/>
      <c r="J141" s="85"/>
      <c r="K141" s="98"/>
      <c r="L141" s="73"/>
      <c r="M141" s="73"/>
      <c r="N141" s="73"/>
      <c r="O141" s="73"/>
      <c r="P141" s="73"/>
      <c r="Q141" s="73"/>
      <c r="R141" s="73"/>
      <c r="S141" s="73"/>
      <c r="T141" s="99"/>
      <c r="U141" s="100"/>
      <c r="V141" s="100"/>
    </row>
    <row r="142" spans="2:22">
      <c r="B142" s="85"/>
      <c r="C142" s="85"/>
      <c r="D142" s="85"/>
      <c r="E142" s="85"/>
      <c r="F142" s="85"/>
      <c r="G142" s="85"/>
      <c r="H142" s="85"/>
      <c r="I142" s="85"/>
      <c r="J142" s="85"/>
      <c r="K142" s="98"/>
      <c r="L142" s="73"/>
      <c r="M142" s="73"/>
      <c r="N142" s="73"/>
      <c r="O142" s="73"/>
      <c r="P142" s="73"/>
      <c r="Q142" s="73"/>
      <c r="R142" s="73"/>
      <c r="S142" s="73"/>
      <c r="T142" s="99"/>
      <c r="U142" s="100"/>
      <c r="V142" s="100"/>
    </row>
    <row r="143" spans="2:22">
      <c r="B143" s="85"/>
      <c r="C143" s="85"/>
      <c r="D143" s="85"/>
      <c r="E143" s="85"/>
      <c r="F143" s="85"/>
      <c r="G143" s="85"/>
      <c r="H143" s="85"/>
      <c r="I143" s="85"/>
      <c r="J143" s="85"/>
      <c r="K143" s="98"/>
      <c r="L143" s="73"/>
      <c r="M143" s="73"/>
      <c r="N143" s="73"/>
      <c r="O143" s="73"/>
      <c r="P143" s="73"/>
      <c r="Q143" s="73"/>
      <c r="R143" s="73"/>
      <c r="S143" s="73"/>
      <c r="T143" s="99"/>
      <c r="U143" s="100"/>
      <c r="V143" s="100"/>
    </row>
    <row r="144" spans="2:22">
      <c r="B144" s="85"/>
      <c r="C144" s="85"/>
      <c r="D144" s="85"/>
      <c r="E144" s="85"/>
      <c r="F144" s="85"/>
      <c r="G144" s="85"/>
      <c r="H144" s="85"/>
      <c r="I144" s="85"/>
      <c r="J144" s="85"/>
      <c r="K144" s="98"/>
      <c r="L144" s="73"/>
      <c r="M144" s="73"/>
      <c r="N144" s="73"/>
      <c r="O144" s="73"/>
      <c r="P144" s="73"/>
      <c r="Q144" s="73"/>
      <c r="R144" s="73"/>
      <c r="S144" s="73"/>
      <c r="T144" s="99"/>
      <c r="U144" s="100"/>
      <c r="V144" s="100"/>
    </row>
    <row r="145" spans="2:22">
      <c r="B145" s="85"/>
      <c r="C145" s="85"/>
      <c r="D145" s="85"/>
      <c r="E145" s="85"/>
      <c r="F145" s="85"/>
      <c r="G145" s="85"/>
      <c r="H145" s="85"/>
      <c r="I145" s="85"/>
      <c r="J145" s="85"/>
      <c r="K145" s="98"/>
      <c r="L145" s="73"/>
      <c r="M145" s="73"/>
      <c r="N145" s="73"/>
      <c r="O145" s="73"/>
      <c r="P145" s="73"/>
      <c r="Q145" s="73"/>
      <c r="R145" s="73"/>
      <c r="S145" s="73"/>
      <c r="T145" s="99"/>
      <c r="U145" s="100"/>
      <c r="V145" s="100"/>
    </row>
    <row r="146" spans="2:22">
      <c r="B146" s="85"/>
      <c r="C146" s="85"/>
      <c r="D146" s="85"/>
      <c r="E146" s="85"/>
      <c r="F146" s="85"/>
      <c r="G146" s="85"/>
      <c r="H146" s="85"/>
      <c r="I146" s="85"/>
      <c r="J146" s="85"/>
      <c r="K146" s="98"/>
      <c r="L146" s="73"/>
      <c r="M146" s="73"/>
      <c r="N146" s="73"/>
      <c r="O146" s="73"/>
      <c r="P146" s="73"/>
      <c r="Q146" s="73"/>
      <c r="R146" s="73"/>
      <c r="S146" s="73"/>
      <c r="T146" s="99"/>
      <c r="U146" s="100"/>
      <c r="V146" s="100"/>
    </row>
    <row r="147" spans="2:22">
      <c r="B147" s="85"/>
      <c r="C147" s="85"/>
      <c r="D147" s="85"/>
      <c r="E147" s="85"/>
      <c r="F147" s="85"/>
      <c r="G147" s="85"/>
      <c r="H147" s="85"/>
      <c r="I147" s="85"/>
      <c r="J147" s="85"/>
      <c r="K147" s="98"/>
      <c r="L147" s="73"/>
      <c r="M147" s="73"/>
      <c r="N147" s="73"/>
      <c r="O147" s="73"/>
      <c r="P147" s="73"/>
      <c r="Q147" s="73"/>
      <c r="R147" s="73"/>
      <c r="S147" s="73"/>
      <c r="T147" s="99"/>
      <c r="U147" s="100"/>
      <c r="V147" s="100"/>
    </row>
    <row r="148" spans="2:22">
      <c r="B148" s="85"/>
      <c r="C148" s="85"/>
      <c r="D148" s="85"/>
      <c r="E148" s="85"/>
      <c r="F148" s="85"/>
      <c r="G148" s="85"/>
      <c r="H148" s="85"/>
      <c r="I148" s="85"/>
      <c r="J148" s="85"/>
      <c r="K148" s="98"/>
      <c r="L148" s="73"/>
      <c r="M148" s="73"/>
      <c r="N148" s="73"/>
      <c r="O148" s="73"/>
      <c r="P148" s="73"/>
      <c r="Q148" s="73"/>
      <c r="R148" s="73"/>
      <c r="S148" s="73"/>
      <c r="T148" s="99"/>
      <c r="U148" s="100"/>
      <c r="V148" s="100"/>
    </row>
    <row r="149" spans="2:22">
      <c r="B149" s="85"/>
      <c r="C149" s="85"/>
      <c r="D149" s="85"/>
      <c r="E149" s="85"/>
      <c r="F149" s="85"/>
      <c r="G149" s="85"/>
      <c r="H149" s="85"/>
      <c r="I149" s="85"/>
      <c r="J149" s="85"/>
      <c r="K149" s="98"/>
      <c r="L149" s="73"/>
      <c r="M149" s="73"/>
      <c r="N149" s="73"/>
      <c r="O149" s="73"/>
      <c r="P149" s="73"/>
      <c r="Q149" s="73"/>
      <c r="R149" s="73"/>
      <c r="S149" s="73"/>
      <c r="T149" s="99"/>
      <c r="U149" s="100"/>
      <c r="V149" s="100"/>
    </row>
    <row r="150" spans="2:22">
      <c r="B150" s="85"/>
      <c r="C150" s="85"/>
      <c r="D150" s="85"/>
      <c r="E150" s="85"/>
      <c r="F150" s="85"/>
      <c r="G150" s="85"/>
      <c r="H150" s="85"/>
      <c r="I150" s="85"/>
      <c r="J150" s="85"/>
      <c r="K150" s="98"/>
      <c r="L150" s="73"/>
      <c r="M150" s="73"/>
      <c r="N150" s="73"/>
      <c r="O150" s="73"/>
      <c r="P150" s="73"/>
      <c r="Q150" s="73"/>
      <c r="R150" s="73"/>
      <c r="S150" s="73"/>
      <c r="T150" s="99"/>
      <c r="U150" s="100"/>
      <c r="V150" s="100"/>
    </row>
    <row r="151" spans="2:22">
      <c r="B151" s="85"/>
      <c r="C151" s="85"/>
      <c r="D151" s="85"/>
      <c r="E151" s="85"/>
      <c r="F151" s="85"/>
      <c r="G151" s="85"/>
      <c r="H151" s="85"/>
      <c r="I151" s="85"/>
      <c r="J151" s="85"/>
      <c r="K151" s="98"/>
      <c r="L151" s="73"/>
      <c r="M151" s="73"/>
      <c r="N151" s="73"/>
      <c r="O151" s="73"/>
      <c r="P151" s="73"/>
      <c r="Q151" s="73"/>
      <c r="R151" s="73"/>
      <c r="S151" s="73"/>
      <c r="T151" s="99"/>
      <c r="U151" s="100"/>
      <c r="V151" s="100"/>
    </row>
    <row r="152" spans="2:22">
      <c r="B152" s="85"/>
      <c r="C152" s="85"/>
      <c r="D152" s="85"/>
      <c r="E152" s="85"/>
      <c r="F152" s="85"/>
      <c r="G152" s="85"/>
      <c r="H152" s="85"/>
      <c r="I152" s="85"/>
      <c r="J152" s="85"/>
      <c r="K152" s="98"/>
      <c r="L152" s="73"/>
      <c r="M152" s="73"/>
      <c r="N152" s="73"/>
      <c r="O152" s="73"/>
      <c r="P152" s="73"/>
      <c r="Q152" s="73"/>
      <c r="R152" s="73"/>
      <c r="S152" s="73"/>
      <c r="T152" s="99"/>
      <c r="U152" s="100"/>
      <c r="V152" s="100"/>
    </row>
    <row r="153" spans="2:22">
      <c r="B153" s="85"/>
      <c r="C153" s="85"/>
      <c r="D153" s="85"/>
      <c r="E153" s="85"/>
      <c r="F153" s="85"/>
      <c r="G153" s="85"/>
      <c r="H153" s="85"/>
      <c r="I153" s="85"/>
      <c r="J153" s="85"/>
      <c r="K153" s="98"/>
      <c r="L153" s="73"/>
      <c r="M153" s="73"/>
      <c r="N153" s="73"/>
      <c r="O153" s="73"/>
      <c r="P153" s="73"/>
      <c r="Q153" s="73"/>
      <c r="R153" s="73"/>
      <c r="S153" s="73"/>
      <c r="T153" s="99"/>
      <c r="U153" s="100"/>
      <c r="V153" s="100"/>
    </row>
    <row r="154" spans="2:22">
      <c r="B154" s="85"/>
      <c r="C154" s="85"/>
      <c r="D154" s="85"/>
      <c r="E154" s="85"/>
      <c r="F154" s="85"/>
      <c r="G154" s="85"/>
      <c r="H154" s="85"/>
      <c r="I154" s="85"/>
      <c r="J154" s="85"/>
      <c r="K154" s="98"/>
      <c r="L154" s="73"/>
      <c r="M154" s="73"/>
      <c r="N154" s="73"/>
      <c r="O154" s="73"/>
      <c r="P154" s="73"/>
      <c r="Q154" s="73"/>
      <c r="R154" s="73"/>
      <c r="S154" s="73"/>
      <c r="T154" s="99"/>
      <c r="U154" s="100"/>
      <c r="V154" s="100"/>
    </row>
    <row r="155" spans="2:22">
      <c r="B155" s="85"/>
      <c r="C155" s="85"/>
      <c r="D155" s="85"/>
      <c r="E155" s="85"/>
      <c r="F155" s="85"/>
      <c r="G155" s="85"/>
      <c r="H155" s="85"/>
      <c r="I155" s="85"/>
      <c r="J155" s="85"/>
      <c r="K155" s="98"/>
      <c r="L155" s="73"/>
      <c r="M155" s="73"/>
      <c r="N155" s="73"/>
      <c r="O155" s="73"/>
      <c r="P155" s="73"/>
      <c r="Q155" s="73"/>
      <c r="R155" s="73"/>
      <c r="S155" s="73"/>
      <c r="T155" s="99"/>
      <c r="U155" s="100"/>
      <c r="V155" s="100"/>
    </row>
    <row r="156" spans="2:22">
      <c r="B156" s="85"/>
      <c r="C156" s="85"/>
      <c r="D156" s="85"/>
      <c r="E156" s="85"/>
      <c r="F156" s="85"/>
      <c r="G156" s="85"/>
      <c r="H156" s="85"/>
      <c r="I156" s="85"/>
      <c r="J156" s="85"/>
      <c r="K156" s="98"/>
      <c r="L156" s="73"/>
      <c r="M156" s="73"/>
      <c r="N156" s="73"/>
      <c r="O156" s="73"/>
      <c r="P156" s="73"/>
      <c r="Q156" s="73"/>
      <c r="R156" s="73"/>
      <c r="S156" s="73"/>
      <c r="T156" s="99"/>
      <c r="U156" s="100"/>
      <c r="V156" s="100"/>
    </row>
    <row r="157" spans="2:22">
      <c r="B157" s="85"/>
      <c r="C157" s="85"/>
      <c r="D157" s="85"/>
      <c r="E157" s="85"/>
      <c r="F157" s="85"/>
      <c r="G157" s="85"/>
      <c r="H157" s="85"/>
      <c r="I157" s="85"/>
      <c r="J157" s="85"/>
      <c r="K157" s="98"/>
      <c r="L157" s="73"/>
      <c r="M157" s="73"/>
      <c r="N157" s="73"/>
      <c r="O157" s="73"/>
      <c r="P157" s="73"/>
      <c r="Q157" s="73"/>
      <c r="R157" s="73"/>
      <c r="S157" s="73"/>
      <c r="T157" s="99"/>
      <c r="U157" s="100"/>
      <c r="V157" s="100"/>
    </row>
    <row r="158" spans="2:22">
      <c r="B158" s="85"/>
      <c r="C158" s="85"/>
      <c r="D158" s="85"/>
      <c r="E158" s="85"/>
      <c r="F158" s="85"/>
      <c r="G158" s="85"/>
      <c r="H158" s="85"/>
      <c r="I158" s="85"/>
      <c r="J158" s="85"/>
      <c r="K158" s="98"/>
      <c r="L158" s="73"/>
      <c r="M158" s="73"/>
      <c r="N158" s="73"/>
      <c r="O158" s="73"/>
      <c r="P158" s="73"/>
      <c r="Q158" s="73"/>
      <c r="R158" s="73"/>
      <c r="S158" s="73"/>
      <c r="T158" s="99"/>
      <c r="U158" s="100"/>
      <c r="V158" s="100"/>
    </row>
    <row r="159" spans="2:22">
      <c r="B159" s="85"/>
      <c r="C159" s="85"/>
      <c r="D159" s="85"/>
      <c r="E159" s="85"/>
      <c r="F159" s="85"/>
      <c r="G159" s="85"/>
      <c r="H159" s="85"/>
      <c r="I159" s="85"/>
      <c r="J159" s="85"/>
      <c r="K159" s="98"/>
      <c r="L159" s="73"/>
      <c r="M159" s="73"/>
      <c r="N159" s="73"/>
      <c r="O159" s="73"/>
      <c r="P159" s="73"/>
      <c r="Q159" s="73"/>
      <c r="R159" s="73"/>
      <c r="S159" s="73"/>
      <c r="T159" s="99"/>
      <c r="U159" s="100"/>
      <c r="V159" s="100"/>
    </row>
    <row r="160" spans="2:22">
      <c r="B160" s="85"/>
      <c r="C160" s="85"/>
      <c r="D160" s="85"/>
      <c r="E160" s="85"/>
      <c r="F160" s="85"/>
      <c r="G160" s="85"/>
      <c r="H160" s="85"/>
      <c r="I160" s="85"/>
      <c r="J160" s="85"/>
      <c r="K160" s="98"/>
      <c r="L160" s="73"/>
      <c r="M160" s="73"/>
      <c r="N160" s="73"/>
      <c r="O160" s="73"/>
      <c r="P160" s="73"/>
      <c r="Q160" s="73"/>
      <c r="R160" s="73"/>
      <c r="S160" s="73"/>
      <c r="T160" s="99"/>
      <c r="U160" s="100"/>
      <c r="V160" s="100"/>
    </row>
    <row r="161" spans="2:22">
      <c r="B161" s="85"/>
      <c r="C161" s="85"/>
      <c r="D161" s="85"/>
      <c r="E161" s="85"/>
      <c r="F161" s="85"/>
      <c r="G161" s="85"/>
      <c r="H161" s="85"/>
      <c r="I161" s="85"/>
      <c r="J161" s="85"/>
      <c r="K161" s="98"/>
      <c r="L161" s="73"/>
      <c r="M161" s="73"/>
      <c r="N161" s="73"/>
      <c r="O161" s="73"/>
      <c r="P161" s="73"/>
      <c r="Q161" s="73"/>
      <c r="R161" s="73"/>
      <c r="S161" s="73"/>
      <c r="T161" s="99"/>
      <c r="U161" s="100"/>
      <c r="V161" s="100"/>
    </row>
    <row r="162" spans="2:22">
      <c r="B162" s="85"/>
      <c r="C162" s="85"/>
      <c r="D162" s="85"/>
      <c r="E162" s="85"/>
      <c r="F162" s="85"/>
      <c r="G162" s="85"/>
      <c r="H162" s="85"/>
      <c r="I162" s="85"/>
      <c r="J162" s="85"/>
      <c r="K162" s="98"/>
      <c r="L162" s="73"/>
      <c r="M162" s="73"/>
      <c r="N162" s="73"/>
      <c r="O162" s="73"/>
      <c r="P162" s="73"/>
      <c r="Q162" s="73"/>
      <c r="R162" s="73"/>
      <c r="S162" s="73"/>
      <c r="T162" s="99"/>
      <c r="U162" s="100"/>
      <c r="V162" s="100"/>
    </row>
    <row r="163" spans="2:22">
      <c r="B163" s="85"/>
      <c r="C163" s="85"/>
      <c r="D163" s="85"/>
      <c r="E163" s="85"/>
      <c r="F163" s="85"/>
      <c r="G163" s="85"/>
      <c r="H163" s="85"/>
      <c r="I163" s="85"/>
      <c r="J163" s="85"/>
      <c r="K163" s="98"/>
      <c r="L163" s="73"/>
      <c r="M163" s="73"/>
      <c r="N163" s="73"/>
      <c r="O163" s="73"/>
      <c r="P163" s="73"/>
      <c r="Q163" s="73"/>
      <c r="R163" s="73"/>
      <c r="S163" s="73"/>
      <c r="T163" s="99"/>
      <c r="U163" s="100"/>
      <c r="V163" s="100"/>
    </row>
    <row r="164" spans="2:22">
      <c r="B164" s="85"/>
      <c r="C164" s="85"/>
      <c r="D164" s="85"/>
      <c r="E164" s="85"/>
      <c r="F164" s="85"/>
      <c r="G164" s="85"/>
      <c r="H164" s="85"/>
      <c r="I164" s="85"/>
      <c r="J164" s="85"/>
      <c r="K164" s="98"/>
      <c r="L164" s="73"/>
      <c r="M164" s="73"/>
      <c r="N164" s="73"/>
      <c r="O164" s="73"/>
      <c r="P164" s="73"/>
      <c r="Q164" s="73"/>
      <c r="R164" s="73"/>
      <c r="S164" s="73"/>
      <c r="T164" s="99"/>
      <c r="U164" s="100"/>
      <c r="V164" s="100"/>
    </row>
    <row r="165" spans="2:22">
      <c r="B165" s="85"/>
      <c r="C165" s="85"/>
      <c r="D165" s="85"/>
      <c r="E165" s="85"/>
      <c r="F165" s="85"/>
      <c r="G165" s="85"/>
      <c r="H165" s="85"/>
      <c r="I165" s="85"/>
      <c r="J165" s="85"/>
      <c r="K165" s="98"/>
      <c r="L165" s="73"/>
      <c r="M165" s="73"/>
      <c r="N165" s="73"/>
      <c r="O165" s="73"/>
      <c r="P165" s="73"/>
      <c r="Q165" s="73"/>
      <c r="R165" s="73"/>
      <c r="S165" s="73"/>
      <c r="T165" s="99"/>
      <c r="U165" s="100"/>
      <c r="V165" s="100"/>
    </row>
    <row r="166" spans="2:22">
      <c r="B166" s="85"/>
      <c r="C166" s="85"/>
      <c r="D166" s="85"/>
      <c r="E166" s="85"/>
      <c r="F166" s="85"/>
      <c r="G166" s="85"/>
      <c r="H166" s="85"/>
      <c r="I166" s="85"/>
      <c r="J166" s="85"/>
      <c r="K166" s="98"/>
      <c r="L166" s="73"/>
      <c r="M166" s="73"/>
      <c r="N166" s="73"/>
      <c r="O166" s="73"/>
      <c r="P166" s="73"/>
      <c r="Q166" s="73"/>
      <c r="R166" s="73"/>
      <c r="S166" s="73"/>
      <c r="T166" s="99"/>
      <c r="U166" s="100"/>
      <c r="V166" s="100"/>
    </row>
    <row r="167" spans="2:22">
      <c r="B167" s="85"/>
      <c r="C167" s="85"/>
      <c r="D167" s="85"/>
      <c r="E167" s="85"/>
      <c r="F167" s="85"/>
      <c r="G167" s="85"/>
      <c r="H167" s="85"/>
      <c r="I167" s="85"/>
      <c r="J167" s="85"/>
      <c r="K167" s="98"/>
      <c r="L167" s="73"/>
      <c r="M167" s="73"/>
      <c r="N167" s="73"/>
      <c r="O167" s="73"/>
      <c r="P167" s="73"/>
      <c r="Q167" s="73"/>
      <c r="R167" s="73"/>
      <c r="S167" s="73"/>
      <c r="T167" s="99"/>
      <c r="U167" s="100"/>
      <c r="V167" s="100"/>
    </row>
    <row r="168" spans="2:22">
      <c r="B168" s="85"/>
      <c r="C168" s="85"/>
      <c r="D168" s="85"/>
      <c r="E168" s="85"/>
      <c r="F168" s="85"/>
      <c r="G168" s="85"/>
      <c r="H168" s="85"/>
      <c r="I168" s="85"/>
      <c r="J168" s="85"/>
      <c r="K168" s="98"/>
      <c r="L168" s="73"/>
      <c r="M168" s="73"/>
      <c r="N168" s="73"/>
      <c r="O168" s="73"/>
      <c r="P168" s="73"/>
      <c r="Q168" s="73"/>
      <c r="R168" s="73"/>
      <c r="S168" s="73"/>
      <c r="T168" s="99"/>
      <c r="U168" s="100"/>
      <c r="V168" s="100"/>
    </row>
    <row r="169" spans="2:22">
      <c r="B169" s="85"/>
      <c r="C169" s="85"/>
      <c r="D169" s="85"/>
      <c r="E169" s="85"/>
      <c r="F169" s="85"/>
      <c r="G169" s="85"/>
      <c r="H169" s="85"/>
      <c r="I169" s="85"/>
      <c r="J169" s="85"/>
      <c r="K169" s="98"/>
      <c r="L169" s="73"/>
      <c r="M169" s="73"/>
      <c r="N169" s="73"/>
      <c r="O169" s="73"/>
      <c r="P169" s="73"/>
      <c r="Q169" s="73"/>
      <c r="R169" s="73"/>
      <c r="S169" s="73"/>
      <c r="T169" s="99"/>
      <c r="U169" s="100"/>
      <c r="V169" s="100"/>
    </row>
    <row r="170" spans="2:22">
      <c r="B170" s="85"/>
      <c r="C170" s="85"/>
      <c r="D170" s="85"/>
      <c r="E170" s="85"/>
      <c r="F170" s="85"/>
      <c r="G170" s="85"/>
      <c r="H170" s="85"/>
      <c r="I170" s="85"/>
      <c r="J170" s="85"/>
      <c r="K170" s="98"/>
      <c r="L170" s="73"/>
      <c r="M170" s="73"/>
      <c r="N170" s="73"/>
      <c r="O170" s="73"/>
      <c r="P170" s="73"/>
      <c r="Q170" s="73"/>
      <c r="R170" s="73"/>
      <c r="S170" s="73"/>
      <c r="T170" s="99"/>
      <c r="U170" s="100"/>
      <c r="V170" s="100"/>
    </row>
    <row r="171" spans="2:22">
      <c r="B171" s="85"/>
      <c r="C171" s="85"/>
      <c r="D171" s="85"/>
      <c r="E171" s="85"/>
      <c r="F171" s="85"/>
      <c r="G171" s="85"/>
      <c r="H171" s="85"/>
      <c r="I171" s="85"/>
      <c r="J171" s="85"/>
      <c r="K171" s="98"/>
      <c r="L171" s="73"/>
      <c r="M171" s="73"/>
      <c r="N171" s="73"/>
      <c r="O171" s="73"/>
      <c r="P171" s="73"/>
      <c r="Q171" s="73"/>
      <c r="R171" s="73"/>
      <c r="S171" s="73"/>
      <c r="T171" s="99"/>
      <c r="U171" s="100"/>
      <c r="V171" s="100"/>
    </row>
    <row r="172" spans="2:22">
      <c r="B172" s="85"/>
      <c r="C172" s="85"/>
      <c r="D172" s="85"/>
      <c r="E172" s="85"/>
      <c r="F172" s="85"/>
      <c r="G172" s="85"/>
      <c r="H172" s="85"/>
      <c r="I172" s="85"/>
      <c r="J172" s="85"/>
      <c r="K172" s="98"/>
      <c r="L172" s="73"/>
      <c r="M172" s="73"/>
      <c r="N172" s="73"/>
      <c r="O172" s="73"/>
      <c r="P172" s="73"/>
      <c r="Q172" s="73"/>
      <c r="R172" s="73"/>
      <c r="S172" s="73"/>
      <c r="T172" s="99"/>
      <c r="U172" s="100"/>
      <c r="V172" s="100"/>
    </row>
    <row r="173" spans="2:22">
      <c r="B173" s="85"/>
      <c r="C173" s="85"/>
      <c r="D173" s="85"/>
      <c r="E173" s="85"/>
      <c r="F173" s="85"/>
      <c r="G173" s="85"/>
      <c r="H173" s="85"/>
      <c r="I173" s="85"/>
      <c r="J173" s="85"/>
      <c r="K173" s="98"/>
      <c r="L173" s="73"/>
      <c r="M173" s="73"/>
      <c r="N173" s="73"/>
      <c r="O173" s="73"/>
      <c r="P173" s="73"/>
      <c r="Q173" s="73"/>
      <c r="R173" s="73"/>
      <c r="S173" s="73"/>
      <c r="T173" s="99"/>
      <c r="U173" s="100"/>
      <c r="V173" s="100"/>
    </row>
    <row r="174" spans="2:22">
      <c r="B174" s="85"/>
      <c r="C174" s="85"/>
      <c r="D174" s="85"/>
      <c r="E174" s="85"/>
      <c r="F174" s="85"/>
      <c r="G174" s="85"/>
      <c r="H174" s="85"/>
      <c r="I174" s="85"/>
      <c r="J174" s="85"/>
      <c r="K174" s="98"/>
      <c r="L174" s="73"/>
      <c r="M174" s="73"/>
      <c r="N174" s="73"/>
      <c r="O174" s="73"/>
      <c r="P174" s="73"/>
      <c r="Q174" s="73"/>
      <c r="R174" s="73"/>
      <c r="S174" s="73"/>
      <c r="T174" s="99"/>
      <c r="U174" s="100"/>
      <c r="V174" s="100"/>
    </row>
    <row r="175" spans="2:22">
      <c r="B175" s="85"/>
      <c r="C175" s="85"/>
      <c r="D175" s="85"/>
      <c r="E175" s="85"/>
      <c r="F175" s="85"/>
      <c r="G175" s="85"/>
      <c r="H175" s="85"/>
      <c r="I175" s="85"/>
      <c r="J175" s="85"/>
      <c r="K175" s="98"/>
      <c r="L175" s="73"/>
      <c r="M175" s="73"/>
      <c r="N175" s="73"/>
      <c r="O175" s="73"/>
      <c r="P175" s="73"/>
      <c r="Q175" s="73"/>
      <c r="R175" s="73"/>
      <c r="S175" s="73"/>
      <c r="T175" s="99"/>
      <c r="U175" s="100"/>
      <c r="V175" s="100"/>
    </row>
    <row r="176" spans="2:22">
      <c r="B176" s="85"/>
      <c r="C176" s="85"/>
      <c r="D176" s="85"/>
      <c r="E176" s="85"/>
      <c r="F176" s="85"/>
      <c r="G176" s="85"/>
      <c r="H176" s="85"/>
      <c r="I176" s="85"/>
      <c r="J176" s="85"/>
      <c r="K176" s="98"/>
      <c r="L176" s="73"/>
      <c r="M176" s="73"/>
      <c r="N176" s="73"/>
      <c r="O176" s="73"/>
      <c r="P176" s="73"/>
      <c r="Q176" s="73"/>
      <c r="R176" s="73"/>
      <c r="S176" s="73"/>
      <c r="T176" s="99"/>
      <c r="U176" s="100"/>
      <c r="V176" s="100"/>
    </row>
    <row r="177" spans="2:22">
      <c r="B177" s="85"/>
      <c r="C177" s="85"/>
      <c r="D177" s="85"/>
      <c r="E177" s="85"/>
      <c r="F177" s="85"/>
      <c r="G177" s="85"/>
      <c r="H177" s="85"/>
      <c r="I177" s="85"/>
      <c r="J177" s="85"/>
      <c r="K177" s="98"/>
      <c r="L177" s="73"/>
      <c r="M177" s="73"/>
      <c r="N177" s="73"/>
      <c r="O177" s="73"/>
      <c r="P177" s="73"/>
      <c r="Q177" s="73"/>
      <c r="R177" s="73"/>
      <c r="S177" s="73"/>
      <c r="T177" s="99"/>
      <c r="U177" s="100"/>
      <c r="V177" s="100"/>
    </row>
    <row r="178" spans="2:22">
      <c r="B178" s="85"/>
      <c r="C178" s="85"/>
      <c r="D178" s="85"/>
      <c r="E178" s="85"/>
      <c r="F178" s="85"/>
      <c r="G178" s="85"/>
      <c r="H178" s="85"/>
      <c r="I178" s="85"/>
      <c r="J178" s="85"/>
      <c r="K178" s="98"/>
      <c r="L178" s="73"/>
      <c r="M178" s="73"/>
      <c r="N178" s="73"/>
      <c r="O178" s="73"/>
      <c r="P178" s="73"/>
      <c r="Q178" s="73"/>
      <c r="R178" s="73"/>
      <c r="S178" s="73"/>
      <c r="T178" s="99"/>
      <c r="U178" s="100"/>
      <c r="V178" s="100"/>
    </row>
    <row r="179" spans="2:22">
      <c r="B179" s="85"/>
      <c r="C179" s="85"/>
      <c r="D179" s="85"/>
      <c r="E179" s="85"/>
      <c r="F179" s="85"/>
      <c r="G179" s="85"/>
      <c r="H179" s="85"/>
      <c r="I179" s="85"/>
      <c r="J179" s="85"/>
      <c r="K179" s="98"/>
      <c r="L179" s="73"/>
      <c r="M179" s="73"/>
      <c r="N179" s="73"/>
      <c r="O179" s="73"/>
      <c r="P179" s="73"/>
      <c r="Q179" s="73"/>
      <c r="R179" s="73"/>
      <c r="S179" s="73"/>
      <c r="T179" s="99"/>
      <c r="U179" s="100"/>
      <c r="V179" s="100"/>
    </row>
    <row r="180" spans="2:22">
      <c r="B180" s="85"/>
      <c r="C180" s="85"/>
      <c r="D180" s="85"/>
      <c r="E180" s="85"/>
      <c r="F180" s="85"/>
      <c r="G180" s="85"/>
      <c r="H180" s="85"/>
      <c r="I180" s="85"/>
      <c r="J180" s="85"/>
      <c r="K180" s="98"/>
      <c r="L180" s="73"/>
      <c r="M180" s="73"/>
      <c r="N180" s="73"/>
      <c r="O180" s="73"/>
      <c r="P180" s="73"/>
      <c r="Q180" s="73"/>
      <c r="R180" s="73"/>
      <c r="S180" s="73"/>
      <c r="T180" s="99"/>
      <c r="U180" s="100"/>
      <c r="V180" s="100"/>
    </row>
    <row r="181" spans="2:22">
      <c r="B181" s="85"/>
      <c r="C181" s="85"/>
      <c r="D181" s="85"/>
      <c r="E181" s="85"/>
      <c r="F181" s="85"/>
      <c r="G181" s="85"/>
      <c r="H181" s="85"/>
      <c r="I181" s="85"/>
      <c r="J181" s="85"/>
      <c r="K181" s="98"/>
      <c r="L181" s="73"/>
      <c r="M181" s="73"/>
      <c r="N181" s="73"/>
      <c r="O181" s="73"/>
      <c r="P181" s="73"/>
      <c r="Q181" s="73"/>
      <c r="R181" s="73"/>
      <c r="S181" s="73"/>
      <c r="T181" s="99"/>
      <c r="U181" s="100"/>
      <c r="V181" s="100"/>
    </row>
    <row r="182" spans="2:22">
      <c r="B182" s="85"/>
      <c r="C182" s="85"/>
      <c r="D182" s="85"/>
      <c r="E182" s="85"/>
      <c r="F182" s="85"/>
      <c r="G182" s="85"/>
      <c r="H182" s="85"/>
      <c r="I182" s="85"/>
      <c r="J182" s="85"/>
      <c r="K182" s="98"/>
      <c r="L182" s="73"/>
      <c r="M182" s="73"/>
      <c r="N182" s="73"/>
      <c r="O182" s="73"/>
      <c r="P182" s="73"/>
      <c r="Q182" s="73"/>
      <c r="R182" s="73"/>
      <c r="S182" s="73"/>
      <c r="T182" s="99"/>
      <c r="U182" s="100"/>
      <c r="V182" s="100"/>
    </row>
    <row r="183" spans="2:22">
      <c r="B183" s="85"/>
      <c r="C183" s="85"/>
      <c r="D183" s="85"/>
      <c r="E183" s="85"/>
      <c r="F183" s="85"/>
      <c r="G183" s="85"/>
      <c r="H183" s="85"/>
      <c r="I183" s="85"/>
      <c r="J183" s="85"/>
      <c r="K183" s="98"/>
      <c r="L183" s="73"/>
      <c r="M183" s="73"/>
      <c r="N183" s="73"/>
      <c r="O183" s="73"/>
      <c r="P183" s="73"/>
      <c r="Q183" s="73"/>
      <c r="R183" s="73"/>
      <c r="S183" s="73"/>
      <c r="T183" s="99"/>
      <c r="U183" s="100"/>
      <c r="V183" s="100"/>
    </row>
    <row r="184" spans="2:22">
      <c r="B184" s="85"/>
      <c r="C184" s="85"/>
      <c r="D184" s="85"/>
      <c r="E184" s="85"/>
      <c r="F184" s="85"/>
      <c r="G184" s="85"/>
      <c r="H184" s="85"/>
      <c r="I184" s="85"/>
      <c r="J184" s="85"/>
      <c r="K184" s="98"/>
      <c r="L184" s="73"/>
      <c r="M184" s="73"/>
      <c r="N184" s="73"/>
      <c r="O184" s="73"/>
      <c r="P184" s="73"/>
      <c r="Q184" s="73"/>
      <c r="R184" s="73"/>
      <c r="S184" s="73"/>
      <c r="T184" s="99"/>
      <c r="U184" s="100"/>
      <c r="V184" s="100"/>
    </row>
    <row r="185" spans="2:22">
      <c r="B185" s="85"/>
      <c r="C185" s="85"/>
      <c r="D185" s="85"/>
      <c r="E185" s="85"/>
      <c r="F185" s="85"/>
      <c r="G185" s="85"/>
      <c r="H185" s="85"/>
      <c r="I185" s="85"/>
      <c r="J185" s="85"/>
      <c r="K185" s="98"/>
      <c r="L185" s="73"/>
      <c r="M185" s="73"/>
      <c r="N185" s="73"/>
      <c r="O185" s="73"/>
      <c r="P185" s="73"/>
      <c r="Q185" s="73"/>
      <c r="R185" s="73"/>
      <c r="S185" s="73"/>
      <c r="T185" s="99"/>
      <c r="U185" s="100"/>
      <c r="V185" s="100"/>
    </row>
    <row r="186" spans="2:22">
      <c r="B186" s="85"/>
      <c r="C186" s="85"/>
      <c r="D186" s="85"/>
      <c r="E186" s="85"/>
      <c r="F186" s="85"/>
      <c r="G186" s="85"/>
      <c r="H186" s="85"/>
      <c r="I186" s="85"/>
      <c r="J186" s="85"/>
      <c r="K186" s="98"/>
      <c r="L186" s="73"/>
      <c r="M186" s="73"/>
      <c r="N186" s="73"/>
      <c r="O186" s="73"/>
      <c r="P186" s="73"/>
      <c r="Q186" s="73"/>
      <c r="R186" s="73"/>
      <c r="S186" s="73"/>
      <c r="T186" s="99"/>
      <c r="U186" s="100"/>
      <c r="V186" s="100"/>
    </row>
    <row r="187" spans="2:22">
      <c r="B187" s="85"/>
      <c r="C187" s="85"/>
      <c r="D187" s="85"/>
      <c r="E187" s="85"/>
      <c r="F187" s="85"/>
      <c r="G187" s="85"/>
      <c r="H187" s="85"/>
      <c r="I187" s="85"/>
      <c r="J187" s="85"/>
      <c r="K187" s="98"/>
      <c r="L187" s="73"/>
      <c r="M187" s="73"/>
      <c r="N187" s="73"/>
      <c r="O187" s="73"/>
      <c r="P187" s="73"/>
      <c r="Q187" s="73"/>
      <c r="R187" s="73"/>
      <c r="S187" s="73"/>
      <c r="T187" s="99"/>
      <c r="U187" s="100"/>
      <c r="V187" s="100"/>
    </row>
    <row r="188" spans="2:22">
      <c r="B188" s="85"/>
      <c r="C188" s="85"/>
      <c r="D188" s="85"/>
      <c r="E188" s="85"/>
      <c r="F188" s="85"/>
      <c r="G188" s="85"/>
      <c r="H188" s="85"/>
      <c r="I188" s="85"/>
      <c r="J188" s="85"/>
      <c r="K188" s="98"/>
      <c r="L188" s="73"/>
      <c r="M188" s="73"/>
      <c r="N188" s="73"/>
      <c r="O188" s="73"/>
      <c r="P188" s="73"/>
      <c r="Q188" s="73"/>
      <c r="R188" s="73"/>
      <c r="S188" s="73"/>
      <c r="T188" s="99"/>
      <c r="U188" s="100"/>
      <c r="V188" s="100"/>
    </row>
    <row r="189" spans="2:22">
      <c r="B189" s="85"/>
      <c r="C189" s="85"/>
      <c r="D189" s="85"/>
      <c r="E189" s="85"/>
      <c r="F189" s="85"/>
      <c r="G189" s="85"/>
      <c r="H189" s="85"/>
      <c r="I189" s="85"/>
      <c r="J189" s="85"/>
      <c r="K189" s="98"/>
      <c r="L189" s="73"/>
      <c r="M189" s="73"/>
      <c r="N189" s="73"/>
      <c r="O189" s="73"/>
      <c r="P189" s="73"/>
      <c r="Q189" s="73"/>
      <c r="R189" s="73"/>
      <c r="S189" s="73"/>
      <c r="T189" s="99"/>
      <c r="U189" s="100"/>
      <c r="V189" s="100"/>
    </row>
    <row r="190" spans="2:22">
      <c r="B190" s="85"/>
      <c r="C190" s="85"/>
      <c r="D190" s="85"/>
      <c r="E190" s="85"/>
      <c r="F190" s="85"/>
      <c r="G190" s="85"/>
      <c r="H190" s="85"/>
      <c r="I190" s="85"/>
      <c r="J190" s="85"/>
      <c r="K190" s="98"/>
      <c r="L190" s="73"/>
      <c r="M190" s="73"/>
      <c r="N190" s="73"/>
      <c r="O190" s="73"/>
      <c r="P190" s="73"/>
      <c r="Q190" s="73"/>
      <c r="R190" s="73"/>
      <c r="S190" s="73"/>
      <c r="T190" s="99"/>
      <c r="U190" s="100"/>
      <c r="V190" s="100"/>
    </row>
    <row r="191" spans="2:22">
      <c r="B191" s="85"/>
      <c r="C191" s="85"/>
      <c r="D191" s="85"/>
      <c r="E191" s="85"/>
      <c r="F191" s="85"/>
      <c r="G191" s="85"/>
      <c r="H191" s="85"/>
      <c r="I191" s="85"/>
      <c r="J191" s="85"/>
      <c r="K191" s="98"/>
      <c r="L191" s="73"/>
      <c r="M191" s="73"/>
      <c r="N191" s="73"/>
      <c r="O191" s="73"/>
      <c r="P191" s="73"/>
      <c r="Q191" s="73"/>
      <c r="R191" s="73"/>
      <c r="S191" s="73"/>
      <c r="T191" s="99"/>
      <c r="U191" s="100"/>
      <c r="V191" s="100"/>
    </row>
    <row r="192" spans="2:22" ht="14.25">
      <c r="B192" s="101"/>
      <c r="C192" s="101"/>
      <c r="D192" s="101"/>
      <c r="E192" s="101"/>
      <c r="F192" s="101"/>
      <c r="G192" s="101"/>
      <c r="H192" s="101"/>
      <c r="I192" s="101"/>
      <c r="J192" s="101"/>
      <c r="K192" s="102"/>
      <c r="L192" s="103"/>
      <c r="M192" s="103"/>
      <c r="N192" s="103"/>
      <c r="O192" s="103"/>
      <c r="P192" s="103"/>
      <c r="Q192" s="103"/>
      <c r="R192" s="103"/>
      <c r="S192" s="103"/>
      <c r="T192" s="104"/>
      <c r="U192" s="105"/>
      <c r="V192" s="105"/>
    </row>
    <row r="193" spans="2:22">
      <c r="B193" s="106"/>
      <c r="C193" s="106"/>
      <c r="D193" s="106"/>
      <c r="E193" s="106"/>
      <c r="F193" s="106"/>
      <c r="G193" s="106"/>
      <c r="H193" s="106"/>
      <c r="I193" s="106"/>
      <c r="J193" s="106"/>
      <c r="K193" s="2"/>
      <c r="L193" s="3"/>
      <c r="M193" s="3"/>
      <c r="N193" s="3"/>
      <c r="O193" s="3"/>
      <c r="P193" s="3"/>
      <c r="Q193" s="3"/>
      <c r="R193" s="3"/>
      <c r="S193" s="3"/>
      <c r="T193" s="4"/>
      <c r="U193" s="5"/>
      <c r="V193" s="5"/>
    </row>
    <row r="194" spans="2:22">
      <c r="B194" s="106"/>
      <c r="C194" s="106"/>
      <c r="D194" s="106"/>
      <c r="E194" s="106"/>
      <c r="F194" s="106"/>
      <c r="G194" s="106"/>
      <c r="H194" s="106"/>
      <c r="I194" s="106"/>
      <c r="J194" s="106"/>
      <c r="K194" s="2"/>
      <c r="L194" s="3"/>
      <c r="M194" s="3"/>
      <c r="N194" s="3"/>
      <c r="O194" s="3"/>
      <c r="P194" s="3"/>
      <c r="Q194" s="3"/>
      <c r="R194" s="3"/>
      <c r="S194" s="3"/>
      <c r="T194" s="4"/>
      <c r="U194" s="5"/>
      <c r="V194" s="5"/>
    </row>
    <row r="195" spans="2:22">
      <c r="B195" s="106"/>
      <c r="C195" s="106"/>
      <c r="D195" s="106"/>
      <c r="E195" s="106"/>
      <c r="F195" s="106"/>
      <c r="G195" s="106"/>
      <c r="H195" s="106"/>
      <c r="I195" s="106"/>
      <c r="J195" s="106"/>
      <c r="K195" s="2"/>
      <c r="L195" s="3"/>
      <c r="M195" s="3"/>
      <c r="N195" s="3"/>
      <c r="O195" s="3"/>
      <c r="P195" s="3"/>
      <c r="Q195" s="3"/>
      <c r="R195" s="3"/>
      <c r="S195" s="3"/>
      <c r="T195" s="4"/>
      <c r="U195" s="5"/>
      <c r="V195" s="5"/>
    </row>
    <row r="196" spans="2:22">
      <c r="B196" s="106"/>
      <c r="C196" s="106"/>
      <c r="D196" s="106"/>
      <c r="E196" s="106"/>
      <c r="F196" s="106"/>
      <c r="G196" s="106"/>
      <c r="H196" s="106"/>
      <c r="I196" s="106"/>
      <c r="J196" s="106"/>
      <c r="K196" s="2"/>
      <c r="L196" s="3"/>
      <c r="M196" s="3"/>
      <c r="N196" s="3"/>
      <c r="O196" s="3"/>
      <c r="P196" s="3"/>
      <c r="Q196" s="3"/>
      <c r="R196" s="3"/>
      <c r="S196" s="3"/>
      <c r="T196" s="4"/>
      <c r="U196" s="5"/>
      <c r="V196" s="5"/>
    </row>
    <row r="197" spans="2:22">
      <c r="B197" s="106"/>
      <c r="C197" s="106"/>
      <c r="D197" s="106"/>
      <c r="E197" s="106"/>
      <c r="F197" s="106"/>
      <c r="G197" s="106"/>
      <c r="H197" s="106"/>
      <c r="I197" s="106"/>
      <c r="J197" s="106"/>
      <c r="K197" s="2"/>
      <c r="L197" s="3"/>
      <c r="M197" s="3"/>
      <c r="N197" s="3"/>
      <c r="O197" s="3"/>
      <c r="P197" s="3"/>
      <c r="Q197" s="3"/>
      <c r="R197" s="3"/>
      <c r="S197" s="3"/>
      <c r="T197" s="4"/>
      <c r="U197" s="5"/>
      <c r="V197" s="5"/>
    </row>
    <row r="198" spans="2:22">
      <c r="B198" s="106"/>
      <c r="C198" s="106"/>
      <c r="D198" s="106"/>
      <c r="E198" s="106"/>
      <c r="F198" s="106"/>
      <c r="G198" s="106"/>
      <c r="H198" s="106"/>
      <c r="I198" s="106"/>
      <c r="J198" s="106"/>
      <c r="K198" s="2"/>
      <c r="L198" s="3"/>
      <c r="M198" s="3"/>
      <c r="N198" s="3"/>
      <c r="O198" s="3"/>
      <c r="P198" s="3"/>
      <c r="Q198" s="3"/>
      <c r="R198" s="3"/>
      <c r="S198" s="3"/>
      <c r="T198" s="4"/>
      <c r="U198" s="5"/>
      <c r="V198" s="5"/>
    </row>
    <row r="199" spans="2:22">
      <c r="B199" s="106"/>
      <c r="C199" s="106"/>
      <c r="D199" s="106"/>
      <c r="E199" s="106"/>
      <c r="F199" s="106"/>
      <c r="G199" s="106"/>
      <c r="H199" s="106"/>
      <c r="I199" s="106"/>
      <c r="J199" s="106"/>
      <c r="K199" s="2"/>
      <c r="L199" s="3"/>
      <c r="M199" s="3"/>
      <c r="N199" s="3"/>
      <c r="O199" s="3"/>
      <c r="P199" s="3"/>
      <c r="Q199" s="3"/>
      <c r="R199" s="3"/>
      <c r="S199" s="3"/>
      <c r="T199" s="4"/>
      <c r="U199" s="5"/>
      <c r="V199" s="5"/>
    </row>
    <row r="200" spans="2:22">
      <c r="B200" s="106"/>
      <c r="C200" s="106"/>
      <c r="D200" s="106"/>
      <c r="E200" s="106"/>
      <c r="F200" s="106"/>
      <c r="G200" s="106"/>
      <c r="H200" s="106"/>
      <c r="I200" s="106"/>
      <c r="J200" s="106"/>
      <c r="K200" s="2"/>
      <c r="L200" s="3"/>
      <c r="M200" s="3"/>
      <c r="N200" s="3"/>
      <c r="O200" s="3"/>
      <c r="P200" s="3"/>
      <c r="Q200" s="3"/>
      <c r="R200" s="3"/>
      <c r="S200" s="3"/>
      <c r="T200" s="4"/>
      <c r="U200" s="5"/>
      <c r="V200" s="5"/>
    </row>
    <row r="201" spans="2:22">
      <c r="B201" s="106"/>
      <c r="C201" s="106"/>
      <c r="D201" s="106"/>
      <c r="E201" s="106"/>
      <c r="F201" s="106"/>
      <c r="G201" s="106"/>
      <c r="H201" s="106"/>
      <c r="I201" s="106"/>
      <c r="J201" s="106"/>
      <c r="K201" s="2"/>
      <c r="L201" s="3"/>
      <c r="M201" s="3"/>
      <c r="N201" s="3"/>
      <c r="O201" s="3"/>
      <c r="P201" s="3"/>
      <c r="Q201" s="3"/>
      <c r="R201" s="3"/>
      <c r="S201" s="3"/>
      <c r="T201" s="4"/>
      <c r="U201" s="5"/>
      <c r="V201" s="5"/>
    </row>
    <row r="202" spans="2:22">
      <c r="B202" s="106"/>
      <c r="C202" s="106"/>
      <c r="D202" s="106"/>
      <c r="E202" s="106"/>
      <c r="F202" s="106"/>
      <c r="G202" s="106"/>
      <c r="H202" s="106"/>
      <c r="I202" s="106"/>
      <c r="J202" s="106"/>
      <c r="K202" s="2"/>
      <c r="L202" s="3"/>
      <c r="M202" s="3"/>
      <c r="N202" s="3"/>
      <c r="O202" s="3"/>
      <c r="P202" s="3"/>
      <c r="Q202" s="3"/>
      <c r="R202" s="3"/>
      <c r="S202" s="3"/>
      <c r="T202" s="4"/>
      <c r="U202" s="5"/>
      <c r="V202" s="5"/>
    </row>
    <row r="203" spans="2:22">
      <c r="B203" s="106"/>
      <c r="C203" s="106"/>
      <c r="D203" s="106"/>
      <c r="E203" s="106"/>
      <c r="F203" s="106"/>
      <c r="G203" s="106"/>
      <c r="H203" s="106"/>
      <c r="I203" s="106"/>
      <c r="J203" s="106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5"/>
      <c r="V203" s="5"/>
    </row>
    <row r="204" spans="2:22">
      <c r="B204" s="106"/>
      <c r="C204" s="106"/>
      <c r="D204" s="106"/>
      <c r="E204" s="106"/>
      <c r="F204" s="106"/>
      <c r="G204" s="106"/>
      <c r="H204" s="106"/>
      <c r="I204" s="106"/>
      <c r="J204" s="106"/>
      <c r="K204" s="2"/>
      <c r="L204" s="3"/>
      <c r="M204" s="3"/>
      <c r="N204" s="3"/>
      <c r="O204" s="3"/>
      <c r="P204" s="3"/>
      <c r="Q204" s="3"/>
      <c r="R204" s="3"/>
      <c r="S204" s="3"/>
      <c r="T204" s="4"/>
      <c r="U204" s="5"/>
      <c r="V204" s="5"/>
    </row>
    <row r="205" spans="2:22">
      <c r="B205" s="106"/>
      <c r="C205" s="106"/>
      <c r="D205" s="106"/>
      <c r="E205" s="106"/>
      <c r="F205" s="106"/>
      <c r="G205" s="106"/>
      <c r="H205" s="106"/>
      <c r="I205" s="106"/>
      <c r="J205" s="106"/>
      <c r="K205" s="2"/>
      <c r="L205" s="3"/>
      <c r="M205" s="3"/>
      <c r="N205" s="3"/>
      <c r="O205" s="3"/>
      <c r="P205" s="3"/>
      <c r="Q205" s="3"/>
      <c r="R205" s="3"/>
      <c r="S205" s="3"/>
      <c r="T205" s="4"/>
      <c r="U205" s="5"/>
      <c r="V205" s="5"/>
    </row>
    <row r="206" spans="2:22">
      <c r="B206" s="106"/>
      <c r="C206" s="106"/>
      <c r="D206" s="106"/>
      <c r="E206" s="106"/>
      <c r="F206" s="106"/>
      <c r="G206" s="106"/>
      <c r="H206" s="106"/>
      <c r="I206" s="106"/>
      <c r="J206" s="106"/>
      <c r="K206" s="2"/>
      <c r="L206" s="3"/>
      <c r="M206" s="3"/>
      <c r="N206" s="3"/>
      <c r="O206" s="3"/>
      <c r="P206" s="3"/>
      <c r="Q206" s="3"/>
      <c r="R206" s="3"/>
      <c r="S206" s="3"/>
      <c r="T206" s="4"/>
      <c r="U206" s="5"/>
      <c r="V206" s="5"/>
    </row>
    <row r="207" spans="2:22">
      <c r="B207" s="106"/>
      <c r="C207" s="106"/>
      <c r="D207" s="106"/>
      <c r="E207" s="106"/>
      <c r="F207" s="106"/>
      <c r="G207" s="106"/>
      <c r="H207" s="106"/>
      <c r="I207" s="106"/>
      <c r="J207" s="106"/>
      <c r="K207" s="2"/>
      <c r="L207" s="3"/>
      <c r="M207" s="3"/>
      <c r="N207" s="3"/>
      <c r="O207" s="3"/>
      <c r="P207" s="3"/>
      <c r="Q207" s="3"/>
      <c r="R207" s="3"/>
      <c r="S207" s="3"/>
      <c r="T207" s="4"/>
      <c r="U207" s="5"/>
      <c r="V207" s="5"/>
    </row>
    <row r="208" spans="2:22">
      <c r="B208" s="106"/>
      <c r="C208" s="106"/>
      <c r="D208" s="106"/>
      <c r="E208" s="106"/>
      <c r="F208" s="106"/>
      <c r="G208" s="106"/>
      <c r="H208" s="106"/>
      <c r="I208" s="106"/>
      <c r="J208" s="106"/>
      <c r="K208" s="2"/>
      <c r="L208" s="3"/>
      <c r="M208" s="3"/>
      <c r="N208" s="3"/>
      <c r="O208" s="3"/>
      <c r="P208" s="3"/>
      <c r="Q208" s="3"/>
      <c r="R208" s="3"/>
      <c r="S208" s="3"/>
      <c r="T208" s="4"/>
      <c r="U208" s="5"/>
      <c r="V208" s="5"/>
    </row>
    <row r="209" spans="2:22">
      <c r="B209" s="106"/>
      <c r="C209" s="106"/>
      <c r="D209" s="106"/>
      <c r="E209" s="106"/>
      <c r="F209" s="106"/>
      <c r="G209" s="106"/>
      <c r="H209" s="106"/>
      <c r="I209" s="106"/>
      <c r="J209" s="106"/>
      <c r="K209" s="2"/>
      <c r="L209" s="3"/>
      <c r="M209" s="3"/>
      <c r="N209" s="3"/>
      <c r="O209" s="3"/>
      <c r="P209" s="3"/>
      <c r="Q209" s="3"/>
      <c r="R209" s="3"/>
      <c r="S209" s="3"/>
      <c r="T209" s="4"/>
      <c r="U209" s="5"/>
      <c r="V209" s="5"/>
    </row>
    <row r="210" spans="2:22">
      <c r="B210" s="106"/>
      <c r="C210" s="106"/>
      <c r="D210" s="106"/>
      <c r="E210" s="106"/>
      <c r="F210" s="106"/>
      <c r="G210" s="106"/>
      <c r="H210" s="106"/>
      <c r="I210" s="106"/>
      <c r="J210" s="106"/>
      <c r="K210" s="2"/>
      <c r="L210" s="3"/>
      <c r="M210" s="3"/>
      <c r="N210" s="3"/>
      <c r="O210" s="3"/>
      <c r="P210" s="3"/>
      <c r="Q210" s="3"/>
      <c r="R210" s="3"/>
      <c r="S210" s="3"/>
      <c r="T210" s="4"/>
      <c r="U210" s="5"/>
      <c r="V210" s="5"/>
    </row>
    <row r="211" spans="2:22">
      <c r="B211" s="106"/>
      <c r="C211" s="106"/>
      <c r="D211" s="106"/>
      <c r="E211" s="106"/>
      <c r="F211" s="106"/>
      <c r="G211" s="106"/>
      <c r="H211" s="106"/>
      <c r="I211" s="106"/>
      <c r="J211" s="106"/>
      <c r="K211" s="2"/>
      <c r="L211" s="3"/>
      <c r="M211" s="3"/>
      <c r="N211" s="3"/>
      <c r="O211" s="3"/>
      <c r="P211" s="3"/>
      <c r="Q211" s="3"/>
      <c r="R211" s="3"/>
      <c r="S211" s="3"/>
      <c r="T211" s="4"/>
      <c r="U211" s="5"/>
      <c r="V211" s="5"/>
    </row>
    <row r="212" spans="2:22">
      <c r="B212" s="106"/>
      <c r="C212" s="106"/>
      <c r="D212" s="106"/>
      <c r="E212" s="106"/>
      <c r="F212" s="106"/>
      <c r="G212" s="106"/>
      <c r="H212" s="106"/>
      <c r="I212" s="106"/>
      <c r="J212" s="106"/>
      <c r="K212" s="2"/>
      <c r="L212" s="3"/>
      <c r="M212" s="3"/>
      <c r="N212" s="3"/>
      <c r="O212" s="3"/>
      <c r="P212" s="3"/>
      <c r="Q212" s="3"/>
      <c r="R212" s="3"/>
      <c r="S212" s="3"/>
      <c r="T212" s="4"/>
      <c r="U212" s="5"/>
      <c r="V212" s="5"/>
    </row>
    <row r="213" spans="2:22">
      <c r="B213" s="106"/>
      <c r="C213" s="106"/>
      <c r="D213" s="106"/>
      <c r="E213" s="106"/>
      <c r="F213" s="106"/>
      <c r="G213" s="106"/>
      <c r="H213" s="106"/>
      <c r="I213" s="106"/>
      <c r="J213" s="106"/>
      <c r="K213" s="2"/>
      <c r="L213" s="3"/>
      <c r="M213" s="3"/>
      <c r="N213" s="3"/>
      <c r="O213" s="3"/>
      <c r="P213" s="3"/>
      <c r="Q213" s="3"/>
      <c r="R213" s="3"/>
      <c r="S213" s="3"/>
      <c r="T213" s="4"/>
      <c r="U213" s="5"/>
      <c r="V213" s="5"/>
    </row>
    <row r="214" spans="2:22">
      <c r="B214" s="106"/>
      <c r="C214" s="106"/>
      <c r="D214" s="106"/>
      <c r="E214" s="106"/>
      <c r="F214" s="106"/>
      <c r="G214" s="106"/>
      <c r="H214" s="106"/>
      <c r="I214" s="106"/>
      <c r="J214" s="106"/>
      <c r="K214" s="2"/>
      <c r="L214" s="3"/>
      <c r="M214" s="3"/>
      <c r="N214" s="3"/>
      <c r="O214" s="3"/>
      <c r="P214" s="3"/>
      <c r="Q214" s="3"/>
      <c r="R214" s="3"/>
      <c r="S214" s="3"/>
      <c r="T214" s="4"/>
      <c r="U214" s="5"/>
      <c r="V214" s="5"/>
    </row>
    <row r="215" spans="2:22">
      <c r="B215" s="106"/>
      <c r="C215" s="106"/>
      <c r="D215" s="106"/>
      <c r="E215" s="106"/>
      <c r="F215" s="106"/>
      <c r="G215" s="106"/>
      <c r="H215" s="106"/>
      <c r="I215" s="106"/>
      <c r="J215" s="106"/>
      <c r="K215" s="2"/>
      <c r="L215" s="3"/>
      <c r="M215" s="3"/>
      <c r="N215" s="3"/>
      <c r="O215" s="3"/>
      <c r="P215" s="3"/>
      <c r="Q215" s="3"/>
      <c r="R215" s="3"/>
      <c r="S215" s="3"/>
      <c r="T215" s="4"/>
      <c r="U215" s="5"/>
      <c r="V215" s="5"/>
    </row>
    <row r="216" spans="2:22">
      <c r="B216" s="106"/>
      <c r="C216" s="106"/>
      <c r="D216" s="106"/>
      <c r="E216" s="106"/>
      <c r="F216" s="106"/>
      <c r="G216" s="106"/>
      <c r="H216" s="106"/>
      <c r="I216" s="106"/>
      <c r="J216" s="106"/>
      <c r="K216" s="2"/>
      <c r="L216" s="3"/>
      <c r="M216" s="3"/>
      <c r="N216" s="3"/>
      <c r="O216" s="3"/>
      <c r="P216" s="3"/>
      <c r="Q216" s="3"/>
      <c r="R216" s="3"/>
      <c r="S216" s="3"/>
      <c r="T216" s="4"/>
      <c r="U216" s="5"/>
      <c r="V216" s="5"/>
    </row>
    <row r="217" spans="2:22">
      <c r="B217" s="106"/>
      <c r="C217" s="106"/>
      <c r="D217" s="106"/>
      <c r="E217" s="106"/>
      <c r="F217" s="106"/>
      <c r="G217" s="106"/>
      <c r="H217" s="106"/>
      <c r="I217" s="106"/>
      <c r="J217" s="106"/>
      <c r="K217" s="2"/>
      <c r="L217" s="3"/>
      <c r="M217" s="3"/>
      <c r="N217" s="3"/>
      <c r="O217" s="3"/>
      <c r="P217" s="3"/>
      <c r="Q217" s="3"/>
      <c r="R217" s="3"/>
      <c r="S217" s="3"/>
      <c r="T217" s="4"/>
      <c r="U217" s="5"/>
      <c r="V217" s="5"/>
    </row>
    <row r="218" spans="2:22">
      <c r="B218" s="106"/>
      <c r="C218" s="106"/>
      <c r="D218" s="106"/>
      <c r="E218" s="106"/>
      <c r="F218" s="106"/>
      <c r="G218" s="106"/>
      <c r="H218" s="106"/>
      <c r="I218" s="106"/>
      <c r="J218" s="106"/>
      <c r="K218" s="2"/>
      <c r="L218" s="3"/>
      <c r="M218" s="3"/>
      <c r="N218" s="3"/>
      <c r="O218" s="3"/>
      <c r="P218" s="3"/>
      <c r="Q218" s="3"/>
      <c r="R218" s="3"/>
      <c r="S218" s="3"/>
      <c r="T218" s="4"/>
      <c r="U218" s="5"/>
      <c r="V218" s="5"/>
    </row>
    <row r="219" spans="2:22">
      <c r="B219" s="106"/>
      <c r="C219" s="106"/>
      <c r="D219" s="106"/>
      <c r="E219" s="106"/>
      <c r="F219" s="106"/>
      <c r="G219" s="106"/>
      <c r="H219" s="106"/>
      <c r="I219" s="106"/>
      <c r="J219" s="106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5"/>
      <c r="V219" s="5"/>
    </row>
    <row r="220" spans="2:22">
      <c r="B220" s="106"/>
      <c r="C220" s="106"/>
      <c r="D220" s="106"/>
      <c r="E220" s="106"/>
      <c r="F220" s="106"/>
      <c r="G220" s="106"/>
      <c r="H220" s="106"/>
      <c r="I220" s="106"/>
      <c r="J220" s="106"/>
      <c r="K220" s="2"/>
      <c r="L220" s="3"/>
      <c r="M220" s="3"/>
      <c r="N220" s="3"/>
      <c r="O220" s="3"/>
      <c r="P220" s="3"/>
      <c r="Q220" s="3"/>
      <c r="R220" s="3"/>
      <c r="S220" s="3"/>
      <c r="T220" s="4"/>
      <c r="U220" s="5"/>
      <c r="V220" s="5"/>
    </row>
    <row r="221" spans="2:22">
      <c r="B221" s="106"/>
      <c r="C221" s="106"/>
      <c r="D221" s="106"/>
      <c r="E221" s="106"/>
      <c r="F221" s="106"/>
      <c r="G221" s="106"/>
      <c r="H221" s="106"/>
      <c r="I221" s="106"/>
      <c r="J221" s="106"/>
      <c r="K221" s="2"/>
      <c r="L221" s="3"/>
      <c r="M221" s="3"/>
      <c r="N221" s="3"/>
      <c r="O221" s="3"/>
      <c r="P221" s="3"/>
      <c r="Q221" s="3"/>
      <c r="R221" s="3"/>
      <c r="S221" s="3"/>
      <c r="T221" s="4"/>
      <c r="U221" s="5"/>
      <c r="V221" s="5"/>
    </row>
    <row r="222" spans="2:22">
      <c r="B222" s="106"/>
      <c r="C222" s="106"/>
      <c r="D222" s="106"/>
      <c r="E222" s="106"/>
      <c r="F222" s="106"/>
      <c r="G222" s="106"/>
      <c r="H222" s="106"/>
      <c r="I222" s="106"/>
      <c r="J222" s="106"/>
      <c r="K222" s="2"/>
      <c r="L222" s="3"/>
      <c r="M222" s="3"/>
      <c r="N222" s="3"/>
      <c r="O222" s="3"/>
      <c r="P222" s="3"/>
      <c r="Q222" s="3"/>
      <c r="R222" s="3"/>
      <c r="S222" s="3"/>
      <c r="T222" s="4"/>
      <c r="U222" s="5"/>
      <c r="V222" s="5"/>
    </row>
    <row r="223" spans="2:22">
      <c r="B223" s="106"/>
      <c r="C223" s="106"/>
      <c r="D223" s="106"/>
      <c r="E223" s="106"/>
      <c r="F223" s="106"/>
      <c r="G223" s="106"/>
      <c r="H223" s="106"/>
      <c r="I223" s="106"/>
      <c r="J223" s="106"/>
      <c r="K223" s="2"/>
      <c r="L223" s="3"/>
      <c r="M223" s="3"/>
      <c r="N223" s="3"/>
      <c r="O223" s="3"/>
      <c r="P223" s="3"/>
      <c r="Q223" s="3"/>
      <c r="R223" s="3"/>
      <c r="S223" s="3"/>
      <c r="T223" s="4"/>
      <c r="U223" s="5"/>
      <c r="V223" s="5"/>
    </row>
    <row r="224" spans="2:22">
      <c r="B224" s="106"/>
      <c r="C224" s="106"/>
      <c r="D224" s="106"/>
      <c r="E224" s="106"/>
      <c r="F224" s="106"/>
      <c r="G224" s="106"/>
      <c r="H224" s="106"/>
      <c r="I224" s="106"/>
      <c r="J224" s="106"/>
      <c r="K224" s="2"/>
      <c r="L224" s="3"/>
      <c r="M224" s="3"/>
      <c r="N224" s="3"/>
      <c r="O224" s="3"/>
      <c r="P224" s="3"/>
      <c r="Q224" s="3"/>
      <c r="R224" s="3"/>
      <c r="S224" s="3"/>
      <c r="T224" s="4"/>
      <c r="U224" s="5"/>
      <c r="V224" s="5"/>
    </row>
    <row r="225" spans="2:22">
      <c r="B225" s="106"/>
      <c r="C225" s="106"/>
      <c r="D225" s="106"/>
      <c r="E225" s="106"/>
      <c r="F225" s="106"/>
      <c r="G225" s="106"/>
      <c r="H225" s="106"/>
      <c r="I225" s="106"/>
      <c r="J225" s="106"/>
      <c r="K225" s="2"/>
      <c r="L225" s="3"/>
      <c r="M225" s="3"/>
      <c r="N225" s="3"/>
      <c r="O225" s="3"/>
      <c r="P225" s="3"/>
      <c r="Q225" s="3"/>
      <c r="R225" s="3"/>
      <c r="S225" s="3"/>
      <c r="T225" s="4"/>
      <c r="U225" s="5"/>
      <c r="V225" s="5"/>
    </row>
    <row r="226" spans="2:22">
      <c r="B226" s="106"/>
      <c r="C226" s="106"/>
      <c r="D226" s="106"/>
      <c r="E226" s="106"/>
      <c r="F226" s="106"/>
      <c r="G226" s="106"/>
      <c r="H226" s="106"/>
      <c r="I226" s="106"/>
      <c r="J226" s="106"/>
      <c r="K226" s="2"/>
      <c r="L226" s="3"/>
      <c r="M226" s="3"/>
      <c r="N226" s="3"/>
      <c r="O226" s="3"/>
      <c r="P226" s="3"/>
      <c r="Q226" s="3"/>
      <c r="R226" s="3"/>
      <c r="S226" s="3"/>
      <c r="T226" s="4"/>
      <c r="U226" s="5"/>
      <c r="V226" s="5"/>
    </row>
    <row r="227" spans="2:22">
      <c r="B227" s="106"/>
      <c r="C227" s="106"/>
      <c r="D227" s="106"/>
      <c r="E227" s="106"/>
      <c r="F227" s="106"/>
      <c r="G227" s="106"/>
      <c r="H227" s="106"/>
      <c r="I227" s="106"/>
      <c r="J227" s="106"/>
      <c r="K227" s="2"/>
      <c r="L227" s="3"/>
      <c r="M227" s="3"/>
      <c r="N227" s="3"/>
      <c r="O227" s="3"/>
      <c r="P227" s="3"/>
      <c r="Q227" s="3"/>
      <c r="R227" s="3"/>
      <c r="S227" s="3"/>
      <c r="T227" s="4"/>
      <c r="U227" s="5"/>
      <c r="V227" s="5"/>
    </row>
    <row r="228" spans="2:22">
      <c r="B228" s="106"/>
      <c r="C228" s="106"/>
      <c r="D228" s="106"/>
      <c r="E228" s="106"/>
      <c r="F228" s="106"/>
      <c r="G228" s="106"/>
      <c r="H228" s="106"/>
      <c r="I228" s="106"/>
      <c r="J228" s="106"/>
      <c r="K228" s="2"/>
      <c r="L228" s="3"/>
      <c r="M228" s="3"/>
      <c r="N228" s="3"/>
      <c r="O228" s="3"/>
      <c r="P228" s="3"/>
      <c r="Q228" s="3"/>
      <c r="R228" s="3"/>
      <c r="S228" s="3"/>
      <c r="T228" s="4"/>
      <c r="U228" s="5"/>
      <c r="V228" s="5"/>
    </row>
    <row r="229" spans="2:22">
      <c r="B229" s="106"/>
      <c r="C229" s="106"/>
      <c r="D229" s="106"/>
      <c r="E229" s="106"/>
      <c r="F229" s="106"/>
      <c r="G229" s="106"/>
      <c r="H229" s="106"/>
      <c r="I229" s="106"/>
      <c r="J229" s="106"/>
      <c r="K229" s="2"/>
      <c r="L229" s="3"/>
      <c r="M229" s="3"/>
      <c r="N229" s="3"/>
      <c r="O229" s="3"/>
      <c r="P229" s="3"/>
      <c r="Q229" s="3"/>
      <c r="R229" s="3"/>
      <c r="S229" s="3"/>
      <c r="T229" s="4"/>
      <c r="U229" s="5"/>
      <c r="V229" s="5"/>
    </row>
    <row r="230" spans="2:22">
      <c r="B230" s="106"/>
      <c r="C230" s="106"/>
      <c r="D230" s="106"/>
      <c r="E230" s="106"/>
      <c r="F230" s="106"/>
      <c r="G230" s="106"/>
      <c r="H230" s="106"/>
      <c r="I230" s="106"/>
      <c r="J230" s="106"/>
      <c r="K230" s="2"/>
      <c r="L230" s="3"/>
      <c r="M230" s="3"/>
      <c r="N230" s="3"/>
      <c r="O230" s="3"/>
      <c r="P230" s="3"/>
      <c r="Q230" s="3"/>
      <c r="R230" s="3"/>
      <c r="S230" s="3"/>
      <c r="T230" s="4"/>
      <c r="U230" s="5"/>
      <c r="V230" s="5"/>
    </row>
    <row r="231" spans="2:22">
      <c r="B231" s="106"/>
      <c r="C231" s="106"/>
      <c r="D231" s="106"/>
      <c r="E231" s="106"/>
      <c r="F231" s="106"/>
      <c r="G231" s="106"/>
      <c r="H231" s="106"/>
      <c r="I231" s="106"/>
      <c r="J231" s="106"/>
      <c r="K231" s="2"/>
      <c r="L231" s="3"/>
      <c r="M231" s="3"/>
      <c r="N231" s="3"/>
      <c r="O231" s="3"/>
      <c r="P231" s="3"/>
      <c r="Q231" s="3"/>
      <c r="R231" s="3"/>
      <c r="S231" s="3"/>
      <c r="T231" s="4"/>
      <c r="U231" s="5"/>
      <c r="V231" s="5"/>
    </row>
    <row r="232" spans="2:22">
      <c r="B232" s="106"/>
      <c r="C232" s="106"/>
      <c r="D232" s="106"/>
      <c r="E232" s="106"/>
      <c r="F232" s="106"/>
      <c r="G232" s="106"/>
      <c r="H232" s="106"/>
      <c r="I232" s="106"/>
      <c r="J232" s="106"/>
      <c r="K232" s="2"/>
      <c r="L232" s="3"/>
      <c r="M232" s="3"/>
      <c r="N232" s="3"/>
      <c r="O232" s="3"/>
      <c r="P232" s="3"/>
      <c r="Q232" s="3"/>
      <c r="R232" s="3"/>
      <c r="S232" s="3"/>
      <c r="T232" s="4"/>
      <c r="U232" s="5"/>
      <c r="V232" s="5"/>
    </row>
    <row r="233" spans="2:22">
      <c r="B233" s="106"/>
      <c r="C233" s="106"/>
      <c r="D233" s="106"/>
      <c r="E233" s="106"/>
      <c r="F233" s="106"/>
      <c r="G233" s="106"/>
      <c r="H233" s="106"/>
      <c r="I233" s="106"/>
      <c r="J233" s="106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5"/>
      <c r="V233" s="5"/>
    </row>
    <row r="234" spans="2:22">
      <c r="B234" s="106"/>
      <c r="C234" s="106"/>
      <c r="D234" s="106"/>
      <c r="E234" s="106"/>
      <c r="F234" s="106"/>
      <c r="G234" s="106"/>
      <c r="H234" s="106"/>
      <c r="I234" s="106"/>
      <c r="J234" s="106"/>
      <c r="K234" s="2"/>
      <c r="L234" s="3"/>
      <c r="M234" s="3"/>
      <c r="N234" s="3"/>
      <c r="O234" s="3"/>
      <c r="P234" s="3"/>
      <c r="Q234" s="3"/>
      <c r="R234" s="3"/>
      <c r="S234" s="3"/>
      <c r="T234" s="4"/>
      <c r="U234" s="5"/>
      <c r="V234" s="5"/>
    </row>
    <row r="235" spans="2:22">
      <c r="B235" s="106"/>
      <c r="C235" s="106"/>
      <c r="D235" s="106"/>
      <c r="E235" s="106"/>
      <c r="F235" s="106"/>
      <c r="G235" s="106"/>
      <c r="H235" s="106"/>
      <c r="I235" s="106"/>
      <c r="J235" s="106"/>
      <c r="K235" s="2"/>
      <c r="L235" s="3"/>
      <c r="M235" s="3"/>
      <c r="N235" s="3"/>
      <c r="O235" s="3"/>
      <c r="P235" s="3"/>
      <c r="Q235" s="3"/>
      <c r="R235" s="3"/>
      <c r="S235" s="3"/>
      <c r="T235" s="4"/>
      <c r="U235" s="5"/>
      <c r="V235" s="5"/>
    </row>
    <row r="236" spans="2:22">
      <c r="B236" s="106"/>
      <c r="C236" s="106"/>
      <c r="D236" s="106"/>
      <c r="E236" s="106"/>
      <c r="F236" s="106"/>
      <c r="G236" s="106"/>
      <c r="H236" s="106"/>
      <c r="I236" s="106"/>
      <c r="J236" s="106"/>
      <c r="K236" s="2"/>
      <c r="L236" s="3"/>
      <c r="M236" s="3"/>
      <c r="N236" s="3"/>
      <c r="O236" s="3"/>
      <c r="P236" s="3"/>
      <c r="Q236" s="3"/>
      <c r="R236" s="3"/>
      <c r="S236" s="3"/>
      <c r="T236" s="4"/>
      <c r="U236" s="5"/>
      <c r="V236" s="5"/>
    </row>
    <row r="237" spans="2:22">
      <c r="B237" s="106"/>
      <c r="C237" s="106"/>
      <c r="D237" s="106"/>
      <c r="E237" s="106"/>
      <c r="F237" s="106"/>
      <c r="G237" s="106"/>
      <c r="H237" s="106"/>
      <c r="I237" s="106"/>
      <c r="J237" s="106"/>
      <c r="K237" s="2"/>
      <c r="L237" s="3"/>
      <c r="M237" s="3"/>
      <c r="N237" s="3"/>
      <c r="O237" s="3"/>
      <c r="P237" s="3"/>
      <c r="Q237" s="3"/>
      <c r="R237" s="3"/>
      <c r="S237" s="3"/>
      <c r="T237" s="4"/>
      <c r="U237" s="5"/>
      <c r="V237" s="5"/>
    </row>
    <row r="238" spans="2:22">
      <c r="B238" s="106"/>
      <c r="C238" s="106"/>
      <c r="D238" s="106"/>
      <c r="E238" s="106"/>
      <c r="F238" s="106"/>
      <c r="G238" s="106"/>
      <c r="H238" s="106"/>
      <c r="I238" s="106"/>
      <c r="J238" s="106"/>
      <c r="K238" s="2"/>
      <c r="L238" s="3"/>
      <c r="M238" s="3"/>
      <c r="N238" s="3"/>
      <c r="O238" s="3"/>
      <c r="P238" s="3"/>
      <c r="Q238" s="3"/>
      <c r="R238" s="3"/>
      <c r="S238" s="3"/>
      <c r="T238" s="4"/>
      <c r="U238" s="5"/>
      <c r="V238" s="5"/>
    </row>
    <row r="239" spans="2:22">
      <c r="B239" s="106"/>
      <c r="C239" s="106"/>
      <c r="D239" s="106"/>
      <c r="E239" s="106"/>
      <c r="F239" s="106"/>
      <c r="G239" s="106"/>
      <c r="H239" s="106"/>
      <c r="I239" s="106"/>
      <c r="J239" s="106"/>
      <c r="K239" s="2"/>
      <c r="L239" s="3"/>
      <c r="M239" s="3"/>
      <c r="N239" s="3"/>
      <c r="O239" s="3"/>
      <c r="P239" s="3"/>
      <c r="Q239" s="3"/>
      <c r="R239" s="3"/>
      <c r="S239" s="3"/>
      <c r="T239" s="4"/>
      <c r="U239" s="5"/>
      <c r="V239" s="5"/>
    </row>
    <row r="240" spans="2:22">
      <c r="B240" s="106"/>
      <c r="C240" s="106"/>
      <c r="D240" s="106"/>
      <c r="E240" s="106"/>
      <c r="F240" s="106"/>
      <c r="G240" s="106"/>
      <c r="H240" s="106"/>
      <c r="I240" s="106"/>
      <c r="J240" s="106"/>
      <c r="K240" s="2"/>
      <c r="L240" s="3"/>
      <c r="M240" s="3"/>
      <c r="N240" s="3"/>
      <c r="O240" s="3"/>
      <c r="P240" s="3"/>
      <c r="Q240" s="3"/>
      <c r="R240" s="3"/>
      <c r="S240" s="3"/>
      <c r="T240" s="4"/>
      <c r="U240" s="5"/>
      <c r="V240" s="5"/>
    </row>
    <row r="241" spans="2:22">
      <c r="B241" s="106"/>
      <c r="C241" s="106"/>
      <c r="D241" s="106"/>
      <c r="E241" s="106"/>
      <c r="F241" s="106"/>
      <c r="G241" s="106"/>
      <c r="H241" s="106"/>
      <c r="I241" s="106"/>
      <c r="J241" s="106"/>
      <c r="K241" s="2"/>
      <c r="L241" s="3"/>
      <c r="M241" s="3"/>
      <c r="N241" s="3"/>
      <c r="O241" s="3"/>
      <c r="P241" s="3"/>
      <c r="Q241" s="3"/>
      <c r="R241" s="3"/>
      <c r="S241" s="3"/>
      <c r="T241" s="4"/>
      <c r="U241" s="5"/>
      <c r="V241" s="5"/>
    </row>
    <row r="242" spans="2:22">
      <c r="B242" s="106"/>
      <c r="C242" s="106"/>
      <c r="D242" s="106"/>
      <c r="E242" s="106"/>
      <c r="F242" s="106"/>
      <c r="G242" s="106"/>
      <c r="H242" s="106"/>
      <c r="I242" s="106"/>
      <c r="J242" s="106"/>
      <c r="K242" s="2"/>
      <c r="L242" s="3"/>
      <c r="M242" s="3"/>
      <c r="N242" s="3"/>
      <c r="O242" s="3"/>
      <c r="P242" s="3"/>
      <c r="Q242" s="3"/>
      <c r="R242" s="3"/>
      <c r="S242" s="3"/>
      <c r="T242" s="4"/>
      <c r="U242" s="5"/>
      <c r="V242" s="5"/>
    </row>
    <row r="243" spans="2:22">
      <c r="B243" s="106"/>
      <c r="C243" s="106"/>
      <c r="D243" s="106"/>
      <c r="E243" s="106"/>
      <c r="F243" s="106"/>
      <c r="G243" s="106"/>
      <c r="H243" s="106"/>
      <c r="I243" s="106"/>
      <c r="J243" s="106"/>
      <c r="K243" s="2"/>
      <c r="L243" s="3"/>
      <c r="M243" s="3"/>
      <c r="N243" s="3"/>
      <c r="O243" s="3"/>
      <c r="P243" s="3"/>
      <c r="Q243" s="3"/>
      <c r="R243" s="3"/>
      <c r="S243" s="3"/>
      <c r="T243" s="4"/>
      <c r="U243" s="5"/>
      <c r="V243" s="5"/>
    </row>
    <row r="244" spans="2:22">
      <c r="B244" s="106"/>
      <c r="C244" s="106"/>
      <c r="D244" s="106"/>
      <c r="E244" s="106"/>
      <c r="F244" s="106"/>
      <c r="G244" s="106"/>
      <c r="H244" s="106"/>
      <c r="I244" s="106"/>
      <c r="J244" s="106"/>
      <c r="K244" s="2"/>
      <c r="L244" s="3"/>
      <c r="M244" s="3"/>
      <c r="N244" s="3"/>
      <c r="O244" s="3"/>
      <c r="P244" s="3"/>
      <c r="Q244" s="3"/>
      <c r="R244" s="3"/>
      <c r="S244" s="3"/>
      <c r="T244" s="4"/>
      <c r="U244" s="5"/>
      <c r="V244" s="5"/>
    </row>
    <row r="245" spans="2:22">
      <c r="B245" s="106"/>
      <c r="C245" s="106"/>
      <c r="D245" s="106"/>
      <c r="E245" s="106"/>
      <c r="F245" s="106"/>
      <c r="G245" s="106"/>
      <c r="H245" s="106"/>
      <c r="I245" s="106"/>
      <c r="J245" s="106"/>
      <c r="K245" s="2"/>
      <c r="L245" s="3"/>
      <c r="M245" s="3"/>
      <c r="N245" s="3"/>
      <c r="O245" s="3"/>
      <c r="P245" s="3"/>
      <c r="Q245" s="3"/>
      <c r="R245" s="3"/>
      <c r="S245" s="3"/>
      <c r="T245" s="4"/>
      <c r="U245" s="5"/>
      <c r="V245" s="5"/>
    </row>
    <row r="246" spans="2:22">
      <c r="B246" s="106"/>
      <c r="C246" s="106"/>
      <c r="D246" s="106"/>
      <c r="E246" s="106"/>
      <c r="F246" s="106"/>
      <c r="G246" s="106"/>
      <c r="H246" s="106"/>
      <c r="I246" s="106"/>
      <c r="J246" s="106"/>
      <c r="K246" s="2"/>
      <c r="L246" s="3"/>
      <c r="M246" s="3"/>
      <c r="N246" s="3"/>
      <c r="O246" s="3"/>
      <c r="P246" s="3"/>
      <c r="Q246" s="3"/>
      <c r="R246" s="3"/>
      <c r="S246" s="3"/>
      <c r="T246" s="4"/>
      <c r="U246" s="5"/>
      <c r="V246" s="5"/>
    </row>
    <row r="247" spans="2:22">
      <c r="B247" s="106"/>
      <c r="C247" s="106"/>
      <c r="D247" s="106"/>
      <c r="E247" s="106"/>
      <c r="F247" s="106"/>
      <c r="G247" s="106"/>
      <c r="H247" s="106"/>
      <c r="I247" s="106"/>
      <c r="J247" s="106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5"/>
      <c r="V247" s="5"/>
    </row>
    <row r="248" spans="2:22">
      <c r="B248" s="106"/>
      <c r="C248" s="106"/>
      <c r="D248" s="106"/>
      <c r="E248" s="106"/>
      <c r="F248" s="106"/>
      <c r="G248" s="106"/>
      <c r="H248" s="106"/>
      <c r="I248" s="106"/>
      <c r="J248" s="106"/>
      <c r="K248" s="2"/>
      <c r="L248" s="3"/>
      <c r="M248" s="3"/>
      <c r="N248" s="3"/>
      <c r="O248" s="3"/>
      <c r="P248" s="3"/>
      <c r="Q248" s="3"/>
      <c r="R248" s="3"/>
      <c r="S248" s="3"/>
      <c r="T248" s="4"/>
      <c r="U248" s="5"/>
      <c r="V248" s="5"/>
    </row>
    <row r="249" spans="2:22">
      <c r="B249" s="106"/>
      <c r="C249" s="106"/>
      <c r="D249" s="106"/>
      <c r="E249" s="106"/>
      <c r="F249" s="106"/>
      <c r="G249" s="106"/>
      <c r="H249" s="106"/>
      <c r="I249" s="106"/>
      <c r="J249" s="106"/>
      <c r="K249" s="2"/>
      <c r="L249" s="3"/>
      <c r="M249" s="3"/>
      <c r="N249" s="3"/>
      <c r="O249" s="3"/>
      <c r="P249" s="3"/>
      <c r="Q249" s="3"/>
      <c r="R249" s="3"/>
      <c r="S249" s="3"/>
      <c r="T249" s="4"/>
      <c r="U249" s="5"/>
      <c r="V249" s="5"/>
    </row>
    <row r="250" spans="2:22">
      <c r="B250" s="106"/>
      <c r="C250" s="106"/>
      <c r="D250" s="106"/>
      <c r="E250" s="106"/>
      <c r="F250" s="106"/>
      <c r="G250" s="106"/>
      <c r="H250" s="106"/>
      <c r="I250" s="106"/>
      <c r="J250" s="106"/>
      <c r="K250" s="2"/>
      <c r="L250" s="3"/>
      <c r="M250" s="3"/>
      <c r="N250" s="3"/>
      <c r="O250" s="3"/>
      <c r="P250" s="3"/>
      <c r="Q250" s="3"/>
      <c r="R250" s="3"/>
      <c r="S250" s="3"/>
      <c r="T250" s="4"/>
      <c r="U250" s="5"/>
      <c r="V250" s="5"/>
    </row>
    <row r="251" spans="2:22">
      <c r="B251" s="106"/>
      <c r="C251" s="106"/>
      <c r="D251" s="106"/>
      <c r="E251" s="106"/>
      <c r="F251" s="106"/>
      <c r="G251" s="106"/>
      <c r="H251" s="106"/>
      <c r="I251" s="106"/>
      <c r="J251" s="106"/>
      <c r="K251" s="2"/>
      <c r="L251" s="3"/>
      <c r="M251" s="3"/>
      <c r="N251" s="3"/>
      <c r="O251" s="3"/>
      <c r="P251" s="3"/>
      <c r="Q251" s="3"/>
      <c r="R251" s="3"/>
      <c r="S251" s="3"/>
      <c r="T251" s="4"/>
      <c r="U251" s="5"/>
      <c r="V251" s="5"/>
    </row>
    <row r="252" spans="2:22">
      <c r="B252" s="106"/>
      <c r="C252" s="106"/>
      <c r="D252" s="106"/>
      <c r="E252" s="106"/>
      <c r="F252" s="106"/>
      <c r="G252" s="106"/>
      <c r="H252" s="106"/>
      <c r="I252" s="106"/>
      <c r="J252" s="106"/>
      <c r="K252" s="2"/>
      <c r="L252" s="3"/>
      <c r="M252" s="3"/>
      <c r="N252" s="3"/>
      <c r="O252" s="3"/>
      <c r="P252" s="3"/>
      <c r="Q252" s="3"/>
      <c r="R252" s="3"/>
      <c r="S252" s="3"/>
      <c r="T252" s="4"/>
      <c r="U252" s="5"/>
      <c r="V252" s="5"/>
    </row>
    <row r="253" spans="2:22">
      <c r="B253" s="106"/>
      <c r="C253" s="106"/>
      <c r="D253" s="106"/>
      <c r="E253" s="106"/>
      <c r="F253" s="106"/>
      <c r="G253" s="106"/>
      <c r="H253" s="106"/>
      <c r="I253" s="106"/>
      <c r="J253" s="106"/>
      <c r="K253" s="2"/>
      <c r="L253" s="3"/>
      <c r="M253" s="3"/>
      <c r="N253" s="3"/>
      <c r="O253" s="3"/>
      <c r="P253" s="3"/>
      <c r="Q253" s="3"/>
      <c r="R253" s="3"/>
      <c r="S253" s="3"/>
      <c r="T253" s="4"/>
      <c r="U253" s="5"/>
      <c r="V253" s="5"/>
    </row>
    <row r="254" spans="2:22">
      <c r="B254" s="106"/>
      <c r="C254" s="106"/>
      <c r="D254" s="106"/>
      <c r="E254" s="106"/>
      <c r="F254" s="106"/>
      <c r="G254" s="106"/>
      <c r="H254" s="106"/>
      <c r="I254" s="106"/>
      <c r="J254" s="106"/>
      <c r="K254" s="2"/>
      <c r="L254" s="3"/>
      <c r="M254" s="3"/>
      <c r="N254" s="3"/>
      <c r="O254" s="3"/>
      <c r="P254" s="3"/>
      <c r="Q254" s="3"/>
      <c r="R254" s="3"/>
      <c r="S254" s="3"/>
      <c r="T254" s="4"/>
      <c r="U254" s="5"/>
      <c r="V254" s="5"/>
    </row>
    <row r="255" spans="2:22">
      <c r="B255" s="106"/>
      <c r="C255" s="106"/>
      <c r="D255" s="106"/>
      <c r="E255" s="106"/>
      <c r="F255" s="106"/>
      <c r="G255" s="106"/>
      <c r="H255" s="106"/>
      <c r="I255" s="106"/>
      <c r="J255" s="106"/>
      <c r="K255" s="2"/>
      <c r="L255" s="3"/>
      <c r="M255" s="3"/>
      <c r="N255" s="3"/>
      <c r="O255" s="3"/>
      <c r="P255" s="3"/>
      <c r="Q255" s="3"/>
      <c r="R255" s="3"/>
      <c r="S255" s="3"/>
      <c r="T255" s="4"/>
      <c r="U255" s="5"/>
      <c r="V255" s="5"/>
    </row>
    <row r="256" spans="2:22">
      <c r="B256" s="106"/>
      <c r="C256" s="106"/>
      <c r="D256" s="106"/>
      <c r="E256" s="106"/>
      <c r="F256" s="106"/>
      <c r="G256" s="106"/>
      <c r="H256" s="106"/>
      <c r="I256" s="106"/>
      <c r="J256" s="106"/>
      <c r="K256" s="2"/>
      <c r="L256" s="3"/>
      <c r="M256" s="3"/>
      <c r="N256" s="3"/>
      <c r="O256" s="3"/>
      <c r="P256" s="3"/>
      <c r="Q256" s="3"/>
      <c r="R256" s="3"/>
      <c r="S256" s="3"/>
      <c r="T256" s="4"/>
      <c r="U256" s="5"/>
      <c r="V256" s="5"/>
    </row>
    <row r="257" spans="2:22">
      <c r="B257" s="106"/>
      <c r="C257" s="106"/>
      <c r="D257" s="106"/>
      <c r="E257" s="106"/>
      <c r="F257" s="106"/>
      <c r="G257" s="106"/>
      <c r="H257" s="106"/>
      <c r="I257" s="106"/>
      <c r="J257" s="106"/>
      <c r="K257" s="2"/>
      <c r="L257" s="3"/>
      <c r="M257" s="3"/>
      <c r="N257" s="3"/>
      <c r="O257" s="3"/>
      <c r="P257" s="3"/>
      <c r="Q257" s="3"/>
      <c r="R257" s="3"/>
      <c r="S257" s="3"/>
      <c r="T257" s="4"/>
      <c r="U257" s="5"/>
      <c r="V257" s="5"/>
    </row>
    <row r="258" spans="2:22">
      <c r="B258" s="106"/>
      <c r="C258" s="106"/>
      <c r="D258" s="106"/>
      <c r="E258" s="106"/>
      <c r="F258" s="106"/>
      <c r="G258" s="106"/>
      <c r="H258" s="106"/>
      <c r="I258" s="106"/>
      <c r="J258" s="106"/>
      <c r="K258" s="2"/>
      <c r="L258" s="3"/>
      <c r="M258" s="3"/>
      <c r="N258" s="3"/>
      <c r="O258" s="3"/>
      <c r="P258" s="3"/>
      <c r="Q258" s="3"/>
      <c r="R258" s="3"/>
      <c r="S258" s="3"/>
      <c r="T258" s="4"/>
      <c r="U258" s="5"/>
      <c r="V258" s="5"/>
    </row>
    <row r="259" spans="2:22">
      <c r="B259" s="106"/>
      <c r="C259" s="106"/>
      <c r="D259" s="106"/>
      <c r="E259" s="106"/>
      <c r="F259" s="106"/>
      <c r="G259" s="106"/>
      <c r="H259" s="106"/>
      <c r="I259" s="106"/>
      <c r="J259" s="106"/>
      <c r="K259" s="2"/>
      <c r="L259" s="3"/>
      <c r="M259" s="3"/>
      <c r="N259" s="3"/>
      <c r="O259" s="3"/>
      <c r="P259" s="3"/>
      <c r="Q259" s="3"/>
      <c r="R259" s="3"/>
      <c r="S259" s="3"/>
      <c r="T259" s="4"/>
      <c r="U259" s="5"/>
      <c r="V259" s="5"/>
    </row>
    <row r="260" spans="2:22">
      <c r="B260" s="106"/>
      <c r="C260" s="106"/>
      <c r="D260" s="106"/>
      <c r="E260" s="106"/>
      <c r="F260" s="106"/>
      <c r="G260" s="106"/>
      <c r="H260" s="106"/>
      <c r="I260" s="106"/>
      <c r="J260" s="106"/>
      <c r="K260" s="2"/>
      <c r="L260" s="3"/>
      <c r="M260" s="3"/>
      <c r="N260" s="3"/>
      <c r="O260" s="3"/>
      <c r="P260" s="3"/>
      <c r="Q260" s="3"/>
      <c r="R260" s="3"/>
      <c r="S260" s="3"/>
      <c r="T260" s="4"/>
      <c r="U260" s="5"/>
      <c r="V260" s="5"/>
    </row>
    <row r="261" spans="2:22">
      <c r="B261" s="106"/>
      <c r="C261" s="106"/>
      <c r="D261" s="106"/>
      <c r="E261" s="106"/>
      <c r="F261" s="106"/>
      <c r="G261" s="106"/>
      <c r="H261" s="106"/>
      <c r="I261" s="106"/>
      <c r="J261" s="106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5"/>
      <c r="V261" s="5"/>
    </row>
    <row r="262" spans="2:22">
      <c r="B262" s="106"/>
      <c r="C262" s="106"/>
      <c r="D262" s="106"/>
      <c r="E262" s="106"/>
      <c r="F262" s="106"/>
      <c r="G262" s="106"/>
      <c r="H262" s="106"/>
      <c r="I262" s="106"/>
      <c r="J262" s="106"/>
      <c r="K262" s="2"/>
      <c r="L262" s="3"/>
      <c r="M262" s="3"/>
      <c r="N262" s="3"/>
      <c r="O262" s="3"/>
      <c r="P262" s="3"/>
      <c r="Q262" s="3"/>
      <c r="R262" s="3"/>
      <c r="S262" s="3"/>
      <c r="T262" s="4"/>
      <c r="U262" s="5"/>
      <c r="V262" s="5"/>
    </row>
    <row r="263" spans="2:22">
      <c r="B263" s="106"/>
      <c r="C263" s="106"/>
      <c r="D263" s="106"/>
      <c r="E263" s="106"/>
      <c r="F263" s="106"/>
      <c r="G263" s="106"/>
      <c r="H263" s="106"/>
      <c r="I263" s="106"/>
      <c r="J263" s="106"/>
      <c r="K263" s="2"/>
      <c r="L263" s="3"/>
      <c r="M263" s="3"/>
      <c r="N263" s="3"/>
      <c r="O263" s="3"/>
      <c r="P263" s="3"/>
      <c r="Q263" s="3"/>
      <c r="R263" s="3"/>
      <c r="S263" s="3"/>
      <c r="T263" s="4"/>
      <c r="U263" s="5"/>
      <c r="V263" s="5"/>
    </row>
    <row r="264" spans="2:22">
      <c r="B264" s="106"/>
      <c r="C264" s="106"/>
      <c r="D264" s="106"/>
      <c r="E264" s="106"/>
      <c r="F264" s="106"/>
      <c r="G264" s="106"/>
      <c r="H264" s="106"/>
      <c r="I264" s="106"/>
      <c r="J264" s="106"/>
      <c r="K264" s="2"/>
      <c r="L264" s="3"/>
      <c r="M264" s="3"/>
      <c r="N264" s="3"/>
      <c r="O264" s="3"/>
      <c r="P264" s="3"/>
      <c r="Q264" s="3"/>
      <c r="R264" s="3"/>
      <c r="S264" s="3"/>
      <c r="T264" s="4"/>
      <c r="U264" s="5"/>
      <c r="V264" s="5"/>
    </row>
    <row r="265" spans="2:22">
      <c r="B265" s="106"/>
      <c r="C265" s="106"/>
      <c r="D265" s="106"/>
      <c r="E265" s="106"/>
      <c r="F265" s="106"/>
      <c r="G265" s="106"/>
      <c r="H265" s="106"/>
      <c r="I265" s="106"/>
      <c r="J265" s="106"/>
      <c r="K265" s="2"/>
      <c r="L265" s="3"/>
      <c r="M265" s="3"/>
      <c r="N265" s="3"/>
      <c r="O265" s="3"/>
      <c r="P265" s="3"/>
      <c r="Q265" s="3"/>
      <c r="R265" s="3"/>
      <c r="S265" s="3"/>
      <c r="T265" s="4"/>
      <c r="U265" s="5"/>
      <c r="V265" s="5"/>
    </row>
    <row r="266" spans="2:22">
      <c r="B266" s="106"/>
      <c r="C266" s="106"/>
      <c r="D266" s="106"/>
      <c r="E266" s="106"/>
      <c r="F266" s="106"/>
      <c r="G266" s="106"/>
      <c r="H266" s="106"/>
      <c r="I266" s="106"/>
      <c r="J266" s="106"/>
      <c r="K266" s="2"/>
      <c r="L266" s="3"/>
      <c r="M266" s="3"/>
      <c r="N266" s="3"/>
      <c r="O266" s="3"/>
      <c r="P266" s="3"/>
      <c r="Q266" s="3"/>
      <c r="R266" s="3"/>
      <c r="S266" s="3"/>
      <c r="T266" s="4"/>
      <c r="U266" s="5"/>
      <c r="V266" s="5"/>
    </row>
    <row r="267" spans="2:22">
      <c r="B267" s="106"/>
      <c r="C267" s="106"/>
      <c r="D267" s="106"/>
      <c r="E267" s="106"/>
      <c r="F267" s="106"/>
      <c r="G267" s="106"/>
      <c r="H267" s="106"/>
      <c r="I267" s="106"/>
      <c r="J267" s="106"/>
      <c r="K267" s="2"/>
      <c r="L267" s="3"/>
      <c r="M267" s="3"/>
      <c r="N267" s="3"/>
      <c r="O267" s="3"/>
      <c r="P267" s="3"/>
      <c r="Q267" s="3"/>
      <c r="R267" s="3"/>
      <c r="S267" s="3"/>
      <c r="T267" s="4"/>
      <c r="U267" s="5"/>
      <c r="V267" s="5"/>
    </row>
    <row r="268" spans="2:22">
      <c r="B268" s="106"/>
      <c r="C268" s="106"/>
      <c r="D268" s="106"/>
      <c r="E268" s="106"/>
      <c r="F268" s="106"/>
      <c r="G268" s="106"/>
      <c r="H268" s="106"/>
      <c r="I268" s="106"/>
      <c r="J268" s="106"/>
      <c r="K268" s="2"/>
      <c r="L268" s="3"/>
      <c r="M268" s="3"/>
      <c r="N268" s="3"/>
      <c r="O268" s="3"/>
      <c r="P268" s="3"/>
      <c r="Q268" s="3"/>
      <c r="R268" s="3"/>
      <c r="S268" s="3"/>
      <c r="T268" s="4"/>
      <c r="U268" s="5"/>
      <c r="V268" s="5"/>
    </row>
    <row r="269" spans="2:22">
      <c r="B269" s="106"/>
      <c r="C269" s="106"/>
      <c r="D269" s="106"/>
      <c r="E269" s="106"/>
      <c r="F269" s="106"/>
      <c r="G269" s="106"/>
      <c r="H269" s="106"/>
      <c r="I269" s="106"/>
      <c r="J269" s="106"/>
      <c r="K269" s="2"/>
      <c r="L269" s="3"/>
      <c r="M269" s="3"/>
      <c r="N269" s="3"/>
      <c r="O269" s="3"/>
      <c r="P269" s="3"/>
      <c r="Q269" s="3"/>
      <c r="R269" s="3"/>
      <c r="S269" s="3"/>
      <c r="T269" s="4"/>
      <c r="U269" s="5"/>
      <c r="V269" s="5"/>
    </row>
    <row r="270" spans="2:22">
      <c r="B270" s="106"/>
      <c r="C270" s="106"/>
      <c r="D270" s="106"/>
      <c r="E270" s="106"/>
      <c r="F270" s="106"/>
      <c r="G270" s="106"/>
      <c r="H270" s="106"/>
      <c r="I270" s="106"/>
      <c r="J270" s="106"/>
      <c r="K270" s="2"/>
      <c r="L270" s="3"/>
      <c r="M270" s="3"/>
      <c r="N270" s="3"/>
      <c r="O270" s="3"/>
      <c r="P270" s="3"/>
      <c r="Q270" s="3"/>
      <c r="R270" s="3"/>
      <c r="S270" s="3"/>
      <c r="T270" s="4"/>
      <c r="U270" s="5"/>
      <c r="V270" s="5"/>
    </row>
    <row r="271" spans="2:22">
      <c r="B271" s="106"/>
      <c r="C271" s="106"/>
      <c r="D271" s="106"/>
      <c r="E271" s="106"/>
      <c r="F271" s="106"/>
      <c r="G271" s="106"/>
      <c r="H271" s="106"/>
      <c r="I271" s="106"/>
      <c r="J271" s="106"/>
      <c r="K271" s="2"/>
      <c r="L271" s="3"/>
      <c r="M271" s="3"/>
      <c r="N271" s="3"/>
      <c r="O271" s="3"/>
      <c r="P271" s="3"/>
      <c r="Q271" s="3"/>
      <c r="R271" s="3"/>
      <c r="S271" s="3"/>
      <c r="T271" s="4"/>
      <c r="U271" s="5"/>
      <c r="V271" s="5"/>
    </row>
    <row r="272" spans="2:22">
      <c r="B272" s="106"/>
      <c r="C272" s="106"/>
      <c r="D272" s="106"/>
      <c r="E272" s="106"/>
      <c r="F272" s="106"/>
      <c r="G272" s="106"/>
      <c r="H272" s="106"/>
      <c r="I272" s="106"/>
      <c r="J272" s="106"/>
      <c r="K272" s="2"/>
      <c r="L272" s="3"/>
      <c r="M272" s="3"/>
      <c r="N272" s="3"/>
      <c r="O272" s="3"/>
      <c r="P272" s="3"/>
      <c r="Q272" s="3"/>
      <c r="R272" s="3"/>
      <c r="S272" s="3"/>
      <c r="T272" s="4"/>
      <c r="U272" s="5"/>
      <c r="V272" s="5"/>
    </row>
    <row r="273" spans="2:22">
      <c r="B273" s="106"/>
      <c r="C273" s="106"/>
      <c r="D273" s="106"/>
      <c r="E273" s="106"/>
      <c r="F273" s="106"/>
      <c r="G273" s="106"/>
      <c r="H273" s="106"/>
      <c r="I273" s="106"/>
      <c r="J273" s="106"/>
      <c r="K273" s="2"/>
      <c r="L273" s="3"/>
      <c r="M273" s="3"/>
      <c r="N273" s="3"/>
      <c r="O273" s="3"/>
      <c r="P273" s="3"/>
      <c r="Q273" s="3"/>
      <c r="R273" s="3"/>
      <c r="S273" s="3"/>
      <c r="T273" s="4"/>
      <c r="U273" s="5"/>
      <c r="V273" s="5"/>
    </row>
    <row r="274" spans="2:22">
      <c r="B274" s="106"/>
      <c r="C274" s="106"/>
      <c r="D274" s="106"/>
      <c r="E274" s="106"/>
      <c r="F274" s="106"/>
      <c r="G274" s="106"/>
      <c r="H274" s="106"/>
      <c r="I274" s="106"/>
      <c r="J274" s="106"/>
      <c r="K274" s="2"/>
      <c r="L274" s="3"/>
      <c r="M274" s="3"/>
      <c r="N274" s="3"/>
      <c r="O274" s="3"/>
      <c r="P274" s="3"/>
      <c r="Q274" s="3"/>
      <c r="R274" s="3"/>
      <c r="S274" s="3"/>
      <c r="T274" s="4"/>
      <c r="U274" s="5"/>
      <c r="V274" s="5"/>
    </row>
    <row r="275" spans="2:22">
      <c r="B275" s="106"/>
      <c r="C275" s="106"/>
      <c r="D275" s="106"/>
      <c r="E275" s="106"/>
      <c r="F275" s="106"/>
      <c r="G275" s="106"/>
      <c r="H275" s="106"/>
      <c r="I275" s="106"/>
      <c r="J275" s="106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5"/>
      <c r="V275" s="5"/>
    </row>
    <row r="276" spans="2:22">
      <c r="B276" s="106"/>
      <c r="C276" s="106"/>
      <c r="D276" s="106"/>
      <c r="E276" s="106"/>
      <c r="F276" s="106"/>
      <c r="G276" s="106"/>
      <c r="H276" s="106"/>
      <c r="I276" s="106"/>
      <c r="J276" s="106"/>
      <c r="K276" s="2"/>
      <c r="L276" s="3"/>
      <c r="M276" s="3"/>
      <c r="N276" s="3"/>
      <c r="O276" s="3"/>
      <c r="P276" s="3"/>
      <c r="Q276" s="3"/>
      <c r="R276" s="3"/>
      <c r="S276" s="3"/>
      <c r="T276" s="4"/>
      <c r="U276" s="5"/>
      <c r="V276" s="5"/>
    </row>
    <row r="277" spans="2:22">
      <c r="B277" s="106"/>
      <c r="C277" s="106"/>
      <c r="D277" s="106"/>
      <c r="E277" s="106"/>
      <c r="F277" s="106"/>
      <c r="G277" s="106"/>
      <c r="H277" s="106"/>
      <c r="I277" s="106"/>
      <c r="J277" s="106"/>
      <c r="K277" s="2"/>
      <c r="L277" s="3"/>
      <c r="M277" s="3"/>
      <c r="N277" s="3"/>
      <c r="O277" s="3"/>
      <c r="P277" s="3"/>
      <c r="Q277" s="3"/>
      <c r="R277" s="3"/>
      <c r="S277" s="3"/>
      <c r="T277" s="4"/>
      <c r="U277" s="5"/>
      <c r="V277" s="5"/>
    </row>
    <row r="278" spans="2:22">
      <c r="B278" s="106"/>
      <c r="C278" s="106"/>
      <c r="D278" s="106"/>
      <c r="E278" s="106"/>
      <c r="F278" s="106"/>
      <c r="G278" s="106"/>
      <c r="H278" s="106"/>
      <c r="I278" s="106"/>
      <c r="J278" s="106"/>
      <c r="K278" s="2"/>
      <c r="L278" s="3"/>
      <c r="M278" s="3"/>
      <c r="N278" s="3"/>
      <c r="O278" s="3"/>
      <c r="P278" s="3"/>
      <c r="Q278" s="3"/>
      <c r="R278" s="3"/>
      <c r="S278" s="3"/>
      <c r="T278" s="4"/>
      <c r="U278" s="5"/>
      <c r="V278" s="5"/>
    </row>
    <row r="279" spans="2:22">
      <c r="B279" s="106"/>
      <c r="C279" s="106"/>
      <c r="D279" s="106"/>
      <c r="E279" s="106"/>
      <c r="F279" s="106"/>
      <c r="G279" s="106"/>
      <c r="H279" s="106"/>
      <c r="I279" s="106"/>
      <c r="J279" s="106"/>
      <c r="K279" s="2"/>
      <c r="L279" s="3"/>
      <c r="M279" s="3"/>
      <c r="N279" s="3"/>
      <c r="O279" s="3"/>
      <c r="P279" s="3"/>
      <c r="Q279" s="3"/>
      <c r="R279" s="3"/>
      <c r="S279" s="3"/>
      <c r="T279" s="4"/>
      <c r="U279" s="5"/>
      <c r="V279" s="5"/>
    </row>
    <row r="280" spans="2:22">
      <c r="B280" s="106"/>
      <c r="C280" s="106"/>
      <c r="D280" s="106"/>
      <c r="E280" s="106"/>
      <c r="F280" s="106"/>
      <c r="G280" s="106"/>
      <c r="H280" s="106"/>
      <c r="I280" s="106"/>
      <c r="J280" s="106"/>
      <c r="K280" s="2"/>
      <c r="L280" s="3"/>
      <c r="M280" s="3"/>
      <c r="N280" s="3"/>
      <c r="O280" s="3"/>
      <c r="P280" s="3"/>
      <c r="Q280" s="3"/>
      <c r="R280" s="3"/>
      <c r="S280" s="3"/>
      <c r="T280" s="4"/>
      <c r="U280" s="5"/>
      <c r="V280" s="5"/>
    </row>
    <row r="281" spans="2:22">
      <c r="B281" s="106"/>
      <c r="C281" s="106"/>
      <c r="D281" s="106"/>
      <c r="E281" s="106"/>
      <c r="F281" s="106"/>
      <c r="G281" s="106"/>
      <c r="H281" s="106"/>
      <c r="I281" s="106"/>
      <c r="J281" s="106"/>
      <c r="K281" s="2"/>
      <c r="L281" s="3"/>
      <c r="M281" s="3"/>
      <c r="N281" s="3"/>
      <c r="O281" s="3"/>
      <c r="P281" s="3"/>
      <c r="Q281" s="3"/>
      <c r="R281" s="3"/>
      <c r="S281" s="3"/>
      <c r="T281" s="4"/>
      <c r="U281" s="5"/>
      <c r="V281" s="5"/>
    </row>
    <row r="282" spans="2:22">
      <c r="B282" s="106"/>
      <c r="C282" s="106"/>
      <c r="D282" s="106"/>
      <c r="E282" s="106"/>
      <c r="F282" s="106"/>
      <c r="G282" s="106"/>
      <c r="H282" s="106"/>
      <c r="I282" s="106"/>
      <c r="J282" s="106"/>
      <c r="K282" s="2"/>
      <c r="L282" s="3"/>
      <c r="M282" s="3"/>
      <c r="N282" s="3"/>
      <c r="O282" s="3"/>
      <c r="P282" s="3"/>
      <c r="Q282" s="3"/>
      <c r="R282" s="3"/>
      <c r="S282" s="3"/>
      <c r="T282" s="4"/>
      <c r="U282" s="5"/>
      <c r="V282" s="5"/>
    </row>
    <row r="283" spans="2:22">
      <c r="B283" s="106"/>
      <c r="C283" s="106"/>
      <c r="D283" s="106"/>
      <c r="E283" s="106"/>
      <c r="F283" s="106"/>
      <c r="G283" s="106"/>
      <c r="H283" s="106"/>
      <c r="I283" s="106"/>
      <c r="J283" s="106"/>
      <c r="K283" s="2"/>
      <c r="L283" s="3"/>
      <c r="M283" s="3"/>
      <c r="N283" s="3"/>
      <c r="O283" s="3"/>
      <c r="P283" s="3"/>
      <c r="Q283" s="3"/>
      <c r="R283" s="3"/>
      <c r="S283" s="3"/>
      <c r="T283" s="4"/>
      <c r="U283" s="5"/>
      <c r="V283" s="5"/>
    </row>
    <row r="284" spans="2:22">
      <c r="B284" s="106"/>
      <c r="C284" s="106"/>
      <c r="D284" s="106"/>
      <c r="E284" s="106"/>
      <c r="F284" s="106"/>
      <c r="G284" s="106"/>
      <c r="H284" s="106"/>
      <c r="I284" s="106"/>
      <c r="J284" s="106"/>
      <c r="K284" s="2"/>
      <c r="L284" s="3"/>
      <c r="M284" s="3"/>
      <c r="N284" s="3"/>
      <c r="O284" s="3"/>
      <c r="P284" s="3"/>
      <c r="Q284" s="3"/>
      <c r="R284" s="3"/>
      <c r="S284" s="3"/>
      <c r="T284" s="4"/>
      <c r="U284" s="5"/>
      <c r="V284" s="5"/>
    </row>
    <row r="285" spans="2:22">
      <c r="B285" s="106"/>
      <c r="C285" s="106"/>
      <c r="D285" s="106"/>
      <c r="E285" s="106"/>
      <c r="F285" s="106"/>
      <c r="G285" s="106"/>
      <c r="H285" s="106"/>
      <c r="I285" s="106"/>
      <c r="J285" s="106"/>
      <c r="K285" s="2"/>
      <c r="L285" s="3"/>
      <c r="M285" s="3"/>
      <c r="N285" s="3"/>
      <c r="O285" s="3"/>
      <c r="P285" s="3"/>
      <c r="Q285" s="3"/>
      <c r="R285" s="3"/>
      <c r="S285" s="3"/>
      <c r="T285" s="4"/>
      <c r="U285" s="5"/>
      <c r="V285" s="5"/>
    </row>
    <row r="286" spans="2:22">
      <c r="B286" s="106"/>
      <c r="C286" s="106"/>
      <c r="D286" s="106"/>
      <c r="E286" s="106"/>
      <c r="F286" s="106"/>
      <c r="G286" s="106"/>
      <c r="H286" s="106"/>
      <c r="I286" s="106"/>
      <c r="J286" s="106"/>
      <c r="K286" s="2"/>
      <c r="L286" s="3"/>
      <c r="M286" s="3"/>
      <c r="N286" s="3"/>
      <c r="O286" s="3"/>
      <c r="P286" s="3"/>
      <c r="Q286" s="3"/>
      <c r="R286" s="3"/>
      <c r="S286" s="3"/>
      <c r="T286" s="4"/>
      <c r="U286" s="5"/>
      <c r="V286" s="5"/>
    </row>
    <row r="287" spans="2:22">
      <c r="B287" s="106"/>
      <c r="C287" s="106"/>
      <c r="D287" s="106"/>
      <c r="E287" s="106"/>
      <c r="F287" s="106"/>
      <c r="G287" s="106"/>
      <c r="H287" s="106"/>
      <c r="I287" s="106"/>
      <c r="J287" s="106"/>
      <c r="K287" s="2"/>
      <c r="L287" s="3"/>
      <c r="M287" s="3"/>
      <c r="N287" s="3"/>
      <c r="O287" s="3"/>
      <c r="P287" s="3"/>
      <c r="Q287" s="3"/>
      <c r="R287" s="3"/>
      <c r="S287" s="3"/>
      <c r="T287" s="4"/>
      <c r="U287" s="5"/>
      <c r="V287" s="5"/>
    </row>
    <row r="288" spans="2:22">
      <c r="B288" s="106"/>
      <c r="C288" s="106"/>
      <c r="D288" s="106"/>
      <c r="E288" s="106"/>
      <c r="F288" s="106"/>
      <c r="G288" s="106"/>
      <c r="H288" s="106"/>
      <c r="I288" s="106"/>
      <c r="J288" s="106"/>
      <c r="K288" s="2"/>
      <c r="L288" s="3"/>
      <c r="M288" s="3"/>
      <c r="N288" s="3"/>
      <c r="O288" s="3"/>
      <c r="P288" s="3"/>
      <c r="Q288" s="3"/>
      <c r="R288" s="3"/>
      <c r="S288" s="3"/>
      <c r="T288" s="4"/>
      <c r="U288" s="5"/>
      <c r="V288" s="5"/>
    </row>
    <row r="289" spans="2:22">
      <c r="B289" s="106"/>
      <c r="C289" s="106"/>
      <c r="D289" s="106"/>
      <c r="E289" s="106"/>
      <c r="F289" s="106"/>
      <c r="G289" s="106"/>
      <c r="H289" s="106"/>
      <c r="I289" s="106"/>
      <c r="J289" s="106"/>
      <c r="K289" s="2"/>
      <c r="L289" s="3"/>
      <c r="M289" s="3"/>
      <c r="N289" s="3"/>
      <c r="O289" s="3"/>
      <c r="P289" s="3"/>
      <c r="Q289" s="3"/>
      <c r="R289" s="3"/>
      <c r="S289" s="3"/>
      <c r="T289" s="4"/>
      <c r="U289" s="5"/>
      <c r="V289" s="5"/>
    </row>
    <row r="290" spans="2:22">
      <c r="B290" s="106"/>
      <c r="C290" s="106"/>
      <c r="D290" s="106"/>
      <c r="E290" s="106"/>
      <c r="F290" s="106"/>
      <c r="G290" s="106"/>
      <c r="H290" s="106"/>
      <c r="I290" s="106"/>
      <c r="J290" s="106"/>
      <c r="K290" s="2"/>
      <c r="L290" s="3"/>
      <c r="M290" s="3"/>
      <c r="N290" s="3"/>
      <c r="O290" s="3"/>
      <c r="P290" s="3"/>
      <c r="Q290" s="3"/>
      <c r="R290" s="3"/>
      <c r="S290" s="3"/>
      <c r="T290" s="4"/>
      <c r="U290" s="5"/>
      <c r="V290" s="5"/>
    </row>
    <row r="291" spans="2:22">
      <c r="B291" s="106"/>
      <c r="C291" s="106"/>
      <c r="D291" s="106"/>
      <c r="E291" s="106"/>
      <c r="F291" s="106"/>
      <c r="G291" s="106"/>
      <c r="H291" s="106"/>
      <c r="I291" s="106"/>
      <c r="J291" s="106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5"/>
      <c r="V291" s="5"/>
    </row>
    <row r="292" spans="2:22">
      <c r="B292" s="107"/>
    </row>
    <row r="293" spans="2:22">
      <c r="B293" s="107"/>
    </row>
    <row r="294" spans="2:22">
      <c r="B294" s="107"/>
    </row>
    <row r="295" spans="2:22">
      <c r="B295" s="107"/>
    </row>
    <row r="296" spans="2:22">
      <c r="B296" s="107"/>
    </row>
    <row r="297" spans="2:22">
      <c r="B297" s="107"/>
    </row>
    <row r="298" spans="2:22">
      <c r="B298" s="107"/>
    </row>
    <row r="299" spans="2:22">
      <c r="B299" s="107"/>
    </row>
    <row r="300" spans="2:22">
      <c r="B300" s="107"/>
    </row>
    <row r="301" spans="2:22">
      <c r="B301" s="107"/>
    </row>
    <row r="302" spans="2:22">
      <c r="B302" s="107"/>
    </row>
    <row r="303" spans="2:22">
      <c r="B303" s="107"/>
    </row>
    <row r="304" spans="2:22">
      <c r="B304" s="107"/>
    </row>
    <row r="305" spans="2:2">
      <c r="B305" s="107"/>
    </row>
    <row r="306" spans="2:2">
      <c r="B306" s="107"/>
    </row>
    <row r="307" spans="2:2">
      <c r="B307" s="107"/>
    </row>
    <row r="308" spans="2:2">
      <c r="B308" s="107"/>
    </row>
    <row r="309" spans="2:2">
      <c r="B309" s="107"/>
    </row>
    <row r="310" spans="2:2">
      <c r="B310" s="107"/>
    </row>
    <row r="311" spans="2:2">
      <c r="B311" s="107"/>
    </row>
    <row r="312" spans="2:2">
      <c r="B312" s="107"/>
    </row>
    <row r="313" spans="2:2">
      <c r="B313" s="107"/>
    </row>
    <row r="314" spans="2:2">
      <c r="B314" s="107"/>
    </row>
    <row r="315" spans="2:2">
      <c r="B315" s="107"/>
    </row>
    <row r="316" spans="2:2">
      <c r="B316" s="107"/>
    </row>
    <row r="317" spans="2:2">
      <c r="B317" s="107"/>
    </row>
    <row r="318" spans="2:2">
      <c r="B318" s="107"/>
    </row>
    <row r="319" spans="2:2">
      <c r="B319" s="107"/>
    </row>
    <row r="320" spans="2:2">
      <c r="B320" s="107"/>
    </row>
    <row r="321" spans="2:2">
      <c r="B321" s="107"/>
    </row>
    <row r="322" spans="2:2">
      <c r="B322" s="107"/>
    </row>
    <row r="323" spans="2:2">
      <c r="B323" s="107"/>
    </row>
    <row r="324" spans="2:2">
      <c r="B324" s="107"/>
    </row>
    <row r="325" spans="2:2">
      <c r="B325" s="107"/>
    </row>
    <row r="326" spans="2:2">
      <c r="B326" s="107"/>
    </row>
    <row r="327" spans="2:2">
      <c r="B327" s="107"/>
    </row>
    <row r="328" spans="2:2">
      <c r="B328" s="107"/>
    </row>
    <row r="329" spans="2:2">
      <c r="B329" s="107"/>
    </row>
    <row r="330" spans="2:2">
      <c r="B330" s="107"/>
    </row>
    <row r="331" spans="2:2">
      <c r="B331" s="107"/>
    </row>
    <row r="332" spans="2:2">
      <c r="B332" s="107"/>
    </row>
    <row r="333" spans="2:2">
      <c r="B333" s="107"/>
    </row>
    <row r="334" spans="2:2">
      <c r="B334" s="107"/>
    </row>
    <row r="335" spans="2:2">
      <c r="B335" s="107"/>
    </row>
    <row r="336" spans="2:2">
      <c r="B336" s="107"/>
    </row>
    <row r="337" spans="2:2">
      <c r="B337" s="107"/>
    </row>
    <row r="338" spans="2:2">
      <c r="B338" s="107"/>
    </row>
    <row r="339" spans="2:2">
      <c r="B339" s="107"/>
    </row>
    <row r="340" spans="2:2">
      <c r="B340" s="107"/>
    </row>
    <row r="341" spans="2:2">
      <c r="B341" s="107"/>
    </row>
    <row r="342" spans="2:2">
      <c r="B342" s="107"/>
    </row>
    <row r="343" spans="2:2">
      <c r="B343" s="107"/>
    </row>
    <row r="344" spans="2:2">
      <c r="B344" s="107"/>
    </row>
    <row r="345" spans="2:2">
      <c r="B345" s="107"/>
    </row>
    <row r="346" spans="2:2">
      <c r="B346" s="107"/>
    </row>
    <row r="347" spans="2:2">
      <c r="B347" s="107"/>
    </row>
    <row r="348" spans="2:2">
      <c r="B348" s="107"/>
    </row>
    <row r="349" spans="2:2">
      <c r="B349" s="107"/>
    </row>
    <row r="350" spans="2:2">
      <c r="B350" s="107"/>
    </row>
    <row r="351" spans="2:2">
      <c r="B351" s="107"/>
    </row>
    <row r="352" spans="2:2">
      <c r="B352" s="107"/>
    </row>
    <row r="353" spans="2:2">
      <c r="B353" s="107"/>
    </row>
    <row r="354" spans="2:2">
      <c r="B354" s="107"/>
    </row>
    <row r="355" spans="2:2">
      <c r="B355" s="107"/>
    </row>
    <row r="356" spans="2:2">
      <c r="B356" s="107"/>
    </row>
    <row r="357" spans="2:2">
      <c r="B357" s="107"/>
    </row>
    <row r="358" spans="2:2">
      <c r="B358" s="107"/>
    </row>
    <row r="359" spans="2:2">
      <c r="B359" s="107"/>
    </row>
    <row r="360" spans="2:2">
      <c r="B360" s="107"/>
    </row>
    <row r="361" spans="2:2">
      <c r="B361" s="107"/>
    </row>
    <row r="362" spans="2:2">
      <c r="B362" s="107"/>
    </row>
    <row r="363" spans="2:2">
      <c r="B363" s="107"/>
    </row>
    <row r="364" spans="2:2">
      <c r="B364" s="107"/>
    </row>
    <row r="365" spans="2:2">
      <c r="B365" s="107"/>
    </row>
    <row r="366" spans="2:2">
      <c r="B366" s="107"/>
    </row>
    <row r="367" spans="2:2">
      <c r="B367" s="107"/>
    </row>
    <row r="368" spans="2:2">
      <c r="B368" s="107"/>
    </row>
    <row r="369" spans="2:2">
      <c r="B369" s="107"/>
    </row>
    <row r="370" spans="2:2">
      <c r="B370" s="107"/>
    </row>
    <row r="371" spans="2:2">
      <c r="B371" s="107"/>
    </row>
    <row r="372" spans="2:2">
      <c r="B372" s="107"/>
    </row>
    <row r="373" spans="2:2">
      <c r="B373" s="107"/>
    </row>
    <row r="374" spans="2:2">
      <c r="B374" s="107"/>
    </row>
    <row r="375" spans="2:2">
      <c r="B375" s="107"/>
    </row>
    <row r="376" spans="2:2">
      <c r="B376" s="107"/>
    </row>
    <row r="377" spans="2:2">
      <c r="B377" s="107"/>
    </row>
    <row r="378" spans="2:2">
      <c r="B378" s="107"/>
    </row>
    <row r="379" spans="2:2">
      <c r="B379" s="107"/>
    </row>
    <row r="380" spans="2:2">
      <c r="B380" s="107"/>
    </row>
  </sheetData>
  <mergeCells count="10">
    <mergeCell ref="B2:V2"/>
    <mergeCell ref="B4:V4"/>
    <mergeCell ref="B5:V5"/>
    <mergeCell ref="B6:V6"/>
    <mergeCell ref="B7:B8"/>
    <mergeCell ref="C7:H7"/>
    <mergeCell ref="K7:K8"/>
    <mergeCell ref="L7:Q7"/>
    <mergeCell ref="T7:T8"/>
    <mergeCell ref="U7:V7"/>
  </mergeCells>
  <printOptions horizontalCentered="1"/>
  <pageMargins left="0.54" right="0" top="0.39370078740157483" bottom="0.19685039370078741" header="0" footer="0.31496062992125984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E35D-2547-4C74-B59A-6FF2F6A655A5}">
  <sheetPr>
    <pageSetUpPr fitToPage="1"/>
  </sheetPr>
  <dimension ref="A1:AP215"/>
  <sheetViews>
    <sheetView showGridLines="0" topLeftCell="J19" zoomScale="120" zoomScaleNormal="120" workbookViewId="0">
      <selection activeCell="B33" sqref="B33"/>
    </sheetView>
  </sheetViews>
  <sheetFormatPr baseColWidth="10" defaultColWidth="11.42578125" defaultRowHeight="12.75"/>
  <cols>
    <col min="1" max="1" width="1.28515625" customWidth="1"/>
    <col min="2" max="2" width="66.85546875" customWidth="1"/>
    <col min="3" max="3" width="10.85546875" bestFit="1" customWidth="1"/>
    <col min="4" max="5" width="11.7109375" bestFit="1" customWidth="1"/>
    <col min="6" max="6" width="12" bestFit="1" customWidth="1"/>
    <col min="7" max="7" width="11.5703125" customWidth="1"/>
    <col min="8" max="8" width="11.5703125" bestFit="1" customWidth="1"/>
    <col min="9" max="10" width="11.5703125" customWidth="1"/>
    <col min="11" max="11" width="12.42578125" bestFit="1" customWidth="1"/>
    <col min="12" max="15" width="11.7109375" customWidth="1"/>
    <col min="16" max="16" width="12.28515625" bestFit="1" customWidth="1"/>
    <col min="17" max="17" width="13.28515625" bestFit="1" customWidth="1"/>
    <col min="18" max="19" width="13.28515625" customWidth="1"/>
    <col min="20" max="20" width="12.7109375" customWidth="1"/>
    <col min="21" max="21" width="11.140625" customWidth="1"/>
    <col min="22" max="22" width="9.42578125" bestFit="1" customWidth="1"/>
  </cols>
  <sheetData>
    <row r="1" spans="1:42" ht="15.75">
      <c r="A1" t="s">
        <v>0</v>
      </c>
      <c r="B1" s="7" t="s">
        <v>83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</row>
    <row r="2" spans="1:42" ht="15.7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</row>
    <row r="3" spans="1:42" ht="16.5" customHeight="1">
      <c r="B3" s="13" t="s">
        <v>84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</row>
    <row r="4" spans="1:42" ht="16.5" customHeight="1">
      <c r="B4" s="14" t="s">
        <v>85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</row>
    <row r="5" spans="1:42" ht="14.25">
      <c r="B5" s="14" t="s">
        <v>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</row>
    <row r="6" spans="1:42" ht="20.25" customHeight="1">
      <c r="B6" s="113" t="s">
        <v>5</v>
      </c>
      <c r="C6" s="114">
        <v>2024</v>
      </c>
      <c r="D6" s="115"/>
      <c r="E6" s="115"/>
      <c r="F6" s="115"/>
      <c r="G6" s="115"/>
      <c r="H6" s="115"/>
      <c r="I6" s="116"/>
      <c r="J6" s="116"/>
      <c r="K6" s="113">
        <v>2024</v>
      </c>
      <c r="L6" s="114">
        <v>2025</v>
      </c>
      <c r="M6" s="115"/>
      <c r="N6" s="115"/>
      <c r="O6" s="115"/>
      <c r="P6" s="115"/>
      <c r="Q6" s="115"/>
      <c r="R6" s="116"/>
      <c r="S6" s="116"/>
      <c r="T6" s="113">
        <v>2025</v>
      </c>
      <c r="U6" s="17" t="s">
        <v>6</v>
      </c>
      <c r="V6" s="117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</row>
    <row r="7" spans="1:42" ht="22.5" customHeight="1" thickBot="1">
      <c r="B7" s="118"/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118"/>
      <c r="L7" s="22" t="s">
        <v>7</v>
      </c>
      <c r="M7" s="22" t="s">
        <v>8</v>
      </c>
      <c r="N7" s="22" t="s">
        <v>9</v>
      </c>
      <c r="O7" s="22" t="s">
        <v>10</v>
      </c>
      <c r="P7" s="22" t="s">
        <v>11</v>
      </c>
      <c r="Q7" s="22" t="s">
        <v>12</v>
      </c>
      <c r="R7" s="22" t="s">
        <v>13</v>
      </c>
      <c r="S7" s="22" t="s">
        <v>14</v>
      </c>
      <c r="T7" s="118"/>
      <c r="U7" s="119" t="s">
        <v>15</v>
      </c>
      <c r="V7" s="22" t="s">
        <v>16</v>
      </c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</row>
    <row r="8" spans="1:42" ht="18" customHeight="1" thickTop="1">
      <c r="B8" s="120" t="s">
        <v>18</v>
      </c>
      <c r="C8" s="121">
        <f t="shared" ref="C8:J8" si="0">+C9+C19</f>
        <v>18003.999999999996</v>
      </c>
      <c r="D8" s="121">
        <f t="shared" si="0"/>
        <v>17214.400000000001</v>
      </c>
      <c r="E8" s="121">
        <f t="shared" si="0"/>
        <v>18133.400000000001</v>
      </c>
      <c r="F8" s="121">
        <f t="shared" si="0"/>
        <v>20275</v>
      </c>
      <c r="G8" s="121">
        <f t="shared" si="0"/>
        <v>21214.1</v>
      </c>
      <c r="H8" s="121">
        <f t="shared" si="0"/>
        <v>20095.7</v>
      </c>
      <c r="I8" s="121">
        <f t="shared" si="0"/>
        <v>22805.800000000003</v>
      </c>
      <c r="J8" s="121">
        <f t="shared" si="0"/>
        <v>22113.4</v>
      </c>
      <c r="K8" s="122">
        <f>+K9+K19</f>
        <v>159855.79999999999</v>
      </c>
      <c r="L8" s="121">
        <f t="shared" ref="L8:S8" si="1">+L9+L19</f>
        <v>19532</v>
      </c>
      <c r="M8" s="121">
        <f t="shared" si="1"/>
        <v>19543.099999999999</v>
      </c>
      <c r="N8" s="121">
        <f t="shared" si="1"/>
        <v>21792.5</v>
      </c>
      <c r="O8" s="121">
        <f t="shared" si="1"/>
        <v>21271</v>
      </c>
      <c r="P8" s="121">
        <f t="shared" si="1"/>
        <v>21201.5</v>
      </c>
      <c r="Q8" s="121">
        <f t="shared" si="1"/>
        <v>20382.400000000001</v>
      </c>
      <c r="R8" s="121">
        <f t="shared" si="1"/>
        <v>22950.2</v>
      </c>
      <c r="S8" s="121">
        <f t="shared" si="1"/>
        <v>22088.000000000004</v>
      </c>
      <c r="T8" s="122">
        <f>+T9+T19</f>
        <v>168760.7</v>
      </c>
      <c r="U8" s="121">
        <f t="shared" ref="U8:U19" si="2">+T8-K8</f>
        <v>8904.9000000000233</v>
      </c>
      <c r="V8" s="122">
        <f t="shared" ref="V8:V16" si="3">+U8/K8*100</f>
        <v>5.5705829879178763</v>
      </c>
      <c r="W8" s="5"/>
      <c r="X8" s="5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</row>
    <row r="9" spans="1:42" ht="18" customHeight="1">
      <c r="B9" s="123" t="s">
        <v>86</v>
      </c>
      <c r="C9" s="124">
        <f t="shared" ref="C9:J9" si="4">+C11+C12+C18</f>
        <v>13681.399999999998</v>
      </c>
      <c r="D9" s="124">
        <f t="shared" si="4"/>
        <v>13368.4</v>
      </c>
      <c r="E9" s="124">
        <f t="shared" si="4"/>
        <v>13909.5</v>
      </c>
      <c r="F9" s="124">
        <f t="shared" si="4"/>
        <v>15639.199999999999</v>
      </c>
      <c r="G9" s="124">
        <f t="shared" si="4"/>
        <v>16339.4</v>
      </c>
      <c r="H9" s="124">
        <f t="shared" si="4"/>
        <v>15318.6</v>
      </c>
      <c r="I9" s="124">
        <f t="shared" si="4"/>
        <v>17364.900000000001</v>
      </c>
      <c r="J9" s="124">
        <f t="shared" si="4"/>
        <v>16961.300000000003</v>
      </c>
      <c r="K9" s="124">
        <f>+K11+K12+K18</f>
        <v>122582.7</v>
      </c>
      <c r="L9" s="124">
        <f t="shared" ref="L9:S9" si="5">+L11+L12+L18</f>
        <v>15012.4</v>
      </c>
      <c r="M9" s="124">
        <f t="shared" si="5"/>
        <v>15008.5</v>
      </c>
      <c r="N9" s="124">
        <f t="shared" si="5"/>
        <v>16813.599999999999</v>
      </c>
      <c r="O9" s="124">
        <f t="shared" si="5"/>
        <v>16291.4</v>
      </c>
      <c r="P9" s="124">
        <f t="shared" si="5"/>
        <v>16340.800000000001</v>
      </c>
      <c r="Q9" s="124">
        <f t="shared" si="5"/>
        <v>15670</v>
      </c>
      <c r="R9" s="124">
        <f t="shared" si="5"/>
        <v>17349.7</v>
      </c>
      <c r="S9" s="124">
        <f t="shared" si="5"/>
        <v>16743.100000000002</v>
      </c>
      <c r="T9" s="124">
        <f>+T10+T12+T18</f>
        <v>129229.5</v>
      </c>
      <c r="U9" s="124">
        <f t="shared" si="2"/>
        <v>6646.8000000000029</v>
      </c>
      <c r="V9" s="122">
        <f t="shared" si="3"/>
        <v>5.4222985788369833</v>
      </c>
      <c r="W9" s="5"/>
      <c r="X9" s="5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</row>
    <row r="10" spans="1:42" ht="18" customHeight="1">
      <c r="B10" s="125" t="s">
        <v>35</v>
      </c>
      <c r="C10" s="124">
        <f t="shared" ref="C10:S10" si="6">+C11</f>
        <v>12143.8</v>
      </c>
      <c r="D10" s="124">
        <f t="shared" si="6"/>
        <v>11627.3</v>
      </c>
      <c r="E10" s="124">
        <f t="shared" si="6"/>
        <v>12121.5</v>
      </c>
      <c r="F10" s="124">
        <f t="shared" si="6"/>
        <v>13533.5</v>
      </c>
      <c r="G10" s="124">
        <f t="shared" si="6"/>
        <v>14109.6</v>
      </c>
      <c r="H10" s="124">
        <f t="shared" si="6"/>
        <v>13452.3</v>
      </c>
      <c r="I10" s="124">
        <f t="shared" si="6"/>
        <v>15214</v>
      </c>
      <c r="J10" s="124">
        <f t="shared" si="6"/>
        <v>14723.4</v>
      </c>
      <c r="K10" s="122">
        <f>+K11</f>
        <v>106925.4</v>
      </c>
      <c r="L10" s="124">
        <f t="shared" si="6"/>
        <v>13284.3</v>
      </c>
      <c r="M10" s="124">
        <f t="shared" si="6"/>
        <v>13018.4</v>
      </c>
      <c r="N10" s="124">
        <f t="shared" si="6"/>
        <v>14741.7</v>
      </c>
      <c r="O10" s="124">
        <f t="shared" si="6"/>
        <v>14306.8</v>
      </c>
      <c r="P10" s="124">
        <f t="shared" si="6"/>
        <v>14275.6</v>
      </c>
      <c r="Q10" s="124">
        <f t="shared" si="6"/>
        <v>13740.1</v>
      </c>
      <c r="R10" s="124">
        <f t="shared" si="6"/>
        <v>15173.7</v>
      </c>
      <c r="S10" s="124">
        <f t="shared" si="6"/>
        <v>14719.2</v>
      </c>
      <c r="T10" s="122">
        <f>+T11</f>
        <v>113259.8</v>
      </c>
      <c r="U10" s="124">
        <f t="shared" si="2"/>
        <v>6334.4000000000087</v>
      </c>
      <c r="V10" s="122">
        <f t="shared" si="3"/>
        <v>5.9241302814859793</v>
      </c>
      <c r="W10" s="5"/>
      <c r="X10" s="5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</row>
    <row r="11" spans="1:42" ht="18" customHeight="1">
      <c r="B11" s="126" t="s">
        <v>36</v>
      </c>
      <c r="C11" s="127">
        <v>12143.8</v>
      </c>
      <c r="D11" s="127">
        <v>11627.3</v>
      </c>
      <c r="E11" s="127">
        <v>12121.5</v>
      </c>
      <c r="F11" s="127">
        <v>13533.5</v>
      </c>
      <c r="G11" s="127">
        <v>14109.6</v>
      </c>
      <c r="H11" s="127">
        <v>13452.3</v>
      </c>
      <c r="I11" s="128">
        <v>15214</v>
      </c>
      <c r="J11" s="128">
        <v>14723.4</v>
      </c>
      <c r="K11" s="128">
        <f>SUM(C11:J11)</f>
        <v>106925.4</v>
      </c>
      <c r="L11" s="127">
        <f>+[1]PP!L27</f>
        <v>13284.3</v>
      </c>
      <c r="M11" s="127">
        <f>+[1]PP!M27</f>
        <v>13018.4</v>
      </c>
      <c r="N11" s="127">
        <f>+[1]PP!N27</f>
        <v>14741.7</v>
      </c>
      <c r="O11" s="127">
        <f>+[1]PP!O27</f>
        <v>14306.8</v>
      </c>
      <c r="P11" s="127">
        <f>+[1]PP!P27</f>
        <v>14275.6</v>
      </c>
      <c r="Q11" s="127">
        <f>+[1]PP!Q27</f>
        <v>13740.1</v>
      </c>
      <c r="R11" s="127">
        <f>+[1]PP!R27</f>
        <v>15173.7</v>
      </c>
      <c r="S11" s="127">
        <f>+[1]PP!S27</f>
        <v>14719.2</v>
      </c>
      <c r="T11" s="128">
        <f>SUM(L11:S11)</f>
        <v>113259.8</v>
      </c>
      <c r="U11" s="127">
        <f t="shared" si="2"/>
        <v>6334.4000000000087</v>
      </c>
      <c r="V11" s="128">
        <f t="shared" si="3"/>
        <v>5.9241302814859793</v>
      </c>
      <c r="W11" s="5"/>
      <c r="X11" s="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</row>
    <row r="12" spans="1:42" ht="18" customHeight="1">
      <c r="B12" s="36" t="s">
        <v>37</v>
      </c>
      <c r="C12" s="129">
        <f t="shared" ref="C12:J12" si="7">SUM(C13:C17)</f>
        <v>1497.8000000000002</v>
      </c>
      <c r="D12" s="129">
        <f t="shared" si="7"/>
        <v>1702.6000000000001</v>
      </c>
      <c r="E12" s="129">
        <f t="shared" si="7"/>
        <v>1744.7999999999997</v>
      </c>
      <c r="F12" s="129">
        <f t="shared" si="7"/>
        <v>2064.9</v>
      </c>
      <c r="G12" s="129">
        <f t="shared" si="7"/>
        <v>2183</v>
      </c>
      <c r="H12" s="129">
        <f t="shared" si="7"/>
        <v>1783.7</v>
      </c>
      <c r="I12" s="129">
        <f t="shared" si="7"/>
        <v>2088.4</v>
      </c>
      <c r="J12" s="129">
        <f t="shared" si="7"/>
        <v>2197.5</v>
      </c>
      <c r="K12" s="129">
        <f>SUM(K13:K17)</f>
        <v>15262.699999999999</v>
      </c>
      <c r="L12" s="129">
        <f t="shared" ref="L12:S12" si="8">SUM(L13:L17)</f>
        <v>1667.1999999999998</v>
      </c>
      <c r="M12" s="129">
        <f t="shared" si="8"/>
        <v>1936.8000000000002</v>
      </c>
      <c r="N12" s="129">
        <f t="shared" si="8"/>
        <v>2033.1</v>
      </c>
      <c r="O12" s="129">
        <f t="shared" si="8"/>
        <v>1942.1</v>
      </c>
      <c r="P12" s="129">
        <f t="shared" si="8"/>
        <v>2012.7</v>
      </c>
      <c r="Q12" s="129">
        <f t="shared" si="8"/>
        <v>1885.5</v>
      </c>
      <c r="R12" s="129">
        <f t="shared" si="8"/>
        <v>2128.7999999999997</v>
      </c>
      <c r="S12" s="129">
        <f t="shared" si="8"/>
        <v>1974.7</v>
      </c>
      <c r="T12" s="129">
        <f>SUM(T13:T17)</f>
        <v>15580.9</v>
      </c>
      <c r="U12" s="129">
        <f t="shared" si="2"/>
        <v>318.20000000000073</v>
      </c>
      <c r="V12" s="130">
        <f t="shared" si="3"/>
        <v>2.08482116532462</v>
      </c>
      <c r="W12" s="5"/>
      <c r="X12" s="5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</row>
    <row r="13" spans="1:42" ht="18" customHeight="1">
      <c r="B13" s="131" t="s">
        <v>40</v>
      </c>
      <c r="C13" s="127">
        <v>952</v>
      </c>
      <c r="D13" s="127">
        <v>1136</v>
      </c>
      <c r="E13" s="127">
        <v>1252.5</v>
      </c>
      <c r="F13" s="127">
        <v>1463.1</v>
      </c>
      <c r="G13" s="127">
        <v>1420.4</v>
      </c>
      <c r="H13" s="127">
        <v>1113.5</v>
      </c>
      <c r="I13" s="128">
        <v>1333.8</v>
      </c>
      <c r="J13" s="128">
        <v>1381.8</v>
      </c>
      <c r="K13" s="128">
        <f>SUM(C13:J13)</f>
        <v>10053.099999999999</v>
      </c>
      <c r="L13" s="127">
        <v>1092.8</v>
      </c>
      <c r="M13" s="127">
        <v>1335.7</v>
      </c>
      <c r="N13" s="127">
        <v>1431.6</v>
      </c>
      <c r="O13" s="127">
        <v>1247.7</v>
      </c>
      <c r="P13" s="127">
        <v>1291.2</v>
      </c>
      <c r="Q13" s="127">
        <v>1195.2</v>
      </c>
      <c r="R13" s="128">
        <v>1385.1</v>
      </c>
      <c r="S13" s="128">
        <v>1274.7</v>
      </c>
      <c r="T13" s="128">
        <f>SUM(L13:S13)</f>
        <v>10254</v>
      </c>
      <c r="U13" s="127">
        <f t="shared" si="2"/>
        <v>200.90000000000146</v>
      </c>
      <c r="V13" s="128">
        <f t="shared" si="3"/>
        <v>1.9983885567635999</v>
      </c>
      <c r="W13" s="5"/>
      <c r="X13" s="5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</row>
    <row r="14" spans="1:42" ht="18" customHeight="1">
      <c r="B14" s="131" t="s">
        <v>42</v>
      </c>
      <c r="C14" s="127">
        <v>106.7</v>
      </c>
      <c r="D14" s="127">
        <v>185.4</v>
      </c>
      <c r="E14" s="127">
        <v>169.1</v>
      </c>
      <c r="F14" s="127">
        <v>188.9</v>
      </c>
      <c r="G14" s="127">
        <v>248.4</v>
      </c>
      <c r="H14" s="127">
        <v>187.8</v>
      </c>
      <c r="I14" s="128">
        <v>219.6</v>
      </c>
      <c r="J14" s="128">
        <v>278.60000000000002</v>
      </c>
      <c r="K14" s="128">
        <f>SUM(C14:J14)</f>
        <v>1584.5</v>
      </c>
      <c r="L14" s="127">
        <v>123.3</v>
      </c>
      <c r="M14" s="127">
        <v>224</v>
      </c>
      <c r="N14" s="127">
        <v>163.19999999999999</v>
      </c>
      <c r="O14" s="127">
        <v>200.8</v>
      </c>
      <c r="P14" s="127">
        <v>207.4</v>
      </c>
      <c r="Q14" s="127">
        <v>218.1</v>
      </c>
      <c r="R14" s="128">
        <v>205.1</v>
      </c>
      <c r="S14" s="128">
        <v>210.4</v>
      </c>
      <c r="T14" s="128">
        <f t="shared" ref="T14:T17" si="9">SUM(L14:S14)</f>
        <v>1552.3</v>
      </c>
      <c r="U14" s="127">
        <f t="shared" si="2"/>
        <v>-32.200000000000045</v>
      </c>
      <c r="V14" s="128">
        <f t="shared" si="3"/>
        <v>-2.0321868097191569</v>
      </c>
      <c r="W14" s="5"/>
      <c r="X14" s="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</row>
    <row r="15" spans="1:42" ht="18" customHeight="1">
      <c r="B15" s="131" t="s">
        <v>87</v>
      </c>
      <c r="C15" s="127">
        <v>241.4</v>
      </c>
      <c r="D15" s="132">
        <v>211.9</v>
      </c>
      <c r="E15" s="132">
        <v>193.1</v>
      </c>
      <c r="F15" s="132">
        <v>258.2</v>
      </c>
      <c r="G15" s="132">
        <v>334.8</v>
      </c>
      <c r="H15" s="132">
        <v>291.2</v>
      </c>
      <c r="I15" s="133">
        <v>361.6</v>
      </c>
      <c r="J15" s="133">
        <v>344.2</v>
      </c>
      <c r="K15" s="128">
        <f>SUM(C15:J15)</f>
        <v>2236.3999999999996</v>
      </c>
      <c r="L15" s="127">
        <v>279.10000000000002</v>
      </c>
      <c r="M15" s="132">
        <v>237.2</v>
      </c>
      <c r="N15" s="132">
        <v>259.39999999999998</v>
      </c>
      <c r="O15" s="132">
        <v>341</v>
      </c>
      <c r="P15" s="132">
        <v>323.3</v>
      </c>
      <c r="Q15" s="132">
        <v>337</v>
      </c>
      <c r="R15" s="133">
        <v>356.6</v>
      </c>
      <c r="S15" s="133">
        <v>327.3</v>
      </c>
      <c r="T15" s="128">
        <f t="shared" si="9"/>
        <v>2460.9</v>
      </c>
      <c r="U15" s="127">
        <f t="shared" si="2"/>
        <v>224.50000000000045</v>
      </c>
      <c r="V15" s="128">
        <f t="shared" si="3"/>
        <v>10.038454659273855</v>
      </c>
      <c r="W15" s="5"/>
      <c r="X15" s="5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</row>
    <row r="16" spans="1:42" s="134" customFormat="1" ht="18" customHeight="1">
      <c r="B16" s="135" t="s">
        <v>88</v>
      </c>
      <c r="C16" s="132">
        <v>197.7</v>
      </c>
      <c r="D16" s="127">
        <v>169.3</v>
      </c>
      <c r="E16" s="127">
        <v>130.1</v>
      </c>
      <c r="F16" s="127">
        <v>154.69999999999999</v>
      </c>
      <c r="G16" s="127">
        <v>179.4</v>
      </c>
      <c r="H16" s="127">
        <v>191.2</v>
      </c>
      <c r="I16" s="128">
        <v>173.4</v>
      </c>
      <c r="J16" s="128">
        <v>192.9</v>
      </c>
      <c r="K16" s="128">
        <f>SUM(C16:J16)</f>
        <v>1388.7</v>
      </c>
      <c r="L16" s="132">
        <v>172</v>
      </c>
      <c r="M16" s="127">
        <v>139.9</v>
      </c>
      <c r="N16" s="127">
        <v>178.9</v>
      </c>
      <c r="O16" s="127">
        <v>152.6</v>
      </c>
      <c r="P16" s="127">
        <v>190.8</v>
      </c>
      <c r="Q16" s="127">
        <v>135.19999999999999</v>
      </c>
      <c r="R16" s="128">
        <v>182</v>
      </c>
      <c r="S16" s="128">
        <v>162.30000000000001</v>
      </c>
      <c r="T16" s="128">
        <f t="shared" si="9"/>
        <v>1313.7</v>
      </c>
      <c r="U16" s="127">
        <f t="shared" si="2"/>
        <v>-75</v>
      </c>
      <c r="V16" s="128">
        <f t="shared" si="3"/>
        <v>-5.4007344998919846</v>
      </c>
      <c r="W16" s="5"/>
      <c r="X16" s="5"/>
    </row>
    <row r="17" spans="1:42" ht="18" customHeight="1">
      <c r="B17" s="131" t="s">
        <v>32</v>
      </c>
      <c r="C17" s="127">
        <v>0</v>
      </c>
      <c r="D17" s="127">
        <v>0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8">
        <f t="shared" ref="K17" si="10">SUM(C17:H17)</f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8">
        <v>0</v>
      </c>
      <c r="S17" s="128">
        <v>0</v>
      </c>
      <c r="T17" s="128">
        <f t="shared" si="9"/>
        <v>0</v>
      </c>
      <c r="U17" s="136">
        <f t="shared" si="2"/>
        <v>0</v>
      </c>
      <c r="V17" s="137">
        <v>0</v>
      </c>
      <c r="W17" s="5"/>
      <c r="X17" s="5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</row>
    <row r="18" spans="1:42" ht="18" customHeight="1">
      <c r="B18" s="138" t="s">
        <v>50</v>
      </c>
      <c r="C18" s="129">
        <v>39.799999999999997</v>
      </c>
      <c r="D18" s="129">
        <v>38.5</v>
      </c>
      <c r="E18" s="129">
        <v>43.2</v>
      </c>
      <c r="F18" s="129">
        <v>40.799999999999997</v>
      </c>
      <c r="G18" s="129">
        <v>46.8</v>
      </c>
      <c r="H18" s="129">
        <v>82.6</v>
      </c>
      <c r="I18" s="130">
        <v>62.5</v>
      </c>
      <c r="J18" s="130">
        <v>40.4</v>
      </c>
      <c r="K18" s="130">
        <f>SUM(C18:J18)</f>
        <v>394.6</v>
      </c>
      <c r="L18" s="129">
        <v>60.9</v>
      </c>
      <c r="M18" s="129">
        <v>53.3</v>
      </c>
      <c r="N18" s="129">
        <v>38.799999999999997</v>
      </c>
      <c r="O18" s="129">
        <v>42.5</v>
      </c>
      <c r="P18" s="129">
        <v>52.5</v>
      </c>
      <c r="Q18" s="129">
        <v>44.4</v>
      </c>
      <c r="R18" s="130">
        <v>47.2</v>
      </c>
      <c r="S18" s="130">
        <v>49.2</v>
      </c>
      <c r="T18" s="130">
        <f>SUM(L18:S18)</f>
        <v>388.79999999999995</v>
      </c>
      <c r="U18" s="129">
        <f t="shared" si="2"/>
        <v>-5.8000000000000682</v>
      </c>
      <c r="V18" s="130">
        <f t="shared" ref="V18:V25" si="11">+U18/K18*100</f>
        <v>-1.4698428788646902</v>
      </c>
      <c r="W18" s="5"/>
      <c r="X18" s="5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</row>
    <row r="19" spans="1:42" ht="18" customHeight="1">
      <c r="B19" s="42" t="s">
        <v>89</v>
      </c>
      <c r="C19" s="129">
        <f t="shared" ref="C19:J19" si="12">+C20+C22</f>
        <v>4322.5999999999995</v>
      </c>
      <c r="D19" s="129">
        <f t="shared" si="12"/>
        <v>3846</v>
      </c>
      <c r="E19" s="129">
        <f t="shared" si="12"/>
        <v>4223.8999999999996</v>
      </c>
      <c r="F19" s="129">
        <f t="shared" si="12"/>
        <v>4635.8</v>
      </c>
      <c r="G19" s="129">
        <f t="shared" si="12"/>
        <v>4874.7</v>
      </c>
      <c r="H19" s="129">
        <f t="shared" si="12"/>
        <v>4777.0999999999995</v>
      </c>
      <c r="I19" s="129">
        <f t="shared" si="12"/>
        <v>5440.9000000000005</v>
      </c>
      <c r="J19" s="129">
        <f t="shared" si="12"/>
        <v>5152.1000000000004</v>
      </c>
      <c r="K19" s="129">
        <f>+K20+K22</f>
        <v>37273.1</v>
      </c>
      <c r="L19" s="129">
        <f t="shared" ref="L19:S19" si="13">+L20+L22</f>
        <v>4519.6000000000004</v>
      </c>
      <c r="M19" s="129">
        <f t="shared" si="13"/>
        <v>4534.6000000000004</v>
      </c>
      <c r="N19" s="129">
        <f t="shared" si="13"/>
        <v>4978.9000000000005</v>
      </c>
      <c r="O19" s="129">
        <f t="shared" si="13"/>
        <v>4979.6000000000004</v>
      </c>
      <c r="P19" s="129">
        <f t="shared" si="13"/>
        <v>4860.7000000000007</v>
      </c>
      <c r="Q19" s="129">
        <f t="shared" si="13"/>
        <v>4712.3999999999996</v>
      </c>
      <c r="R19" s="129">
        <f t="shared" si="13"/>
        <v>5600.5</v>
      </c>
      <c r="S19" s="129">
        <f t="shared" si="13"/>
        <v>5344.9000000000005</v>
      </c>
      <c r="T19" s="129">
        <f>+T20+T22</f>
        <v>39531.200000000004</v>
      </c>
      <c r="U19" s="129">
        <f t="shared" si="2"/>
        <v>2258.1000000000058</v>
      </c>
      <c r="V19" s="130">
        <f t="shared" si="11"/>
        <v>6.0582564906058414</v>
      </c>
      <c r="W19" s="5"/>
      <c r="X19" s="5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</row>
    <row r="20" spans="1:42" ht="18" customHeight="1">
      <c r="B20" s="125" t="s">
        <v>90</v>
      </c>
      <c r="C20" s="129">
        <f>+C21</f>
        <v>4321.2</v>
      </c>
      <c r="D20" s="129">
        <f t="shared" ref="D20:J20" si="14">+D21</f>
        <v>3844.4</v>
      </c>
      <c r="E20" s="129">
        <f t="shared" si="14"/>
        <v>4222.8999999999996</v>
      </c>
      <c r="F20" s="129">
        <f t="shared" si="14"/>
        <v>4632.6000000000004</v>
      </c>
      <c r="G20" s="129">
        <f t="shared" si="14"/>
        <v>4872.3</v>
      </c>
      <c r="H20" s="129">
        <f t="shared" si="14"/>
        <v>4775.2</v>
      </c>
      <c r="I20" s="129">
        <f t="shared" si="14"/>
        <v>5439.6</v>
      </c>
      <c r="J20" s="129">
        <f t="shared" si="14"/>
        <v>5150.5</v>
      </c>
      <c r="K20" s="129">
        <f>+K21</f>
        <v>37258.699999999997</v>
      </c>
      <c r="L20" s="129">
        <f>+L21</f>
        <v>4516.1000000000004</v>
      </c>
      <c r="M20" s="129">
        <f t="shared" ref="M20:U20" si="15">+M21</f>
        <v>4532.1000000000004</v>
      </c>
      <c r="N20" s="129">
        <f t="shared" si="15"/>
        <v>4975.8</v>
      </c>
      <c r="O20" s="129">
        <f t="shared" si="15"/>
        <v>4976.8</v>
      </c>
      <c r="P20" s="129">
        <f t="shared" si="15"/>
        <v>4858.1000000000004</v>
      </c>
      <c r="Q20" s="129">
        <f t="shared" si="15"/>
        <v>4709.8999999999996</v>
      </c>
      <c r="R20" s="129">
        <f t="shared" si="15"/>
        <v>5598</v>
      </c>
      <c r="S20" s="129">
        <f t="shared" si="15"/>
        <v>5342.3</v>
      </c>
      <c r="T20" s="129">
        <f>+T21</f>
        <v>39509.100000000006</v>
      </c>
      <c r="U20" s="129">
        <f t="shared" si="15"/>
        <v>2250.4000000000087</v>
      </c>
      <c r="V20" s="130">
        <f t="shared" si="11"/>
        <v>6.039931613287659</v>
      </c>
      <c r="W20" s="5"/>
      <c r="X20" s="5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</row>
    <row r="21" spans="1:42" ht="18" customHeight="1">
      <c r="B21" s="39" t="s">
        <v>91</v>
      </c>
      <c r="C21" s="127">
        <v>4321.2</v>
      </c>
      <c r="D21" s="127">
        <v>3844.4</v>
      </c>
      <c r="E21" s="127">
        <v>4222.8999999999996</v>
      </c>
      <c r="F21" s="127">
        <v>4632.6000000000004</v>
      </c>
      <c r="G21" s="127">
        <v>4872.3</v>
      </c>
      <c r="H21" s="127">
        <v>4775.2</v>
      </c>
      <c r="I21" s="128">
        <v>5439.6</v>
      </c>
      <c r="J21" s="128">
        <v>5150.5</v>
      </c>
      <c r="K21" s="128">
        <f>SUM(C21:J21)</f>
        <v>37258.699999999997</v>
      </c>
      <c r="L21" s="127">
        <f>+[1]PP!L48</f>
        <v>4516.1000000000004</v>
      </c>
      <c r="M21" s="127">
        <f>+[1]PP!M48</f>
        <v>4532.1000000000004</v>
      </c>
      <c r="N21" s="127">
        <f>+[1]PP!N48</f>
        <v>4975.8</v>
      </c>
      <c r="O21" s="127">
        <f>+[1]PP!O48</f>
        <v>4976.8</v>
      </c>
      <c r="P21" s="127">
        <f>+[1]PP!P48</f>
        <v>4858.1000000000004</v>
      </c>
      <c r="Q21" s="127">
        <f>+[1]PP!Q48</f>
        <v>4709.8999999999996</v>
      </c>
      <c r="R21" s="127">
        <f>+[1]PP!R48</f>
        <v>5598</v>
      </c>
      <c r="S21" s="127">
        <f>+[1]PP!S48</f>
        <v>5342.3</v>
      </c>
      <c r="T21" s="128">
        <f>SUM(L21:S21)</f>
        <v>39509.100000000006</v>
      </c>
      <c r="U21" s="127">
        <f t="shared" ref="U21:U32" si="16">+T21-K21</f>
        <v>2250.4000000000087</v>
      </c>
      <c r="V21" s="128">
        <f t="shared" si="11"/>
        <v>6.039931613287659</v>
      </c>
      <c r="W21" s="5"/>
      <c r="X21" s="5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</row>
    <row r="22" spans="1:42" ht="18" customHeight="1">
      <c r="B22" s="125" t="s">
        <v>92</v>
      </c>
      <c r="C22" s="124">
        <f t="shared" ref="C22:J22" si="17">+C23+C24</f>
        <v>1.4</v>
      </c>
      <c r="D22" s="124">
        <f t="shared" si="17"/>
        <v>1.6</v>
      </c>
      <c r="E22" s="124">
        <f t="shared" si="17"/>
        <v>1</v>
      </c>
      <c r="F22" s="124">
        <f t="shared" si="17"/>
        <v>3.2</v>
      </c>
      <c r="G22" s="124">
        <f t="shared" si="17"/>
        <v>2.4</v>
      </c>
      <c r="H22" s="124">
        <f t="shared" si="17"/>
        <v>1.9</v>
      </c>
      <c r="I22" s="124">
        <f t="shared" si="17"/>
        <v>1.3</v>
      </c>
      <c r="J22" s="124">
        <f t="shared" si="17"/>
        <v>1.6</v>
      </c>
      <c r="K22" s="122">
        <f>+K23+K24</f>
        <v>14.399999999999999</v>
      </c>
      <c r="L22" s="124">
        <f t="shared" ref="L22:S22" si="18">+L23+L24</f>
        <v>3.5</v>
      </c>
      <c r="M22" s="124">
        <f t="shared" si="18"/>
        <v>2.5</v>
      </c>
      <c r="N22" s="124">
        <f t="shared" si="18"/>
        <v>3.0999999999999996</v>
      </c>
      <c r="O22" s="124">
        <f t="shared" si="18"/>
        <v>2.8</v>
      </c>
      <c r="P22" s="124">
        <f t="shared" si="18"/>
        <v>2.6</v>
      </c>
      <c r="Q22" s="124">
        <f t="shared" si="18"/>
        <v>2.5</v>
      </c>
      <c r="R22" s="124">
        <f t="shared" si="18"/>
        <v>2.5</v>
      </c>
      <c r="S22" s="124">
        <f t="shared" si="18"/>
        <v>2.5999999999999996</v>
      </c>
      <c r="T22" s="122">
        <f>+T23+T24</f>
        <v>22.1</v>
      </c>
      <c r="U22" s="124">
        <f t="shared" si="16"/>
        <v>7.7000000000000028</v>
      </c>
      <c r="V22" s="122">
        <f t="shared" si="11"/>
        <v>53.472222222222243</v>
      </c>
      <c r="W22" s="5"/>
      <c r="X22" s="5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</row>
    <row r="23" spans="1:42" ht="18" customHeight="1">
      <c r="B23" s="39" t="s">
        <v>93</v>
      </c>
      <c r="C23" s="139">
        <v>0.5</v>
      </c>
      <c r="D23" s="139">
        <v>0.5</v>
      </c>
      <c r="E23" s="139">
        <v>0.4</v>
      </c>
      <c r="F23" s="139">
        <v>0.7</v>
      </c>
      <c r="G23" s="139">
        <v>0.6</v>
      </c>
      <c r="H23" s="139">
        <v>0.5</v>
      </c>
      <c r="I23" s="140">
        <v>0.5</v>
      </c>
      <c r="J23" s="140">
        <v>0.4</v>
      </c>
      <c r="K23" s="128">
        <f>SUM(C23:J23)</f>
        <v>4.0999999999999996</v>
      </c>
      <c r="L23" s="139">
        <v>2.7</v>
      </c>
      <c r="M23" s="139">
        <v>1.5</v>
      </c>
      <c r="N23" s="139">
        <v>1.7</v>
      </c>
      <c r="O23" s="139">
        <v>1.7</v>
      </c>
      <c r="P23" s="139">
        <v>1.5</v>
      </c>
      <c r="Q23" s="139">
        <v>1.6</v>
      </c>
      <c r="R23" s="140">
        <v>2.1</v>
      </c>
      <c r="S23" s="140">
        <v>1.9</v>
      </c>
      <c r="T23" s="128">
        <f>SUM(L23:S23)</f>
        <v>14.700000000000001</v>
      </c>
      <c r="U23" s="127">
        <f t="shared" si="16"/>
        <v>10.600000000000001</v>
      </c>
      <c r="V23" s="128">
        <f t="shared" si="11"/>
        <v>258.53658536585374</v>
      </c>
      <c r="W23" s="5"/>
      <c r="X23" s="5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</row>
    <row r="24" spans="1:42" ht="18" customHeight="1">
      <c r="B24" s="141" t="s">
        <v>32</v>
      </c>
      <c r="C24" s="139">
        <v>0.9</v>
      </c>
      <c r="D24" s="139">
        <v>1.1000000000000001</v>
      </c>
      <c r="E24" s="139">
        <v>0.6</v>
      </c>
      <c r="F24" s="139">
        <v>2.5</v>
      </c>
      <c r="G24" s="139">
        <v>1.8</v>
      </c>
      <c r="H24" s="139">
        <v>1.4</v>
      </c>
      <c r="I24" s="140">
        <v>0.8</v>
      </c>
      <c r="J24" s="140">
        <v>1.2</v>
      </c>
      <c r="K24" s="128">
        <f>SUM(C24:J24)</f>
        <v>10.299999999999999</v>
      </c>
      <c r="L24" s="139">
        <v>0.8</v>
      </c>
      <c r="M24" s="139">
        <v>1</v>
      </c>
      <c r="N24" s="139">
        <v>1.4</v>
      </c>
      <c r="O24" s="139">
        <v>1.1000000000000001</v>
      </c>
      <c r="P24" s="139">
        <v>1.1000000000000001</v>
      </c>
      <c r="Q24" s="139">
        <v>0.9</v>
      </c>
      <c r="R24" s="140">
        <v>0.4</v>
      </c>
      <c r="S24" s="140">
        <v>0.7</v>
      </c>
      <c r="T24" s="128">
        <f>SUM(L24:S24)</f>
        <v>7.4000000000000012</v>
      </c>
      <c r="U24" s="127">
        <f t="shared" si="16"/>
        <v>-2.8999999999999977</v>
      </c>
      <c r="V24" s="128">
        <f t="shared" si="11"/>
        <v>-28.155339805825225</v>
      </c>
      <c r="W24" s="5"/>
      <c r="X24" s="5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</row>
    <row r="25" spans="1:42" ht="18" customHeight="1">
      <c r="B25" s="120" t="s">
        <v>94</v>
      </c>
      <c r="C25" s="124">
        <v>0</v>
      </c>
      <c r="D25" s="124">
        <v>0.2</v>
      </c>
      <c r="E25" s="124">
        <v>0.1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30">
        <f>SUM(C25:H25)</f>
        <v>0.30000000000000004</v>
      </c>
      <c r="L25" s="124">
        <v>0</v>
      </c>
      <c r="M25" s="124">
        <v>0</v>
      </c>
      <c r="N25" s="124">
        <v>0</v>
      </c>
      <c r="O25" s="124">
        <v>0</v>
      </c>
      <c r="P25" s="124">
        <v>0</v>
      </c>
      <c r="Q25" s="124">
        <v>0</v>
      </c>
      <c r="R25" s="122">
        <v>0</v>
      </c>
      <c r="S25" s="122">
        <v>0</v>
      </c>
      <c r="T25" s="130">
        <f>SUM(L25:S25)</f>
        <v>0</v>
      </c>
      <c r="U25" s="124">
        <f t="shared" si="16"/>
        <v>-0.30000000000000004</v>
      </c>
      <c r="V25" s="128">
        <f t="shared" si="11"/>
        <v>-100</v>
      </c>
      <c r="W25" s="5"/>
      <c r="X25" s="5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</row>
    <row r="26" spans="1:42" ht="18" customHeight="1">
      <c r="B26" s="142" t="s">
        <v>95</v>
      </c>
      <c r="C26" s="124">
        <f t="shared" ref="C26:S27" si="19">+C27</f>
        <v>30.1</v>
      </c>
      <c r="D26" s="124">
        <f t="shared" si="19"/>
        <v>213.5</v>
      </c>
      <c r="E26" s="124">
        <f t="shared" si="19"/>
        <v>63.4</v>
      </c>
      <c r="F26" s="124">
        <f t="shared" si="19"/>
        <v>81.900000000000006</v>
      </c>
      <c r="G26" s="124">
        <f t="shared" si="19"/>
        <v>112.2</v>
      </c>
      <c r="H26" s="124">
        <f t="shared" si="19"/>
        <v>81.3</v>
      </c>
      <c r="I26" s="124">
        <f t="shared" si="19"/>
        <v>143.69999999999999</v>
      </c>
      <c r="J26" s="124">
        <f t="shared" si="19"/>
        <v>111.4</v>
      </c>
      <c r="K26" s="124">
        <f>+K27</f>
        <v>837.49999999999989</v>
      </c>
      <c r="L26" s="124">
        <f t="shared" si="19"/>
        <v>202.3</v>
      </c>
      <c r="M26" s="124">
        <f t="shared" si="19"/>
        <v>103.2</v>
      </c>
      <c r="N26" s="124">
        <f t="shared" si="19"/>
        <v>114.5</v>
      </c>
      <c r="O26" s="124">
        <f t="shared" si="19"/>
        <v>58.6</v>
      </c>
      <c r="P26" s="124">
        <f t="shared" si="19"/>
        <v>687.9</v>
      </c>
      <c r="Q26" s="124">
        <f t="shared" si="19"/>
        <v>553.79999999999995</v>
      </c>
      <c r="R26" s="124">
        <f t="shared" si="19"/>
        <v>207.7</v>
      </c>
      <c r="S26" s="124">
        <f t="shared" si="19"/>
        <v>198.2</v>
      </c>
      <c r="T26" s="124">
        <f>+T27</f>
        <v>2126.1999999999998</v>
      </c>
      <c r="U26" s="124">
        <f t="shared" si="16"/>
        <v>1288.6999999999998</v>
      </c>
      <c r="V26" s="122">
        <f>+U26/K26*100</f>
        <v>153.87462686567164</v>
      </c>
      <c r="W26" s="5"/>
      <c r="X26" s="5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</row>
    <row r="27" spans="1:42" ht="18" customHeight="1">
      <c r="B27" s="143" t="s">
        <v>56</v>
      </c>
      <c r="C27" s="124">
        <f t="shared" si="19"/>
        <v>30.1</v>
      </c>
      <c r="D27" s="124">
        <f t="shared" si="19"/>
        <v>213.5</v>
      </c>
      <c r="E27" s="124">
        <f t="shared" si="19"/>
        <v>63.4</v>
      </c>
      <c r="F27" s="124">
        <f t="shared" si="19"/>
        <v>81.900000000000006</v>
      </c>
      <c r="G27" s="124">
        <f t="shared" si="19"/>
        <v>112.2</v>
      </c>
      <c r="H27" s="124">
        <f t="shared" si="19"/>
        <v>81.3</v>
      </c>
      <c r="I27" s="124">
        <f t="shared" si="19"/>
        <v>143.69999999999999</v>
      </c>
      <c r="J27" s="124">
        <f t="shared" si="19"/>
        <v>111.4</v>
      </c>
      <c r="K27" s="122">
        <f>+K28</f>
        <v>837.49999999999989</v>
      </c>
      <c r="L27" s="124">
        <f t="shared" si="19"/>
        <v>202.3</v>
      </c>
      <c r="M27" s="124">
        <f t="shared" si="19"/>
        <v>103.2</v>
      </c>
      <c r="N27" s="124">
        <f t="shared" si="19"/>
        <v>114.5</v>
      </c>
      <c r="O27" s="124">
        <f t="shared" si="19"/>
        <v>58.6</v>
      </c>
      <c r="P27" s="124">
        <f t="shared" si="19"/>
        <v>687.9</v>
      </c>
      <c r="Q27" s="124">
        <f t="shared" si="19"/>
        <v>553.79999999999995</v>
      </c>
      <c r="R27" s="124">
        <f t="shared" si="19"/>
        <v>207.7</v>
      </c>
      <c r="S27" s="124">
        <f t="shared" si="19"/>
        <v>198.2</v>
      </c>
      <c r="T27" s="122">
        <f>+T28</f>
        <v>2126.1999999999998</v>
      </c>
      <c r="U27" s="124">
        <f t="shared" si="16"/>
        <v>1288.6999999999998</v>
      </c>
      <c r="V27" s="122">
        <f>+U27/K27*100</f>
        <v>153.87462686567164</v>
      </c>
      <c r="W27" s="5"/>
      <c r="X27" s="5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</row>
    <row r="28" spans="1:42" ht="18" customHeight="1">
      <c r="B28" s="144" t="s">
        <v>58</v>
      </c>
      <c r="C28" s="145">
        <v>30.1</v>
      </c>
      <c r="D28" s="139">
        <v>213.5</v>
      </c>
      <c r="E28" s="139">
        <v>63.4</v>
      </c>
      <c r="F28" s="139">
        <v>81.900000000000006</v>
      </c>
      <c r="G28" s="139">
        <v>112.2</v>
      </c>
      <c r="H28" s="139">
        <v>81.3</v>
      </c>
      <c r="I28" s="140">
        <v>143.69999999999999</v>
      </c>
      <c r="J28" s="140">
        <v>111.4</v>
      </c>
      <c r="K28" s="128">
        <f>SUM(C28:J28)</f>
        <v>837.49999999999989</v>
      </c>
      <c r="L28" s="145">
        <v>202.3</v>
      </c>
      <c r="M28" s="139">
        <v>103.2</v>
      </c>
      <c r="N28" s="139">
        <v>114.5</v>
      </c>
      <c r="O28" s="139">
        <v>58.6</v>
      </c>
      <c r="P28" s="139">
        <v>687.9</v>
      </c>
      <c r="Q28" s="139">
        <v>553.79999999999995</v>
      </c>
      <c r="R28" s="140">
        <v>207.7</v>
      </c>
      <c r="S28" s="140">
        <v>198.2</v>
      </c>
      <c r="T28" s="128">
        <f>SUM(L28:S28)</f>
        <v>2126.1999999999998</v>
      </c>
      <c r="U28" s="127">
        <f t="shared" si="16"/>
        <v>1288.6999999999998</v>
      </c>
      <c r="V28" s="128">
        <f>+U28/K28*100</f>
        <v>153.87462686567164</v>
      </c>
      <c r="W28" s="5"/>
      <c r="X28" s="5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</row>
    <row r="29" spans="1:42" ht="18" customHeight="1">
      <c r="B29" s="42" t="s">
        <v>96</v>
      </c>
      <c r="C29" s="124">
        <v>79</v>
      </c>
      <c r="D29" s="124">
        <v>0</v>
      </c>
      <c r="E29" s="124">
        <v>0</v>
      </c>
      <c r="F29" s="124">
        <v>87.3</v>
      </c>
      <c r="G29" s="124">
        <v>0</v>
      </c>
      <c r="H29" s="124">
        <v>0</v>
      </c>
      <c r="I29" s="122">
        <v>119</v>
      </c>
      <c r="J29" s="122">
        <v>0</v>
      </c>
      <c r="K29" s="130">
        <f>SUM(C29:J29)</f>
        <v>285.3</v>
      </c>
      <c r="L29" s="124">
        <v>259</v>
      </c>
      <c r="M29" s="124">
        <v>0</v>
      </c>
      <c r="N29" s="124">
        <v>0</v>
      </c>
      <c r="O29" s="124">
        <v>109.3</v>
      </c>
      <c r="P29" s="124">
        <v>134</v>
      </c>
      <c r="Q29" s="124">
        <v>0</v>
      </c>
      <c r="R29" s="122">
        <v>125.3</v>
      </c>
      <c r="S29" s="122">
        <v>0</v>
      </c>
      <c r="T29" s="130">
        <f>SUM(L29:S29)</f>
        <v>627.6</v>
      </c>
      <c r="U29" s="129">
        <f t="shared" si="16"/>
        <v>342.3</v>
      </c>
      <c r="V29" s="130">
        <f>+U29/K29*100</f>
        <v>119.9789695057834</v>
      </c>
      <c r="W29" s="5"/>
      <c r="X29" s="5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</row>
    <row r="30" spans="1:42" ht="18" customHeight="1" thickBot="1">
      <c r="A30" s="146"/>
      <c r="B30" s="55" t="s">
        <v>97</v>
      </c>
      <c r="C30" s="56">
        <f t="shared" ref="C30:J30" si="20">+C8+C25+C26+C29</f>
        <v>18113.099999999995</v>
      </c>
      <c r="D30" s="56">
        <f t="shared" si="20"/>
        <v>17428.100000000002</v>
      </c>
      <c r="E30" s="56">
        <f t="shared" si="20"/>
        <v>18196.900000000001</v>
      </c>
      <c r="F30" s="56">
        <f t="shared" si="20"/>
        <v>20444.2</v>
      </c>
      <c r="G30" s="56">
        <f t="shared" si="20"/>
        <v>21326.3</v>
      </c>
      <c r="H30" s="56">
        <f t="shared" si="20"/>
        <v>20177</v>
      </c>
      <c r="I30" s="56">
        <f t="shared" si="20"/>
        <v>23068.500000000004</v>
      </c>
      <c r="J30" s="56">
        <f t="shared" si="20"/>
        <v>22224.800000000003</v>
      </c>
      <c r="K30" s="147">
        <f>+K8+K25+K26+K29</f>
        <v>160978.89999999997</v>
      </c>
      <c r="L30" s="56">
        <f t="shared" ref="L30:S30" si="21">+L8+L25+L26+L29</f>
        <v>19993.3</v>
      </c>
      <c r="M30" s="56">
        <f t="shared" si="21"/>
        <v>19646.3</v>
      </c>
      <c r="N30" s="56">
        <f t="shared" si="21"/>
        <v>21907</v>
      </c>
      <c r="O30" s="56">
        <f t="shared" si="21"/>
        <v>21438.899999999998</v>
      </c>
      <c r="P30" s="56">
        <f t="shared" si="21"/>
        <v>22023.4</v>
      </c>
      <c r="Q30" s="56">
        <f t="shared" si="21"/>
        <v>20936.2</v>
      </c>
      <c r="R30" s="56">
        <f t="shared" si="21"/>
        <v>23283.200000000001</v>
      </c>
      <c r="S30" s="56">
        <f t="shared" si="21"/>
        <v>22286.200000000004</v>
      </c>
      <c r="T30" s="147">
        <f>+T8+T25+T26+T29</f>
        <v>171514.50000000003</v>
      </c>
      <c r="U30" s="56">
        <f t="shared" si="16"/>
        <v>10535.600000000064</v>
      </c>
      <c r="V30" s="147">
        <f>+U30/K30*100</f>
        <v>6.5447086543640607</v>
      </c>
      <c r="W30" s="5"/>
      <c r="X30" s="5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</row>
    <row r="31" spans="1:42" ht="18" customHeight="1" thickTop="1" thickBot="1">
      <c r="A31" s="146"/>
      <c r="B31" s="148" t="s">
        <v>98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149">
        <f>SUM(L31:S31)</f>
        <v>0</v>
      </c>
      <c r="U31" s="149">
        <f t="shared" si="16"/>
        <v>0</v>
      </c>
      <c r="V31" s="150">
        <v>0</v>
      </c>
      <c r="W31" s="5"/>
      <c r="X31" s="5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</row>
    <row r="32" spans="1:42" ht="21.75" customHeight="1" thickTop="1" thickBot="1">
      <c r="A32" s="146"/>
      <c r="B32" s="151" t="s">
        <v>77</v>
      </c>
      <c r="C32" s="152">
        <f t="shared" ref="C32:J32" si="22">+C31+C30</f>
        <v>18113.099999999995</v>
      </c>
      <c r="D32" s="152">
        <f t="shared" si="22"/>
        <v>17428.100000000002</v>
      </c>
      <c r="E32" s="152">
        <f t="shared" si="22"/>
        <v>18196.900000000001</v>
      </c>
      <c r="F32" s="152">
        <f t="shared" si="22"/>
        <v>20444.2</v>
      </c>
      <c r="G32" s="152">
        <f t="shared" si="22"/>
        <v>21326.3</v>
      </c>
      <c r="H32" s="152">
        <f t="shared" si="22"/>
        <v>20177</v>
      </c>
      <c r="I32" s="152">
        <f t="shared" si="22"/>
        <v>23068.500000000004</v>
      </c>
      <c r="J32" s="152">
        <f t="shared" si="22"/>
        <v>22224.800000000003</v>
      </c>
      <c r="K32" s="152">
        <f>+K31+K30</f>
        <v>160978.89999999997</v>
      </c>
      <c r="L32" s="152">
        <f t="shared" ref="L32:S32" si="23">+L31+L30</f>
        <v>19993.3</v>
      </c>
      <c r="M32" s="152">
        <f t="shared" si="23"/>
        <v>19646.3</v>
      </c>
      <c r="N32" s="152">
        <f t="shared" si="23"/>
        <v>21907</v>
      </c>
      <c r="O32" s="152">
        <f t="shared" si="23"/>
        <v>21438.899999999998</v>
      </c>
      <c r="P32" s="152">
        <f t="shared" si="23"/>
        <v>22023.4</v>
      </c>
      <c r="Q32" s="152">
        <f t="shared" si="23"/>
        <v>20936.2</v>
      </c>
      <c r="R32" s="152">
        <f t="shared" si="23"/>
        <v>23283.200000000001</v>
      </c>
      <c r="S32" s="152">
        <f t="shared" si="23"/>
        <v>22286.200000000004</v>
      </c>
      <c r="T32" s="152">
        <f>+T31+T30</f>
        <v>171514.50000000003</v>
      </c>
      <c r="U32" s="153">
        <f t="shared" si="16"/>
        <v>10535.600000000064</v>
      </c>
      <c r="V32" s="153">
        <f>+U32/K32*100</f>
        <v>6.5447086543640607</v>
      </c>
      <c r="W32" s="5"/>
      <c r="X32" s="5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</row>
    <row r="33" spans="1:42" ht="18" customHeight="1" thickTop="1">
      <c r="A33" s="146"/>
      <c r="B33" s="71" t="s">
        <v>78</v>
      </c>
      <c r="C33" s="72"/>
      <c r="D33" s="72"/>
      <c r="E33" s="72"/>
      <c r="F33" s="72"/>
      <c r="G33" s="72"/>
      <c r="H33" s="72"/>
      <c r="I33" s="72"/>
      <c r="J33" s="72"/>
      <c r="K33" s="72"/>
      <c r="L33" s="85"/>
      <c r="M33" s="85"/>
      <c r="N33" s="85"/>
      <c r="O33" s="85"/>
      <c r="P33" s="85"/>
      <c r="Q33" s="85"/>
      <c r="R33" s="85"/>
      <c r="S33" s="154"/>
      <c r="T33" s="85"/>
      <c r="U33" s="85"/>
      <c r="V33" s="155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</row>
    <row r="34" spans="1:42">
      <c r="B34" s="77" t="s">
        <v>79</v>
      </c>
      <c r="C34" s="100"/>
      <c r="D34" s="100"/>
      <c r="E34" s="100"/>
      <c r="F34" s="100"/>
      <c r="G34" s="100"/>
      <c r="H34" s="100"/>
      <c r="I34" s="100"/>
      <c r="J34" s="100"/>
      <c r="K34" s="100"/>
      <c r="L34" s="72"/>
      <c r="M34" s="72"/>
      <c r="N34" s="72"/>
      <c r="O34" s="72"/>
      <c r="P34" s="72"/>
      <c r="Q34" s="72"/>
      <c r="R34" s="72"/>
      <c r="S34" s="72"/>
      <c r="T34" s="72"/>
      <c r="U34" s="100"/>
      <c r="V34" s="100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</row>
    <row r="35" spans="1:42" ht="12" customHeight="1">
      <c r="B35" s="80" t="s">
        <v>80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V35" s="100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</row>
    <row r="36" spans="1:42" ht="12" customHeight="1">
      <c r="B36" s="80" t="s">
        <v>99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V36" s="100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</row>
    <row r="37" spans="1:42">
      <c r="B37" s="83" t="s">
        <v>82</v>
      </c>
      <c r="C37" s="100"/>
      <c r="D37" s="100"/>
      <c r="E37" s="100"/>
      <c r="F37" s="100"/>
      <c r="G37" s="100"/>
      <c r="H37" s="100"/>
      <c r="I37" s="100"/>
      <c r="J37" s="100"/>
      <c r="K37" s="156"/>
      <c r="L37" s="100"/>
      <c r="M37" s="100"/>
      <c r="N37" s="100"/>
      <c r="O37" s="100"/>
      <c r="P37" s="100"/>
      <c r="Q37" s="100"/>
      <c r="R37" s="100"/>
      <c r="S37" s="100"/>
      <c r="T37" s="72"/>
      <c r="U37" s="85"/>
      <c r="V37" s="85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</row>
    <row r="38" spans="1:42">
      <c r="B38" s="85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85"/>
      <c r="V38" s="85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</row>
    <row r="39" spans="1:42">
      <c r="B39" s="85"/>
      <c r="C39" s="100"/>
      <c r="D39" s="100"/>
      <c r="E39" s="100"/>
      <c r="F39" s="100"/>
      <c r="G39" s="100"/>
      <c r="H39" s="100"/>
      <c r="I39" s="100"/>
      <c r="J39" s="100"/>
      <c r="K39" s="100"/>
      <c r="L39" s="157"/>
      <c r="M39" s="157"/>
      <c r="N39" s="157"/>
      <c r="O39" s="157"/>
      <c r="P39" s="157"/>
      <c r="Q39" s="157"/>
      <c r="R39" s="157"/>
      <c r="S39" s="157"/>
      <c r="T39" s="157"/>
      <c r="U39" s="100"/>
      <c r="V39" s="85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</row>
    <row r="40" spans="1:42">
      <c r="B40" s="85"/>
      <c r="C40" s="100"/>
      <c r="D40" s="100"/>
      <c r="E40" s="100"/>
      <c r="F40" s="100"/>
      <c r="G40" s="100"/>
      <c r="H40" s="100"/>
      <c r="I40" s="100"/>
      <c r="J40" s="100"/>
      <c r="K40" s="100"/>
      <c r="L40" s="157"/>
      <c r="M40" s="157"/>
      <c r="N40" s="157"/>
      <c r="O40" s="157"/>
      <c r="P40" s="157"/>
      <c r="Q40" s="157"/>
      <c r="R40" s="157"/>
      <c r="S40" s="157"/>
      <c r="T40" s="157"/>
      <c r="U40" s="85"/>
      <c r="V40" s="85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</row>
    <row r="41" spans="1:42">
      <c r="B41" s="158"/>
      <c r="C41" s="100"/>
      <c r="D41" s="100"/>
      <c r="E41" s="100"/>
      <c r="F41" s="100"/>
      <c r="G41" s="100"/>
      <c r="H41" s="100"/>
      <c r="I41" s="100"/>
      <c r="J41" s="100"/>
      <c r="K41" s="100"/>
      <c r="L41" s="159"/>
      <c r="M41" s="159"/>
      <c r="N41" s="159"/>
      <c r="O41" s="159"/>
      <c r="P41" s="159"/>
      <c r="Q41" s="159"/>
      <c r="R41" s="159"/>
      <c r="S41" s="159"/>
      <c r="T41" s="160"/>
      <c r="U41" s="100"/>
      <c r="V41" s="100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</row>
    <row r="42" spans="1:42">
      <c r="B42" s="158"/>
      <c r="C42" s="100"/>
      <c r="D42" s="100"/>
      <c r="E42" s="100"/>
      <c r="F42" s="100"/>
      <c r="G42" s="100"/>
      <c r="H42" s="100"/>
      <c r="I42" s="100"/>
      <c r="J42" s="100"/>
      <c r="K42" s="100"/>
      <c r="L42" s="161"/>
      <c r="M42" s="161"/>
      <c r="N42" s="161"/>
      <c r="O42" s="161"/>
      <c r="P42" s="161"/>
      <c r="Q42" s="161"/>
      <c r="R42" s="161"/>
      <c r="S42" s="161"/>
      <c r="T42" s="162"/>
      <c r="U42" s="85"/>
      <c r="V42" s="85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</row>
    <row r="43" spans="1:42">
      <c r="B43" s="85"/>
      <c r="C43" s="85"/>
      <c r="D43" s="85"/>
      <c r="E43" s="85"/>
      <c r="F43" s="85"/>
      <c r="G43" s="85"/>
      <c r="H43" s="85"/>
      <c r="I43" s="85"/>
      <c r="J43" s="85"/>
      <c r="K43" s="163"/>
      <c r="L43" s="164"/>
      <c r="M43" s="164"/>
      <c r="N43" s="164"/>
      <c r="O43" s="164"/>
      <c r="P43" s="164"/>
      <c r="Q43" s="164"/>
      <c r="R43" s="164"/>
      <c r="S43" s="164"/>
      <c r="T43" s="162"/>
      <c r="U43" s="85"/>
      <c r="V43" s="85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</row>
    <row r="44" spans="1:42">
      <c r="B44" s="85"/>
      <c r="C44" s="85"/>
      <c r="D44" s="85"/>
      <c r="E44" s="85"/>
      <c r="F44" s="85"/>
      <c r="G44" s="85"/>
      <c r="H44" s="85"/>
      <c r="I44" s="85"/>
      <c r="J44" s="85"/>
      <c r="K44" s="163"/>
      <c r="L44" s="159"/>
      <c r="M44" s="159"/>
      <c r="N44" s="159"/>
      <c r="O44" s="159"/>
      <c r="P44" s="159"/>
      <c r="Q44" s="159"/>
      <c r="R44" s="159"/>
      <c r="S44" s="159"/>
      <c r="T44" s="162"/>
      <c r="U44" s="85"/>
      <c r="V44" s="85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</row>
    <row r="45" spans="1:42">
      <c r="B45" s="85"/>
      <c r="C45" s="85"/>
      <c r="D45" s="85"/>
      <c r="E45" s="85"/>
      <c r="F45" s="85"/>
      <c r="G45" s="85"/>
      <c r="H45" s="85"/>
      <c r="I45" s="85"/>
      <c r="J45" s="85"/>
      <c r="K45" s="163"/>
      <c r="L45" s="165"/>
      <c r="M45" s="165"/>
      <c r="N45" s="165"/>
      <c r="O45" s="165"/>
      <c r="P45" s="165"/>
      <c r="Q45" s="165"/>
      <c r="R45" s="165"/>
      <c r="S45" s="165"/>
      <c r="T45" s="162"/>
      <c r="U45" s="85"/>
      <c r="V45" s="85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</row>
    <row r="46" spans="1:4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165"/>
      <c r="M46" s="165"/>
      <c r="N46" s="165"/>
      <c r="O46" s="165"/>
      <c r="P46" s="165"/>
      <c r="Q46" s="165"/>
      <c r="R46" s="165"/>
      <c r="S46" s="165"/>
      <c r="T46" s="162"/>
      <c r="U46" s="85"/>
      <c r="V46" s="85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</row>
    <row r="47" spans="1:4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</row>
    <row r="48" spans="1:4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</row>
    <row r="49" spans="2:4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166"/>
      <c r="M49" s="166"/>
      <c r="N49" s="166"/>
      <c r="O49" s="166"/>
      <c r="P49" s="166"/>
      <c r="Q49" s="166"/>
      <c r="R49" s="166"/>
      <c r="S49" s="166"/>
      <c r="T49" s="166"/>
      <c r="U49" s="85"/>
      <c r="V49" s="85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</row>
    <row r="50" spans="2:4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166"/>
      <c r="M50" s="166"/>
      <c r="N50" s="166"/>
      <c r="O50" s="166"/>
      <c r="P50" s="166"/>
      <c r="Q50" s="166"/>
      <c r="R50" s="166"/>
      <c r="S50" s="166"/>
      <c r="T50" s="166"/>
      <c r="U50" s="85"/>
      <c r="V50" s="85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</row>
    <row r="51" spans="2:4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</row>
    <row r="52" spans="2:4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</row>
    <row r="53" spans="2:4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</row>
    <row r="54" spans="2:4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</row>
    <row r="55" spans="2:4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</row>
    <row r="56" spans="2:4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</row>
    <row r="57" spans="2:4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</row>
    <row r="58" spans="2:4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</row>
    <row r="59" spans="2:4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</row>
    <row r="60" spans="2:4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</row>
    <row r="61" spans="2:4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</row>
    <row r="62" spans="2:4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</row>
    <row r="63" spans="2:4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</row>
    <row r="64" spans="2:4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</row>
    <row r="65" spans="2:4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</row>
    <row r="66" spans="2:4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</row>
    <row r="67" spans="2:4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</row>
    <row r="68" spans="2:4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</row>
    <row r="69" spans="2:4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</row>
    <row r="70" spans="2:4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</row>
    <row r="71" spans="2:4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</row>
    <row r="72" spans="2:4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</row>
    <row r="73" spans="2:4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</row>
    <row r="74" spans="2:4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</row>
    <row r="75" spans="2:4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</row>
    <row r="76" spans="2:4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</row>
    <row r="77" spans="2:4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</row>
    <row r="78" spans="2:4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</row>
    <row r="79" spans="2:4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</row>
    <row r="80" spans="2:4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</row>
    <row r="81" spans="2:4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</row>
    <row r="82" spans="2:4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</row>
    <row r="83" spans="2:4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</row>
    <row r="84" spans="2:4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</row>
    <row r="85" spans="2:4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</row>
    <row r="86" spans="2:4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</row>
    <row r="87" spans="2:4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</row>
    <row r="88" spans="2:4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</row>
    <row r="89" spans="2:4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</row>
    <row r="90" spans="2:4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</row>
    <row r="91" spans="2:4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</row>
    <row r="92" spans="2:4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</row>
    <row r="93" spans="2:4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</row>
    <row r="94" spans="2:4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</row>
    <row r="95" spans="2:4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</row>
    <row r="96" spans="2:4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</row>
    <row r="97" spans="2:4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</row>
    <row r="98" spans="2:4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</row>
    <row r="99" spans="2:4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</row>
    <row r="100" spans="2:4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</row>
    <row r="101" spans="2:4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</row>
    <row r="102" spans="2:42" ht="14.25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</row>
    <row r="103" spans="2:42" ht="14.25"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</row>
    <row r="104" spans="2:42" ht="14.25"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</row>
    <row r="105" spans="2:42" ht="14.25"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</row>
    <row r="106" spans="2:42" ht="14.25"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</row>
    <row r="107" spans="2:42" ht="14.25"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</row>
    <row r="108" spans="2:42" ht="14.25"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</row>
    <row r="109" spans="2:42" ht="14.25"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</row>
    <row r="110" spans="2:42" ht="14.25"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</row>
    <row r="111" spans="2:42" ht="14.25"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</row>
    <row r="112" spans="2:42" ht="14.25"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</row>
    <row r="113" spans="2:42" ht="14.25"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</row>
    <row r="114" spans="2:42" ht="14.25"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</row>
    <row r="115" spans="2:42" ht="14.25"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</row>
    <row r="116" spans="2:42" ht="14.25"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</row>
    <row r="117" spans="2:42" ht="14.25"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</row>
    <row r="118" spans="2:42" ht="14.25"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</row>
    <row r="119" spans="2:42" ht="14.25"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</row>
    <row r="120" spans="2:42" ht="14.25"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</row>
    <row r="121" spans="2:42" ht="14.25"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</row>
    <row r="122" spans="2:42" ht="14.25"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</row>
    <row r="123" spans="2:42" ht="14.25"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</row>
    <row r="124" spans="2:42" ht="14.25"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</row>
    <row r="125" spans="2:42" ht="14.25"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</row>
    <row r="126" spans="2:42" ht="14.25"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</row>
    <row r="127" spans="2:42" ht="14.25"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</row>
    <row r="128" spans="2:42" ht="14.25"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</row>
    <row r="129" spans="2:42" ht="14.25"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</row>
    <row r="130" spans="2:42" ht="14.25"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</row>
    <row r="131" spans="2:42" ht="14.25"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</row>
    <row r="132" spans="2:42" ht="14.25"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</row>
    <row r="133" spans="2:42" ht="14.25"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</row>
    <row r="134" spans="2:42" ht="14.25"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</row>
    <row r="135" spans="2:42" ht="14.25"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</row>
    <row r="136" spans="2:42" ht="14.25"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</row>
    <row r="137" spans="2:42" ht="14.25"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</row>
    <row r="138" spans="2:42" ht="14.25"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</row>
    <row r="139" spans="2:42" ht="14.25"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</row>
    <row r="140" spans="2:42" ht="14.25"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</row>
    <row r="141" spans="2:42" ht="14.25"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</row>
    <row r="142" spans="2:42" ht="14.25"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</row>
    <row r="143" spans="2:42" ht="14.25"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</row>
    <row r="144" spans="2:42" ht="14.25"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</row>
    <row r="145" spans="2:42" ht="14.25"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</row>
    <row r="146" spans="2:42" ht="14.25"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</row>
    <row r="147" spans="2:42" ht="14.25"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</row>
    <row r="148" spans="2:42" ht="14.25"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</row>
    <row r="149" spans="2:42" ht="14.25"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</row>
    <row r="150" spans="2:42" ht="14.25"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</row>
    <row r="151" spans="2:42" ht="14.25"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</row>
    <row r="152" spans="2:42" ht="14.25"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</row>
    <row r="153" spans="2:42" ht="14.25"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</row>
    <row r="154" spans="2:42" ht="14.25"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</row>
    <row r="155" spans="2:42" ht="14.25"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</row>
    <row r="156" spans="2:42" ht="14.25"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</row>
    <row r="157" spans="2:42" ht="14.25"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</row>
    <row r="158" spans="2:42" ht="14.25"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</row>
    <row r="159" spans="2:42" ht="14.25"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</row>
    <row r="160" spans="2:42" ht="14.25"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</row>
    <row r="161" spans="2:42" ht="14.25"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</row>
    <row r="162" spans="2:42" ht="14.25"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</row>
    <row r="163" spans="2:42" ht="14.25"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</row>
    <row r="164" spans="2:42" ht="14.25"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</row>
    <row r="165" spans="2:42" ht="14.25"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</row>
    <row r="166" spans="2:42" ht="14.25"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</row>
    <row r="167" spans="2:42" ht="14.25"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</row>
    <row r="168" spans="2:42" ht="14.25"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</row>
    <row r="169" spans="2:42" ht="14.25"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</row>
    <row r="170" spans="2:42" ht="14.25"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</row>
    <row r="171" spans="2:42" ht="14.25"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</row>
    <row r="172" spans="2:42" ht="14.25"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</row>
    <row r="173" spans="2:42" ht="14.25"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</row>
    <row r="174" spans="2:42" ht="14.25"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</row>
    <row r="175" spans="2:42" ht="14.25"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</row>
    <row r="176" spans="2:42" ht="14.25"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</row>
    <row r="177" spans="2:42" ht="14.25"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</row>
    <row r="178" spans="2:4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</row>
    <row r="179" spans="2:42"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</row>
    <row r="180" spans="2:42"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</row>
    <row r="181" spans="2:42"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</row>
    <row r="182" spans="2:42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</row>
    <row r="183" spans="2:4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</row>
    <row r="184" spans="2:4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</row>
    <row r="185" spans="2:4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</row>
    <row r="186" spans="2:4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</row>
    <row r="187" spans="2:4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</row>
    <row r="188" spans="2:4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</row>
    <row r="189" spans="2:4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</row>
    <row r="190" spans="2:4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</row>
    <row r="191" spans="2:4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</row>
    <row r="192" spans="2:4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</row>
    <row r="193" spans="2:4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</row>
    <row r="194" spans="2:4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</row>
    <row r="195" spans="2:4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</row>
    <row r="196" spans="2:4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</row>
    <row r="197" spans="2:4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</row>
    <row r="198" spans="2:4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</row>
    <row r="199" spans="2:4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</row>
    <row r="200" spans="2:4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</row>
    <row r="201" spans="2:4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</row>
    <row r="202" spans="2:4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</row>
    <row r="203" spans="2:42"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</row>
    <row r="204" spans="2:42"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</row>
    <row r="205" spans="2:42"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</row>
    <row r="206" spans="2:42"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</row>
    <row r="207" spans="2:42"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</row>
    <row r="208" spans="2:4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</row>
    <row r="209" spans="2:42"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</row>
    <row r="210" spans="2:42"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</row>
    <row r="211" spans="2:42"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</row>
    <row r="212" spans="2:42"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</row>
    <row r="213" spans="2:42"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</row>
    <row r="214" spans="2:42"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</row>
    <row r="215" spans="2:42"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</row>
  </sheetData>
  <mergeCells count="10">
    <mergeCell ref="B1:V1"/>
    <mergeCell ref="B3:V3"/>
    <mergeCell ref="B4:V4"/>
    <mergeCell ref="B5:V5"/>
    <mergeCell ref="B6:B7"/>
    <mergeCell ref="C6:H6"/>
    <mergeCell ref="K6:K7"/>
    <mergeCell ref="L6:Q6"/>
    <mergeCell ref="T6:T7"/>
    <mergeCell ref="U6:V6"/>
  </mergeCells>
  <printOptions horizontalCentered="1"/>
  <pageMargins left="0" right="0" top="0.19685039370078741" bottom="0.19685039370078741" header="0" footer="0.19685039370078741"/>
  <pageSetup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4D99-43C0-4D79-B091-7368F20C4E19}">
  <dimension ref="A1:CE324"/>
  <sheetViews>
    <sheetView showGridLines="0" topLeftCell="A6" zoomScaleNormal="100" workbookViewId="0">
      <pane xSplit="2" ySplit="2" topLeftCell="C8" activePane="bottomRight" state="frozen"/>
      <selection activeCell="A6" sqref="A6"/>
      <selection pane="topRight" activeCell="C6" sqref="C6"/>
      <selection pane="bottomLeft" activeCell="A8" sqref="A8"/>
      <selection pane="bottomRight" activeCell="B3" sqref="B3:V3"/>
    </sheetView>
  </sheetViews>
  <sheetFormatPr baseColWidth="10" defaultColWidth="11.42578125" defaultRowHeight="12.75"/>
  <cols>
    <col min="1" max="1" width="3.42578125" customWidth="1"/>
    <col min="2" max="2" width="80.28515625" customWidth="1"/>
    <col min="3" max="3" width="12.7109375" customWidth="1"/>
    <col min="4" max="7" width="11.140625" customWidth="1"/>
    <col min="8" max="8" width="13" bestFit="1" customWidth="1"/>
    <col min="9" max="10" width="13" customWidth="1"/>
    <col min="11" max="11" width="12.42578125" bestFit="1" customWidth="1"/>
    <col min="12" max="12" width="11.42578125" style="108" bestFit="1" customWidth="1"/>
    <col min="13" max="13" width="12.42578125" style="108" bestFit="1" customWidth="1"/>
    <col min="14" max="16" width="11.42578125" style="108" customWidth="1"/>
    <col min="17" max="17" width="11.5703125" style="108" bestFit="1" customWidth="1"/>
    <col min="18" max="19" width="11.5703125" style="108" customWidth="1"/>
    <col min="20" max="20" width="12.85546875" customWidth="1"/>
    <col min="21" max="21" width="12.5703125" bestFit="1" customWidth="1"/>
    <col min="22" max="22" width="10.5703125" customWidth="1"/>
    <col min="23" max="23" width="15.140625" bestFit="1" customWidth="1"/>
    <col min="24" max="24" width="14.5703125" bestFit="1" customWidth="1"/>
  </cols>
  <sheetData>
    <row r="1" spans="1:24" ht="15.75">
      <c r="A1" t="s">
        <v>0</v>
      </c>
      <c r="B1" s="7" t="s">
        <v>100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" ht="14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167"/>
      <c r="M2" s="167"/>
      <c r="N2" s="167"/>
      <c r="O2" s="167"/>
      <c r="P2" s="167"/>
      <c r="Q2" s="167"/>
      <c r="R2" s="167"/>
      <c r="S2" s="167"/>
      <c r="T2" s="8"/>
      <c r="U2" s="8"/>
      <c r="V2" s="8"/>
    </row>
    <row r="3" spans="1:24" s="146" customFormat="1" ht="15">
      <c r="B3" s="13" t="s">
        <v>101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4" s="146" customFormat="1" ht="17.25" customHeight="1">
      <c r="B4" s="14" t="s">
        <v>102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4" s="146" customFormat="1" ht="14.25" customHeight="1">
      <c r="B5" s="14" t="s">
        <v>103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4" s="146" customFormat="1" ht="22.5" customHeight="1">
      <c r="B6" s="113" t="s">
        <v>5</v>
      </c>
      <c r="C6" s="16">
        <v>2024</v>
      </c>
      <c r="D6" s="17"/>
      <c r="E6" s="17"/>
      <c r="F6" s="17"/>
      <c r="G6" s="17"/>
      <c r="H6" s="17"/>
      <c r="I6" s="18"/>
      <c r="J6" s="18"/>
      <c r="K6" s="113">
        <v>2024</v>
      </c>
      <c r="L6" s="16">
        <v>2025</v>
      </c>
      <c r="M6" s="17"/>
      <c r="N6" s="17"/>
      <c r="O6" s="17"/>
      <c r="P6" s="17"/>
      <c r="Q6" s="17"/>
      <c r="R6" s="18"/>
      <c r="S6" s="18"/>
      <c r="T6" s="113">
        <v>2025</v>
      </c>
      <c r="U6" s="16" t="s">
        <v>6</v>
      </c>
      <c r="V6" s="117"/>
    </row>
    <row r="7" spans="1:24" ht="24" customHeight="1" thickBot="1">
      <c r="B7" s="168"/>
      <c r="C7" s="169" t="s">
        <v>7</v>
      </c>
      <c r="D7" s="169" t="s">
        <v>8</v>
      </c>
      <c r="E7" s="169" t="s">
        <v>9</v>
      </c>
      <c r="F7" s="169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168"/>
      <c r="L7" s="169" t="s">
        <v>7</v>
      </c>
      <c r="M7" s="169" t="s">
        <v>8</v>
      </c>
      <c r="N7" s="169" t="s">
        <v>9</v>
      </c>
      <c r="O7" s="169" t="s">
        <v>10</v>
      </c>
      <c r="P7" s="22" t="s">
        <v>11</v>
      </c>
      <c r="Q7" s="22" t="s">
        <v>12</v>
      </c>
      <c r="R7" s="22" t="s">
        <v>13</v>
      </c>
      <c r="S7" s="22" t="s">
        <v>14</v>
      </c>
      <c r="T7" s="168"/>
      <c r="U7" s="170" t="s">
        <v>15</v>
      </c>
      <c r="V7" s="171" t="s">
        <v>16</v>
      </c>
    </row>
    <row r="8" spans="1:24" ht="18" customHeight="1" thickTop="1">
      <c r="B8" s="28" t="s">
        <v>17</v>
      </c>
      <c r="C8" s="29">
        <f t="shared" ref="C8:P8" si="0">+C9+C21+C22+C27+C39</f>
        <v>18029.2</v>
      </c>
      <c r="D8" s="29">
        <f t="shared" si="0"/>
        <v>692.9</v>
      </c>
      <c r="E8" s="29">
        <f t="shared" si="0"/>
        <v>1482.6</v>
      </c>
      <c r="F8" s="29">
        <f t="shared" si="0"/>
        <v>1554.8000000000002</v>
      </c>
      <c r="G8" s="29">
        <f t="shared" si="0"/>
        <v>1117.8</v>
      </c>
      <c r="H8" s="29">
        <f t="shared" si="0"/>
        <v>1891.1</v>
      </c>
      <c r="I8" s="29">
        <f t="shared" si="0"/>
        <v>28956.9</v>
      </c>
      <c r="J8" s="29">
        <f t="shared" si="0"/>
        <v>11058.1</v>
      </c>
      <c r="K8" s="29">
        <f>+K9+K21+K22+K27+K39</f>
        <v>64783.400000000009</v>
      </c>
      <c r="L8" s="29">
        <f t="shared" si="0"/>
        <v>740.1</v>
      </c>
      <c r="M8" s="172">
        <f t="shared" si="0"/>
        <v>584.30000000000007</v>
      </c>
      <c r="N8" s="172">
        <f t="shared" si="0"/>
        <v>1597.1000000000001</v>
      </c>
      <c r="O8" s="172">
        <f t="shared" si="0"/>
        <v>1309.4000000000001</v>
      </c>
      <c r="P8" s="172">
        <f t="shared" si="0"/>
        <v>589.5</v>
      </c>
      <c r="Q8" s="172">
        <f>+Q9+Q21+Q22+Q27+Q39</f>
        <v>1483.1999999999998</v>
      </c>
      <c r="R8" s="172">
        <f>+R9+R21+R22+R27+R39</f>
        <v>10569.5</v>
      </c>
      <c r="S8" s="172">
        <f>+S9+S21+S22+S27+S39</f>
        <v>635</v>
      </c>
      <c r="T8" s="172">
        <f>+T9+T21+T22+T27+T39</f>
        <v>17508.099999999999</v>
      </c>
      <c r="U8" s="173">
        <f t="shared" ref="U8:U71" si="1">+T8-K8</f>
        <v>-47275.30000000001</v>
      </c>
      <c r="V8" s="173">
        <f>+U8/K8*100</f>
        <v>-72.974403936810987</v>
      </c>
      <c r="W8" s="111"/>
      <c r="X8" s="111"/>
    </row>
    <row r="9" spans="1:24" ht="18" customHeight="1">
      <c r="B9" s="174" t="s">
        <v>18</v>
      </c>
      <c r="C9" s="47">
        <f t="shared" ref="C9:J9" si="2">+C10+C19</f>
        <v>47.599999999999994</v>
      </c>
      <c r="D9" s="47">
        <f t="shared" si="2"/>
        <v>117.79999999999998</v>
      </c>
      <c r="E9" s="47">
        <f t="shared" si="2"/>
        <v>151.1</v>
      </c>
      <c r="F9" s="47">
        <f t="shared" si="2"/>
        <v>90.9</v>
      </c>
      <c r="G9" s="47">
        <f t="shared" si="2"/>
        <v>67</v>
      </c>
      <c r="H9" s="47">
        <f t="shared" si="2"/>
        <v>218.8</v>
      </c>
      <c r="I9" s="47">
        <f t="shared" si="2"/>
        <v>63.500000000000007</v>
      </c>
      <c r="J9" s="47">
        <f t="shared" si="2"/>
        <v>56.1</v>
      </c>
      <c r="K9" s="47">
        <f>+K10+K19</f>
        <v>812.8</v>
      </c>
      <c r="L9" s="47">
        <f t="shared" ref="L9:O9" si="3">+L10+L19</f>
        <v>28</v>
      </c>
      <c r="M9" s="124">
        <f t="shared" si="3"/>
        <v>24.1</v>
      </c>
      <c r="N9" s="124">
        <f t="shared" si="3"/>
        <v>99.500000000000014</v>
      </c>
      <c r="O9" s="124">
        <f t="shared" si="3"/>
        <v>93.399999999999991</v>
      </c>
      <c r="P9" s="124">
        <f>+P10+P19</f>
        <v>28</v>
      </c>
      <c r="Q9" s="124">
        <f>+Q10+Q19</f>
        <v>92.6</v>
      </c>
      <c r="R9" s="124">
        <f>+R10+R19</f>
        <v>64.900000000000006</v>
      </c>
      <c r="S9" s="124">
        <f>+S10+S19</f>
        <v>83.199999999999989</v>
      </c>
      <c r="T9" s="124">
        <f>+T10+T19</f>
        <v>513.70000000000005</v>
      </c>
      <c r="U9" s="124">
        <f t="shared" si="1"/>
        <v>-299.09999999999991</v>
      </c>
      <c r="V9" s="124">
        <f>+U9/K9*100</f>
        <v>-36.798720472440941</v>
      </c>
      <c r="W9" s="111"/>
      <c r="X9" s="111"/>
    </row>
    <row r="10" spans="1:24" ht="18" customHeight="1">
      <c r="B10" s="174" t="s">
        <v>86</v>
      </c>
      <c r="C10" s="47">
        <f t="shared" ref="C10:J10" si="4">+C11+C15</f>
        <v>32.799999999999997</v>
      </c>
      <c r="D10" s="47">
        <f t="shared" si="4"/>
        <v>104.19999999999999</v>
      </c>
      <c r="E10" s="47">
        <f t="shared" si="4"/>
        <v>137.69999999999999</v>
      </c>
      <c r="F10" s="47">
        <f t="shared" si="4"/>
        <v>74.300000000000011</v>
      </c>
      <c r="G10" s="47">
        <f t="shared" si="4"/>
        <v>52.300000000000004</v>
      </c>
      <c r="H10" s="47">
        <f t="shared" si="4"/>
        <v>203.20000000000002</v>
      </c>
      <c r="I10" s="47">
        <f t="shared" si="4"/>
        <v>46.400000000000006</v>
      </c>
      <c r="J10" s="47">
        <f t="shared" si="4"/>
        <v>43.1</v>
      </c>
      <c r="K10" s="47">
        <f>+K11+K15</f>
        <v>694</v>
      </c>
      <c r="L10" s="47">
        <f t="shared" ref="L10:S10" si="5">+L11+L15</f>
        <v>12.5</v>
      </c>
      <c r="M10" s="124">
        <f t="shared" si="5"/>
        <v>9.6</v>
      </c>
      <c r="N10" s="124">
        <f t="shared" si="5"/>
        <v>82.300000000000011</v>
      </c>
      <c r="O10" s="124">
        <f t="shared" si="5"/>
        <v>79.3</v>
      </c>
      <c r="P10" s="124">
        <f t="shared" si="5"/>
        <v>14.4</v>
      </c>
      <c r="Q10" s="124">
        <f t="shared" si="5"/>
        <v>74.599999999999994</v>
      </c>
      <c r="R10" s="124">
        <f t="shared" si="5"/>
        <v>46.8</v>
      </c>
      <c r="S10" s="124">
        <f t="shared" si="5"/>
        <v>68.099999999999994</v>
      </c>
      <c r="T10" s="124">
        <f>+T11+T15</f>
        <v>387.6</v>
      </c>
      <c r="U10" s="124">
        <f t="shared" si="1"/>
        <v>-306.39999999999998</v>
      </c>
      <c r="V10" s="124">
        <f>+U10/K10*100</f>
        <v>-44.149855907780974</v>
      </c>
      <c r="W10" s="111"/>
      <c r="X10" s="111"/>
    </row>
    <row r="11" spans="1:24" ht="18" customHeight="1">
      <c r="B11" s="175" t="s">
        <v>37</v>
      </c>
      <c r="C11" s="47">
        <f t="shared" ref="C11:S11" si="6">+C12+C14</f>
        <v>0</v>
      </c>
      <c r="D11" s="47">
        <f t="shared" si="6"/>
        <v>77.599999999999994</v>
      </c>
      <c r="E11" s="47">
        <f t="shared" si="6"/>
        <v>116.5</v>
      </c>
      <c r="F11" s="47">
        <f t="shared" si="6"/>
        <v>39.1</v>
      </c>
      <c r="G11" s="47">
        <f t="shared" si="6"/>
        <v>36.200000000000003</v>
      </c>
      <c r="H11" s="47">
        <f t="shared" si="6"/>
        <v>194.4</v>
      </c>
      <c r="I11" s="47">
        <f t="shared" si="6"/>
        <v>37.1</v>
      </c>
      <c r="J11" s="47">
        <f t="shared" si="6"/>
        <v>37.1</v>
      </c>
      <c r="K11" s="47">
        <f>+K12+K14</f>
        <v>538</v>
      </c>
      <c r="L11" s="47">
        <f t="shared" si="6"/>
        <v>0</v>
      </c>
      <c r="M11" s="124">
        <f t="shared" si="6"/>
        <v>0</v>
      </c>
      <c r="N11" s="124">
        <f t="shared" si="6"/>
        <v>66.400000000000006</v>
      </c>
      <c r="O11" s="124">
        <f t="shared" si="6"/>
        <v>65.7</v>
      </c>
      <c r="P11" s="124">
        <f t="shared" si="6"/>
        <v>0</v>
      </c>
      <c r="Q11" s="124">
        <f t="shared" si="6"/>
        <v>61.5</v>
      </c>
      <c r="R11" s="124">
        <f t="shared" si="6"/>
        <v>29.8</v>
      </c>
      <c r="S11" s="124">
        <f t="shared" si="6"/>
        <v>56.4</v>
      </c>
      <c r="T11" s="124">
        <f>+T12+T14</f>
        <v>279.8</v>
      </c>
      <c r="U11" s="124">
        <f t="shared" si="1"/>
        <v>-258.2</v>
      </c>
      <c r="V11" s="124">
        <f>+U11/K11*100</f>
        <v>-47.992565055762086</v>
      </c>
      <c r="W11" s="111"/>
      <c r="X11" s="111"/>
    </row>
    <row r="12" spans="1:24" ht="18" customHeight="1">
      <c r="B12" s="176" t="s">
        <v>104</v>
      </c>
      <c r="C12" s="145">
        <v>0</v>
      </c>
      <c r="D12" s="139">
        <v>77.599999999999994</v>
      </c>
      <c r="E12" s="139">
        <v>78.099999999999994</v>
      </c>
      <c r="F12" s="139">
        <v>0</v>
      </c>
      <c r="G12" s="139">
        <v>0</v>
      </c>
      <c r="H12" s="139">
        <f>+H13</f>
        <v>155.5</v>
      </c>
      <c r="I12" s="139">
        <f>+I13</f>
        <v>0</v>
      </c>
      <c r="J12" s="139">
        <v>0</v>
      </c>
      <c r="K12" s="140">
        <f>SUM(C12:J12)</f>
        <v>311.2</v>
      </c>
      <c r="L12" s="145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45">
        <f>SUM(L12:S12)</f>
        <v>0</v>
      </c>
      <c r="U12" s="139">
        <f t="shared" si="1"/>
        <v>-311.2</v>
      </c>
      <c r="V12" s="139">
        <f>+U12/K12*100</f>
        <v>-100</v>
      </c>
      <c r="W12" s="111"/>
      <c r="X12" s="111"/>
    </row>
    <row r="13" spans="1:24" ht="18" customHeight="1">
      <c r="B13" s="177" t="s">
        <v>105</v>
      </c>
      <c r="C13" s="178">
        <v>0</v>
      </c>
      <c r="D13" s="178">
        <v>77.599999999999994</v>
      </c>
      <c r="E13" s="178">
        <v>78.099999999999994</v>
      </c>
      <c r="F13" s="178">
        <v>0</v>
      </c>
      <c r="G13" s="178">
        <v>0</v>
      </c>
      <c r="H13" s="178">
        <v>155.5</v>
      </c>
      <c r="I13" s="178">
        <v>0</v>
      </c>
      <c r="J13" s="178">
        <v>0</v>
      </c>
      <c r="K13" s="178">
        <f>SUM(C13:J13)</f>
        <v>311.2</v>
      </c>
      <c r="L13" s="178">
        <v>0</v>
      </c>
      <c r="M13" s="178">
        <v>0</v>
      </c>
      <c r="N13" s="178">
        <v>0</v>
      </c>
      <c r="O13" s="178">
        <v>0</v>
      </c>
      <c r="P13" s="178">
        <v>0</v>
      </c>
      <c r="Q13" s="178">
        <v>0</v>
      </c>
      <c r="R13" s="178">
        <v>0</v>
      </c>
      <c r="S13" s="178">
        <v>0</v>
      </c>
      <c r="T13" s="178">
        <f>SUM(L13:S13)</f>
        <v>0</v>
      </c>
      <c r="U13" s="178">
        <f t="shared" si="1"/>
        <v>-311.2</v>
      </c>
      <c r="V13" s="179">
        <v>0</v>
      </c>
      <c r="W13" s="111"/>
      <c r="X13" s="111"/>
    </row>
    <row r="14" spans="1:24" ht="18" customHeight="1">
      <c r="B14" s="38" t="s">
        <v>106</v>
      </c>
      <c r="C14" s="145">
        <v>0</v>
      </c>
      <c r="D14" s="139">
        <v>0</v>
      </c>
      <c r="E14" s="139">
        <v>38.4</v>
      </c>
      <c r="F14" s="139">
        <v>39.1</v>
      </c>
      <c r="G14" s="139">
        <v>36.200000000000003</v>
      </c>
      <c r="H14" s="139">
        <v>38.9</v>
      </c>
      <c r="I14" s="140">
        <v>37.1</v>
      </c>
      <c r="J14" s="140">
        <v>37.1</v>
      </c>
      <c r="K14" s="140">
        <f>SUM(C14:J14)</f>
        <v>226.79999999999998</v>
      </c>
      <c r="L14" s="145">
        <v>0</v>
      </c>
      <c r="M14" s="139">
        <v>0</v>
      </c>
      <c r="N14" s="139">
        <v>66.400000000000006</v>
      </c>
      <c r="O14" s="139">
        <v>65.7</v>
      </c>
      <c r="P14" s="139">
        <v>0</v>
      </c>
      <c r="Q14" s="139">
        <v>61.5</v>
      </c>
      <c r="R14" s="139">
        <v>29.8</v>
      </c>
      <c r="S14" s="139">
        <v>56.4</v>
      </c>
      <c r="T14" s="139">
        <f>SUM(L14:S14)</f>
        <v>279.8</v>
      </c>
      <c r="U14" s="139">
        <f t="shared" si="1"/>
        <v>53.000000000000028</v>
      </c>
      <c r="V14" s="139">
        <f>+U14/K14*100</f>
        <v>23.368606701940049</v>
      </c>
      <c r="W14" s="111"/>
      <c r="X14" s="111"/>
    </row>
    <row r="15" spans="1:24" ht="18" customHeight="1">
      <c r="B15" s="175" t="s">
        <v>107</v>
      </c>
      <c r="C15" s="47">
        <f t="shared" ref="C15:S16" si="7">+C16</f>
        <v>32.799999999999997</v>
      </c>
      <c r="D15" s="47">
        <f t="shared" si="7"/>
        <v>26.6</v>
      </c>
      <c r="E15" s="47">
        <f t="shared" si="7"/>
        <v>21.2</v>
      </c>
      <c r="F15" s="47">
        <f t="shared" si="7"/>
        <v>35.200000000000003</v>
      </c>
      <c r="G15" s="47">
        <f t="shared" si="7"/>
        <v>16.100000000000001</v>
      </c>
      <c r="H15" s="47">
        <f t="shared" si="7"/>
        <v>8.8000000000000007</v>
      </c>
      <c r="I15" s="47">
        <f t="shared" si="7"/>
        <v>9.3000000000000007</v>
      </c>
      <c r="J15" s="47">
        <f t="shared" si="7"/>
        <v>6</v>
      </c>
      <c r="K15" s="47">
        <f>+K16</f>
        <v>156.00000000000003</v>
      </c>
      <c r="L15" s="47">
        <f t="shared" si="7"/>
        <v>12.5</v>
      </c>
      <c r="M15" s="124">
        <f t="shared" si="7"/>
        <v>9.6</v>
      </c>
      <c r="N15" s="124">
        <f t="shared" si="7"/>
        <v>15.9</v>
      </c>
      <c r="O15" s="124">
        <f t="shared" si="7"/>
        <v>13.6</v>
      </c>
      <c r="P15" s="124">
        <f t="shared" si="7"/>
        <v>14.4</v>
      </c>
      <c r="Q15" s="124">
        <f t="shared" si="7"/>
        <v>13.1</v>
      </c>
      <c r="R15" s="124">
        <f t="shared" si="7"/>
        <v>17</v>
      </c>
      <c r="S15" s="124">
        <f t="shared" si="7"/>
        <v>11.7</v>
      </c>
      <c r="T15" s="124">
        <f>+T16+T18</f>
        <v>107.8</v>
      </c>
      <c r="U15" s="124">
        <f t="shared" si="1"/>
        <v>-48.200000000000031</v>
      </c>
      <c r="V15" s="124">
        <f>+U15/K15*100</f>
        <v>-30.897435897435908</v>
      </c>
      <c r="W15" s="111"/>
      <c r="X15" s="111"/>
    </row>
    <row r="16" spans="1:24" ht="18" customHeight="1">
      <c r="B16" s="180" t="s">
        <v>108</v>
      </c>
      <c r="C16" s="47">
        <f t="shared" si="7"/>
        <v>32.799999999999997</v>
      </c>
      <c r="D16" s="47">
        <f t="shared" si="7"/>
        <v>26.6</v>
      </c>
      <c r="E16" s="47">
        <f t="shared" si="7"/>
        <v>21.2</v>
      </c>
      <c r="F16" s="47">
        <f t="shared" si="7"/>
        <v>35.200000000000003</v>
      </c>
      <c r="G16" s="47">
        <f t="shared" si="7"/>
        <v>16.100000000000001</v>
      </c>
      <c r="H16" s="47">
        <f t="shared" si="7"/>
        <v>8.8000000000000007</v>
      </c>
      <c r="I16" s="47">
        <f t="shared" si="7"/>
        <v>9.3000000000000007</v>
      </c>
      <c r="J16" s="47">
        <f t="shared" si="7"/>
        <v>6</v>
      </c>
      <c r="K16" s="47">
        <f>+K17</f>
        <v>156.00000000000003</v>
      </c>
      <c r="L16" s="47">
        <f t="shared" si="7"/>
        <v>12.5</v>
      </c>
      <c r="M16" s="47">
        <f t="shared" si="7"/>
        <v>9.6</v>
      </c>
      <c r="N16" s="47">
        <f t="shared" si="7"/>
        <v>15.9</v>
      </c>
      <c r="O16" s="47">
        <f t="shared" si="7"/>
        <v>13.6</v>
      </c>
      <c r="P16" s="47">
        <f t="shared" si="7"/>
        <v>14.4</v>
      </c>
      <c r="Q16" s="47">
        <f t="shared" si="7"/>
        <v>13.1</v>
      </c>
      <c r="R16" s="47">
        <f t="shared" si="7"/>
        <v>17</v>
      </c>
      <c r="S16" s="47">
        <f t="shared" si="7"/>
        <v>11.7</v>
      </c>
      <c r="T16" s="47">
        <f>+T17</f>
        <v>107.8</v>
      </c>
      <c r="U16" s="124">
        <f t="shared" si="1"/>
        <v>-48.200000000000031</v>
      </c>
      <c r="V16" s="124">
        <f>+U16/K16*100</f>
        <v>-30.897435897435908</v>
      </c>
      <c r="W16" s="111"/>
      <c r="X16" s="111"/>
    </row>
    <row r="17" spans="2:83" ht="18" customHeight="1">
      <c r="B17" s="181" t="s">
        <v>109</v>
      </c>
      <c r="C17" s="182">
        <v>32.799999999999997</v>
      </c>
      <c r="D17" s="183">
        <v>26.6</v>
      </c>
      <c r="E17" s="183">
        <v>21.2</v>
      </c>
      <c r="F17" s="183">
        <v>35.200000000000003</v>
      </c>
      <c r="G17" s="183">
        <v>16.100000000000001</v>
      </c>
      <c r="H17" s="183">
        <v>8.8000000000000007</v>
      </c>
      <c r="I17" s="184">
        <v>9.3000000000000007</v>
      </c>
      <c r="J17" s="184">
        <v>6</v>
      </c>
      <c r="K17" s="140">
        <f>SUM(C17:J17)</f>
        <v>156.00000000000003</v>
      </c>
      <c r="L17" s="182">
        <f>+[1]PP!L40</f>
        <v>12.5</v>
      </c>
      <c r="M17" s="182">
        <f>+[1]PP!M40</f>
        <v>9.6</v>
      </c>
      <c r="N17" s="183">
        <f>+[1]PP!N40</f>
        <v>15.9</v>
      </c>
      <c r="O17" s="183">
        <f>+[1]PP!O40</f>
        <v>13.6</v>
      </c>
      <c r="P17" s="183">
        <f>+[1]PP!P40</f>
        <v>14.4</v>
      </c>
      <c r="Q17" s="183">
        <f>+[1]PP!Q40</f>
        <v>13.1</v>
      </c>
      <c r="R17" s="183">
        <f>+[1]PP!R40</f>
        <v>17</v>
      </c>
      <c r="S17" s="183">
        <f>+[1]PP!S40</f>
        <v>11.7</v>
      </c>
      <c r="T17" s="183">
        <f>SUM(L17:S17)</f>
        <v>107.8</v>
      </c>
      <c r="U17" s="139">
        <f t="shared" si="1"/>
        <v>-48.200000000000031</v>
      </c>
      <c r="V17" s="139">
        <f>+U17/K17*100</f>
        <v>-30.897435897435908</v>
      </c>
      <c r="W17" s="111"/>
      <c r="X17" s="111"/>
    </row>
    <row r="18" spans="2:83" ht="18" customHeight="1">
      <c r="B18" s="38" t="s">
        <v>32</v>
      </c>
      <c r="C18" s="145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40">
        <f>SUM(C18:J18)</f>
        <v>0</v>
      </c>
      <c r="L18" s="145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83">
        <f>SUM(L18:S18)</f>
        <v>0</v>
      </c>
      <c r="U18" s="185">
        <f t="shared" si="1"/>
        <v>0</v>
      </c>
      <c r="V18" s="185">
        <v>0</v>
      </c>
      <c r="W18" s="111"/>
      <c r="X18" s="111"/>
    </row>
    <row r="19" spans="2:83" ht="18" customHeight="1">
      <c r="B19" s="175" t="s">
        <v>110</v>
      </c>
      <c r="C19" s="47">
        <f t="shared" ref="C19:S19" si="8">+C20</f>
        <v>14.8</v>
      </c>
      <c r="D19" s="47">
        <f t="shared" si="8"/>
        <v>13.6</v>
      </c>
      <c r="E19" s="47">
        <f t="shared" si="8"/>
        <v>13.4</v>
      </c>
      <c r="F19" s="47">
        <f t="shared" si="8"/>
        <v>16.600000000000001</v>
      </c>
      <c r="G19" s="47">
        <f t="shared" si="8"/>
        <v>14.7</v>
      </c>
      <c r="H19" s="47">
        <f t="shared" si="8"/>
        <v>15.6</v>
      </c>
      <c r="I19" s="47">
        <f t="shared" si="8"/>
        <v>17.100000000000001</v>
      </c>
      <c r="J19" s="47">
        <f t="shared" si="8"/>
        <v>13</v>
      </c>
      <c r="K19" s="47">
        <f>+K20</f>
        <v>118.79999999999998</v>
      </c>
      <c r="L19" s="47">
        <f t="shared" si="8"/>
        <v>15.5</v>
      </c>
      <c r="M19" s="124">
        <f t="shared" si="8"/>
        <v>14.5</v>
      </c>
      <c r="N19" s="124">
        <f t="shared" si="8"/>
        <v>17.2</v>
      </c>
      <c r="O19" s="124">
        <f t="shared" si="8"/>
        <v>14.1</v>
      </c>
      <c r="P19" s="124">
        <f t="shared" si="8"/>
        <v>13.6</v>
      </c>
      <c r="Q19" s="124">
        <f t="shared" si="8"/>
        <v>18</v>
      </c>
      <c r="R19" s="124">
        <f t="shared" si="8"/>
        <v>18.100000000000001</v>
      </c>
      <c r="S19" s="124">
        <f t="shared" si="8"/>
        <v>15.1</v>
      </c>
      <c r="T19" s="124">
        <f>+T20</f>
        <v>126.1</v>
      </c>
      <c r="U19" s="124">
        <f t="shared" si="1"/>
        <v>7.3000000000000114</v>
      </c>
      <c r="V19" s="124">
        <f>+U19/K19*100</f>
        <v>6.1447811447811551</v>
      </c>
      <c r="W19" s="111"/>
      <c r="X19" s="111"/>
    </row>
    <row r="20" spans="2:83" ht="18" customHeight="1">
      <c r="B20" s="38" t="s">
        <v>111</v>
      </c>
      <c r="C20" s="145">
        <v>14.8</v>
      </c>
      <c r="D20" s="139">
        <v>13.6</v>
      </c>
      <c r="E20" s="139">
        <v>13.4</v>
      </c>
      <c r="F20" s="139">
        <v>16.600000000000001</v>
      </c>
      <c r="G20" s="139">
        <v>14.7</v>
      </c>
      <c r="H20" s="139">
        <v>15.6</v>
      </c>
      <c r="I20" s="140">
        <v>17.100000000000001</v>
      </c>
      <c r="J20" s="140">
        <v>13</v>
      </c>
      <c r="K20" s="140">
        <f>SUM(C20:J20)</f>
        <v>118.79999999999998</v>
      </c>
      <c r="L20" s="145">
        <f>+[1]PP!L51</f>
        <v>15.5</v>
      </c>
      <c r="M20" s="145">
        <f>+[1]PP!M51</f>
        <v>14.5</v>
      </c>
      <c r="N20" s="145">
        <f>+[1]PP!N51</f>
        <v>17.2</v>
      </c>
      <c r="O20" s="145">
        <f>+[1]PP!O51</f>
        <v>14.1</v>
      </c>
      <c r="P20" s="145">
        <f>+[1]PP!P51</f>
        <v>13.6</v>
      </c>
      <c r="Q20" s="145">
        <f>+[1]PP!Q51</f>
        <v>18</v>
      </c>
      <c r="R20" s="145">
        <f>+[1]PP!R51</f>
        <v>18.100000000000001</v>
      </c>
      <c r="S20" s="145">
        <f>+[1]PP!S51</f>
        <v>15.1</v>
      </c>
      <c r="T20" s="139">
        <f>SUM(L20:S20)</f>
        <v>126.1</v>
      </c>
      <c r="U20" s="139">
        <f t="shared" si="1"/>
        <v>7.3000000000000114</v>
      </c>
      <c r="V20" s="139">
        <f>+U20/K20*100</f>
        <v>6.1447811447811551</v>
      </c>
      <c r="W20" s="111"/>
      <c r="X20" s="111"/>
    </row>
    <row r="21" spans="2:83" ht="18" customHeight="1">
      <c r="B21" s="186" t="s">
        <v>112</v>
      </c>
      <c r="C21" s="187">
        <v>323.2</v>
      </c>
      <c r="D21" s="187">
        <v>308</v>
      </c>
      <c r="E21" s="187">
        <v>1067.5</v>
      </c>
      <c r="F21" s="187">
        <v>1180.4000000000001</v>
      </c>
      <c r="G21" s="187">
        <v>764.9</v>
      </c>
      <c r="H21" s="187">
        <v>303</v>
      </c>
      <c r="I21" s="187">
        <v>616.79999999999995</v>
      </c>
      <c r="J21" s="187">
        <v>883.9</v>
      </c>
      <c r="K21" s="140">
        <f>SUM(C21:J21)</f>
        <v>5447.7</v>
      </c>
      <c r="L21" s="187">
        <f>+[1]PP!L55</f>
        <v>313.60000000000002</v>
      </c>
      <c r="M21" s="187">
        <f>+[1]PP!M55</f>
        <v>352.4</v>
      </c>
      <c r="N21" s="187">
        <f>+[1]PP!N55</f>
        <v>988.1</v>
      </c>
      <c r="O21" s="187">
        <f>+[1]PP!O55</f>
        <v>329.6</v>
      </c>
      <c r="P21" s="187">
        <f>+[1]PP!P55</f>
        <v>328.5</v>
      </c>
      <c r="Q21" s="187">
        <f>+[1]PP!Q55</f>
        <v>1196.0999999999999</v>
      </c>
      <c r="R21" s="187">
        <f>+[1]PP!R55</f>
        <v>382</v>
      </c>
      <c r="S21" s="187">
        <f>+[1]PP!S55</f>
        <v>331</v>
      </c>
      <c r="T21" s="173">
        <f>SUM(L21:S21)</f>
        <v>4221.2999999999993</v>
      </c>
      <c r="U21" s="173">
        <f t="shared" si="1"/>
        <v>-1226.4000000000005</v>
      </c>
      <c r="V21" s="124">
        <f>+U21/K21*100</f>
        <v>-22.512252877361099</v>
      </c>
      <c r="W21" s="111"/>
      <c r="X21" s="111"/>
    </row>
    <row r="22" spans="2:83" ht="18" customHeight="1">
      <c r="B22" s="188" t="s">
        <v>113</v>
      </c>
      <c r="C22" s="47">
        <f t="shared" ref="C22:D22" si="9">+C23</f>
        <v>17347.900000000001</v>
      </c>
      <c r="D22" s="47">
        <f t="shared" si="9"/>
        <v>0</v>
      </c>
      <c r="E22" s="47">
        <v>14.3</v>
      </c>
      <c r="F22" s="47">
        <v>0</v>
      </c>
      <c r="G22" s="47">
        <v>0</v>
      </c>
      <c r="H22" s="47">
        <f>+H23</f>
        <v>1086.2</v>
      </c>
      <c r="I22" s="47">
        <f>+I23</f>
        <v>27939.9</v>
      </c>
      <c r="J22" s="47">
        <f>+J23</f>
        <v>500</v>
      </c>
      <c r="K22" s="122">
        <f>SUM(C22:J22)</f>
        <v>46888.3</v>
      </c>
      <c r="L22" s="47">
        <f>+L23</f>
        <v>0</v>
      </c>
      <c r="M22" s="124">
        <f t="shared" ref="M22:S22" si="10">+M23</f>
        <v>0</v>
      </c>
      <c r="N22" s="124">
        <f t="shared" si="10"/>
        <v>0</v>
      </c>
      <c r="O22" s="124">
        <f t="shared" si="10"/>
        <v>0</v>
      </c>
      <c r="P22" s="124">
        <f t="shared" si="10"/>
        <v>0</v>
      </c>
      <c r="Q22" s="124">
        <f t="shared" si="10"/>
        <v>0</v>
      </c>
      <c r="R22" s="124">
        <f t="shared" si="10"/>
        <v>0</v>
      </c>
      <c r="S22" s="124">
        <f t="shared" si="10"/>
        <v>0</v>
      </c>
      <c r="T22" s="124">
        <f>+T23</f>
        <v>0</v>
      </c>
      <c r="U22" s="124">
        <f t="shared" si="1"/>
        <v>-46888.3</v>
      </c>
      <c r="V22" s="124">
        <v>0</v>
      </c>
      <c r="W22" s="111"/>
      <c r="X22" s="111"/>
    </row>
    <row r="23" spans="2:83" s="106" customFormat="1" ht="16.5" customHeight="1">
      <c r="B23" s="189" t="s">
        <v>114</v>
      </c>
      <c r="C23" s="190">
        <f>SUM(C24:C26)</f>
        <v>17347.900000000001</v>
      </c>
      <c r="D23" s="190">
        <f t="shared" ref="D23:H23" si="11">SUM(D24:D26)</f>
        <v>0</v>
      </c>
      <c r="E23" s="190">
        <f t="shared" si="11"/>
        <v>14.3</v>
      </c>
      <c r="F23" s="190">
        <f t="shared" si="11"/>
        <v>0</v>
      </c>
      <c r="G23" s="190">
        <f t="shared" si="11"/>
        <v>0</v>
      </c>
      <c r="H23" s="190">
        <f t="shared" si="11"/>
        <v>1086.2</v>
      </c>
      <c r="I23" s="190">
        <f>SUM(I24:I26)</f>
        <v>27939.9</v>
      </c>
      <c r="J23" s="190">
        <f>SUM(J24:J26)</f>
        <v>500</v>
      </c>
      <c r="K23" s="190">
        <f>SUM(K26:K26)</f>
        <v>45788.100000000006</v>
      </c>
      <c r="L23" s="190">
        <f t="shared" ref="L23:S23" si="12">SUM(L26:L26)</f>
        <v>0</v>
      </c>
      <c r="M23" s="190">
        <f t="shared" si="12"/>
        <v>0</v>
      </c>
      <c r="N23" s="190">
        <f t="shared" si="12"/>
        <v>0</v>
      </c>
      <c r="O23" s="190">
        <f t="shared" si="12"/>
        <v>0</v>
      </c>
      <c r="P23" s="190">
        <f t="shared" si="12"/>
        <v>0</v>
      </c>
      <c r="Q23" s="190">
        <f t="shared" si="12"/>
        <v>0</v>
      </c>
      <c r="R23" s="190">
        <f t="shared" si="12"/>
        <v>0</v>
      </c>
      <c r="S23" s="190">
        <f t="shared" si="12"/>
        <v>0</v>
      </c>
      <c r="T23" s="191">
        <f>SUM(T26:T26)</f>
        <v>0</v>
      </c>
      <c r="U23" s="191">
        <f t="shared" si="1"/>
        <v>-45788.100000000006</v>
      </c>
      <c r="V23" s="124">
        <v>0</v>
      </c>
      <c r="W23" s="111"/>
      <c r="X23" s="111"/>
    </row>
    <row r="24" spans="2:83" s="106" customFormat="1" ht="16.5" customHeight="1">
      <c r="B24" s="192" t="s">
        <v>115</v>
      </c>
      <c r="C24" s="193">
        <v>0</v>
      </c>
      <c r="D24" s="193">
        <v>0</v>
      </c>
      <c r="E24" s="193">
        <v>14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40">
        <f>SUM(C24:J24)</f>
        <v>14</v>
      </c>
      <c r="L24" s="145">
        <v>0</v>
      </c>
      <c r="M24" s="194">
        <v>0</v>
      </c>
      <c r="N24" s="194">
        <v>0</v>
      </c>
      <c r="O24" s="194">
        <v>0</v>
      </c>
      <c r="P24" s="194">
        <v>0</v>
      </c>
      <c r="Q24" s="194">
        <v>0</v>
      </c>
      <c r="R24" s="194">
        <v>0</v>
      </c>
      <c r="S24" s="194">
        <v>0</v>
      </c>
      <c r="T24" s="194">
        <f>SUM(L24:S24)</f>
        <v>0</v>
      </c>
      <c r="U24" s="194">
        <f t="shared" si="1"/>
        <v>-14</v>
      </c>
      <c r="V24" s="195">
        <v>0</v>
      </c>
      <c r="W24" s="111"/>
      <c r="X24" s="111"/>
    </row>
    <row r="25" spans="2:83" s="106" customFormat="1" ht="16.5" customHeight="1">
      <c r="B25" s="192" t="s">
        <v>116</v>
      </c>
      <c r="C25" s="193">
        <f>+[1]PP!C60</f>
        <v>0</v>
      </c>
      <c r="D25" s="193">
        <f>+[1]PP!D60</f>
        <v>0</v>
      </c>
      <c r="E25" s="193">
        <f>+[1]PP!E60</f>
        <v>0</v>
      </c>
      <c r="F25" s="193">
        <f>+[1]PP!F60</f>
        <v>0</v>
      </c>
      <c r="G25" s="193">
        <f>+[1]PP!G60</f>
        <v>0</v>
      </c>
      <c r="H25" s="193">
        <f>+[1]PP!H60</f>
        <v>1086.2</v>
      </c>
      <c r="I25" s="193">
        <f>+[1]PP!I60</f>
        <v>0</v>
      </c>
      <c r="J25" s="193">
        <f>+[1]PP!J60</f>
        <v>0</v>
      </c>
      <c r="K25" s="140">
        <f>SUM(C25:J25)</f>
        <v>1086.2</v>
      </c>
      <c r="L25" s="145">
        <v>0</v>
      </c>
      <c r="M25" s="194">
        <v>0</v>
      </c>
      <c r="N25" s="194">
        <v>0</v>
      </c>
      <c r="O25" s="194">
        <v>0</v>
      </c>
      <c r="P25" s="194">
        <v>0</v>
      </c>
      <c r="Q25" s="194">
        <v>0</v>
      </c>
      <c r="R25" s="194">
        <v>0</v>
      </c>
      <c r="S25" s="194">
        <v>0</v>
      </c>
      <c r="T25" s="194">
        <v>0</v>
      </c>
      <c r="U25" s="194">
        <f t="shared" si="1"/>
        <v>-1086.2</v>
      </c>
      <c r="V25" s="195"/>
      <c r="W25" s="111"/>
      <c r="X25" s="111"/>
    </row>
    <row r="26" spans="2:83" s="108" customFormat="1" ht="15" customHeight="1">
      <c r="B26" s="196" t="s">
        <v>117</v>
      </c>
      <c r="C26" s="193">
        <v>17347.900000000001</v>
      </c>
      <c r="D26" s="194">
        <v>0</v>
      </c>
      <c r="E26" s="194">
        <v>0.3</v>
      </c>
      <c r="F26" s="194">
        <v>0</v>
      </c>
      <c r="G26" s="194">
        <v>0</v>
      </c>
      <c r="H26" s="194">
        <v>0</v>
      </c>
      <c r="I26" s="194">
        <v>27939.9</v>
      </c>
      <c r="J26" s="194">
        <v>500</v>
      </c>
      <c r="K26" s="140">
        <f>SUM(C26:J26)</f>
        <v>45788.100000000006</v>
      </c>
      <c r="L26" s="145">
        <v>0</v>
      </c>
      <c r="M26" s="194">
        <v>0</v>
      </c>
      <c r="N26" s="194">
        <v>0</v>
      </c>
      <c r="O26" s="194">
        <v>0</v>
      </c>
      <c r="P26" s="194">
        <v>0</v>
      </c>
      <c r="Q26" s="194">
        <v>0</v>
      </c>
      <c r="R26" s="194">
        <v>0</v>
      </c>
      <c r="S26" s="194">
        <v>0</v>
      </c>
      <c r="T26" s="194">
        <f>SUM(L26:S26)</f>
        <v>0</v>
      </c>
      <c r="U26" s="194">
        <f t="shared" si="1"/>
        <v>-45788.100000000006</v>
      </c>
      <c r="V26" s="195">
        <v>0</v>
      </c>
      <c r="W26" s="111"/>
      <c r="X26" s="111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2:83" ht="18" customHeight="1">
      <c r="B27" s="188" t="s">
        <v>118</v>
      </c>
      <c r="C27" s="47">
        <f t="shared" ref="C27:J27" si="13">+C28+C36</f>
        <v>251.7</v>
      </c>
      <c r="D27" s="47">
        <f t="shared" si="13"/>
        <v>220.9</v>
      </c>
      <c r="E27" s="47">
        <f t="shared" si="13"/>
        <v>206.9</v>
      </c>
      <c r="F27" s="47">
        <f t="shared" si="13"/>
        <v>230.4</v>
      </c>
      <c r="G27" s="47">
        <f t="shared" si="13"/>
        <v>224.2</v>
      </c>
      <c r="H27" s="47">
        <f t="shared" si="13"/>
        <v>205.1</v>
      </c>
      <c r="I27" s="47">
        <f t="shared" si="13"/>
        <v>280</v>
      </c>
      <c r="J27" s="47">
        <f t="shared" si="13"/>
        <v>238.10000000000002</v>
      </c>
      <c r="K27" s="47">
        <f>+K28+K36</f>
        <v>1857.3</v>
      </c>
      <c r="L27" s="47">
        <f>+L28+L36</f>
        <v>240</v>
      </c>
      <c r="M27" s="47">
        <f t="shared" ref="M27:S27" si="14">+M28+M36</f>
        <v>182.7</v>
      </c>
      <c r="N27" s="47">
        <f t="shared" si="14"/>
        <v>206.1</v>
      </c>
      <c r="O27" s="47">
        <f t="shared" si="14"/>
        <v>200.9</v>
      </c>
      <c r="P27" s="47">
        <f t="shared" si="14"/>
        <v>195.2</v>
      </c>
      <c r="Q27" s="47">
        <f t="shared" si="14"/>
        <v>177.3</v>
      </c>
      <c r="R27" s="47">
        <f t="shared" si="14"/>
        <v>198.60000000000002</v>
      </c>
      <c r="S27" s="47">
        <f t="shared" si="14"/>
        <v>186</v>
      </c>
      <c r="T27" s="47">
        <f>+T28+T36</f>
        <v>1586.8000000000002</v>
      </c>
      <c r="U27" s="124">
        <f t="shared" si="1"/>
        <v>-270.49999999999977</v>
      </c>
      <c r="V27" s="124">
        <f>+U27/K27*100</f>
        <v>-14.564152264039185</v>
      </c>
      <c r="W27" s="111"/>
      <c r="X27" s="111"/>
    </row>
    <row r="28" spans="2:83" ht="18" customHeight="1">
      <c r="B28" s="180" t="s">
        <v>56</v>
      </c>
      <c r="C28" s="47">
        <f t="shared" ref="C28:J28" si="15">+C29+C33</f>
        <v>84.3</v>
      </c>
      <c r="D28" s="47">
        <f t="shared" si="15"/>
        <v>91.1</v>
      </c>
      <c r="E28" s="47">
        <f t="shared" si="15"/>
        <v>93.100000000000009</v>
      </c>
      <c r="F28" s="47">
        <f t="shared" si="15"/>
        <v>98.5</v>
      </c>
      <c r="G28" s="47">
        <f t="shared" si="15"/>
        <v>99.4</v>
      </c>
      <c r="H28" s="47">
        <f t="shared" si="15"/>
        <v>88.3</v>
      </c>
      <c r="I28" s="47">
        <f t="shared" si="15"/>
        <v>88.3</v>
      </c>
      <c r="J28" s="47">
        <f t="shared" si="15"/>
        <v>102.2</v>
      </c>
      <c r="K28" s="47">
        <f>+K29+K33</f>
        <v>745.19999999999982</v>
      </c>
      <c r="L28" s="47">
        <f t="shared" ref="L28:S28" si="16">+L29+L33</f>
        <v>107.9</v>
      </c>
      <c r="M28" s="124">
        <f t="shared" si="16"/>
        <v>88.600000000000009</v>
      </c>
      <c r="N28" s="124">
        <f t="shared" si="16"/>
        <v>91.699999999999989</v>
      </c>
      <c r="O28" s="124">
        <f t="shared" si="16"/>
        <v>97</v>
      </c>
      <c r="P28" s="124">
        <f t="shared" si="16"/>
        <v>102.8</v>
      </c>
      <c r="Q28" s="124">
        <f t="shared" si="16"/>
        <v>77.900000000000006</v>
      </c>
      <c r="R28" s="124">
        <f t="shared" si="16"/>
        <v>80.900000000000006</v>
      </c>
      <c r="S28" s="124">
        <f t="shared" si="16"/>
        <v>91.8</v>
      </c>
      <c r="T28" s="124">
        <f>+T29+T33</f>
        <v>738.6</v>
      </c>
      <c r="U28" s="124">
        <f t="shared" si="1"/>
        <v>-6.5999999999997954</v>
      </c>
      <c r="V28" s="124">
        <f>+U28/K28*100</f>
        <v>-0.88566827697259753</v>
      </c>
      <c r="W28" s="111"/>
      <c r="X28" s="111"/>
    </row>
    <row r="29" spans="2:83" ht="18" customHeight="1">
      <c r="B29" s="197" t="s">
        <v>57</v>
      </c>
      <c r="C29" s="124">
        <f t="shared" ref="C29:J29" si="17">+C30+C32</f>
        <v>73.8</v>
      </c>
      <c r="D29" s="124">
        <f t="shared" si="17"/>
        <v>86.6</v>
      </c>
      <c r="E29" s="124">
        <f t="shared" si="17"/>
        <v>86.2</v>
      </c>
      <c r="F29" s="124">
        <f t="shared" si="17"/>
        <v>90.8</v>
      </c>
      <c r="G29" s="124">
        <f t="shared" si="17"/>
        <v>92.7</v>
      </c>
      <c r="H29" s="124">
        <f t="shared" si="17"/>
        <v>80.599999999999994</v>
      </c>
      <c r="I29" s="124">
        <f t="shared" si="17"/>
        <v>79.8</v>
      </c>
      <c r="J29" s="124">
        <f t="shared" si="17"/>
        <v>94.3</v>
      </c>
      <c r="K29" s="124">
        <f>+K30+K32</f>
        <v>684.79999999999984</v>
      </c>
      <c r="L29" s="124">
        <f t="shared" ref="L29:S29" si="18">+L30+L32</f>
        <v>98.2</v>
      </c>
      <c r="M29" s="124">
        <f t="shared" si="18"/>
        <v>81.400000000000006</v>
      </c>
      <c r="N29" s="124">
        <f t="shared" si="18"/>
        <v>83.6</v>
      </c>
      <c r="O29" s="124">
        <f t="shared" si="18"/>
        <v>75.599999999999994</v>
      </c>
      <c r="P29" s="124">
        <f t="shared" si="18"/>
        <v>82</v>
      </c>
      <c r="Q29" s="124">
        <f t="shared" si="18"/>
        <v>70.400000000000006</v>
      </c>
      <c r="R29" s="124">
        <f t="shared" si="18"/>
        <v>73.900000000000006</v>
      </c>
      <c r="S29" s="124">
        <f t="shared" si="18"/>
        <v>73.099999999999994</v>
      </c>
      <c r="T29" s="124">
        <f>+T30+T32</f>
        <v>638.20000000000005</v>
      </c>
      <c r="U29" s="124">
        <f t="shared" si="1"/>
        <v>-46.599999999999795</v>
      </c>
      <c r="V29" s="124">
        <f>+U29/K29*100</f>
        <v>-6.8049065420560471</v>
      </c>
      <c r="W29" s="111"/>
      <c r="X29" s="111"/>
    </row>
    <row r="30" spans="2:83" s="43" customFormat="1" ht="18" customHeight="1">
      <c r="B30" s="198" t="s">
        <v>119</v>
      </c>
      <c r="C30" s="199">
        <f t="shared" ref="C30" si="19">SUM(C31:C32)</f>
        <v>73.8</v>
      </c>
      <c r="D30" s="199">
        <f t="shared" ref="D30:J30" si="20">SUM(D31:D32)</f>
        <v>86.6</v>
      </c>
      <c r="E30" s="199">
        <f t="shared" si="20"/>
        <v>86.2</v>
      </c>
      <c r="F30" s="199">
        <f t="shared" si="20"/>
        <v>90.8</v>
      </c>
      <c r="G30" s="199">
        <f t="shared" si="20"/>
        <v>92.7</v>
      </c>
      <c r="H30" s="199">
        <f t="shared" si="20"/>
        <v>80.599999999999994</v>
      </c>
      <c r="I30" s="199">
        <f t="shared" si="20"/>
        <v>79.8</v>
      </c>
      <c r="J30" s="199">
        <f t="shared" si="20"/>
        <v>94.3</v>
      </c>
      <c r="K30" s="199">
        <f>SUM(K31:K32)</f>
        <v>684.79999999999984</v>
      </c>
      <c r="L30" s="199">
        <f t="shared" ref="L30:S30" si="21">SUM(L31:L32)</f>
        <v>98.2</v>
      </c>
      <c r="M30" s="199">
        <f t="shared" si="21"/>
        <v>81.400000000000006</v>
      </c>
      <c r="N30" s="199">
        <f t="shared" si="21"/>
        <v>83.6</v>
      </c>
      <c r="O30" s="199">
        <f t="shared" si="21"/>
        <v>75.599999999999994</v>
      </c>
      <c r="P30" s="199">
        <f t="shared" si="21"/>
        <v>82</v>
      </c>
      <c r="Q30" s="199">
        <f t="shared" si="21"/>
        <v>70.400000000000006</v>
      </c>
      <c r="R30" s="199">
        <f t="shared" si="21"/>
        <v>73.900000000000006</v>
      </c>
      <c r="S30" s="199">
        <f t="shared" si="21"/>
        <v>73.099999999999994</v>
      </c>
      <c r="T30" s="199">
        <f>SUM(T31:T32)</f>
        <v>638.20000000000005</v>
      </c>
      <c r="U30" s="200">
        <f t="shared" si="1"/>
        <v>-46.599999999999795</v>
      </c>
      <c r="V30" s="201">
        <f>+U30/K30*100</f>
        <v>-6.8049065420560471</v>
      </c>
      <c r="W30" s="111"/>
      <c r="X30" s="111"/>
    </row>
    <row r="31" spans="2:83" ht="18" customHeight="1">
      <c r="B31" s="202" t="s">
        <v>120</v>
      </c>
      <c r="C31" s="183">
        <v>73.8</v>
      </c>
      <c r="D31" s="183">
        <v>86.6</v>
      </c>
      <c r="E31" s="183">
        <v>86.2</v>
      </c>
      <c r="F31" s="183">
        <v>90.8</v>
      </c>
      <c r="G31" s="183">
        <v>92.7</v>
      </c>
      <c r="H31" s="183">
        <v>80.599999999999994</v>
      </c>
      <c r="I31" s="184">
        <v>79.8</v>
      </c>
      <c r="J31" s="184">
        <v>94.3</v>
      </c>
      <c r="K31" s="140">
        <f>SUM(C31:J31)</f>
        <v>684.79999999999984</v>
      </c>
      <c r="L31" s="183">
        <f>+[1]PP!L66</f>
        <v>98.2</v>
      </c>
      <c r="M31" s="183">
        <f>+[1]PP!M66</f>
        <v>81.400000000000006</v>
      </c>
      <c r="N31" s="183">
        <f>+[1]PP!N66</f>
        <v>83.6</v>
      </c>
      <c r="O31" s="183">
        <f>+[1]PP!O66</f>
        <v>75.599999999999994</v>
      </c>
      <c r="P31" s="183">
        <f>+[1]PP!P66</f>
        <v>82</v>
      </c>
      <c r="Q31" s="183">
        <f>+[1]PP!Q66</f>
        <v>70.400000000000006</v>
      </c>
      <c r="R31" s="183">
        <f>+[1]PP!R66</f>
        <v>73.900000000000006</v>
      </c>
      <c r="S31" s="183">
        <f>+[1]PP!S66</f>
        <v>73.099999999999994</v>
      </c>
      <c r="T31" s="139">
        <f>SUM(L31:S31)</f>
        <v>638.20000000000005</v>
      </c>
      <c r="U31" s="203">
        <f t="shared" si="1"/>
        <v>-46.599999999999795</v>
      </c>
      <c r="V31" s="203">
        <f>+U31/K31*100</f>
        <v>-6.8049065420560471</v>
      </c>
      <c r="W31" s="111"/>
      <c r="X31" s="111"/>
    </row>
    <row r="32" spans="2:83" ht="18" customHeight="1">
      <c r="B32" s="204" t="s">
        <v>121</v>
      </c>
      <c r="C32" s="145">
        <v>0</v>
      </c>
      <c r="D32" s="139">
        <v>0</v>
      </c>
      <c r="E32" s="139">
        <v>0</v>
      </c>
      <c r="F32" s="139">
        <v>0</v>
      </c>
      <c r="G32" s="139">
        <v>0</v>
      </c>
      <c r="H32" s="139">
        <v>0</v>
      </c>
      <c r="I32" s="139">
        <v>0</v>
      </c>
      <c r="J32" s="139">
        <v>0</v>
      </c>
      <c r="K32" s="140">
        <f>SUM(C32:J32)</f>
        <v>0</v>
      </c>
      <c r="L32" s="145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139">
        <v>0</v>
      </c>
      <c r="S32" s="139">
        <v>0</v>
      </c>
      <c r="T32" s="139">
        <f>SUM(L32:S32)</f>
        <v>0</v>
      </c>
      <c r="U32" s="205">
        <f t="shared" si="1"/>
        <v>0</v>
      </c>
      <c r="V32" s="203">
        <v>0</v>
      </c>
      <c r="W32" s="111"/>
      <c r="X32" s="111"/>
    </row>
    <row r="33" spans="2:24" s="108" customFormat="1" ht="18" customHeight="1">
      <c r="B33" s="206" t="s">
        <v>58</v>
      </c>
      <c r="C33" s="47">
        <f t="shared" ref="C33:S33" si="22">SUM(C34:C35)</f>
        <v>10.5</v>
      </c>
      <c r="D33" s="47">
        <f t="shared" si="22"/>
        <v>4.5</v>
      </c>
      <c r="E33" s="47">
        <f t="shared" si="22"/>
        <v>6.9</v>
      </c>
      <c r="F33" s="47">
        <f t="shared" si="22"/>
        <v>7.7</v>
      </c>
      <c r="G33" s="47">
        <f t="shared" si="22"/>
        <v>6.7</v>
      </c>
      <c r="H33" s="47">
        <f t="shared" si="22"/>
        <v>7.7</v>
      </c>
      <c r="I33" s="47">
        <f t="shared" si="22"/>
        <v>8.5</v>
      </c>
      <c r="J33" s="47">
        <f t="shared" si="22"/>
        <v>7.9</v>
      </c>
      <c r="K33" s="47">
        <f>SUM(K34:K35)</f>
        <v>60.4</v>
      </c>
      <c r="L33" s="47">
        <f t="shared" si="22"/>
        <v>9.6999999999999993</v>
      </c>
      <c r="M33" s="47">
        <f t="shared" si="22"/>
        <v>7.2</v>
      </c>
      <c r="N33" s="47">
        <f t="shared" si="22"/>
        <v>8.1</v>
      </c>
      <c r="O33" s="47">
        <f t="shared" si="22"/>
        <v>21.4</v>
      </c>
      <c r="P33" s="47">
        <f t="shared" si="22"/>
        <v>20.8</v>
      </c>
      <c r="Q33" s="47">
        <f t="shared" si="22"/>
        <v>7.5</v>
      </c>
      <c r="R33" s="47">
        <f t="shared" si="22"/>
        <v>7</v>
      </c>
      <c r="S33" s="47">
        <f t="shared" si="22"/>
        <v>18.7</v>
      </c>
      <c r="T33" s="47">
        <f>SUM(T34:T35)</f>
        <v>100.4</v>
      </c>
      <c r="U33" s="47">
        <f t="shared" si="1"/>
        <v>40.000000000000007</v>
      </c>
      <c r="V33" s="47">
        <f>+U33/K33*100</f>
        <v>66.225165562913929</v>
      </c>
      <c r="W33" s="111"/>
      <c r="X33" s="111"/>
    </row>
    <row r="34" spans="2:24" s="108" customFormat="1" ht="18" customHeight="1">
      <c r="B34" s="207" t="s">
        <v>122</v>
      </c>
      <c r="C34" s="145">
        <v>10.5</v>
      </c>
      <c r="D34" s="145">
        <v>4.5</v>
      </c>
      <c r="E34" s="145">
        <v>6.9</v>
      </c>
      <c r="F34" s="145">
        <v>7.7</v>
      </c>
      <c r="G34" s="145">
        <v>6.7</v>
      </c>
      <c r="H34" s="145">
        <v>7.7</v>
      </c>
      <c r="I34" s="34">
        <v>8.5</v>
      </c>
      <c r="J34" s="34">
        <v>7.9</v>
      </c>
      <c r="K34" s="34">
        <f>SUM(C34:J34)</f>
        <v>60.4</v>
      </c>
      <c r="L34" s="145">
        <f>+[1]PP!L71</f>
        <v>9.6999999999999993</v>
      </c>
      <c r="M34" s="145">
        <f>+[1]PP!M71</f>
        <v>7.2</v>
      </c>
      <c r="N34" s="145">
        <f>+[1]PP!N71</f>
        <v>8.1</v>
      </c>
      <c r="O34" s="145">
        <f>+[1]PP!O71</f>
        <v>21.4</v>
      </c>
      <c r="P34" s="145">
        <f>+[1]PP!P71</f>
        <v>20.8</v>
      </c>
      <c r="Q34" s="145">
        <f>+[1]PP!Q71</f>
        <v>7.5</v>
      </c>
      <c r="R34" s="145">
        <f>+[1]PP!R71</f>
        <v>7</v>
      </c>
      <c r="S34" s="145">
        <f>+[1]PP!S71</f>
        <v>18.7</v>
      </c>
      <c r="T34" s="145">
        <f>SUM(L34:S34)</f>
        <v>100.4</v>
      </c>
      <c r="U34" s="145">
        <f t="shared" si="1"/>
        <v>40.000000000000007</v>
      </c>
      <c r="V34" s="145">
        <f>+U34/K34*100</f>
        <v>66.225165562913929</v>
      </c>
      <c r="W34" s="111"/>
      <c r="X34" s="111"/>
    </row>
    <row r="35" spans="2:24" s="108" customFormat="1" ht="18" customHeight="1">
      <c r="B35" s="207" t="s">
        <v>32</v>
      </c>
      <c r="C35" s="145">
        <v>0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34">
        <f>SUM(C35:J35)</f>
        <v>0</v>
      </c>
      <c r="L35" s="145">
        <v>0</v>
      </c>
      <c r="M35" s="145">
        <v>0</v>
      </c>
      <c r="N35" s="145">
        <v>0</v>
      </c>
      <c r="O35" s="145">
        <v>0</v>
      </c>
      <c r="P35" s="145">
        <v>0</v>
      </c>
      <c r="Q35" s="145">
        <v>0</v>
      </c>
      <c r="R35" s="145">
        <v>0</v>
      </c>
      <c r="S35" s="145">
        <v>0</v>
      </c>
      <c r="T35" s="145">
        <f>SUM(L35:S35)</f>
        <v>0</v>
      </c>
      <c r="U35" s="145">
        <f t="shared" si="1"/>
        <v>0</v>
      </c>
      <c r="V35" s="208">
        <v>0</v>
      </c>
      <c r="W35" s="111"/>
      <c r="X35" s="111"/>
    </row>
    <row r="36" spans="2:24" ht="18" customHeight="1">
      <c r="B36" s="197" t="s">
        <v>59</v>
      </c>
      <c r="C36" s="47">
        <f t="shared" ref="C36:S36" si="23">+C37+C38</f>
        <v>167.4</v>
      </c>
      <c r="D36" s="47">
        <f t="shared" si="23"/>
        <v>129.80000000000001</v>
      </c>
      <c r="E36" s="47">
        <f t="shared" si="23"/>
        <v>113.8</v>
      </c>
      <c r="F36" s="47">
        <f t="shared" si="23"/>
        <v>131.9</v>
      </c>
      <c r="G36" s="47">
        <f t="shared" si="23"/>
        <v>124.8</v>
      </c>
      <c r="H36" s="47">
        <f t="shared" si="23"/>
        <v>116.8</v>
      </c>
      <c r="I36" s="47">
        <f t="shared" si="23"/>
        <v>191.7</v>
      </c>
      <c r="J36" s="47">
        <f t="shared" si="23"/>
        <v>135.9</v>
      </c>
      <c r="K36" s="47">
        <f>+K37+K38</f>
        <v>1112.1000000000001</v>
      </c>
      <c r="L36" s="47">
        <f t="shared" si="23"/>
        <v>132.1</v>
      </c>
      <c r="M36" s="124">
        <f t="shared" si="23"/>
        <v>94.1</v>
      </c>
      <c r="N36" s="124">
        <f t="shared" si="23"/>
        <v>114.4</v>
      </c>
      <c r="O36" s="124">
        <f t="shared" si="23"/>
        <v>103.9</v>
      </c>
      <c r="P36" s="124">
        <f t="shared" si="23"/>
        <v>92.4</v>
      </c>
      <c r="Q36" s="124">
        <f t="shared" si="23"/>
        <v>99.4</v>
      </c>
      <c r="R36" s="124">
        <f t="shared" si="23"/>
        <v>117.7</v>
      </c>
      <c r="S36" s="124">
        <f t="shared" si="23"/>
        <v>94.2</v>
      </c>
      <c r="T36" s="124">
        <f>+T37+T38</f>
        <v>848.2</v>
      </c>
      <c r="U36" s="124">
        <f t="shared" si="1"/>
        <v>-263.90000000000009</v>
      </c>
      <c r="V36" s="124">
        <f>+U36/K36*100</f>
        <v>-23.729880406438276</v>
      </c>
      <c r="W36" s="111"/>
      <c r="X36" s="111"/>
    </row>
    <row r="37" spans="2:24" ht="18" customHeight="1">
      <c r="B37" s="204" t="s">
        <v>123</v>
      </c>
      <c r="C37" s="145">
        <v>167.4</v>
      </c>
      <c r="D37" s="139">
        <v>129.80000000000001</v>
      </c>
      <c r="E37" s="139">
        <v>113.8</v>
      </c>
      <c r="F37" s="139">
        <v>131.9</v>
      </c>
      <c r="G37" s="139">
        <v>124.8</v>
      </c>
      <c r="H37" s="139">
        <v>116.8</v>
      </c>
      <c r="I37" s="140">
        <v>191.7</v>
      </c>
      <c r="J37" s="140">
        <v>135.9</v>
      </c>
      <c r="K37" s="140">
        <f>SUM(C37:J37)</f>
        <v>1112.1000000000001</v>
      </c>
      <c r="L37" s="145">
        <f>+[1]PP!L76</f>
        <v>132.1</v>
      </c>
      <c r="M37" s="145">
        <f>+[1]PP!M76</f>
        <v>94.1</v>
      </c>
      <c r="N37" s="139">
        <f>+[1]PP!N76</f>
        <v>114.4</v>
      </c>
      <c r="O37" s="139">
        <f>+[1]PP!O76</f>
        <v>103.9</v>
      </c>
      <c r="P37" s="139">
        <f>+[1]PP!P76</f>
        <v>92.4</v>
      </c>
      <c r="Q37" s="139">
        <f>+[1]PP!Q76</f>
        <v>99.4</v>
      </c>
      <c r="R37" s="139">
        <f>+[1]PP!R76</f>
        <v>117.7</v>
      </c>
      <c r="S37" s="139">
        <f>+[1]PP!S76</f>
        <v>94.2</v>
      </c>
      <c r="T37" s="139">
        <f>SUM(L37:S37)</f>
        <v>848.2</v>
      </c>
      <c r="U37" s="139">
        <f t="shared" si="1"/>
        <v>-263.90000000000009</v>
      </c>
      <c r="V37" s="139">
        <f>+U37/K37*100</f>
        <v>-23.729880406438276</v>
      </c>
      <c r="W37" s="111"/>
      <c r="X37" s="111"/>
    </row>
    <row r="38" spans="2:24" ht="18" customHeight="1">
      <c r="B38" s="204" t="s">
        <v>32</v>
      </c>
      <c r="C38" s="145">
        <v>0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40">
        <f>SUM(C38:J38)</f>
        <v>0</v>
      </c>
      <c r="L38" s="145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39">
        <v>0</v>
      </c>
      <c r="S38" s="139">
        <v>0</v>
      </c>
      <c r="T38" s="139">
        <f>SUM(L38:S38)</f>
        <v>0</v>
      </c>
      <c r="U38" s="185">
        <f t="shared" si="1"/>
        <v>0</v>
      </c>
      <c r="V38" s="195">
        <v>0</v>
      </c>
      <c r="W38" s="111"/>
      <c r="X38" s="111"/>
    </row>
    <row r="39" spans="2:24" ht="18" customHeight="1">
      <c r="B39" s="188" t="s">
        <v>124</v>
      </c>
      <c r="C39" s="47">
        <f t="shared" ref="C39:S39" si="24">+C40+C46+C47</f>
        <v>58.8</v>
      </c>
      <c r="D39" s="47">
        <f t="shared" si="24"/>
        <v>46.2</v>
      </c>
      <c r="E39" s="47">
        <f t="shared" si="24"/>
        <v>42.8</v>
      </c>
      <c r="F39" s="47">
        <f t="shared" si="24"/>
        <v>53.1</v>
      </c>
      <c r="G39" s="47">
        <f t="shared" si="24"/>
        <v>61.7</v>
      </c>
      <c r="H39" s="47">
        <f>+H40+H46+H47</f>
        <v>78</v>
      </c>
      <c r="I39" s="47">
        <f t="shared" ref="I39" si="25">+I40+I46+I47</f>
        <v>56.7</v>
      </c>
      <c r="J39" s="47">
        <f t="shared" si="24"/>
        <v>9380</v>
      </c>
      <c r="K39" s="47">
        <f>+K40+K46+K47</f>
        <v>9777.3000000000011</v>
      </c>
      <c r="L39" s="47">
        <f t="shared" si="24"/>
        <v>158.5</v>
      </c>
      <c r="M39" s="124">
        <f t="shared" si="24"/>
        <v>25.1</v>
      </c>
      <c r="N39" s="124">
        <f t="shared" si="24"/>
        <v>303.40000000000003</v>
      </c>
      <c r="O39" s="124">
        <f t="shared" si="24"/>
        <v>685.5</v>
      </c>
      <c r="P39" s="124">
        <f t="shared" si="24"/>
        <v>37.799999999999997</v>
      </c>
      <c r="Q39" s="124">
        <f t="shared" si="24"/>
        <v>17.2</v>
      </c>
      <c r="R39" s="124">
        <f t="shared" si="24"/>
        <v>9924</v>
      </c>
      <c r="S39" s="124">
        <f t="shared" si="24"/>
        <v>34.799999999999997</v>
      </c>
      <c r="T39" s="124">
        <f>+T40+T46+T47</f>
        <v>11186.3</v>
      </c>
      <c r="U39" s="124">
        <f t="shared" si="1"/>
        <v>1408.9999999999982</v>
      </c>
      <c r="V39" s="124">
        <f>+U39/K39*100</f>
        <v>14.410931443240957</v>
      </c>
      <c r="W39" s="111"/>
      <c r="X39" s="111"/>
    </row>
    <row r="40" spans="2:24" ht="18" customHeight="1">
      <c r="B40" s="175" t="s">
        <v>125</v>
      </c>
      <c r="C40" s="124">
        <f>+C41+C44</f>
        <v>58.8</v>
      </c>
      <c r="D40" s="124">
        <f t="shared" ref="D40:S40" si="26">+D41+D44</f>
        <v>46.2</v>
      </c>
      <c r="E40" s="124">
        <f t="shared" si="26"/>
        <v>42.8</v>
      </c>
      <c r="F40" s="124">
        <f t="shared" si="26"/>
        <v>53.1</v>
      </c>
      <c r="G40" s="124">
        <f t="shared" si="26"/>
        <v>61.7</v>
      </c>
      <c r="H40" s="124">
        <f t="shared" si="26"/>
        <v>78</v>
      </c>
      <c r="I40" s="124">
        <f t="shared" si="26"/>
        <v>56.6</v>
      </c>
      <c r="J40" s="124">
        <f t="shared" si="26"/>
        <v>8872.2999999999993</v>
      </c>
      <c r="K40" s="124">
        <f>+K41+K44</f>
        <v>9269.5</v>
      </c>
      <c r="L40" s="124">
        <f t="shared" si="26"/>
        <v>158.4</v>
      </c>
      <c r="M40" s="124">
        <f t="shared" si="26"/>
        <v>25.1</v>
      </c>
      <c r="N40" s="124">
        <f t="shared" si="26"/>
        <v>30.1</v>
      </c>
      <c r="O40" s="124">
        <f t="shared" si="26"/>
        <v>30</v>
      </c>
      <c r="P40" s="124">
        <f t="shared" si="26"/>
        <v>37.799999999999997</v>
      </c>
      <c r="Q40" s="124">
        <f t="shared" si="26"/>
        <v>17.2</v>
      </c>
      <c r="R40" s="124">
        <f t="shared" si="26"/>
        <v>9924</v>
      </c>
      <c r="S40" s="124">
        <f t="shared" si="26"/>
        <v>34.799999999999997</v>
      </c>
      <c r="T40" s="124">
        <f>+T41+T44</f>
        <v>10257.4</v>
      </c>
      <c r="U40" s="124">
        <f t="shared" si="1"/>
        <v>987.89999999999964</v>
      </c>
      <c r="V40" s="124">
        <f>+U40/K40*100</f>
        <v>10.657532768757751</v>
      </c>
      <c r="W40" s="111"/>
      <c r="X40" s="111"/>
    </row>
    <row r="41" spans="2:24" ht="18" customHeight="1">
      <c r="B41" s="209" t="s">
        <v>126</v>
      </c>
      <c r="C41" s="47">
        <f t="shared" ref="C41" si="27">SUM(C42:C43)</f>
        <v>0</v>
      </c>
      <c r="D41" s="47">
        <f t="shared" ref="D41:J41" si="28">SUM(D42:D43)</f>
        <v>0</v>
      </c>
      <c r="E41" s="47">
        <f t="shared" si="28"/>
        <v>0</v>
      </c>
      <c r="F41" s="47">
        <f t="shared" si="28"/>
        <v>0</v>
      </c>
      <c r="G41" s="47">
        <f t="shared" si="28"/>
        <v>0</v>
      </c>
      <c r="H41" s="47">
        <f t="shared" si="28"/>
        <v>0</v>
      </c>
      <c r="I41" s="47">
        <f t="shared" si="28"/>
        <v>0</v>
      </c>
      <c r="J41" s="47">
        <f t="shared" si="28"/>
        <v>8820</v>
      </c>
      <c r="K41" s="47">
        <f>SUM(K42:K43)</f>
        <v>8820</v>
      </c>
      <c r="L41" s="47">
        <f t="shared" ref="L41:S41" si="29">SUM(L42:L43)</f>
        <v>0</v>
      </c>
      <c r="M41" s="124">
        <f t="shared" si="29"/>
        <v>0</v>
      </c>
      <c r="N41" s="124">
        <f t="shared" si="29"/>
        <v>0</v>
      </c>
      <c r="O41" s="124">
        <f t="shared" si="29"/>
        <v>0</v>
      </c>
      <c r="P41" s="124">
        <f t="shared" si="29"/>
        <v>0</v>
      </c>
      <c r="Q41" s="124">
        <f t="shared" si="29"/>
        <v>0</v>
      </c>
      <c r="R41" s="124">
        <f t="shared" si="29"/>
        <v>9923.9</v>
      </c>
      <c r="S41" s="124">
        <f t="shared" si="29"/>
        <v>0</v>
      </c>
      <c r="T41" s="124">
        <f>SUM(T42:T43)</f>
        <v>9923.9</v>
      </c>
      <c r="U41" s="124">
        <f t="shared" si="1"/>
        <v>1103.8999999999996</v>
      </c>
      <c r="V41" s="210">
        <v>0</v>
      </c>
      <c r="W41" s="111"/>
      <c r="X41" s="111"/>
    </row>
    <row r="42" spans="2:24" ht="18" customHeight="1">
      <c r="B42" s="211" t="s">
        <v>127</v>
      </c>
      <c r="C42" s="145">
        <v>0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8820</v>
      </c>
      <c r="K42" s="140">
        <f>SUM(C42:J42)</f>
        <v>8820</v>
      </c>
      <c r="L42" s="145">
        <v>0</v>
      </c>
      <c r="M42" s="139">
        <v>0</v>
      </c>
      <c r="N42" s="139">
        <v>0</v>
      </c>
      <c r="O42" s="139">
        <v>0</v>
      </c>
      <c r="P42" s="139">
        <v>0</v>
      </c>
      <c r="Q42" s="139">
        <v>0</v>
      </c>
      <c r="R42" s="139">
        <f>+[1]PP!R84</f>
        <v>9923.9</v>
      </c>
      <c r="S42" s="139">
        <f>+[1]PP!S84</f>
        <v>0</v>
      </c>
      <c r="T42" s="139">
        <f>SUM(L42:S42)</f>
        <v>9923.9</v>
      </c>
      <c r="U42" s="139">
        <f t="shared" si="1"/>
        <v>1103.8999999999996</v>
      </c>
      <c r="V42" s="212">
        <v>0</v>
      </c>
      <c r="W42" s="111"/>
      <c r="X42" s="111"/>
    </row>
    <row r="43" spans="2:24" ht="18" customHeight="1">
      <c r="B43" s="211" t="s">
        <v>128</v>
      </c>
      <c r="C43" s="145">
        <v>0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0">
        <f>SUM(C43:J43)</f>
        <v>0</v>
      </c>
      <c r="L43" s="145">
        <v>0</v>
      </c>
      <c r="M43" s="145">
        <v>0</v>
      </c>
      <c r="N43" s="145">
        <v>0</v>
      </c>
      <c r="O43" s="145">
        <v>0</v>
      </c>
      <c r="P43" s="145">
        <v>0</v>
      </c>
      <c r="Q43" s="145">
        <v>0</v>
      </c>
      <c r="R43" s="145">
        <v>0</v>
      </c>
      <c r="S43" s="145">
        <v>0</v>
      </c>
      <c r="T43" s="139">
        <f>SUM(L43:S43)</f>
        <v>0</v>
      </c>
      <c r="U43" s="139">
        <f t="shared" si="1"/>
        <v>0</v>
      </c>
      <c r="V43" s="195">
        <v>0</v>
      </c>
      <c r="W43" s="111"/>
      <c r="X43" s="111"/>
    </row>
    <row r="44" spans="2:24" ht="18" customHeight="1">
      <c r="B44" s="180" t="s">
        <v>129</v>
      </c>
      <c r="C44" s="47">
        <f t="shared" ref="C44:S44" si="30">SUM(C45:C45)</f>
        <v>58.8</v>
      </c>
      <c r="D44" s="47">
        <f t="shared" si="30"/>
        <v>46.2</v>
      </c>
      <c r="E44" s="47">
        <f t="shared" si="30"/>
        <v>42.8</v>
      </c>
      <c r="F44" s="47">
        <f t="shared" si="30"/>
        <v>53.1</v>
      </c>
      <c r="G44" s="47">
        <f t="shared" si="30"/>
        <v>61.7</v>
      </c>
      <c r="H44" s="47">
        <f t="shared" si="30"/>
        <v>78</v>
      </c>
      <c r="I44" s="47">
        <f t="shared" si="30"/>
        <v>56.6</v>
      </c>
      <c r="J44" s="47">
        <f t="shared" si="30"/>
        <v>52.3</v>
      </c>
      <c r="K44" s="47">
        <f>SUM(K45:K45)</f>
        <v>449.50000000000006</v>
      </c>
      <c r="L44" s="47">
        <f t="shared" si="30"/>
        <v>158.4</v>
      </c>
      <c r="M44" s="124">
        <f t="shared" si="30"/>
        <v>25.1</v>
      </c>
      <c r="N44" s="124">
        <f t="shared" si="30"/>
        <v>30.1</v>
      </c>
      <c r="O44" s="124">
        <f t="shared" si="30"/>
        <v>30</v>
      </c>
      <c r="P44" s="124">
        <f t="shared" si="30"/>
        <v>37.799999999999997</v>
      </c>
      <c r="Q44" s="124">
        <f t="shared" si="30"/>
        <v>17.2</v>
      </c>
      <c r="R44" s="124">
        <f t="shared" si="30"/>
        <v>0.1</v>
      </c>
      <c r="S44" s="124">
        <f t="shared" si="30"/>
        <v>34.799999999999997</v>
      </c>
      <c r="T44" s="124">
        <f>SUM(T45:T45)</f>
        <v>333.5</v>
      </c>
      <c r="U44" s="124">
        <f t="shared" si="1"/>
        <v>-116.00000000000006</v>
      </c>
      <c r="V44" s="124">
        <f>+U44/K44*100</f>
        <v>-25.806451612903235</v>
      </c>
      <c r="W44" s="111"/>
      <c r="X44" s="111"/>
    </row>
    <row r="45" spans="2:24" ht="18" customHeight="1">
      <c r="B45" s="211" t="s">
        <v>130</v>
      </c>
      <c r="C45" s="213">
        <v>58.8</v>
      </c>
      <c r="D45" s="214">
        <v>46.2</v>
      </c>
      <c r="E45" s="214">
        <v>42.8</v>
      </c>
      <c r="F45" s="214">
        <v>53.1</v>
      </c>
      <c r="G45" s="214">
        <v>61.7</v>
      </c>
      <c r="H45" s="214">
        <v>78</v>
      </c>
      <c r="I45" s="215">
        <v>56.6</v>
      </c>
      <c r="J45" s="215">
        <v>52.3</v>
      </c>
      <c r="K45" s="140">
        <f>SUM(C45:J45)</f>
        <v>449.50000000000006</v>
      </c>
      <c r="L45" s="213">
        <f>+[1]PP!L85</f>
        <v>158.4</v>
      </c>
      <c r="M45" s="213">
        <f>+[1]PP!M85</f>
        <v>25.1</v>
      </c>
      <c r="N45" s="213">
        <f>+[1]PP!N85</f>
        <v>30.1</v>
      </c>
      <c r="O45" s="213">
        <f>+[1]PP!O85</f>
        <v>30</v>
      </c>
      <c r="P45" s="213">
        <f>+[1]PP!P85</f>
        <v>37.799999999999997</v>
      </c>
      <c r="Q45" s="213">
        <f>+[1]PP!Q85</f>
        <v>17.2</v>
      </c>
      <c r="R45" s="213">
        <f>+[1]PP!R85</f>
        <v>0.1</v>
      </c>
      <c r="S45" s="213">
        <f>+[1]PP!S85</f>
        <v>34.799999999999997</v>
      </c>
      <c r="T45" s="214">
        <f>SUM(L45:S45)</f>
        <v>333.5</v>
      </c>
      <c r="U45" s="214">
        <f t="shared" si="1"/>
        <v>-116.00000000000006</v>
      </c>
      <c r="V45" s="139">
        <f>+U45/K45*100</f>
        <v>-25.806451612903235</v>
      </c>
      <c r="W45" s="111"/>
      <c r="X45" s="111"/>
    </row>
    <row r="46" spans="2:24" ht="18" customHeight="1">
      <c r="B46" s="175" t="s">
        <v>66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  <c r="H46" s="216">
        <v>0</v>
      </c>
      <c r="I46" s="216">
        <v>0.1</v>
      </c>
      <c r="J46" s="216">
        <v>0</v>
      </c>
      <c r="K46" s="122">
        <f>SUM(C46:J46)</f>
        <v>0.1</v>
      </c>
      <c r="L46" s="216">
        <v>0.1</v>
      </c>
      <c r="M46" s="216">
        <v>0</v>
      </c>
      <c r="N46" s="216">
        <v>0</v>
      </c>
      <c r="O46" s="216">
        <v>0</v>
      </c>
      <c r="P46" s="216">
        <v>0</v>
      </c>
      <c r="Q46" s="216">
        <v>0</v>
      </c>
      <c r="R46" s="216">
        <v>0</v>
      </c>
      <c r="S46" s="216">
        <v>0</v>
      </c>
      <c r="T46" s="200">
        <f>SUM(L46:S46)</f>
        <v>0.1</v>
      </c>
      <c r="U46" s="200">
        <f t="shared" si="1"/>
        <v>0</v>
      </c>
      <c r="V46" s="124">
        <v>0</v>
      </c>
      <c r="W46" s="111"/>
      <c r="X46" s="111"/>
    </row>
    <row r="47" spans="2:24" ht="18" customHeight="1">
      <c r="B47" s="175" t="s">
        <v>67</v>
      </c>
      <c r="C47" s="47">
        <f t="shared" ref="C47:S47" si="31">+C48+C49</f>
        <v>0</v>
      </c>
      <c r="D47" s="47">
        <f t="shared" si="31"/>
        <v>0</v>
      </c>
      <c r="E47" s="47">
        <f t="shared" si="31"/>
        <v>0</v>
      </c>
      <c r="F47" s="47">
        <f t="shared" si="31"/>
        <v>0</v>
      </c>
      <c r="G47" s="47">
        <f t="shared" si="31"/>
        <v>0</v>
      </c>
      <c r="H47" s="47">
        <f t="shared" si="31"/>
        <v>0</v>
      </c>
      <c r="I47" s="47">
        <f t="shared" si="31"/>
        <v>0</v>
      </c>
      <c r="J47" s="47">
        <f t="shared" si="31"/>
        <v>507.7</v>
      </c>
      <c r="K47" s="47">
        <f>+K48+K49</f>
        <v>507.7</v>
      </c>
      <c r="L47" s="47">
        <f t="shared" si="31"/>
        <v>0</v>
      </c>
      <c r="M47" s="47">
        <f t="shared" si="31"/>
        <v>0</v>
      </c>
      <c r="N47" s="47">
        <f t="shared" si="31"/>
        <v>273.3</v>
      </c>
      <c r="O47" s="47">
        <f t="shared" si="31"/>
        <v>655.5</v>
      </c>
      <c r="P47" s="47">
        <f t="shared" si="31"/>
        <v>0</v>
      </c>
      <c r="Q47" s="47">
        <f t="shared" si="31"/>
        <v>0</v>
      </c>
      <c r="R47" s="47">
        <f t="shared" si="31"/>
        <v>0</v>
      </c>
      <c r="S47" s="47">
        <f t="shared" si="31"/>
        <v>0</v>
      </c>
      <c r="T47" s="200">
        <f>SUM(L47:S47)</f>
        <v>928.8</v>
      </c>
      <c r="U47" s="47">
        <f t="shared" si="1"/>
        <v>421.09999999999997</v>
      </c>
      <c r="V47" s="124">
        <v>0</v>
      </c>
      <c r="W47" s="111"/>
      <c r="X47" s="111"/>
    </row>
    <row r="48" spans="2:24" ht="18" customHeight="1">
      <c r="B48" s="217" t="s">
        <v>131</v>
      </c>
      <c r="C48" s="145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</v>
      </c>
      <c r="K48" s="140">
        <f>SUM(C48:J48)</f>
        <v>0</v>
      </c>
      <c r="L48" s="145">
        <f>+[1]PP!L92</f>
        <v>0</v>
      </c>
      <c r="M48" s="145">
        <f>+[1]PP!L92</f>
        <v>0</v>
      </c>
      <c r="N48" s="145">
        <f>+[1]PP!N92</f>
        <v>0</v>
      </c>
      <c r="O48" s="145">
        <f>+[1]PP!O92</f>
        <v>0</v>
      </c>
      <c r="P48" s="145">
        <f>+[1]PP!P92</f>
        <v>0</v>
      </c>
      <c r="Q48" s="145">
        <f>+[1]PP!Q92</f>
        <v>0</v>
      </c>
      <c r="R48" s="145">
        <f>+[1]PP!R92</f>
        <v>0</v>
      </c>
      <c r="S48" s="145">
        <f>+[1]PP!S92</f>
        <v>0</v>
      </c>
      <c r="T48" s="200">
        <f>SUM(L48:S48)</f>
        <v>0</v>
      </c>
      <c r="U48" s="139">
        <f t="shared" si="1"/>
        <v>0</v>
      </c>
      <c r="V48" s="139">
        <v>0</v>
      </c>
      <c r="W48" s="111"/>
      <c r="X48" s="111"/>
    </row>
    <row r="49" spans="2:24" ht="18" customHeight="1">
      <c r="B49" s="217" t="s">
        <v>32</v>
      </c>
      <c r="C49" s="218">
        <v>0</v>
      </c>
      <c r="D49" s="218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507.7</v>
      </c>
      <c r="K49" s="140">
        <f>SUM(C49:J49)</f>
        <v>507.7</v>
      </c>
      <c r="L49" s="218">
        <v>0</v>
      </c>
      <c r="M49" s="218">
        <v>0</v>
      </c>
      <c r="N49" s="218">
        <v>273.3</v>
      </c>
      <c r="O49" s="218">
        <v>655.5</v>
      </c>
      <c r="P49" s="218">
        <v>0</v>
      </c>
      <c r="Q49" s="218">
        <v>0</v>
      </c>
      <c r="R49" s="218">
        <v>0</v>
      </c>
      <c r="S49" s="218">
        <v>0</v>
      </c>
      <c r="T49" s="200">
        <f>SUM(L49:S49)</f>
        <v>928.8</v>
      </c>
      <c r="U49" s="139">
        <f t="shared" si="1"/>
        <v>421.09999999999997</v>
      </c>
      <c r="V49" s="139">
        <v>0</v>
      </c>
      <c r="W49" s="111"/>
      <c r="X49" s="111"/>
    </row>
    <row r="50" spans="2:24" ht="18" customHeight="1">
      <c r="B50" s="188" t="s">
        <v>132</v>
      </c>
      <c r="C50" s="47">
        <f t="shared" ref="C50:J50" si="32">+C51+C54</f>
        <v>877.5</v>
      </c>
      <c r="D50" s="47">
        <f t="shared" si="32"/>
        <v>0</v>
      </c>
      <c r="E50" s="47">
        <f t="shared" si="32"/>
        <v>1782.8</v>
      </c>
      <c r="F50" s="47">
        <f t="shared" si="32"/>
        <v>0</v>
      </c>
      <c r="G50" s="47">
        <f t="shared" si="32"/>
        <v>0</v>
      </c>
      <c r="H50" s="47">
        <f t="shared" si="32"/>
        <v>0</v>
      </c>
      <c r="I50" s="47">
        <f t="shared" si="32"/>
        <v>0</v>
      </c>
      <c r="J50" s="47">
        <f t="shared" si="32"/>
        <v>37.5</v>
      </c>
      <c r="K50" s="47">
        <f>+K51+K54</f>
        <v>2697.8</v>
      </c>
      <c r="L50" s="47">
        <f t="shared" ref="L50:S50" si="33">+L51+L54</f>
        <v>0</v>
      </c>
      <c r="M50" s="124">
        <f t="shared" si="33"/>
        <v>31.3</v>
      </c>
      <c r="N50" s="124">
        <f t="shared" si="33"/>
        <v>3.8</v>
      </c>
      <c r="O50" s="124">
        <f t="shared" si="33"/>
        <v>0</v>
      </c>
      <c r="P50" s="124">
        <f t="shared" si="33"/>
        <v>0</v>
      </c>
      <c r="Q50" s="124">
        <f t="shared" si="33"/>
        <v>26.5</v>
      </c>
      <c r="R50" s="124">
        <f t="shared" si="33"/>
        <v>0</v>
      </c>
      <c r="S50" s="124">
        <f t="shared" si="33"/>
        <v>0</v>
      </c>
      <c r="T50" s="124">
        <f>+T51+T54</f>
        <v>61.6</v>
      </c>
      <c r="U50" s="124">
        <f t="shared" si="1"/>
        <v>-2636.2000000000003</v>
      </c>
      <c r="V50" s="124">
        <f>+U50/K50*100</f>
        <v>-97.716658017644008</v>
      </c>
      <c r="W50" s="111"/>
      <c r="X50" s="111"/>
    </row>
    <row r="51" spans="2:24" ht="18" customHeight="1">
      <c r="B51" s="219" t="s">
        <v>133</v>
      </c>
      <c r="C51" s="220">
        <f>+C52+C53</f>
        <v>0</v>
      </c>
      <c r="D51" s="220">
        <f t="shared" ref="D51:J51" si="34">+D52+D53</f>
        <v>0</v>
      </c>
      <c r="E51" s="220">
        <f t="shared" si="34"/>
        <v>17.8</v>
      </c>
      <c r="F51" s="220">
        <f t="shared" si="34"/>
        <v>0</v>
      </c>
      <c r="G51" s="220">
        <f t="shared" si="34"/>
        <v>0</v>
      </c>
      <c r="H51" s="220">
        <f t="shared" si="34"/>
        <v>0</v>
      </c>
      <c r="I51" s="220">
        <f t="shared" si="34"/>
        <v>0</v>
      </c>
      <c r="J51" s="220">
        <f t="shared" si="34"/>
        <v>37.5</v>
      </c>
      <c r="K51" s="220">
        <f>+K52+K53</f>
        <v>55.3</v>
      </c>
      <c r="L51" s="220">
        <f t="shared" ref="L51:S51" si="35">+L52+L53</f>
        <v>0</v>
      </c>
      <c r="M51" s="221">
        <f t="shared" si="35"/>
        <v>31.3</v>
      </c>
      <c r="N51" s="221">
        <f t="shared" si="35"/>
        <v>3.8</v>
      </c>
      <c r="O51" s="221">
        <f t="shared" si="35"/>
        <v>0</v>
      </c>
      <c r="P51" s="221">
        <f t="shared" si="35"/>
        <v>0</v>
      </c>
      <c r="Q51" s="221">
        <f t="shared" si="35"/>
        <v>26.5</v>
      </c>
      <c r="R51" s="221">
        <f t="shared" si="35"/>
        <v>0</v>
      </c>
      <c r="S51" s="221">
        <f t="shared" si="35"/>
        <v>0</v>
      </c>
      <c r="T51" s="221">
        <f>+T52+T53</f>
        <v>61.6</v>
      </c>
      <c r="U51" s="221">
        <f t="shared" si="1"/>
        <v>6.3000000000000043</v>
      </c>
      <c r="V51" s="221">
        <f t="shared" ref="V51:V54" si="36">+U51/K51*100</f>
        <v>11.392405063291147</v>
      </c>
      <c r="W51" s="111"/>
      <c r="X51" s="111"/>
    </row>
    <row r="52" spans="2:24" ht="18" customHeight="1">
      <c r="B52" s="222" t="s">
        <v>134</v>
      </c>
      <c r="C52" s="145">
        <v>0</v>
      </c>
      <c r="D52" s="139">
        <v>0</v>
      </c>
      <c r="E52" s="139">
        <v>17.8</v>
      </c>
      <c r="F52" s="139">
        <v>0</v>
      </c>
      <c r="G52" s="139">
        <v>0</v>
      </c>
      <c r="H52" s="139">
        <v>0</v>
      </c>
      <c r="I52" s="139">
        <v>0</v>
      </c>
      <c r="J52" s="139">
        <v>37.5</v>
      </c>
      <c r="K52" s="140">
        <f>SUM(C52:J52)</f>
        <v>55.3</v>
      </c>
      <c r="L52" s="145">
        <f>+[1]PP!L96</f>
        <v>0</v>
      </c>
      <c r="M52" s="139">
        <v>31.3</v>
      </c>
      <c r="N52" s="139">
        <f>+[1]PP!N96</f>
        <v>3.8</v>
      </c>
      <c r="O52" s="139">
        <f>+[1]PP!O96</f>
        <v>0</v>
      </c>
      <c r="P52" s="139">
        <f>+[1]PP!P96</f>
        <v>0</v>
      </c>
      <c r="Q52" s="139">
        <f>+[1]PP!Q96</f>
        <v>26.5</v>
      </c>
      <c r="R52" s="139">
        <f>+[1]PP!R96</f>
        <v>0</v>
      </c>
      <c r="S52" s="139">
        <f>+[1]PP!S96</f>
        <v>0</v>
      </c>
      <c r="T52" s="139">
        <f>SUM(L52:S52)</f>
        <v>61.6</v>
      </c>
      <c r="U52" s="139">
        <f t="shared" si="1"/>
        <v>6.3000000000000043</v>
      </c>
      <c r="V52" s="139">
        <f t="shared" si="36"/>
        <v>11.392405063291147</v>
      </c>
      <c r="W52" s="111"/>
      <c r="X52" s="111"/>
    </row>
    <row r="53" spans="2:24" ht="18" customHeight="1">
      <c r="B53" s="222" t="s">
        <v>135</v>
      </c>
      <c r="C53" s="145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40">
        <f>SUM(C53:J53)</f>
        <v>0</v>
      </c>
      <c r="L53" s="145">
        <f>+[1]PP!L97</f>
        <v>0</v>
      </c>
      <c r="M53" s="139">
        <f>+[1]PP!L97</f>
        <v>0</v>
      </c>
      <c r="N53" s="139">
        <f>+[1]PP!N97</f>
        <v>0</v>
      </c>
      <c r="O53" s="139">
        <f>+[1]PP!O97</f>
        <v>0</v>
      </c>
      <c r="P53" s="139">
        <f>+[1]PP!P97</f>
        <v>0</v>
      </c>
      <c r="Q53" s="139">
        <f>+[1]PP!Q97</f>
        <v>0</v>
      </c>
      <c r="R53" s="139">
        <f>+[1]PP!R97</f>
        <v>0</v>
      </c>
      <c r="S53" s="139">
        <f>+[1]PP!S97</f>
        <v>0</v>
      </c>
      <c r="T53" s="139">
        <f>SUM(L53:S53)</f>
        <v>0</v>
      </c>
      <c r="U53" s="139">
        <f t="shared" si="1"/>
        <v>0</v>
      </c>
      <c r="V53" s="195">
        <v>0</v>
      </c>
      <c r="W53" s="111"/>
      <c r="X53" s="111"/>
    </row>
    <row r="54" spans="2:24" ht="18" customHeight="1">
      <c r="B54" s="223" t="s">
        <v>136</v>
      </c>
      <c r="C54" s="145">
        <v>877.5</v>
      </c>
      <c r="D54" s="139">
        <v>0</v>
      </c>
      <c r="E54" s="139">
        <v>1765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40">
        <f>SUM(C54:J54)</f>
        <v>2642.5</v>
      </c>
      <c r="L54" s="145">
        <f>+[1]PP!L98</f>
        <v>0</v>
      </c>
      <c r="M54" s="139">
        <f>+[1]PP!L98</f>
        <v>0</v>
      </c>
      <c r="N54" s="139">
        <f>+[1]PP!N98</f>
        <v>0</v>
      </c>
      <c r="O54" s="139">
        <f>+[1]PP!O98</f>
        <v>0</v>
      </c>
      <c r="P54" s="139">
        <f>+[1]PP!P98</f>
        <v>0</v>
      </c>
      <c r="Q54" s="139">
        <f>+[1]PP!Q98</f>
        <v>0</v>
      </c>
      <c r="R54" s="139">
        <f>+[1]PP!R98</f>
        <v>0</v>
      </c>
      <c r="S54" s="139">
        <f>+[1]PP!S98</f>
        <v>0</v>
      </c>
      <c r="T54" s="139">
        <f>SUM(L54:S54)</f>
        <v>0</v>
      </c>
      <c r="U54" s="139">
        <f t="shared" si="1"/>
        <v>-2642.5</v>
      </c>
      <c r="V54" s="139">
        <f t="shared" si="36"/>
        <v>-100</v>
      </c>
      <c r="W54" s="111"/>
      <c r="X54" s="111"/>
    </row>
    <row r="55" spans="2:24" ht="21" customHeight="1">
      <c r="B55" s="224" t="s">
        <v>137</v>
      </c>
      <c r="C55" s="225">
        <f t="shared" ref="C55:P55" si="37">+C50+C8</f>
        <v>18906.7</v>
      </c>
      <c r="D55" s="225">
        <f t="shared" si="37"/>
        <v>692.9</v>
      </c>
      <c r="E55" s="225">
        <f t="shared" si="37"/>
        <v>3265.3999999999996</v>
      </c>
      <c r="F55" s="225">
        <f t="shared" si="37"/>
        <v>1554.8000000000002</v>
      </c>
      <c r="G55" s="225">
        <f t="shared" si="37"/>
        <v>1117.8</v>
      </c>
      <c r="H55" s="225">
        <f t="shared" si="37"/>
        <v>1891.1</v>
      </c>
      <c r="I55" s="225">
        <f t="shared" si="37"/>
        <v>28956.9</v>
      </c>
      <c r="J55" s="225">
        <f t="shared" si="37"/>
        <v>11095.6</v>
      </c>
      <c r="K55" s="225">
        <f>+K50+K8</f>
        <v>67481.200000000012</v>
      </c>
      <c r="L55" s="225">
        <f t="shared" si="37"/>
        <v>740.1</v>
      </c>
      <c r="M55" s="225">
        <f t="shared" si="37"/>
        <v>615.6</v>
      </c>
      <c r="N55" s="225">
        <f t="shared" si="37"/>
        <v>1600.9</v>
      </c>
      <c r="O55" s="225">
        <f t="shared" si="37"/>
        <v>1309.4000000000001</v>
      </c>
      <c r="P55" s="225">
        <f t="shared" si="37"/>
        <v>589.5</v>
      </c>
      <c r="Q55" s="225">
        <f>+Q50+Q8</f>
        <v>1509.6999999999998</v>
      </c>
      <c r="R55" s="225">
        <f>+R50+R8</f>
        <v>10569.5</v>
      </c>
      <c r="S55" s="225">
        <f>+S50+S8</f>
        <v>635</v>
      </c>
      <c r="T55" s="225">
        <f>+T50+T8</f>
        <v>17569.699999999997</v>
      </c>
      <c r="U55" s="225">
        <f t="shared" si="1"/>
        <v>-49911.500000000015</v>
      </c>
      <c r="V55" s="226">
        <f>+U55/K55*100</f>
        <v>-73.963563185005611</v>
      </c>
      <c r="W55" s="111"/>
      <c r="X55" s="111"/>
    </row>
    <row r="56" spans="2:24" ht="18" customHeight="1">
      <c r="B56" s="174" t="s">
        <v>138</v>
      </c>
      <c r="C56" s="47">
        <v>92</v>
      </c>
      <c r="D56" s="47">
        <v>30.2</v>
      </c>
      <c r="E56" s="47">
        <v>39.4</v>
      </c>
      <c r="F56" s="47">
        <v>14.8</v>
      </c>
      <c r="G56" s="47">
        <v>107.3</v>
      </c>
      <c r="H56" s="47">
        <v>0.8</v>
      </c>
      <c r="I56" s="31">
        <v>133.5</v>
      </c>
      <c r="J56" s="31">
        <v>20.7</v>
      </c>
      <c r="K56" s="122">
        <f>SUM(C56:J56)</f>
        <v>438.7</v>
      </c>
      <c r="L56" s="47">
        <f>+[1]PP!L100</f>
        <v>319.5</v>
      </c>
      <c r="M56" s="47">
        <f>+[1]PP!M100</f>
        <v>4.3</v>
      </c>
      <c r="N56" s="47">
        <f>+[1]PP!N100</f>
        <v>59.7</v>
      </c>
      <c r="O56" s="47">
        <f>+[1]PP!O100</f>
        <v>14.4</v>
      </c>
      <c r="P56" s="47">
        <f>+[1]PP!P100</f>
        <v>0</v>
      </c>
      <c r="Q56" s="47">
        <f>+[1]PP!Q100</f>
        <v>24.9</v>
      </c>
      <c r="R56" s="47">
        <f>+[1]PP!R100</f>
        <v>14.5</v>
      </c>
      <c r="S56" s="47">
        <f>+[1]PP!S100</f>
        <v>0.8</v>
      </c>
      <c r="T56" s="124">
        <f>SUM(L56:S56)</f>
        <v>438.09999999999997</v>
      </c>
      <c r="U56" s="124">
        <f t="shared" si="1"/>
        <v>-0.60000000000002274</v>
      </c>
      <c r="V56" s="122">
        <f>+U56/K56*100</f>
        <v>-0.13676772281742028</v>
      </c>
      <c r="W56" s="111"/>
      <c r="X56" s="111"/>
    </row>
    <row r="57" spans="2:24" ht="18" customHeight="1">
      <c r="B57" s="174" t="s">
        <v>139</v>
      </c>
      <c r="C57" s="227">
        <f t="shared" ref="C57:S57" si="38">+C61+C58+C73</f>
        <v>67.3</v>
      </c>
      <c r="D57" s="227">
        <f t="shared" si="38"/>
        <v>54497.9</v>
      </c>
      <c r="E57" s="227">
        <f t="shared" si="38"/>
        <v>16165.300000000001</v>
      </c>
      <c r="F57" s="227">
        <f t="shared" si="38"/>
        <v>19349.800000000003</v>
      </c>
      <c r="G57" s="227">
        <f t="shared" si="38"/>
        <v>41041.4</v>
      </c>
      <c r="H57" s="227">
        <f t="shared" si="38"/>
        <v>176.5</v>
      </c>
      <c r="I57" s="227">
        <f t="shared" si="38"/>
        <v>120011.1</v>
      </c>
      <c r="J57" s="227">
        <f t="shared" si="38"/>
        <v>5230.8999999999996</v>
      </c>
      <c r="K57" s="227">
        <f>+K61+K58+K73</f>
        <v>256540.19999999998</v>
      </c>
      <c r="L57" s="227">
        <f t="shared" si="38"/>
        <v>15893.5</v>
      </c>
      <c r="M57" s="227">
        <f t="shared" si="38"/>
        <v>167826</v>
      </c>
      <c r="N57" s="228">
        <f t="shared" si="38"/>
        <v>4826.8999999999996</v>
      </c>
      <c r="O57" s="228">
        <f t="shared" si="38"/>
        <v>25623.399999999998</v>
      </c>
      <c r="P57" s="228">
        <f t="shared" si="38"/>
        <v>1392.7</v>
      </c>
      <c r="Q57" s="228">
        <f t="shared" si="38"/>
        <v>2414.5</v>
      </c>
      <c r="R57" s="228">
        <f t="shared" si="38"/>
        <v>25331.200000000001</v>
      </c>
      <c r="S57" s="228">
        <f t="shared" si="38"/>
        <v>722.1</v>
      </c>
      <c r="T57" s="228">
        <f>+T61+T58+T73</f>
        <v>244030.29999999996</v>
      </c>
      <c r="U57" s="228">
        <f t="shared" si="1"/>
        <v>-12509.900000000023</v>
      </c>
      <c r="V57" s="229">
        <f>+U57/K57*100</f>
        <v>-4.8763897432059471</v>
      </c>
      <c r="W57" s="111"/>
      <c r="X57" s="111"/>
    </row>
    <row r="58" spans="2:24" ht="18" customHeight="1">
      <c r="B58" s="230" t="s">
        <v>140</v>
      </c>
      <c r="C58" s="231">
        <f>+C60+C59</f>
        <v>0</v>
      </c>
      <c r="D58" s="231">
        <f t="shared" ref="D58:U58" si="39">+D60+D59</f>
        <v>59.9</v>
      </c>
      <c r="E58" s="231">
        <f t="shared" si="39"/>
        <v>0</v>
      </c>
      <c r="F58" s="231">
        <f t="shared" si="39"/>
        <v>123.9</v>
      </c>
      <c r="G58" s="231">
        <f t="shared" si="39"/>
        <v>0</v>
      </c>
      <c r="H58" s="231">
        <f t="shared" si="39"/>
        <v>0</v>
      </c>
      <c r="I58" s="231">
        <f t="shared" si="39"/>
        <v>125.5</v>
      </c>
      <c r="J58" s="231">
        <f t="shared" si="39"/>
        <v>53.5</v>
      </c>
      <c r="K58" s="231">
        <f>+K60+K59</f>
        <v>362.8</v>
      </c>
      <c r="L58" s="231">
        <f t="shared" si="39"/>
        <v>24.9</v>
      </c>
      <c r="M58" s="231">
        <f t="shared" si="39"/>
        <v>6213.6</v>
      </c>
      <c r="N58" s="231">
        <f t="shared" si="39"/>
        <v>0</v>
      </c>
      <c r="O58" s="231">
        <f t="shared" si="39"/>
        <v>0</v>
      </c>
      <c r="P58" s="231">
        <f t="shared" si="39"/>
        <v>120.2</v>
      </c>
      <c r="Q58" s="231">
        <f t="shared" si="39"/>
        <v>1903.2</v>
      </c>
      <c r="R58" s="231">
        <f t="shared" si="39"/>
        <v>1287</v>
      </c>
      <c r="S58" s="231">
        <f t="shared" si="39"/>
        <v>0</v>
      </c>
      <c r="T58" s="231">
        <f>+T60+T59</f>
        <v>9548.9000000000015</v>
      </c>
      <c r="U58" s="231">
        <f t="shared" si="39"/>
        <v>9186.1</v>
      </c>
      <c r="V58" s="232">
        <f>+U58/K58*100</f>
        <v>2532.0011025358322</v>
      </c>
      <c r="W58" s="111"/>
      <c r="X58" s="111"/>
    </row>
    <row r="59" spans="2:24" ht="18" customHeight="1">
      <c r="B59" s="233" t="s">
        <v>141</v>
      </c>
      <c r="C59" s="234">
        <v>0</v>
      </c>
      <c r="D59" s="234">
        <v>0</v>
      </c>
      <c r="E59" s="234">
        <v>0</v>
      </c>
      <c r="F59" s="234">
        <v>0</v>
      </c>
      <c r="G59" s="234">
        <v>0</v>
      </c>
      <c r="H59" s="234">
        <v>0</v>
      </c>
      <c r="I59" s="234">
        <v>0</v>
      </c>
      <c r="J59" s="234">
        <v>0</v>
      </c>
      <c r="K59" s="235">
        <f>SUM(C59:J59)</f>
        <v>0</v>
      </c>
      <c r="L59" s="234">
        <v>0</v>
      </c>
      <c r="M59" s="234">
        <v>6186.3</v>
      </c>
      <c r="N59" s="234">
        <v>0</v>
      </c>
      <c r="O59" s="234">
        <v>0</v>
      </c>
      <c r="P59" s="234">
        <v>0</v>
      </c>
      <c r="Q59" s="234">
        <v>1768</v>
      </c>
      <c r="R59" s="234">
        <v>1230.9000000000001</v>
      </c>
      <c r="S59" s="234">
        <v>0</v>
      </c>
      <c r="T59" s="236">
        <f>SUM(L59:S59)</f>
        <v>9185.2000000000007</v>
      </c>
      <c r="U59" s="236">
        <f t="shared" si="1"/>
        <v>9185.2000000000007</v>
      </c>
      <c r="V59" s="212">
        <v>0</v>
      </c>
      <c r="W59" s="111"/>
      <c r="X59" s="111"/>
    </row>
    <row r="60" spans="2:24" ht="18" customHeight="1">
      <c r="B60" s="233" t="s">
        <v>142</v>
      </c>
      <c r="C60" s="234">
        <v>0</v>
      </c>
      <c r="D60" s="236">
        <v>59.9</v>
      </c>
      <c r="E60" s="236">
        <v>0</v>
      </c>
      <c r="F60" s="236">
        <v>123.9</v>
      </c>
      <c r="G60" s="236">
        <v>0</v>
      </c>
      <c r="H60" s="236">
        <v>0</v>
      </c>
      <c r="I60" s="235">
        <v>125.5</v>
      </c>
      <c r="J60" s="235">
        <v>53.5</v>
      </c>
      <c r="K60" s="235">
        <f>SUM(C60:J60)</f>
        <v>362.8</v>
      </c>
      <c r="L60" s="234">
        <f>+[1]PP!L104</f>
        <v>24.9</v>
      </c>
      <c r="M60" s="234">
        <f>+[1]PP!M104</f>
        <v>27.3</v>
      </c>
      <c r="N60" s="236">
        <f>+[1]PP!N104</f>
        <v>0</v>
      </c>
      <c r="O60" s="236">
        <f>+[1]PP!O104</f>
        <v>0</v>
      </c>
      <c r="P60" s="236">
        <f>+[1]PP!P104</f>
        <v>120.2</v>
      </c>
      <c r="Q60" s="236">
        <f>+[1]PP!Q104</f>
        <v>135.19999999999999</v>
      </c>
      <c r="R60" s="236">
        <f>+[1]PP!R104</f>
        <v>56.1</v>
      </c>
      <c r="S60" s="236">
        <f>+[1]PP!S104</f>
        <v>0</v>
      </c>
      <c r="T60" s="236">
        <f>SUM(L60:S60)</f>
        <v>363.70000000000005</v>
      </c>
      <c r="U60" s="236">
        <f t="shared" si="1"/>
        <v>0.90000000000003411</v>
      </c>
      <c r="V60" s="235">
        <f>+U60/K60*100</f>
        <v>0.24807056229328392</v>
      </c>
      <c r="W60" s="111"/>
      <c r="X60" s="111"/>
    </row>
    <row r="61" spans="2:24" ht="18" customHeight="1">
      <c r="B61" s="230" t="s">
        <v>143</v>
      </c>
      <c r="C61" s="237">
        <f t="shared" ref="C61:S61" si="40">+C62+C64+C66</f>
        <v>67.3</v>
      </c>
      <c r="D61" s="237">
        <f t="shared" si="40"/>
        <v>53692.2</v>
      </c>
      <c r="E61" s="237">
        <f t="shared" si="40"/>
        <v>15602.6</v>
      </c>
      <c r="F61" s="237">
        <f t="shared" si="40"/>
        <v>18514.7</v>
      </c>
      <c r="G61" s="237">
        <f t="shared" si="40"/>
        <v>40841.599999999999</v>
      </c>
      <c r="H61" s="237">
        <f t="shared" si="40"/>
        <v>176.5</v>
      </c>
      <c r="I61" s="237">
        <f t="shared" si="40"/>
        <v>119885.6</v>
      </c>
      <c r="J61" s="237">
        <f t="shared" si="40"/>
        <v>5177.3999999999996</v>
      </c>
      <c r="K61" s="237">
        <f>+K62+K64+K66</f>
        <v>253957.9</v>
      </c>
      <c r="L61" s="237">
        <f t="shared" si="40"/>
        <v>15868.6</v>
      </c>
      <c r="M61" s="237">
        <f t="shared" si="40"/>
        <v>161612.4</v>
      </c>
      <c r="N61" s="237">
        <f t="shared" si="40"/>
        <v>4826.8999999999996</v>
      </c>
      <c r="O61" s="237">
        <f t="shared" si="40"/>
        <v>25623.399999999998</v>
      </c>
      <c r="P61" s="237">
        <f t="shared" si="40"/>
        <v>1272.5</v>
      </c>
      <c r="Q61" s="237">
        <f t="shared" si="40"/>
        <v>511.3</v>
      </c>
      <c r="R61" s="237">
        <f t="shared" si="40"/>
        <v>23307.7</v>
      </c>
      <c r="S61" s="237">
        <f t="shared" si="40"/>
        <v>722.1</v>
      </c>
      <c r="T61" s="237">
        <f>+T62+T64</f>
        <v>233744.89999999997</v>
      </c>
      <c r="U61" s="237">
        <f t="shared" si="1"/>
        <v>-20213.000000000029</v>
      </c>
      <c r="V61" s="235">
        <f>+U61/K61*100</f>
        <v>-7.9591932363592663</v>
      </c>
      <c r="W61" s="111"/>
      <c r="X61" s="111"/>
    </row>
    <row r="62" spans="2:24" ht="18" customHeight="1">
      <c r="B62" s="238" t="s">
        <v>144</v>
      </c>
      <c r="C62" s="239">
        <v>0</v>
      </c>
      <c r="D62" s="240">
        <v>0</v>
      </c>
      <c r="E62" s="240">
        <v>0</v>
      </c>
      <c r="F62" s="240">
        <v>0</v>
      </c>
      <c r="G62" s="240">
        <v>0</v>
      </c>
      <c r="H62" s="240">
        <v>0</v>
      </c>
      <c r="I62" s="240">
        <v>0</v>
      </c>
      <c r="J62" s="240">
        <v>0</v>
      </c>
      <c r="K62" s="240">
        <f>+K63</f>
        <v>0</v>
      </c>
      <c r="L62" s="239">
        <f t="shared" ref="L62:S62" si="41">+L63</f>
        <v>0</v>
      </c>
      <c r="M62" s="239">
        <f t="shared" si="41"/>
        <v>0</v>
      </c>
      <c r="N62" s="240">
        <f t="shared" si="41"/>
        <v>0</v>
      </c>
      <c r="O62" s="240">
        <f t="shared" si="41"/>
        <v>0</v>
      </c>
      <c r="P62" s="240">
        <f t="shared" si="41"/>
        <v>0</v>
      </c>
      <c r="Q62" s="240">
        <f t="shared" si="41"/>
        <v>0</v>
      </c>
      <c r="R62" s="240">
        <f t="shared" si="41"/>
        <v>0</v>
      </c>
      <c r="S62" s="240">
        <f t="shared" si="41"/>
        <v>0</v>
      </c>
      <c r="T62" s="240">
        <f>+T63</f>
        <v>0</v>
      </c>
      <c r="U62" s="221">
        <f t="shared" si="1"/>
        <v>0</v>
      </c>
      <c r="V62" s="241">
        <v>0</v>
      </c>
      <c r="W62" s="111"/>
      <c r="X62" s="111"/>
    </row>
    <row r="63" spans="2:24" ht="18" customHeight="1">
      <c r="B63" s="38" t="s">
        <v>145</v>
      </c>
      <c r="C63" s="234">
        <v>0</v>
      </c>
      <c r="D63" s="236">
        <v>0</v>
      </c>
      <c r="E63" s="236">
        <v>0</v>
      </c>
      <c r="F63" s="236">
        <v>0</v>
      </c>
      <c r="G63" s="236">
        <v>0</v>
      </c>
      <c r="H63" s="236">
        <v>0</v>
      </c>
      <c r="I63" s="236">
        <v>0</v>
      </c>
      <c r="J63" s="236">
        <v>0</v>
      </c>
      <c r="K63" s="235">
        <f>SUM(C63:J63)</f>
        <v>0</v>
      </c>
      <c r="L63" s="234">
        <f>+[1]PP!L107</f>
        <v>0</v>
      </c>
      <c r="M63" s="234">
        <f>+[1]PP!M107</f>
        <v>0</v>
      </c>
      <c r="N63" s="236">
        <f>+[1]PP!N107</f>
        <v>0</v>
      </c>
      <c r="O63" s="236">
        <f>+[1]PP!O107</f>
        <v>0</v>
      </c>
      <c r="P63" s="236">
        <f>+[1]PP!P107</f>
        <v>0</v>
      </c>
      <c r="Q63" s="236">
        <f>+[1]PP!Q107</f>
        <v>0</v>
      </c>
      <c r="R63" s="236">
        <f>+[1]PP!R107</f>
        <v>0</v>
      </c>
      <c r="S63" s="236">
        <f>+[1]PP!S107</f>
        <v>0</v>
      </c>
      <c r="T63" s="236">
        <f>SUM(L63:S63)</f>
        <v>0</v>
      </c>
      <c r="U63" s="139">
        <f t="shared" si="1"/>
        <v>0</v>
      </c>
      <c r="V63" s="241">
        <v>0</v>
      </c>
      <c r="W63" s="111"/>
      <c r="X63" s="111"/>
    </row>
    <row r="64" spans="2:24" ht="18" customHeight="1">
      <c r="B64" s="238" t="s">
        <v>146</v>
      </c>
      <c r="C64" s="239">
        <f t="shared" ref="C64:S64" si="42">+C67+C70</f>
        <v>67.3</v>
      </c>
      <c r="D64" s="239">
        <f t="shared" si="42"/>
        <v>53692.2</v>
      </c>
      <c r="E64" s="239">
        <f t="shared" si="42"/>
        <v>15602.6</v>
      </c>
      <c r="F64" s="239">
        <f t="shared" si="42"/>
        <v>18514.7</v>
      </c>
      <c r="G64" s="239">
        <f t="shared" si="42"/>
        <v>40841.599999999999</v>
      </c>
      <c r="H64" s="239">
        <f t="shared" si="42"/>
        <v>176.5</v>
      </c>
      <c r="I64" s="239">
        <f t="shared" si="42"/>
        <v>119885.6</v>
      </c>
      <c r="J64" s="239">
        <f t="shared" si="42"/>
        <v>5177.3999999999996</v>
      </c>
      <c r="K64" s="239">
        <f>+K67+K70</f>
        <v>253957.9</v>
      </c>
      <c r="L64" s="239">
        <f t="shared" si="42"/>
        <v>15868.6</v>
      </c>
      <c r="M64" s="239">
        <f t="shared" si="42"/>
        <v>161612.4</v>
      </c>
      <c r="N64" s="240">
        <f t="shared" si="42"/>
        <v>4826.8999999999996</v>
      </c>
      <c r="O64" s="240">
        <f t="shared" si="42"/>
        <v>25623.399999999998</v>
      </c>
      <c r="P64" s="240">
        <f t="shared" si="42"/>
        <v>1272.5</v>
      </c>
      <c r="Q64" s="240">
        <f t="shared" si="42"/>
        <v>511.3</v>
      </c>
      <c r="R64" s="240">
        <f t="shared" si="42"/>
        <v>23307.7</v>
      </c>
      <c r="S64" s="240">
        <f t="shared" si="42"/>
        <v>722.1</v>
      </c>
      <c r="T64" s="240">
        <f>+T67+T70+T66</f>
        <v>233744.89999999997</v>
      </c>
      <c r="U64" s="221">
        <f t="shared" si="1"/>
        <v>-20213.000000000029</v>
      </c>
      <c r="V64" s="242">
        <f>+U64/K64*100</f>
        <v>-7.9591932363592663</v>
      </c>
      <c r="W64" s="111"/>
      <c r="X64" s="111"/>
    </row>
    <row r="65" spans="2:24" ht="18" hidden="1" customHeight="1">
      <c r="B65" s="243" t="s">
        <v>147</v>
      </c>
      <c r="C65" s="227">
        <v>0</v>
      </c>
      <c r="D65" s="228">
        <v>0</v>
      </c>
      <c r="E65" s="228">
        <v>0</v>
      </c>
      <c r="F65" s="228">
        <v>0</v>
      </c>
      <c r="G65" s="228">
        <v>0</v>
      </c>
      <c r="H65" s="228">
        <v>0</v>
      </c>
      <c r="I65" s="228"/>
      <c r="J65" s="228"/>
      <c r="K65" s="228">
        <v>0</v>
      </c>
      <c r="L65" s="227">
        <v>0</v>
      </c>
      <c r="M65" s="227">
        <v>1</v>
      </c>
      <c r="N65" s="228">
        <v>0</v>
      </c>
      <c r="O65" s="228">
        <v>0</v>
      </c>
      <c r="P65" s="228">
        <v>0</v>
      </c>
      <c r="Q65" s="228">
        <v>0</v>
      </c>
      <c r="R65" s="228">
        <v>1</v>
      </c>
      <c r="S65" s="228">
        <v>1</v>
      </c>
      <c r="T65" s="228">
        <f>SUM(L65:Q65)</f>
        <v>1</v>
      </c>
      <c r="U65" s="124">
        <f t="shared" si="1"/>
        <v>1</v>
      </c>
      <c r="V65" s="235" t="e">
        <f>+U65/K65*100</f>
        <v>#DIV/0!</v>
      </c>
      <c r="W65" s="111"/>
      <c r="X65" s="111"/>
    </row>
    <row r="66" spans="2:24" ht="18" customHeight="1">
      <c r="B66" s="243" t="s">
        <v>148</v>
      </c>
      <c r="C66" s="227">
        <v>0</v>
      </c>
      <c r="D66" s="227">
        <v>0</v>
      </c>
      <c r="E66" s="227">
        <v>0</v>
      </c>
      <c r="F66" s="227">
        <v>0</v>
      </c>
      <c r="G66" s="227">
        <v>0</v>
      </c>
      <c r="H66" s="227">
        <v>0</v>
      </c>
      <c r="I66" s="227">
        <v>0</v>
      </c>
      <c r="J66" s="227">
        <v>0</v>
      </c>
      <c r="K66" s="122">
        <f>SUM(C66:J66)</f>
        <v>0</v>
      </c>
      <c r="L66" s="227">
        <f>+[1]PP!L109</f>
        <v>0</v>
      </c>
      <c r="M66" s="227">
        <f>+[1]PP!M109</f>
        <v>0</v>
      </c>
      <c r="N66" s="227">
        <f>+[1]PP!N109</f>
        <v>0</v>
      </c>
      <c r="O66" s="227">
        <f>+[1]PP!O109</f>
        <v>0</v>
      </c>
      <c r="P66" s="227">
        <f>+[1]PP!P109</f>
        <v>0</v>
      </c>
      <c r="Q66" s="227">
        <f>+[1]PP!Q109</f>
        <v>0</v>
      </c>
      <c r="R66" s="227">
        <f>+[1]PP!R109</f>
        <v>0</v>
      </c>
      <c r="S66" s="227">
        <f>+[1]PP!S109</f>
        <v>0</v>
      </c>
      <c r="T66" s="227">
        <f>SUM(L66:S66)</f>
        <v>0</v>
      </c>
      <c r="U66" s="124">
        <f t="shared" si="1"/>
        <v>0</v>
      </c>
      <c r="V66" s="244" t="s">
        <v>149</v>
      </c>
      <c r="W66" s="111"/>
      <c r="X66" s="111"/>
    </row>
    <row r="67" spans="2:24" ht="18" customHeight="1">
      <c r="B67" s="243" t="s">
        <v>150</v>
      </c>
      <c r="C67" s="227">
        <f t="shared" ref="C67:S67" si="43">+C68+C69</f>
        <v>0</v>
      </c>
      <c r="D67" s="227">
        <f t="shared" si="43"/>
        <v>30000</v>
      </c>
      <c r="E67" s="227">
        <f t="shared" si="43"/>
        <v>15000</v>
      </c>
      <c r="F67" s="227">
        <f t="shared" si="43"/>
        <v>15000</v>
      </c>
      <c r="G67" s="227">
        <f t="shared" si="43"/>
        <v>40000</v>
      </c>
      <c r="H67" s="227">
        <f t="shared" si="43"/>
        <v>0</v>
      </c>
      <c r="I67" s="227">
        <f t="shared" si="43"/>
        <v>117904.3</v>
      </c>
      <c r="J67" s="227">
        <f t="shared" si="43"/>
        <v>0</v>
      </c>
      <c r="K67" s="227">
        <f>+K68+K69</f>
        <v>217904.3</v>
      </c>
      <c r="L67" s="227">
        <f t="shared" si="43"/>
        <v>0</v>
      </c>
      <c r="M67" s="227">
        <f t="shared" si="43"/>
        <v>157488.79999999999</v>
      </c>
      <c r="N67" s="228">
        <f t="shared" si="43"/>
        <v>0</v>
      </c>
      <c r="O67" s="228">
        <f t="shared" si="43"/>
        <v>153.80000000000001</v>
      </c>
      <c r="P67" s="228">
        <f t="shared" si="43"/>
        <v>103.1</v>
      </c>
      <c r="Q67" s="228">
        <f t="shared" si="43"/>
        <v>0</v>
      </c>
      <c r="R67" s="228">
        <f t="shared" si="43"/>
        <v>20000</v>
      </c>
      <c r="S67" s="228">
        <f t="shared" si="43"/>
        <v>0</v>
      </c>
      <c r="T67" s="228">
        <f>+T68+T69</f>
        <v>177745.69999999998</v>
      </c>
      <c r="U67" s="124">
        <f t="shared" si="1"/>
        <v>-40158.600000000006</v>
      </c>
      <c r="V67" s="229">
        <f>+U67/K67*100</f>
        <v>-18.42946651351075</v>
      </c>
      <c r="W67" s="111"/>
      <c r="X67" s="111"/>
    </row>
    <row r="68" spans="2:24" ht="18" customHeight="1">
      <c r="B68" s="245" t="s">
        <v>151</v>
      </c>
      <c r="C68" s="234">
        <v>0</v>
      </c>
      <c r="D68" s="236">
        <v>30000</v>
      </c>
      <c r="E68" s="236">
        <v>15000</v>
      </c>
      <c r="F68" s="236">
        <v>15000</v>
      </c>
      <c r="G68" s="236">
        <v>40000</v>
      </c>
      <c r="H68" s="236">
        <v>0</v>
      </c>
      <c r="I68" s="236">
        <v>0</v>
      </c>
      <c r="J68" s="236">
        <v>0</v>
      </c>
      <c r="K68" s="140">
        <f>SUM(C68:J68)</f>
        <v>100000</v>
      </c>
      <c r="L68" s="234">
        <f>+[1]PP!L111</f>
        <v>0</v>
      </c>
      <c r="M68" s="234">
        <f>+[1]PP!M111</f>
        <v>0</v>
      </c>
      <c r="N68" s="236">
        <f>+[1]PP!N111</f>
        <v>0</v>
      </c>
      <c r="O68" s="236">
        <f>+[1]PP!O111</f>
        <v>0</v>
      </c>
      <c r="P68" s="236">
        <f>+[1]PP!P111</f>
        <v>0</v>
      </c>
      <c r="Q68" s="236">
        <f>+[1]PP!Q111</f>
        <v>0</v>
      </c>
      <c r="R68" s="236">
        <f>+[1]PP!R111</f>
        <v>20000</v>
      </c>
      <c r="S68" s="236">
        <f>+[1]PP!S111</f>
        <v>0</v>
      </c>
      <c r="T68" s="236">
        <f>SUM(L68:S68)</f>
        <v>20000</v>
      </c>
      <c r="U68" s="139">
        <f t="shared" si="1"/>
        <v>-80000</v>
      </c>
      <c r="V68" s="235">
        <f>+U68/K68*100</f>
        <v>-80</v>
      </c>
      <c r="W68" s="111"/>
      <c r="X68" s="111"/>
    </row>
    <row r="69" spans="2:24" ht="18" customHeight="1">
      <c r="B69" s="245" t="s">
        <v>152</v>
      </c>
      <c r="C69" s="234">
        <v>0</v>
      </c>
      <c r="D69" s="236">
        <v>0</v>
      </c>
      <c r="E69" s="236">
        <v>0</v>
      </c>
      <c r="F69" s="236">
        <v>0</v>
      </c>
      <c r="G69" s="236">
        <v>0</v>
      </c>
      <c r="H69" s="236">
        <v>0</v>
      </c>
      <c r="I69" s="235">
        <v>117904.3</v>
      </c>
      <c r="J69" s="235">
        <v>0</v>
      </c>
      <c r="K69" s="140">
        <f>SUM(C69:J69)</f>
        <v>117904.3</v>
      </c>
      <c r="L69" s="234">
        <f>+[1]PP!L112</f>
        <v>0</v>
      </c>
      <c r="M69" s="234">
        <f>+[1]PP!M112</f>
        <v>157488.79999999999</v>
      </c>
      <c r="N69" s="236">
        <f>+[1]PP!N112</f>
        <v>0</v>
      </c>
      <c r="O69" s="236">
        <f>+[1]PP!O112</f>
        <v>153.80000000000001</v>
      </c>
      <c r="P69" s="236">
        <f>+[1]PP!P112</f>
        <v>103.1</v>
      </c>
      <c r="Q69" s="236">
        <f>+[1]PP!Q112</f>
        <v>0</v>
      </c>
      <c r="R69" s="236">
        <f>+[1]PP!R112</f>
        <v>0</v>
      </c>
      <c r="S69" s="236">
        <f>+[1]PP!S112</f>
        <v>0</v>
      </c>
      <c r="T69" s="236">
        <f>SUM(L69:S69)</f>
        <v>157745.69999999998</v>
      </c>
      <c r="U69" s="139">
        <f t="shared" si="1"/>
        <v>39841.39999999998</v>
      </c>
      <c r="V69" s="212">
        <v>0</v>
      </c>
      <c r="W69" s="111"/>
      <c r="X69" s="111"/>
    </row>
    <row r="70" spans="2:24" ht="18" customHeight="1">
      <c r="B70" s="243" t="s">
        <v>153</v>
      </c>
      <c r="C70" s="227">
        <f t="shared" ref="C70:S70" si="44">+C71+C72</f>
        <v>67.3</v>
      </c>
      <c r="D70" s="227">
        <f t="shared" si="44"/>
        <v>23692.2</v>
      </c>
      <c r="E70" s="227">
        <f t="shared" si="44"/>
        <v>602.6</v>
      </c>
      <c r="F70" s="227">
        <f t="shared" si="44"/>
        <v>3514.7</v>
      </c>
      <c r="G70" s="227">
        <f t="shared" si="44"/>
        <v>841.6</v>
      </c>
      <c r="H70" s="227">
        <f t="shared" si="44"/>
        <v>176.5</v>
      </c>
      <c r="I70" s="227">
        <f t="shared" si="44"/>
        <v>1981.3</v>
      </c>
      <c r="J70" s="227">
        <f t="shared" si="44"/>
        <v>5177.3999999999996</v>
      </c>
      <c r="K70" s="227">
        <f>+K71+K72</f>
        <v>36053.599999999999</v>
      </c>
      <c r="L70" s="227">
        <f t="shared" si="44"/>
        <v>15868.6</v>
      </c>
      <c r="M70" s="227">
        <f t="shared" si="44"/>
        <v>4123.6000000000004</v>
      </c>
      <c r="N70" s="228">
        <f t="shared" si="44"/>
        <v>4826.8999999999996</v>
      </c>
      <c r="O70" s="228">
        <f t="shared" si="44"/>
        <v>25469.599999999999</v>
      </c>
      <c r="P70" s="228">
        <f t="shared" si="44"/>
        <v>1169.4000000000001</v>
      </c>
      <c r="Q70" s="228">
        <f t="shared" si="44"/>
        <v>511.3</v>
      </c>
      <c r="R70" s="228">
        <f t="shared" si="44"/>
        <v>3307.7</v>
      </c>
      <c r="S70" s="228">
        <f t="shared" si="44"/>
        <v>722.1</v>
      </c>
      <c r="T70" s="228">
        <f>+T71+T72</f>
        <v>55999.199999999997</v>
      </c>
      <c r="U70" s="124">
        <f t="shared" si="1"/>
        <v>19945.599999999999</v>
      </c>
      <c r="V70" s="229">
        <f>+U70/K70*100</f>
        <v>55.322076020147783</v>
      </c>
      <c r="W70" s="111"/>
      <c r="X70" s="111"/>
    </row>
    <row r="71" spans="2:24" ht="18" customHeight="1">
      <c r="B71" s="245" t="s">
        <v>154</v>
      </c>
      <c r="C71" s="234">
        <v>0</v>
      </c>
      <c r="D71" s="236">
        <v>0</v>
      </c>
      <c r="E71" s="236">
        <v>0</v>
      </c>
      <c r="F71" s="236">
        <v>0</v>
      </c>
      <c r="G71" s="236">
        <v>0</v>
      </c>
      <c r="H71" s="236">
        <v>0</v>
      </c>
      <c r="I71" s="236">
        <v>0</v>
      </c>
      <c r="J71" s="236">
        <v>0</v>
      </c>
      <c r="K71" s="140">
        <f>SUM(C71:J71)</f>
        <v>0</v>
      </c>
      <c r="L71" s="234">
        <f>+[1]PP!L114</f>
        <v>0</v>
      </c>
      <c r="M71" s="234">
        <f>+[1]PP!M114</f>
        <v>0</v>
      </c>
      <c r="N71" s="236">
        <f>+[1]PP!N114</f>
        <v>0</v>
      </c>
      <c r="O71" s="236">
        <f>+[1]PP!O114</f>
        <v>0</v>
      </c>
      <c r="P71" s="236">
        <f>+[1]PP!P114</f>
        <v>0</v>
      </c>
      <c r="Q71" s="236">
        <f>+[1]PP!Q114</f>
        <v>0</v>
      </c>
      <c r="R71" s="236">
        <f>+[1]PP!R114</f>
        <v>0</v>
      </c>
      <c r="S71" s="236">
        <f>+[1]PP!S114</f>
        <v>0</v>
      </c>
      <c r="T71" s="236">
        <f>SUM(L71:S71)</f>
        <v>0</v>
      </c>
      <c r="U71" s="185">
        <f t="shared" si="1"/>
        <v>0</v>
      </c>
      <c r="V71" s="212">
        <v>0</v>
      </c>
      <c r="W71" s="111"/>
      <c r="X71" s="111"/>
    </row>
    <row r="72" spans="2:24" ht="18" customHeight="1">
      <c r="B72" s="245" t="s">
        <v>155</v>
      </c>
      <c r="C72" s="234">
        <v>67.3</v>
      </c>
      <c r="D72" s="234">
        <v>23692.2</v>
      </c>
      <c r="E72" s="234">
        <v>602.6</v>
      </c>
      <c r="F72" s="234">
        <v>3514.7</v>
      </c>
      <c r="G72" s="234">
        <v>841.6</v>
      </c>
      <c r="H72" s="234">
        <v>176.5</v>
      </c>
      <c r="I72" s="246">
        <v>1981.3</v>
      </c>
      <c r="J72" s="246">
        <v>5177.3999999999996</v>
      </c>
      <c r="K72" s="140">
        <f>SUM(C72:J72)</f>
        <v>36053.599999999999</v>
      </c>
      <c r="L72" s="234">
        <f>+[1]PP!L115</f>
        <v>15868.6</v>
      </c>
      <c r="M72" s="234">
        <f>+[1]PP!M115</f>
        <v>4123.6000000000004</v>
      </c>
      <c r="N72" s="234">
        <f>+[1]PP!N115</f>
        <v>4826.8999999999996</v>
      </c>
      <c r="O72" s="234">
        <f>+[1]PP!O115</f>
        <v>25469.599999999999</v>
      </c>
      <c r="P72" s="234">
        <f>+[1]PP!P115</f>
        <v>1169.4000000000001</v>
      </c>
      <c r="Q72" s="234">
        <f>+[1]PP!Q115</f>
        <v>511.3</v>
      </c>
      <c r="R72" s="234">
        <f>+[1]PP!R115</f>
        <v>3307.7</v>
      </c>
      <c r="S72" s="234">
        <f>+[1]PP!S115</f>
        <v>722.1</v>
      </c>
      <c r="T72" s="236">
        <f>SUM(L72:S72)</f>
        <v>55999.199999999997</v>
      </c>
      <c r="U72" s="139">
        <f t="shared" ref="U72:U102" si="45">+T72-K72</f>
        <v>19945.599999999999</v>
      </c>
      <c r="V72" s="235">
        <f>+U72/K72*100</f>
        <v>55.322076020147783</v>
      </c>
      <c r="W72" s="111"/>
      <c r="X72" s="111"/>
    </row>
    <row r="73" spans="2:24" ht="19.5" customHeight="1">
      <c r="B73" s="230" t="s">
        <v>156</v>
      </c>
      <c r="C73" s="247">
        <f t="shared" ref="C73:S73" si="46">+C74+C77</f>
        <v>0</v>
      </c>
      <c r="D73" s="247">
        <f t="shared" si="46"/>
        <v>745.8</v>
      </c>
      <c r="E73" s="247">
        <f t="shared" si="46"/>
        <v>562.70000000000005</v>
      </c>
      <c r="F73" s="247">
        <f t="shared" si="46"/>
        <v>711.2</v>
      </c>
      <c r="G73" s="247">
        <f t="shared" si="46"/>
        <v>199.8</v>
      </c>
      <c r="H73" s="247">
        <f t="shared" si="46"/>
        <v>0</v>
      </c>
      <c r="I73" s="247">
        <f t="shared" si="46"/>
        <v>0</v>
      </c>
      <c r="J73" s="247">
        <f t="shared" si="46"/>
        <v>0</v>
      </c>
      <c r="K73" s="247">
        <f>+K74+K77</f>
        <v>2219.5</v>
      </c>
      <c r="L73" s="247">
        <f t="shared" si="46"/>
        <v>0</v>
      </c>
      <c r="M73" s="247">
        <f t="shared" si="46"/>
        <v>0</v>
      </c>
      <c r="N73" s="229">
        <f t="shared" si="46"/>
        <v>0</v>
      </c>
      <c r="O73" s="229">
        <f t="shared" si="46"/>
        <v>0</v>
      </c>
      <c r="P73" s="229">
        <f t="shared" si="46"/>
        <v>0</v>
      </c>
      <c r="Q73" s="229">
        <f t="shared" si="46"/>
        <v>0</v>
      </c>
      <c r="R73" s="229">
        <f t="shared" si="46"/>
        <v>736.5</v>
      </c>
      <c r="S73" s="229">
        <f t="shared" si="46"/>
        <v>0</v>
      </c>
      <c r="T73" s="229">
        <f>+T74+T77</f>
        <v>736.5</v>
      </c>
      <c r="U73" s="124">
        <f t="shared" si="45"/>
        <v>-1483</v>
      </c>
      <c r="V73" s="229">
        <f>+U73/K73*100</f>
        <v>-66.816850642036499</v>
      </c>
      <c r="W73" s="111"/>
      <c r="X73" s="111"/>
    </row>
    <row r="74" spans="2:24" ht="19.5" customHeight="1">
      <c r="B74" s="248" t="s">
        <v>157</v>
      </c>
      <c r="C74" s="247">
        <f t="shared" ref="C74:S74" si="47">+C75+C76</f>
        <v>0</v>
      </c>
      <c r="D74" s="247">
        <f t="shared" si="47"/>
        <v>745.8</v>
      </c>
      <c r="E74" s="247">
        <f t="shared" si="47"/>
        <v>445.1</v>
      </c>
      <c r="F74" s="247">
        <f t="shared" si="47"/>
        <v>475.9</v>
      </c>
      <c r="G74" s="247">
        <f t="shared" si="47"/>
        <v>199.8</v>
      </c>
      <c r="H74" s="247">
        <f t="shared" si="47"/>
        <v>0</v>
      </c>
      <c r="I74" s="247">
        <f t="shared" si="47"/>
        <v>0</v>
      </c>
      <c r="J74" s="247">
        <f t="shared" si="47"/>
        <v>0</v>
      </c>
      <c r="K74" s="247">
        <f>+K75+K76</f>
        <v>1866.6000000000001</v>
      </c>
      <c r="L74" s="247">
        <f t="shared" si="47"/>
        <v>0</v>
      </c>
      <c r="M74" s="247">
        <f t="shared" si="47"/>
        <v>0</v>
      </c>
      <c r="N74" s="229">
        <f t="shared" si="47"/>
        <v>0</v>
      </c>
      <c r="O74" s="229">
        <f t="shared" si="47"/>
        <v>0</v>
      </c>
      <c r="P74" s="229">
        <f t="shared" si="47"/>
        <v>0</v>
      </c>
      <c r="Q74" s="229">
        <f t="shared" si="47"/>
        <v>0</v>
      </c>
      <c r="R74" s="229">
        <f t="shared" si="47"/>
        <v>736.5</v>
      </c>
      <c r="S74" s="229">
        <f t="shared" si="47"/>
        <v>0</v>
      </c>
      <c r="T74" s="229">
        <f>+T75+T76</f>
        <v>736.5</v>
      </c>
      <c r="U74" s="124">
        <f t="shared" si="45"/>
        <v>-1130.1000000000001</v>
      </c>
      <c r="V74" s="229">
        <f>+U74/K74*100</f>
        <v>-60.543233686917397</v>
      </c>
      <c r="W74" s="111"/>
      <c r="X74" s="111"/>
    </row>
    <row r="75" spans="2:24" ht="19.5" customHeight="1">
      <c r="B75" s="249" t="s">
        <v>158</v>
      </c>
      <c r="C75" s="246">
        <v>0</v>
      </c>
      <c r="D75" s="235">
        <v>745.8</v>
      </c>
      <c r="E75" s="235">
        <v>445.1</v>
      </c>
      <c r="F75" s="235">
        <v>475.9</v>
      </c>
      <c r="G75" s="235">
        <v>199.8</v>
      </c>
      <c r="H75" s="235">
        <v>0</v>
      </c>
      <c r="I75" s="235">
        <v>0</v>
      </c>
      <c r="J75" s="235">
        <v>0</v>
      </c>
      <c r="K75" s="235">
        <f>SUM(C75:J75)</f>
        <v>1866.6000000000001</v>
      </c>
      <c r="L75" s="246">
        <f>+[1]PP!L118</f>
        <v>0</v>
      </c>
      <c r="M75" s="246">
        <f>+[1]PP!M118</f>
        <v>0</v>
      </c>
      <c r="N75" s="246">
        <f>+[1]PP!N118</f>
        <v>0</v>
      </c>
      <c r="O75" s="246">
        <f>+[1]PP!O118</f>
        <v>0</v>
      </c>
      <c r="P75" s="246">
        <f>+[1]PP!P118</f>
        <v>0</v>
      </c>
      <c r="Q75" s="246">
        <f>+[1]PP!Q118</f>
        <v>0</v>
      </c>
      <c r="R75" s="246">
        <f>+[1]PP!R118</f>
        <v>736.5</v>
      </c>
      <c r="S75" s="246">
        <f>+[1]PP!S118</f>
        <v>0</v>
      </c>
      <c r="T75" s="235">
        <f>SUM(L75:S75)</f>
        <v>736.5</v>
      </c>
      <c r="U75" s="139">
        <f t="shared" si="45"/>
        <v>-1130.1000000000001</v>
      </c>
      <c r="V75" s="139">
        <f>+U75/K75*100</f>
        <v>-60.543233686917397</v>
      </c>
      <c r="W75" s="111"/>
      <c r="X75" s="111"/>
    </row>
    <row r="76" spans="2:24" ht="19.5" customHeight="1">
      <c r="B76" s="249" t="s">
        <v>159</v>
      </c>
      <c r="C76" s="213">
        <v>0</v>
      </c>
      <c r="D76" s="214">
        <v>0</v>
      </c>
      <c r="E76" s="214">
        <v>0</v>
      </c>
      <c r="F76" s="214">
        <v>0</v>
      </c>
      <c r="G76" s="214">
        <v>0</v>
      </c>
      <c r="H76" s="214">
        <v>0</v>
      </c>
      <c r="I76" s="214">
        <v>0</v>
      </c>
      <c r="J76" s="214">
        <v>0</v>
      </c>
      <c r="K76" s="235">
        <f>SUM(C76:J76)</f>
        <v>0</v>
      </c>
      <c r="L76" s="246">
        <f>+[1]PP!L119</f>
        <v>0</v>
      </c>
      <c r="M76" s="246">
        <f>+[1]PP!M119</f>
        <v>0</v>
      </c>
      <c r="N76" s="246">
        <f>+[1]PP!N119</f>
        <v>0</v>
      </c>
      <c r="O76" s="246">
        <f>+[1]PP!O119</f>
        <v>0</v>
      </c>
      <c r="P76" s="246">
        <f>+[1]PP!P119</f>
        <v>0</v>
      </c>
      <c r="Q76" s="246">
        <f>+[1]PP!Q119</f>
        <v>0</v>
      </c>
      <c r="R76" s="246">
        <f>+[1]PP!R119</f>
        <v>0</v>
      </c>
      <c r="S76" s="246">
        <f>+[1]PP!S119</f>
        <v>0</v>
      </c>
      <c r="T76" s="235">
        <f>SUM(L76:S76)</f>
        <v>0</v>
      </c>
      <c r="U76" s="205">
        <f t="shared" si="45"/>
        <v>0</v>
      </c>
      <c r="V76" s="205">
        <v>0</v>
      </c>
      <c r="W76" s="111"/>
      <c r="X76" s="111"/>
    </row>
    <row r="77" spans="2:24" ht="19.5" customHeight="1">
      <c r="B77" s="248" t="s">
        <v>160</v>
      </c>
      <c r="C77" s="247">
        <f t="shared" ref="C77:S77" si="48">+C78+C79</f>
        <v>0</v>
      </c>
      <c r="D77" s="247">
        <f t="shared" si="48"/>
        <v>0</v>
      </c>
      <c r="E77" s="247">
        <f t="shared" si="48"/>
        <v>117.6</v>
      </c>
      <c r="F77" s="247">
        <f t="shared" si="48"/>
        <v>235.3</v>
      </c>
      <c r="G77" s="247">
        <f t="shared" si="48"/>
        <v>0</v>
      </c>
      <c r="H77" s="247">
        <f t="shared" si="48"/>
        <v>0</v>
      </c>
      <c r="I77" s="247">
        <f t="shared" si="48"/>
        <v>0</v>
      </c>
      <c r="J77" s="247">
        <f t="shared" si="48"/>
        <v>0</v>
      </c>
      <c r="K77" s="247">
        <f>+K78+K79</f>
        <v>352.9</v>
      </c>
      <c r="L77" s="247">
        <f t="shared" si="48"/>
        <v>0</v>
      </c>
      <c r="M77" s="247">
        <f t="shared" si="48"/>
        <v>0</v>
      </c>
      <c r="N77" s="229">
        <f t="shared" si="48"/>
        <v>0</v>
      </c>
      <c r="O77" s="229">
        <f t="shared" si="48"/>
        <v>0</v>
      </c>
      <c r="P77" s="229">
        <f t="shared" si="48"/>
        <v>0</v>
      </c>
      <c r="Q77" s="229">
        <f t="shared" si="48"/>
        <v>0</v>
      </c>
      <c r="R77" s="229">
        <f t="shared" si="48"/>
        <v>0</v>
      </c>
      <c r="S77" s="229">
        <f t="shared" si="48"/>
        <v>0</v>
      </c>
      <c r="T77" s="229">
        <f>+T78+T79</f>
        <v>0</v>
      </c>
      <c r="U77" s="124">
        <f t="shared" si="45"/>
        <v>-352.9</v>
      </c>
      <c r="V77" s="124">
        <f t="shared" ref="V77:V78" si="49">+U77/K77*100</f>
        <v>-100</v>
      </c>
      <c r="W77" s="111"/>
      <c r="X77" s="111"/>
    </row>
    <row r="78" spans="2:24" ht="19.5" customHeight="1">
      <c r="B78" s="249" t="s">
        <v>161</v>
      </c>
      <c r="C78" s="246">
        <v>0</v>
      </c>
      <c r="D78" s="235">
        <v>0</v>
      </c>
      <c r="E78" s="235">
        <v>117.6</v>
      </c>
      <c r="F78" s="235">
        <v>235.3</v>
      </c>
      <c r="G78" s="235">
        <v>0</v>
      </c>
      <c r="H78" s="235">
        <v>0</v>
      </c>
      <c r="I78" s="235">
        <v>0</v>
      </c>
      <c r="J78" s="235">
        <v>0</v>
      </c>
      <c r="K78" s="235">
        <f>SUM(C78:J78)</f>
        <v>352.9</v>
      </c>
      <c r="L78" s="246">
        <f>+[1]PP!L121</f>
        <v>0</v>
      </c>
      <c r="M78" s="246">
        <f>+[1]PP!M121</f>
        <v>0</v>
      </c>
      <c r="N78" s="246">
        <f>+[1]PP!N121</f>
        <v>0</v>
      </c>
      <c r="O78" s="246">
        <f>+[1]PP!O121</f>
        <v>0</v>
      </c>
      <c r="P78" s="246">
        <f>+[1]PP!P121</f>
        <v>0</v>
      </c>
      <c r="Q78" s="246">
        <f>+[1]PP!Q121</f>
        <v>0</v>
      </c>
      <c r="R78" s="246">
        <f>+[1]PP!R121</f>
        <v>0</v>
      </c>
      <c r="S78" s="246">
        <f>+[1]PP!S121</f>
        <v>0</v>
      </c>
      <c r="T78" s="235">
        <f>SUM(L78:S78)</f>
        <v>0</v>
      </c>
      <c r="U78" s="139">
        <f t="shared" si="45"/>
        <v>-352.9</v>
      </c>
      <c r="V78" s="139">
        <f t="shared" si="49"/>
        <v>-100</v>
      </c>
      <c r="W78" s="111"/>
      <c r="X78" s="111"/>
    </row>
    <row r="79" spans="2:24" ht="19.5" customHeight="1">
      <c r="B79" s="249" t="s">
        <v>162</v>
      </c>
      <c r="C79" s="246">
        <v>0</v>
      </c>
      <c r="D79" s="235">
        <v>0</v>
      </c>
      <c r="E79" s="235">
        <v>0</v>
      </c>
      <c r="F79" s="235">
        <v>0</v>
      </c>
      <c r="G79" s="235">
        <v>0</v>
      </c>
      <c r="H79" s="235">
        <v>0</v>
      </c>
      <c r="I79" s="235">
        <v>0</v>
      </c>
      <c r="J79" s="235">
        <v>0</v>
      </c>
      <c r="K79" s="235">
        <f>SUM(C79:J79)</f>
        <v>0</v>
      </c>
      <c r="L79" s="246">
        <f>+[1]PP!L122</f>
        <v>0</v>
      </c>
      <c r="M79" s="246">
        <f>+[1]PP!M122</f>
        <v>0</v>
      </c>
      <c r="N79" s="246">
        <f>+[1]PP!N122</f>
        <v>0</v>
      </c>
      <c r="O79" s="246">
        <f>+[1]PP!O122</f>
        <v>0</v>
      </c>
      <c r="P79" s="246">
        <f>+[1]PP!P122</f>
        <v>0</v>
      </c>
      <c r="Q79" s="246">
        <f>+[1]PP!Q122</f>
        <v>0</v>
      </c>
      <c r="R79" s="246">
        <f>+[1]PP!R122</f>
        <v>0</v>
      </c>
      <c r="S79" s="246">
        <f>+[1]PP!S122</f>
        <v>0</v>
      </c>
      <c r="T79" s="235">
        <f>SUM(L79:S79)</f>
        <v>0</v>
      </c>
      <c r="U79" s="139">
        <f t="shared" si="45"/>
        <v>0</v>
      </c>
      <c r="V79" s="195">
        <v>0</v>
      </c>
      <c r="W79" s="111"/>
      <c r="X79" s="111"/>
    </row>
    <row r="80" spans="2:24" ht="30.75" customHeight="1">
      <c r="B80" s="250" t="s">
        <v>163</v>
      </c>
      <c r="C80" s="251">
        <v>104</v>
      </c>
      <c r="D80" s="251">
        <v>52.4</v>
      </c>
      <c r="E80" s="251">
        <v>224.8</v>
      </c>
      <c r="F80" s="251">
        <v>564.1</v>
      </c>
      <c r="G80" s="251">
        <v>59.2</v>
      </c>
      <c r="H80" s="251">
        <v>29.4</v>
      </c>
      <c r="I80" s="251">
        <v>123.7</v>
      </c>
      <c r="J80" s="251">
        <v>196.4</v>
      </c>
      <c r="K80" s="252">
        <f>SUM(C80:J80)</f>
        <v>1354.0000000000002</v>
      </c>
      <c r="L80" s="251">
        <f>+[1]PP!L123</f>
        <v>410.3</v>
      </c>
      <c r="M80" s="251">
        <f>+[1]PP!M123</f>
        <v>13.8</v>
      </c>
      <c r="N80" s="251">
        <v>83.5</v>
      </c>
      <c r="O80" s="251">
        <v>109.9</v>
      </c>
      <c r="P80" s="251">
        <f>+[1]PP!P123</f>
        <v>19.600000000000001</v>
      </c>
      <c r="Q80" s="251">
        <f>+[1]PP!Q123</f>
        <v>12.7</v>
      </c>
      <c r="R80" s="251">
        <f>+[1]PP!R123</f>
        <v>211.7</v>
      </c>
      <c r="S80" s="251">
        <f>+[1]PP!S123</f>
        <v>45.3</v>
      </c>
      <c r="T80" s="252">
        <f>SUM(L80:S80)</f>
        <v>906.8</v>
      </c>
      <c r="U80" s="253">
        <f t="shared" si="45"/>
        <v>-447.20000000000027</v>
      </c>
      <c r="V80" s="252">
        <f t="shared" ref="V80:V86" si="50">+U80/K80*100</f>
        <v>-33.028064992614489</v>
      </c>
      <c r="W80" s="111"/>
      <c r="X80" s="111"/>
    </row>
    <row r="81" spans="2:24" ht="23.25" customHeight="1" thickBot="1">
      <c r="B81" s="254" t="s">
        <v>97</v>
      </c>
      <c r="C81" s="255">
        <f t="shared" ref="C81:S81" si="51">+C80+C57+C56+C55</f>
        <v>19170</v>
      </c>
      <c r="D81" s="255">
        <f t="shared" si="51"/>
        <v>55273.4</v>
      </c>
      <c r="E81" s="255">
        <f t="shared" si="51"/>
        <v>19694.900000000001</v>
      </c>
      <c r="F81" s="255">
        <f t="shared" si="51"/>
        <v>21483.5</v>
      </c>
      <c r="G81" s="255">
        <f t="shared" si="51"/>
        <v>42325.700000000004</v>
      </c>
      <c r="H81" s="255">
        <f t="shared" si="51"/>
        <v>2097.7999999999997</v>
      </c>
      <c r="I81" s="255">
        <f t="shared" si="51"/>
        <v>149225.20000000001</v>
      </c>
      <c r="J81" s="255">
        <f t="shared" si="51"/>
        <v>16543.599999999999</v>
      </c>
      <c r="K81" s="255">
        <f>+K80+K57+K56+K55</f>
        <v>325814.09999999998</v>
      </c>
      <c r="L81" s="255">
        <f t="shared" si="51"/>
        <v>17363.399999999998</v>
      </c>
      <c r="M81" s="256">
        <f t="shared" si="51"/>
        <v>168459.69999999998</v>
      </c>
      <c r="N81" s="256">
        <f t="shared" si="51"/>
        <v>6571</v>
      </c>
      <c r="O81" s="256">
        <f t="shared" si="51"/>
        <v>27057.100000000002</v>
      </c>
      <c r="P81" s="256">
        <f t="shared" si="51"/>
        <v>2001.8</v>
      </c>
      <c r="Q81" s="256">
        <f t="shared" si="51"/>
        <v>3961.7999999999997</v>
      </c>
      <c r="R81" s="256">
        <f t="shared" si="51"/>
        <v>36126.9</v>
      </c>
      <c r="S81" s="256">
        <f t="shared" si="51"/>
        <v>1403.1999999999998</v>
      </c>
      <c r="T81" s="256">
        <f>+T80+T57+T56+T55</f>
        <v>262944.89999999997</v>
      </c>
      <c r="U81" s="256">
        <f t="shared" si="45"/>
        <v>-62869.200000000012</v>
      </c>
      <c r="V81" s="257">
        <f t="shared" si="50"/>
        <v>-19.296034149534968</v>
      </c>
      <c r="W81" s="111"/>
      <c r="X81" s="111"/>
    </row>
    <row r="82" spans="2:24" ht="23.25" customHeight="1" thickTop="1">
      <c r="B82" s="258" t="s">
        <v>70</v>
      </c>
      <c r="C82" s="259">
        <f>SUM(C83:C88)</f>
        <v>682.7</v>
      </c>
      <c r="D82" s="260">
        <f t="shared" ref="D82:J82" si="52">SUM(D83:D88)</f>
        <v>516.1</v>
      </c>
      <c r="E82" s="260">
        <f t="shared" si="52"/>
        <v>571.90000000000009</v>
      </c>
      <c r="F82" s="260">
        <f t="shared" si="52"/>
        <v>571.5</v>
      </c>
      <c r="G82" s="260">
        <f t="shared" si="52"/>
        <v>652.00000000000011</v>
      </c>
      <c r="H82" s="260">
        <f t="shared" si="52"/>
        <v>602.30000000000007</v>
      </c>
      <c r="I82" s="260">
        <f t="shared" si="52"/>
        <v>599.30000000000007</v>
      </c>
      <c r="J82" s="260">
        <f t="shared" si="52"/>
        <v>646.1</v>
      </c>
      <c r="K82" s="260">
        <f>SUM(K83:K88)</f>
        <v>4841.8999999999987</v>
      </c>
      <c r="L82" s="260">
        <f t="shared" ref="L82:S82" si="53">SUM(L83:L88)</f>
        <v>590.5</v>
      </c>
      <c r="M82" s="261">
        <f t="shared" si="53"/>
        <v>580.4</v>
      </c>
      <c r="N82" s="261">
        <f t="shared" si="53"/>
        <v>625.1</v>
      </c>
      <c r="O82" s="261">
        <f>SUM(O83:O88)</f>
        <v>608.80000000000007</v>
      </c>
      <c r="P82" s="261">
        <f t="shared" ref="P82" si="54">SUM(P83:P88)</f>
        <v>672.9</v>
      </c>
      <c r="Q82" s="261">
        <f t="shared" si="53"/>
        <v>636.30000000000007</v>
      </c>
      <c r="R82" s="261">
        <f t="shared" si="53"/>
        <v>648</v>
      </c>
      <c r="S82" s="261">
        <f t="shared" si="53"/>
        <v>629.6</v>
      </c>
      <c r="T82" s="261">
        <f>SUM(T83:T88)</f>
        <v>4991.6000000000004</v>
      </c>
      <c r="U82" s="262">
        <f t="shared" si="45"/>
        <v>149.70000000000164</v>
      </c>
      <c r="V82" s="262">
        <f t="shared" si="50"/>
        <v>3.0917614985853006</v>
      </c>
      <c r="W82" s="111"/>
      <c r="X82" s="111"/>
    </row>
    <row r="83" spans="2:24" ht="18" customHeight="1">
      <c r="B83" s="263" t="s">
        <v>164</v>
      </c>
      <c r="C83" s="264">
        <f>+[1]PP!C126</f>
        <v>508.3</v>
      </c>
      <c r="D83" s="264">
        <f>+[1]PP!D126</f>
        <v>467.6</v>
      </c>
      <c r="E83" s="264">
        <f>+[1]PP!E126</f>
        <v>510.5</v>
      </c>
      <c r="F83" s="264">
        <f>+[1]PP!F126</f>
        <v>513.9</v>
      </c>
      <c r="G83" s="264">
        <f>+[1]PP!G126</f>
        <v>546.20000000000005</v>
      </c>
      <c r="H83" s="264">
        <f>+[1]PP!H126</f>
        <v>498.2</v>
      </c>
      <c r="I83" s="264">
        <f>+[1]PP!I126</f>
        <v>518.20000000000005</v>
      </c>
      <c r="J83" s="264">
        <v>504.6</v>
      </c>
      <c r="K83" s="265">
        <f t="shared" ref="K83:K88" si="55">SUM(C83:J83)</f>
        <v>4067.4999999999995</v>
      </c>
      <c r="L83" s="264">
        <f>+[1]PP!L126</f>
        <v>538.29999999999995</v>
      </c>
      <c r="M83" s="264">
        <f>+[1]PP!M126</f>
        <v>521</v>
      </c>
      <c r="N83" s="264">
        <v>561.1</v>
      </c>
      <c r="O83" s="264">
        <v>545.70000000000005</v>
      </c>
      <c r="P83" s="264">
        <v>603.79999999999995</v>
      </c>
      <c r="Q83" s="264">
        <v>567</v>
      </c>
      <c r="R83" s="266">
        <v>572.79999999999995</v>
      </c>
      <c r="S83" s="266">
        <v>559.9</v>
      </c>
      <c r="T83" s="265">
        <f>SUM(L83:S83)</f>
        <v>4469.6000000000004</v>
      </c>
      <c r="U83" s="267">
        <f t="shared" si="45"/>
        <v>402.10000000000082</v>
      </c>
      <c r="V83" s="267">
        <f t="shared" si="50"/>
        <v>9.8856791641057367</v>
      </c>
      <c r="W83" s="111"/>
      <c r="X83" s="111"/>
    </row>
    <row r="84" spans="2:24" ht="18" customHeight="1">
      <c r="B84" s="62" t="s">
        <v>165</v>
      </c>
      <c r="C84" s="264">
        <v>110.9</v>
      </c>
      <c r="D84" s="264">
        <v>35.9</v>
      </c>
      <c r="E84" s="264">
        <v>47.6</v>
      </c>
      <c r="F84" s="264">
        <v>41</v>
      </c>
      <c r="G84" s="264">
        <v>68.3</v>
      </c>
      <c r="H84" s="264">
        <v>30.2</v>
      </c>
      <c r="I84" s="266">
        <v>59.6</v>
      </c>
      <c r="J84" s="266">
        <v>77.3</v>
      </c>
      <c r="K84" s="265">
        <f t="shared" si="55"/>
        <v>470.8</v>
      </c>
      <c r="L84" s="266">
        <v>32.6</v>
      </c>
      <c r="M84" s="266">
        <v>48.6</v>
      </c>
      <c r="N84" s="266">
        <v>49.5</v>
      </c>
      <c r="O84" s="266">
        <v>50.3</v>
      </c>
      <c r="P84" s="266">
        <v>55.1</v>
      </c>
      <c r="Q84" s="266">
        <v>52.9</v>
      </c>
      <c r="R84" s="266">
        <v>61</v>
      </c>
      <c r="S84" s="266">
        <v>60.6</v>
      </c>
      <c r="T84" s="265">
        <f t="shared" ref="T84:T88" si="56">SUM(L84:S84)</f>
        <v>410.6</v>
      </c>
      <c r="U84" s="267">
        <f t="shared" si="45"/>
        <v>-60.199999999999989</v>
      </c>
      <c r="V84" s="267">
        <f t="shared" si="50"/>
        <v>-12.786745964316054</v>
      </c>
      <c r="W84" s="111"/>
      <c r="X84" s="111"/>
    </row>
    <row r="85" spans="2:24" ht="18" customHeight="1">
      <c r="B85" s="268" t="s">
        <v>72</v>
      </c>
      <c r="C85" s="264">
        <v>43.4</v>
      </c>
      <c r="D85" s="264">
        <v>0</v>
      </c>
      <c r="E85" s="264">
        <v>0</v>
      </c>
      <c r="F85" s="264">
        <v>0</v>
      </c>
      <c r="G85" s="264">
        <v>0</v>
      </c>
      <c r="H85" s="264">
        <v>0</v>
      </c>
      <c r="I85" s="264">
        <v>0</v>
      </c>
      <c r="J85" s="264">
        <v>0</v>
      </c>
      <c r="K85" s="265">
        <f t="shared" si="55"/>
        <v>43.4</v>
      </c>
      <c r="L85" s="266">
        <v>0</v>
      </c>
      <c r="M85" s="266">
        <v>0</v>
      </c>
      <c r="N85" s="266">
        <v>0</v>
      </c>
      <c r="O85" s="266">
        <v>1.2</v>
      </c>
      <c r="P85" s="266">
        <v>0</v>
      </c>
      <c r="Q85" s="266">
        <v>1.6</v>
      </c>
      <c r="R85" s="266">
        <v>0</v>
      </c>
      <c r="S85" s="266">
        <v>0</v>
      </c>
      <c r="T85" s="265">
        <f t="shared" si="56"/>
        <v>2.8</v>
      </c>
      <c r="U85" s="267">
        <f t="shared" si="45"/>
        <v>-40.6</v>
      </c>
      <c r="V85" s="267">
        <f t="shared" si="50"/>
        <v>-93.548387096774206</v>
      </c>
      <c r="W85" s="111"/>
      <c r="X85" s="111"/>
    </row>
    <row r="86" spans="2:24" ht="18" customHeight="1">
      <c r="B86" s="268" t="s">
        <v>166</v>
      </c>
      <c r="C86" s="264">
        <f>+[1]PP!C134</f>
        <v>1.7</v>
      </c>
      <c r="D86" s="264">
        <f>+[1]PP!C134</f>
        <v>1.7</v>
      </c>
      <c r="E86" s="264">
        <f>+[1]PP!E134</f>
        <v>1.7</v>
      </c>
      <c r="F86" s="264">
        <f>+[1]PP!F134</f>
        <v>1.7</v>
      </c>
      <c r="G86" s="264">
        <v>3.2</v>
      </c>
      <c r="H86" s="264">
        <v>3.7</v>
      </c>
      <c r="I86" s="266">
        <v>1.7</v>
      </c>
      <c r="J86" s="266">
        <v>4</v>
      </c>
      <c r="K86" s="265">
        <f t="shared" si="55"/>
        <v>19.399999999999999</v>
      </c>
      <c r="L86" s="265">
        <v>2.5</v>
      </c>
      <c r="M86" s="265">
        <v>2.5</v>
      </c>
      <c r="N86" s="265">
        <v>1.6</v>
      </c>
      <c r="O86" s="265">
        <v>1.6</v>
      </c>
      <c r="P86" s="265">
        <v>1.6</v>
      </c>
      <c r="Q86" s="265">
        <v>1.6</v>
      </c>
      <c r="R86" s="265">
        <v>5</v>
      </c>
      <c r="S86" s="265">
        <v>0</v>
      </c>
      <c r="T86" s="265">
        <f t="shared" si="56"/>
        <v>16.399999999999999</v>
      </c>
      <c r="U86" s="267">
        <f t="shared" si="45"/>
        <v>-3</v>
      </c>
      <c r="V86" s="267">
        <f t="shared" si="50"/>
        <v>-15.463917525773196</v>
      </c>
      <c r="W86" s="111"/>
      <c r="X86" s="111"/>
    </row>
    <row r="87" spans="2:24" ht="18" customHeight="1">
      <c r="B87" s="269" t="s">
        <v>167</v>
      </c>
      <c r="C87" s="264">
        <v>0</v>
      </c>
      <c r="D87" s="265">
        <v>0</v>
      </c>
      <c r="E87" s="265">
        <v>0</v>
      </c>
      <c r="F87" s="265">
        <v>0</v>
      </c>
      <c r="G87" s="265">
        <v>17.7</v>
      </c>
      <c r="H87" s="265">
        <v>0</v>
      </c>
      <c r="I87" s="265">
        <v>0</v>
      </c>
      <c r="J87" s="265">
        <v>0</v>
      </c>
      <c r="K87" s="265">
        <f t="shared" si="55"/>
        <v>17.7</v>
      </c>
      <c r="L87" s="266">
        <f>+[1]PP!L130</f>
        <v>0</v>
      </c>
      <c r="M87" s="266">
        <f>+[1]PP!L130</f>
        <v>0</v>
      </c>
      <c r="N87" s="266">
        <v>0</v>
      </c>
      <c r="O87" s="266">
        <v>0</v>
      </c>
      <c r="P87" s="266">
        <v>0</v>
      </c>
      <c r="Q87" s="266">
        <v>0</v>
      </c>
      <c r="R87" s="266">
        <v>0</v>
      </c>
      <c r="S87" s="266">
        <v>0</v>
      </c>
      <c r="T87" s="265">
        <f t="shared" si="56"/>
        <v>0</v>
      </c>
      <c r="U87" s="267">
        <f t="shared" si="45"/>
        <v>-17.7</v>
      </c>
      <c r="V87" s="270">
        <v>0</v>
      </c>
      <c r="W87" s="111"/>
      <c r="X87" s="111"/>
    </row>
    <row r="88" spans="2:24" ht="18" customHeight="1">
      <c r="B88" s="268" t="s">
        <v>168</v>
      </c>
      <c r="C88" s="271">
        <v>18.399999999999999</v>
      </c>
      <c r="D88" s="271">
        <v>10.9</v>
      </c>
      <c r="E88" s="271">
        <v>12.1</v>
      </c>
      <c r="F88" s="271">
        <v>14.9</v>
      </c>
      <c r="G88" s="271">
        <v>16.600000000000001</v>
      </c>
      <c r="H88" s="271">
        <v>70.2</v>
      </c>
      <c r="I88" s="266">
        <v>19.8</v>
      </c>
      <c r="J88" s="266">
        <v>60.2</v>
      </c>
      <c r="K88" s="265">
        <f t="shared" si="55"/>
        <v>223.10000000000002</v>
      </c>
      <c r="L88" s="266">
        <f>+[1]PP!L135</f>
        <v>17.100000000000001</v>
      </c>
      <c r="M88" s="266">
        <v>8.3000000000000007</v>
      </c>
      <c r="N88" s="266">
        <v>12.9</v>
      </c>
      <c r="O88" s="266">
        <v>10</v>
      </c>
      <c r="P88" s="266">
        <v>12.4</v>
      </c>
      <c r="Q88" s="266">
        <v>13.2</v>
      </c>
      <c r="R88" s="266">
        <v>9.1999999999999993</v>
      </c>
      <c r="S88" s="266">
        <v>9.1</v>
      </c>
      <c r="T88" s="265">
        <f t="shared" si="56"/>
        <v>92.2</v>
      </c>
      <c r="U88" s="265">
        <f t="shared" si="45"/>
        <v>-130.90000000000003</v>
      </c>
      <c r="V88" s="265">
        <f>+U88/K88*100</f>
        <v>-58.673240699238015</v>
      </c>
      <c r="W88" s="111"/>
      <c r="X88" s="111"/>
    </row>
    <row r="89" spans="2:24" ht="22.5" customHeight="1">
      <c r="B89" s="272" t="s">
        <v>77</v>
      </c>
      <c r="C89" s="273">
        <f>+C81+C82</f>
        <v>19852.7</v>
      </c>
      <c r="D89" s="273">
        <f t="shared" ref="D89:J89" si="57">+D81+D82</f>
        <v>55789.5</v>
      </c>
      <c r="E89" s="273">
        <f t="shared" si="57"/>
        <v>20266.800000000003</v>
      </c>
      <c r="F89" s="273">
        <f t="shared" si="57"/>
        <v>22055</v>
      </c>
      <c r="G89" s="273">
        <f t="shared" si="57"/>
        <v>42977.700000000004</v>
      </c>
      <c r="H89" s="273">
        <f t="shared" si="57"/>
        <v>2700.1</v>
      </c>
      <c r="I89" s="273">
        <f t="shared" si="57"/>
        <v>149824.5</v>
      </c>
      <c r="J89" s="273">
        <f t="shared" si="57"/>
        <v>17189.699999999997</v>
      </c>
      <c r="K89" s="273">
        <f>+K81+K82</f>
        <v>330656</v>
      </c>
      <c r="L89" s="273">
        <f t="shared" ref="L89:S89" si="58">+L81+L82</f>
        <v>17953.899999999998</v>
      </c>
      <c r="M89" s="273">
        <f t="shared" si="58"/>
        <v>169040.09999999998</v>
      </c>
      <c r="N89" s="273">
        <f t="shared" si="58"/>
        <v>7196.1</v>
      </c>
      <c r="O89" s="273">
        <f t="shared" si="58"/>
        <v>27665.9</v>
      </c>
      <c r="P89" s="273">
        <f t="shared" si="58"/>
        <v>2674.7</v>
      </c>
      <c r="Q89" s="273">
        <f t="shared" si="58"/>
        <v>4598.0999999999995</v>
      </c>
      <c r="R89" s="273">
        <f t="shared" si="58"/>
        <v>36774.9</v>
      </c>
      <c r="S89" s="273">
        <f t="shared" si="58"/>
        <v>2032.7999999999997</v>
      </c>
      <c r="T89" s="273">
        <f>+T81+T82</f>
        <v>267936.49999999994</v>
      </c>
      <c r="U89" s="273">
        <f t="shared" si="45"/>
        <v>-62719.500000000058</v>
      </c>
      <c r="V89" s="274">
        <f>+U89/K89*100</f>
        <v>-18.968202603309802</v>
      </c>
      <c r="W89" s="111"/>
      <c r="X89" s="111"/>
    </row>
    <row r="90" spans="2:24" ht="22.5" customHeight="1">
      <c r="B90" s="275" t="s">
        <v>169</v>
      </c>
      <c r="C90" s="276">
        <f>+'[1]cut presupuestaria'!C34</f>
        <v>3412.1</v>
      </c>
      <c r="D90" s="276">
        <f>+'[1]cut presupuestaria'!D34</f>
        <v>2945</v>
      </c>
      <c r="E90" s="276">
        <f>+'[1]cut presupuestaria'!E34</f>
        <v>2090.6999999999998</v>
      </c>
      <c r="F90" s="276">
        <f>+'[1]cut presupuestaria'!E34</f>
        <v>2090.6999999999998</v>
      </c>
      <c r="G90" s="276">
        <f>+'[1]cut presupuestaria'!F34</f>
        <v>2773.3999999999996</v>
      </c>
      <c r="H90" s="276">
        <f>+'[1]cut presupuestaria'!H34</f>
        <v>1901.4999999999998</v>
      </c>
      <c r="I90" s="276">
        <f>+'[1]cut presupuestaria'!H34</f>
        <v>1901.4999999999998</v>
      </c>
      <c r="J90" s="276">
        <f>+'[1]cut presupuestaria'!J34</f>
        <v>3442.1000000000004</v>
      </c>
      <c r="K90" s="276">
        <f>+'[1]cut presupuestaria'!K34</f>
        <v>21719.9</v>
      </c>
      <c r="L90" s="276">
        <f>+'[1]cut presupuestaria'!L34</f>
        <v>2406.3000000000002</v>
      </c>
      <c r="M90" s="276">
        <f>+'[1]cut presupuestaria'!M34</f>
        <v>2341.2000000000003</v>
      </c>
      <c r="N90" s="276">
        <f>+'[1]cut presupuestaria'!N34</f>
        <v>2385.4000000000005</v>
      </c>
      <c r="O90" s="276">
        <f>+'[1]cut presupuestaria'!O34</f>
        <v>2426.1</v>
      </c>
      <c r="P90" s="276">
        <f>+'[1]cut presupuestaria'!P34</f>
        <v>2935.2000000000007</v>
      </c>
      <c r="Q90" s="276">
        <f>+'[1]cut presupuestaria'!Q34</f>
        <v>2740.9</v>
      </c>
      <c r="R90" s="276">
        <f>+'[1]cut presupuestaria'!Q34</f>
        <v>2740.9</v>
      </c>
      <c r="S90" s="276">
        <f>+'[1]cut presupuestaria'!S34</f>
        <v>3636</v>
      </c>
      <c r="T90" s="276">
        <f>+'[1]cut presupuestaria'!T34</f>
        <v>22144.1</v>
      </c>
      <c r="U90" s="276">
        <f t="shared" si="45"/>
        <v>424.19999999999709</v>
      </c>
      <c r="V90" s="276">
        <f>+U90/K90*100</f>
        <v>1.9530476659652993</v>
      </c>
      <c r="W90" s="111"/>
      <c r="X90" s="111"/>
    </row>
    <row r="91" spans="2:24" ht="18" customHeight="1">
      <c r="B91" s="71" t="s">
        <v>78</v>
      </c>
      <c r="L91" s="277"/>
      <c r="M91" s="277"/>
      <c r="N91" s="277"/>
      <c r="O91" s="277"/>
      <c r="P91" s="277"/>
      <c r="Q91" s="277"/>
      <c r="R91" s="277"/>
      <c r="S91" s="277"/>
      <c r="T91" s="277"/>
      <c r="U91" s="277"/>
    </row>
    <row r="92" spans="2:24" ht="13.5" customHeight="1">
      <c r="B92" s="77" t="s">
        <v>79</v>
      </c>
      <c r="C92" s="278"/>
      <c r="D92" s="278"/>
      <c r="E92" s="278"/>
      <c r="F92" s="278"/>
      <c r="G92" s="278"/>
      <c r="H92" s="278"/>
      <c r="I92" s="278"/>
      <c r="J92" s="278"/>
      <c r="K92" s="278"/>
      <c r="L92" s="277"/>
      <c r="M92" s="277"/>
      <c r="N92" s="277"/>
      <c r="O92" s="277"/>
      <c r="P92" s="277"/>
      <c r="Q92" s="277"/>
      <c r="R92" s="277"/>
      <c r="S92" s="277"/>
      <c r="T92" s="277"/>
      <c r="U92" s="277"/>
    </row>
    <row r="93" spans="2:24" ht="14.25" customHeight="1">
      <c r="B93" s="80" t="s">
        <v>170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7"/>
      <c r="M93" s="277"/>
      <c r="N93" s="277"/>
      <c r="O93" s="277"/>
      <c r="P93" s="277"/>
      <c r="Q93" s="277"/>
      <c r="R93" s="277"/>
      <c r="S93" s="277"/>
      <c r="T93" s="277"/>
      <c r="U93" s="277"/>
    </row>
    <row r="94" spans="2:24">
      <c r="B94" s="80" t="s">
        <v>171</v>
      </c>
      <c r="C94" s="278"/>
      <c r="D94" s="278"/>
      <c r="E94" s="278"/>
      <c r="F94" s="278"/>
      <c r="G94" s="278"/>
      <c r="H94" s="278"/>
      <c r="I94" s="278"/>
      <c r="J94" s="278"/>
      <c r="K94" s="278"/>
      <c r="L94" s="277"/>
      <c r="M94" s="277"/>
      <c r="N94" s="277"/>
      <c r="O94" s="277"/>
      <c r="P94" s="277"/>
      <c r="Q94" s="277"/>
      <c r="R94" s="277"/>
      <c r="S94" s="277"/>
      <c r="T94" s="277"/>
      <c r="U94" s="277"/>
    </row>
    <row r="95" spans="2:24">
      <c r="B95" s="83" t="s">
        <v>172</v>
      </c>
      <c r="C95" s="279"/>
      <c r="D95" s="279"/>
      <c r="E95" s="279"/>
      <c r="F95" s="279"/>
      <c r="G95" s="280"/>
      <c r="H95" s="280"/>
      <c r="I95" s="280"/>
      <c r="J95" s="280"/>
      <c r="K95" s="279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85"/>
    </row>
    <row r="96" spans="2:24">
      <c r="B96" s="85"/>
      <c r="C96" s="282"/>
      <c r="D96" s="282"/>
      <c r="E96" s="282"/>
      <c r="F96" s="282"/>
      <c r="G96" s="282"/>
      <c r="H96" s="280"/>
      <c r="I96" s="280"/>
      <c r="J96" s="280"/>
      <c r="K96" s="283"/>
      <c r="L96" s="284"/>
      <c r="M96" s="284"/>
      <c r="N96" s="284"/>
      <c r="O96" s="284"/>
      <c r="P96" s="284"/>
      <c r="Q96" s="284"/>
      <c r="R96" s="284"/>
      <c r="S96" s="284"/>
      <c r="T96" s="284"/>
      <c r="U96" s="85"/>
      <c r="V96" s="85"/>
    </row>
    <row r="97" spans="2:22">
      <c r="B97" s="158"/>
      <c r="C97" s="92"/>
      <c r="D97" s="92"/>
      <c r="E97" s="92"/>
      <c r="F97" s="92"/>
      <c r="G97" s="92"/>
      <c r="H97" s="92"/>
      <c r="I97" s="92"/>
      <c r="J97" s="92"/>
      <c r="K97" s="285"/>
      <c r="L97" s="98"/>
      <c r="M97" s="98"/>
      <c r="N97" s="98"/>
      <c r="O97" s="98"/>
      <c r="P97" s="98"/>
      <c r="Q97" s="98"/>
      <c r="R97" s="98"/>
      <c r="S97" s="98"/>
      <c r="T97" s="85"/>
      <c r="U97" s="85"/>
      <c r="V97" s="85"/>
    </row>
    <row r="98" spans="2:22">
      <c r="B98" s="158"/>
      <c r="C98" s="92"/>
      <c r="D98" s="92"/>
      <c r="E98" s="92"/>
      <c r="F98" s="92"/>
      <c r="G98" s="92"/>
      <c r="H98" s="92"/>
      <c r="I98" s="92"/>
      <c r="J98" s="92"/>
      <c r="K98" s="285"/>
      <c r="L98" s="98"/>
      <c r="M98" s="98"/>
      <c r="N98" s="98"/>
      <c r="O98" s="98"/>
      <c r="P98" s="98"/>
      <c r="Q98" s="98"/>
      <c r="R98" s="98"/>
      <c r="S98" s="98"/>
      <c r="T98" s="85"/>
      <c r="U98" s="85"/>
      <c r="V98" s="85"/>
    </row>
    <row r="99" spans="2:22">
      <c r="B99" s="85"/>
      <c r="C99" s="92"/>
      <c r="D99" s="92"/>
      <c r="E99" s="92"/>
      <c r="F99" s="92"/>
      <c r="G99" s="92"/>
      <c r="H99" s="92"/>
      <c r="I99" s="92"/>
      <c r="J99" s="92"/>
      <c r="K99" s="285"/>
      <c r="L99" s="98"/>
      <c r="M99" s="98"/>
      <c r="N99" s="98"/>
      <c r="O99" s="98"/>
      <c r="P99" s="98"/>
      <c r="Q99" s="98"/>
      <c r="R99" s="98"/>
      <c r="S99" s="98"/>
      <c r="T99" s="85"/>
      <c r="U99" s="85"/>
      <c r="V99" s="85"/>
    </row>
    <row r="100" spans="2:22">
      <c r="B100" s="158"/>
      <c r="C100" s="97"/>
      <c r="D100" s="85"/>
      <c r="E100" s="85"/>
      <c r="F100" s="85"/>
      <c r="G100" s="85"/>
      <c r="H100" s="280"/>
      <c r="I100" s="280"/>
      <c r="J100" s="280"/>
      <c r="K100" s="85"/>
      <c r="L100" s="98"/>
      <c r="M100" s="98"/>
      <c r="N100" s="98"/>
      <c r="O100" s="98"/>
      <c r="P100" s="98"/>
      <c r="Q100" s="98"/>
      <c r="R100" s="98"/>
      <c r="S100" s="98"/>
      <c r="T100" s="85"/>
      <c r="U100" s="85"/>
      <c r="V100" s="85"/>
    </row>
    <row r="101" spans="2:22">
      <c r="B101" s="158"/>
      <c r="C101" s="286"/>
      <c r="D101" s="286"/>
      <c r="E101" s="286"/>
      <c r="F101" s="286"/>
      <c r="G101" s="286"/>
      <c r="H101" s="286"/>
      <c r="I101" s="286"/>
      <c r="J101" s="286"/>
      <c r="K101" s="85"/>
      <c r="L101" s="98"/>
      <c r="M101" s="98"/>
      <c r="N101" s="98"/>
      <c r="O101" s="98"/>
      <c r="P101" s="98"/>
      <c r="Q101" s="98"/>
      <c r="R101" s="98"/>
      <c r="S101" s="98"/>
      <c r="T101" s="85"/>
      <c r="U101" s="85"/>
      <c r="V101" s="85"/>
    </row>
    <row r="102" spans="2:22">
      <c r="B102" s="158"/>
      <c r="C102" s="85"/>
      <c r="D102" s="85"/>
      <c r="E102" s="85"/>
      <c r="F102" s="85"/>
      <c r="G102" s="85"/>
      <c r="H102" s="280"/>
      <c r="I102" s="280"/>
      <c r="J102" s="280"/>
      <c r="K102" s="85"/>
      <c r="L102" s="98"/>
      <c r="M102" s="98"/>
      <c r="N102" s="98"/>
      <c r="O102" s="98"/>
      <c r="P102" s="98"/>
      <c r="Q102" s="98"/>
      <c r="R102" s="98"/>
      <c r="S102" s="98"/>
      <c r="T102" s="85"/>
      <c r="U102" s="85"/>
      <c r="V102" s="85"/>
    </row>
    <row r="103" spans="2:22">
      <c r="B103" s="85"/>
      <c r="C103" s="97"/>
      <c r="D103" s="85"/>
      <c r="E103" s="85"/>
      <c r="F103" s="85"/>
      <c r="G103" s="85"/>
      <c r="H103" s="280"/>
      <c r="I103" s="280"/>
      <c r="J103" s="280"/>
      <c r="K103" s="85"/>
      <c r="L103" s="98"/>
      <c r="M103" s="98"/>
      <c r="N103" s="98"/>
      <c r="O103" s="98"/>
      <c r="P103" s="98"/>
      <c r="Q103" s="98"/>
      <c r="R103" s="98"/>
      <c r="S103" s="98"/>
      <c r="T103" s="85"/>
      <c r="U103" s="85"/>
      <c r="V103" s="85"/>
    </row>
    <row r="104" spans="2:22">
      <c r="B104" s="158"/>
      <c r="C104" s="97"/>
      <c r="D104" s="85"/>
      <c r="E104" s="85"/>
      <c r="F104" s="85"/>
      <c r="G104" s="85"/>
      <c r="H104" s="280"/>
      <c r="I104" s="280"/>
      <c r="J104" s="280"/>
      <c r="K104" s="85"/>
      <c r="L104" s="98"/>
      <c r="M104" s="98"/>
      <c r="N104" s="98"/>
      <c r="O104" s="98"/>
      <c r="P104" s="98"/>
      <c r="Q104" s="98"/>
      <c r="R104" s="98"/>
      <c r="S104" s="98"/>
      <c r="T104" s="85"/>
      <c r="U104" s="85"/>
      <c r="V104" s="85"/>
    </row>
    <row r="105" spans="2:22">
      <c r="B105" s="158"/>
      <c r="C105" s="97"/>
      <c r="D105" s="85"/>
      <c r="E105" s="85"/>
      <c r="F105" s="85"/>
      <c r="G105" s="85"/>
      <c r="H105" s="280"/>
      <c r="I105" s="280"/>
      <c r="J105" s="280"/>
      <c r="K105" s="85"/>
      <c r="L105" s="98"/>
      <c r="M105" s="98"/>
      <c r="N105" s="98"/>
      <c r="O105" s="98"/>
      <c r="P105" s="98"/>
      <c r="Q105" s="98"/>
      <c r="R105" s="98"/>
      <c r="S105" s="98"/>
      <c r="T105" s="85"/>
      <c r="U105" s="85"/>
      <c r="V105" s="85"/>
    </row>
    <row r="106" spans="2:22">
      <c r="B106" s="158"/>
      <c r="C106" s="97"/>
      <c r="D106" s="85"/>
      <c r="E106" s="85"/>
      <c r="F106" s="85"/>
      <c r="G106" s="85"/>
      <c r="H106" s="287"/>
      <c r="I106" s="287"/>
      <c r="J106" s="287"/>
      <c r="K106" s="85"/>
      <c r="L106" s="98"/>
      <c r="M106" s="98"/>
      <c r="N106" s="98"/>
      <c r="O106" s="98"/>
      <c r="P106" s="98"/>
      <c r="Q106" s="98"/>
      <c r="R106" s="98"/>
      <c r="S106" s="98"/>
      <c r="T106" s="85"/>
      <c r="U106" s="85"/>
      <c r="V106" s="85"/>
    </row>
    <row r="107" spans="2:22">
      <c r="B107" s="158"/>
      <c r="C107" s="97"/>
      <c r="D107" s="85"/>
      <c r="E107" s="85"/>
      <c r="F107" s="85"/>
      <c r="G107" s="85"/>
      <c r="H107" s="287"/>
      <c r="I107" s="287"/>
      <c r="J107" s="287"/>
      <c r="K107" s="85"/>
      <c r="L107" s="98"/>
      <c r="M107" s="98"/>
      <c r="N107" s="98"/>
      <c r="O107" s="98"/>
      <c r="P107" s="98"/>
      <c r="Q107" s="98"/>
      <c r="R107" s="98"/>
      <c r="S107" s="98"/>
      <c r="T107" s="85"/>
      <c r="U107" s="85"/>
      <c r="V107" s="85"/>
    </row>
    <row r="108" spans="2:22">
      <c r="B108" s="85"/>
      <c r="C108" s="97"/>
      <c r="D108" s="85"/>
      <c r="E108" s="85"/>
      <c r="F108" s="85"/>
      <c r="G108" s="85"/>
      <c r="H108" s="287"/>
      <c r="I108" s="287"/>
      <c r="J108" s="287"/>
      <c r="K108" s="85"/>
      <c r="L108" s="98"/>
      <c r="M108" s="98"/>
      <c r="N108" s="98"/>
      <c r="O108" s="98"/>
      <c r="P108" s="98"/>
      <c r="Q108" s="98"/>
      <c r="R108" s="98"/>
      <c r="S108" s="98"/>
      <c r="T108" s="85"/>
      <c r="U108" s="85"/>
      <c r="V108" s="85"/>
    </row>
    <row r="109" spans="2:22">
      <c r="B109" s="85"/>
      <c r="C109" s="97"/>
      <c r="D109" s="85"/>
      <c r="E109" s="85"/>
      <c r="F109" s="85"/>
      <c r="G109" s="85"/>
      <c r="H109" s="287"/>
      <c r="I109" s="287"/>
      <c r="J109" s="287"/>
      <c r="K109" s="85"/>
      <c r="L109" s="98"/>
      <c r="M109" s="98"/>
      <c r="N109" s="98"/>
      <c r="O109" s="98"/>
      <c r="P109" s="98"/>
      <c r="Q109" s="98"/>
      <c r="R109" s="98"/>
      <c r="S109" s="98"/>
      <c r="T109" s="85"/>
      <c r="U109" s="85"/>
      <c r="V109" s="85"/>
    </row>
    <row r="110" spans="2:22">
      <c r="B110" s="85"/>
      <c r="C110" s="97"/>
      <c r="D110" s="85"/>
      <c r="E110" s="85"/>
      <c r="F110" s="85"/>
      <c r="G110" s="85"/>
      <c r="H110" s="287"/>
      <c r="I110" s="287"/>
      <c r="J110" s="287"/>
      <c r="K110" s="85"/>
      <c r="L110" s="98"/>
      <c r="M110" s="98"/>
      <c r="N110" s="98"/>
      <c r="O110" s="98"/>
      <c r="P110" s="98"/>
      <c r="Q110" s="98"/>
      <c r="R110" s="98"/>
      <c r="S110" s="98"/>
      <c r="T110" s="85"/>
      <c r="U110" s="85"/>
      <c r="V110" s="85"/>
    </row>
    <row r="111" spans="2:22">
      <c r="B111" s="85"/>
      <c r="C111" s="97"/>
      <c r="D111" s="85"/>
      <c r="E111" s="85"/>
      <c r="F111" s="85"/>
      <c r="G111" s="85"/>
      <c r="H111" s="287"/>
      <c r="I111" s="287"/>
      <c r="J111" s="287"/>
      <c r="K111" s="85"/>
      <c r="L111" s="98"/>
      <c r="M111" s="98"/>
      <c r="N111" s="98"/>
      <c r="O111" s="98"/>
      <c r="P111" s="98"/>
      <c r="Q111" s="98"/>
      <c r="R111" s="98"/>
      <c r="S111" s="98"/>
      <c r="T111" s="85"/>
      <c r="U111" s="85"/>
      <c r="V111" s="85"/>
    </row>
    <row r="112" spans="2:22">
      <c r="B112" s="85"/>
      <c r="C112" s="97"/>
      <c r="D112" s="85"/>
      <c r="E112" s="85"/>
      <c r="F112" s="85"/>
      <c r="G112" s="85"/>
      <c r="H112" s="287"/>
      <c r="I112" s="287"/>
      <c r="J112" s="287"/>
      <c r="K112" s="85"/>
      <c r="L112" s="98"/>
      <c r="M112" s="98"/>
      <c r="N112" s="98"/>
      <c r="O112" s="98"/>
      <c r="P112" s="98"/>
      <c r="Q112" s="98"/>
      <c r="R112" s="98"/>
      <c r="S112" s="98"/>
      <c r="T112" s="85"/>
      <c r="U112" s="85"/>
      <c r="V112" s="85"/>
    </row>
    <row r="113" spans="2:22">
      <c r="B113" s="85"/>
      <c r="C113" s="97"/>
      <c r="D113" s="85"/>
      <c r="E113" s="85"/>
      <c r="F113" s="85"/>
      <c r="G113" s="85"/>
      <c r="H113" s="287"/>
      <c r="I113" s="287"/>
      <c r="J113" s="287"/>
      <c r="K113" s="85"/>
      <c r="L113" s="98"/>
      <c r="M113" s="98"/>
      <c r="N113" s="98"/>
      <c r="O113" s="98"/>
      <c r="P113" s="98"/>
      <c r="Q113" s="98"/>
      <c r="R113" s="98"/>
      <c r="S113" s="98"/>
      <c r="T113" s="85"/>
      <c r="U113" s="85"/>
      <c r="V113" s="85"/>
    </row>
    <row r="114" spans="2:22">
      <c r="B114" s="85"/>
      <c r="C114" s="97"/>
      <c r="D114" s="85"/>
      <c r="E114" s="85"/>
      <c r="F114" s="85"/>
      <c r="G114" s="85"/>
      <c r="H114" s="287"/>
      <c r="I114" s="287"/>
      <c r="J114" s="287"/>
      <c r="K114" s="85"/>
      <c r="L114" s="98"/>
      <c r="M114" s="98"/>
      <c r="N114" s="98"/>
      <c r="O114" s="98"/>
      <c r="P114" s="98"/>
      <c r="Q114" s="98"/>
      <c r="R114" s="98"/>
      <c r="S114" s="98"/>
      <c r="T114" s="85"/>
      <c r="U114" s="85"/>
      <c r="V114" s="85"/>
    </row>
    <row r="115" spans="2:22">
      <c r="B115" s="85"/>
      <c r="C115" s="97"/>
      <c r="D115" s="85"/>
      <c r="E115" s="85"/>
      <c r="F115" s="85"/>
      <c r="G115" s="85"/>
      <c r="H115" s="287"/>
      <c r="I115" s="287"/>
      <c r="J115" s="287"/>
      <c r="K115" s="85"/>
      <c r="L115" s="98"/>
      <c r="M115" s="98"/>
      <c r="N115" s="98"/>
      <c r="O115" s="98"/>
      <c r="P115" s="98"/>
      <c r="Q115" s="98"/>
      <c r="R115" s="98"/>
      <c r="S115" s="98"/>
      <c r="T115" s="85"/>
      <c r="U115" s="85"/>
      <c r="V115" s="85"/>
    </row>
    <row r="116" spans="2:22">
      <c r="B116" s="85"/>
      <c r="C116" s="97"/>
      <c r="D116" s="85"/>
      <c r="E116" s="85"/>
      <c r="F116" s="85"/>
      <c r="G116" s="85"/>
      <c r="H116" s="287"/>
      <c r="I116" s="287"/>
      <c r="J116" s="287"/>
      <c r="K116" s="85"/>
      <c r="L116" s="98"/>
      <c r="M116" s="98"/>
      <c r="N116" s="98"/>
      <c r="O116" s="98"/>
      <c r="P116" s="98"/>
      <c r="Q116" s="98"/>
      <c r="R116" s="98"/>
      <c r="S116" s="98"/>
      <c r="T116" s="85"/>
      <c r="U116" s="85"/>
      <c r="V116" s="85"/>
    </row>
    <row r="117" spans="2:22">
      <c r="B117" s="85"/>
      <c r="C117" s="85"/>
      <c r="D117" s="85"/>
      <c r="E117" s="85"/>
      <c r="F117" s="85"/>
      <c r="G117" s="85"/>
      <c r="H117" s="287"/>
      <c r="I117" s="287"/>
      <c r="J117" s="287"/>
      <c r="K117" s="85"/>
      <c r="L117" s="98"/>
      <c r="M117" s="98"/>
      <c r="N117" s="98"/>
      <c r="O117" s="98"/>
      <c r="P117" s="98"/>
      <c r="Q117" s="98"/>
      <c r="R117" s="98"/>
      <c r="S117" s="98"/>
      <c r="T117" s="85"/>
      <c r="U117" s="85"/>
      <c r="V117" s="85"/>
    </row>
    <row r="118" spans="2:22">
      <c r="B118" s="85"/>
      <c r="C118" s="85"/>
      <c r="D118" s="85"/>
      <c r="E118" s="85"/>
      <c r="F118" s="85"/>
      <c r="G118" s="85"/>
      <c r="H118" s="287"/>
      <c r="I118" s="287"/>
      <c r="J118" s="287"/>
      <c r="K118" s="85"/>
      <c r="L118" s="98"/>
      <c r="M118" s="98"/>
      <c r="N118" s="98"/>
      <c r="O118" s="98"/>
      <c r="P118" s="98"/>
      <c r="Q118" s="98"/>
      <c r="R118" s="98"/>
      <c r="S118" s="98"/>
      <c r="T118" s="85"/>
      <c r="U118" s="85"/>
      <c r="V118" s="85"/>
    </row>
    <row r="119" spans="2:22">
      <c r="B119" s="85"/>
      <c r="C119" s="85"/>
      <c r="D119" s="85"/>
      <c r="E119" s="85"/>
      <c r="F119" s="85"/>
      <c r="G119" s="85"/>
      <c r="H119" s="287"/>
      <c r="I119" s="287"/>
      <c r="J119" s="287"/>
      <c r="K119" s="85"/>
      <c r="L119" s="98"/>
      <c r="M119" s="98"/>
      <c r="N119" s="98"/>
      <c r="O119" s="98"/>
      <c r="P119" s="98"/>
      <c r="Q119" s="98"/>
      <c r="R119" s="98"/>
      <c r="S119" s="98"/>
      <c r="T119" s="85"/>
      <c r="U119" s="85"/>
      <c r="V119" s="85"/>
    </row>
    <row r="120" spans="2:22">
      <c r="B120" s="85"/>
      <c r="C120" s="85"/>
      <c r="D120" s="85"/>
      <c r="E120" s="85"/>
      <c r="F120" s="85"/>
      <c r="G120" s="85"/>
      <c r="H120" s="287"/>
      <c r="I120" s="287"/>
      <c r="J120" s="287"/>
      <c r="K120" s="85"/>
      <c r="L120" s="98"/>
      <c r="M120" s="98"/>
      <c r="N120" s="98"/>
      <c r="O120" s="98"/>
      <c r="P120" s="98"/>
      <c r="Q120" s="98"/>
      <c r="R120" s="98"/>
      <c r="S120" s="98"/>
      <c r="T120" s="85"/>
      <c r="U120" s="85"/>
      <c r="V120" s="85"/>
    </row>
    <row r="121" spans="2:22">
      <c r="B121" s="85"/>
      <c r="C121" s="85"/>
      <c r="D121" s="85"/>
      <c r="E121" s="85"/>
      <c r="F121" s="85"/>
      <c r="G121" s="85"/>
      <c r="H121" s="287"/>
      <c r="I121" s="287"/>
      <c r="J121" s="287"/>
      <c r="K121" s="85"/>
      <c r="L121" s="98"/>
      <c r="M121" s="98"/>
      <c r="N121" s="98"/>
      <c r="O121" s="98"/>
      <c r="P121" s="98"/>
      <c r="Q121" s="98"/>
      <c r="R121" s="98"/>
      <c r="S121" s="98"/>
      <c r="T121" s="85"/>
      <c r="U121" s="85"/>
      <c r="V121" s="85"/>
    </row>
    <row r="122" spans="2:22">
      <c r="B122" s="85"/>
      <c r="C122" s="85"/>
      <c r="D122" s="85"/>
      <c r="E122" s="85"/>
      <c r="F122" s="85"/>
      <c r="G122" s="85"/>
      <c r="H122" s="287"/>
      <c r="I122" s="287"/>
      <c r="J122" s="287"/>
      <c r="K122" s="85"/>
      <c r="L122" s="98"/>
      <c r="M122" s="98"/>
      <c r="N122" s="98"/>
      <c r="O122" s="98"/>
      <c r="P122" s="98"/>
      <c r="Q122" s="98"/>
      <c r="R122" s="98"/>
      <c r="S122" s="98"/>
      <c r="T122" s="85"/>
      <c r="U122" s="85"/>
      <c r="V122" s="85"/>
    </row>
    <row r="123" spans="2:22">
      <c r="B123" s="85"/>
      <c r="C123" s="85"/>
      <c r="D123" s="85"/>
      <c r="E123" s="85"/>
      <c r="F123" s="85"/>
      <c r="G123" s="85"/>
      <c r="H123" s="287"/>
      <c r="I123" s="287"/>
      <c r="J123" s="287"/>
      <c r="K123" s="85"/>
      <c r="L123" s="98"/>
      <c r="M123" s="98"/>
      <c r="N123" s="98"/>
      <c r="O123" s="98"/>
      <c r="P123" s="98"/>
      <c r="Q123" s="98"/>
      <c r="R123" s="98"/>
      <c r="S123" s="98"/>
      <c r="T123" s="85"/>
      <c r="U123" s="85"/>
      <c r="V123" s="85"/>
    </row>
    <row r="124" spans="2:2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98"/>
      <c r="M124" s="98"/>
      <c r="N124" s="98"/>
      <c r="O124" s="98"/>
      <c r="P124" s="98"/>
      <c r="Q124" s="98"/>
      <c r="R124" s="98"/>
      <c r="S124" s="98"/>
      <c r="T124" s="85"/>
      <c r="U124" s="85"/>
      <c r="V124" s="85"/>
    </row>
    <row r="125" spans="2:2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98"/>
      <c r="M125" s="98"/>
      <c r="N125" s="98"/>
      <c r="O125" s="98"/>
      <c r="P125" s="98"/>
      <c r="Q125" s="98"/>
      <c r="R125" s="98"/>
      <c r="S125" s="98"/>
      <c r="T125" s="85"/>
      <c r="U125" s="85"/>
      <c r="V125" s="85"/>
    </row>
    <row r="126" spans="2:2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98"/>
      <c r="M126" s="98"/>
      <c r="N126" s="98"/>
      <c r="O126" s="98"/>
      <c r="P126" s="98"/>
      <c r="Q126" s="98"/>
      <c r="R126" s="98"/>
      <c r="S126" s="98"/>
      <c r="T126" s="85"/>
      <c r="U126" s="85"/>
      <c r="V126" s="85"/>
    </row>
    <row r="127" spans="2:2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98"/>
      <c r="M127" s="98"/>
      <c r="N127" s="98"/>
      <c r="O127" s="98"/>
      <c r="P127" s="98"/>
      <c r="Q127" s="98"/>
      <c r="R127" s="98"/>
      <c r="S127" s="98"/>
      <c r="T127" s="85"/>
      <c r="U127" s="85"/>
      <c r="V127" s="85"/>
    </row>
    <row r="128" spans="2:2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98"/>
      <c r="M128" s="98"/>
      <c r="N128" s="98"/>
      <c r="O128" s="98"/>
      <c r="P128" s="98"/>
      <c r="Q128" s="98"/>
      <c r="R128" s="98"/>
      <c r="S128" s="98"/>
      <c r="T128" s="85"/>
      <c r="U128" s="85"/>
      <c r="V128" s="85"/>
    </row>
    <row r="129" spans="2:2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98"/>
      <c r="M129" s="98"/>
      <c r="N129" s="98"/>
      <c r="O129" s="98"/>
      <c r="P129" s="98"/>
      <c r="Q129" s="98"/>
      <c r="R129" s="98"/>
      <c r="S129" s="98"/>
      <c r="T129" s="85"/>
      <c r="U129" s="85"/>
      <c r="V129" s="85"/>
    </row>
    <row r="130" spans="2:2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98"/>
      <c r="M130" s="98"/>
      <c r="N130" s="98"/>
      <c r="O130" s="98"/>
      <c r="P130" s="98"/>
      <c r="Q130" s="98"/>
      <c r="R130" s="98"/>
      <c r="S130" s="98"/>
      <c r="T130" s="85"/>
      <c r="U130" s="85"/>
      <c r="V130" s="85"/>
    </row>
    <row r="131" spans="2:2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98"/>
      <c r="M131" s="98"/>
      <c r="N131" s="98"/>
      <c r="O131" s="98"/>
      <c r="P131" s="98"/>
      <c r="Q131" s="98"/>
      <c r="R131" s="98"/>
      <c r="S131" s="98"/>
      <c r="T131" s="85"/>
      <c r="U131" s="85"/>
      <c r="V131" s="85"/>
    </row>
    <row r="132" spans="2:2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98"/>
      <c r="M132" s="98"/>
      <c r="N132" s="98"/>
      <c r="O132" s="98"/>
      <c r="P132" s="98"/>
      <c r="Q132" s="98"/>
      <c r="R132" s="98"/>
      <c r="S132" s="98"/>
      <c r="T132" s="85"/>
      <c r="U132" s="85"/>
      <c r="V132" s="85"/>
    </row>
    <row r="133" spans="2:2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98"/>
      <c r="M133" s="98"/>
      <c r="N133" s="98"/>
      <c r="O133" s="98"/>
      <c r="P133" s="98"/>
      <c r="Q133" s="98"/>
      <c r="R133" s="98"/>
      <c r="S133" s="98"/>
      <c r="T133" s="85"/>
      <c r="U133" s="85"/>
      <c r="V133" s="85"/>
    </row>
    <row r="134" spans="2:2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98"/>
      <c r="M134" s="98"/>
      <c r="N134" s="98"/>
      <c r="O134" s="98"/>
      <c r="P134" s="98"/>
      <c r="Q134" s="98"/>
      <c r="R134" s="98"/>
      <c r="S134" s="98"/>
      <c r="T134" s="85"/>
      <c r="U134" s="85"/>
      <c r="V134" s="85"/>
    </row>
    <row r="135" spans="2:2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98"/>
      <c r="M135" s="98"/>
      <c r="N135" s="98"/>
      <c r="O135" s="98"/>
      <c r="P135" s="98"/>
      <c r="Q135" s="98"/>
      <c r="R135" s="98"/>
      <c r="S135" s="98"/>
      <c r="T135" s="85"/>
      <c r="U135" s="85"/>
      <c r="V135" s="85"/>
    </row>
    <row r="136" spans="2:2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98"/>
      <c r="M136" s="98"/>
      <c r="N136" s="98"/>
      <c r="O136" s="98"/>
      <c r="P136" s="98"/>
      <c r="Q136" s="98"/>
      <c r="R136" s="98"/>
      <c r="S136" s="98"/>
      <c r="T136" s="85"/>
      <c r="U136" s="85"/>
      <c r="V136" s="85"/>
    </row>
    <row r="137" spans="2:2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98"/>
      <c r="M137" s="98"/>
      <c r="N137" s="98"/>
      <c r="O137" s="98"/>
      <c r="P137" s="98"/>
      <c r="Q137" s="98"/>
      <c r="R137" s="98"/>
      <c r="S137" s="98"/>
      <c r="T137" s="85"/>
      <c r="U137" s="85"/>
      <c r="V137" s="85"/>
    </row>
    <row r="138" spans="2:2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98"/>
      <c r="M138" s="98"/>
      <c r="N138" s="98"/>
      <c r="O138" s="98"/>
      <c r="P138" s="98"/>
      <c r="Q138" s="98"/>
      <c r="R138" s="98"/>
      <c r="S138" s="98"/>
      <c r="T138" s="85"/>
      <c r="U138" s="85"/>
      <c r="V138" s="85"/>
    </row>
    <row r="139" spans="2:2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98"/>
      <c r="M139" s="98"/>
      <c r="N139" s="98"/>
      <c r="O139" s="98"/>
      <c r="P139" s="98"/>
      <c r="Q139" s="98"/>
      <c r="R139" s="98"/>
      <c r="S139" s="98"/>
      <c r="T139" s="85"/>
      <c r="U139" s="85"/>
      <c r="V139" s="85"/>
    </row>
    <row r="140" spans="2:2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98"/>
      <c r="M140" s="98"/>
      <c r="N140" s="98"/>
      <c r="O140" s="98"/>
      <c r="P140" s="98"/>
      <c r="Q140" s="98"/>
      <c r="R140" s="98"/>
      <c r="S140" s="98"/>
      <c r="T140" s="85"/>
      <c r="U140" s="85"/>
      <c r="V140" s="85"/>
    </row>
    <row r="141" spans="2:2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98"/>
      <c r="M141" s="98"/>
      <c r="N141" s="98"/>
      <c r="O141" s="98"/>
      <c r="P141" s="98"/>
      <c r="Q141" s="98"/>
      <c r="R141" s="98"/>
      <c r="S141" s="98"/>
      <c r="T141" s="85"/>
      <c r="U141" s="85"/>
      <c r="V141" s="85"/>
    </row>
    <row r="142" spans="2:2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98"/>
      <c r="M142" s="98"/>
      <c r="N142" s="98"/>
      <c r="O142" s="98"/>
      <c r="P142" s="98"/>
      <c r="Q142" s="98"/>
      <c r="R142" s="98"/>
      <c r="S142" s="98"/>
      <c r="T142" s="85"/>
      <c r="U142" s="85"/>
      <c r="V142" s="85"/>
    </row>
    <row r="143" spans="2:2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98"/>
      <c r="M143" s="98"/>
      <c r="N143" s="98"/>
      <c r="O143" s="98"/>
      <c r="P143" s="98"/>
      <c r="Q143" s="98"/>
      <c r="R143" s="98"/>
      <c r="S143" s="98"/>
      <c r="T143" s="85"/>
      <c r="U143" s="85"/>
      <c r="V143" s="85"/>
    </row>
    <row r="144" spans="2:2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98"/>
      <c r="M144" s="98"/>
      <c r="N144" s="98"/>
      <c r="O144" s="98"/>
      <c r="P144" s="98"/>
      <c r="Q144" s="98"/>
      <c r="R144" s="98"/>
      <c r="S144" s="98"/>
      <c r="T144" s="85"/>
      <c r="U144" s="85"/>
      <c r="V144" s="85"/>
    </row>
    <row r="145" spans="2:2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98"/>
      <c r="M145" s="98"/>
      <c r="N145" s="98"/>
      <c r="O145" s="98"/>
      <c r="P145" s="98"/>
      <c r="Q145" s="98"/>
      <c r="R145" s="98"/>
      <c r="S145" s="98"/>
      <c r="T145" s="85"/>
      <c r="U145" s="85"/>
      <c r="V145" s="85"/>
    </row>
    <row r="146" spans="2:2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98"/>
      <c r="M146" s="98"/>
      <c r="N146" s="98"/>
      <c r="O146" s="98"/>
      <c r="P146" s="98"/>
      <c r="Q146" s="98"/>
      <c r="R146" s="98"/>
      <c r="S146" s="98"/>
      <c r="T146" s="85"/>
      <c r="U146" s="85"/>
      <c r="V146" s="85"/>
    </row>
    <row r="147" spans="2:2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98"/>
      <c r="M147" s="98"/>
      <c r="N147" s="98"/>
      <c r="O147" s="98"/>
      <c r="P147" s="98"/>
      <c r="Q147" s="98"/>
      <c r="R147" s="98"/>
      <c r="S147" s="98"/>
      <c r="T147" s="85"/>
      <c r="U147" s="85"/>
      <c r="V147" s="85"/>
    </row>
    <row r="148" spans="2:2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98"/>
      <c r="M148" s="98"/>
      <c r="N148" s="98"/>
      <c r="O148" s="98"/>
      <c r="P148" s="98"/>
      <c r="Q148" s="98"/>
      <c r="R148" s="98"/>
      <c r="S148" s="98"/>
      <c r="T148" s="85"/>
      <c r="U148" s="85"/>
      <c r="V148" s="85"/>
    </row>
    <row r="149" spans="2:2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98"/>
      <c r="M149" s="98"/>
      <c r="N149" s="98"/>
      <c r="O149" s="98"/>
      <c r="P149" s="98"/>
      <c r="Q149" s="98"/>
      <c r="R149" s="98"/>
      <c r="S149" s="98"/>
      <c r="T149" s="85"/>
      <c r="U149" s="85"/>
      <c r="V149" s="85"/>
    </row>
    <row r="150" spans="2:2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98"/>
      <c r="M150" s="98"/>
      <c r="N150" s="98"/>
      <c r="O150" s="98"/>
      <c r="P150" s="98"/>
      <c r="Q150" s="98"/>
      <c r="R150" s="98"/>
      <c r="S150" s="98"/>
      <c r="T150" s="85"/>
      <c r="U150" s="85"/>
      <c r="V150" s="85"/>
    </row>
    <row r="151" spans="2:2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98"/>
      <c r="M151" s="98"/>
      <c r="N151" s="98"/>
      <c r="O151" s="98"/>
      <c r="P151" s="98"/>
      <c r="Q151" s="98"/>
      <c r="R151" s="98"/>
      <c r="S151" s="98"/>
      <c r="T151" s="85"/>
      <c r="U151" s="85"/>
      <c r="V151" s="85"/>
    </row>
    <row r="152" spans="2:2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98"/>
      <c r="M152" s="98"/>
      <c r="N152" s="98"/>
      <c r="O152" s="98"/>
      <c r="P152" s="98"/>
      <c r="Q152" s="98"/>
      <c r="R152" s="98"/>
      <c r="S152" s="98"/>
      <c r="T152" s="85"/>
      <c r="U152" s="85"/>
      <c r="V152" s="85"/>
    </row>
    <row r="153" spans="2:2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98"/>
      <c r="M153" s="98"/>
      <c r="N153" s="98"/>
      <c r="O153" s="98"/>
      <c r="P153" s="98"/>
      <c r="Q153" s="98"/>
      <c r="R153" s="98"/>
      <c r="S153" s="98"/>
      <c r="T153" s="85"/>
      <c r="U153" s="85"/>
      <c r="V153" s="85"/>
    </row>
    <row r="154" spans="2:2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98"/>
      <c r="M154" s="98"/>
      <c r="N154" s="98"/>
      <c r="O154" s="98"/>
      <c r="P154" s="98"/>
      <c r="Q154" s="98"/>
      <c r="R154" s="98"/>
      <c r="S154" s="98"/>
      <c r="T154" s="85"/>
      <c r="U154" s="85"/>
      <c r="V154" s="85"/>
    </row>
    <row r="155" spans="2:2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98"/>
      <c r="M155" s="98"/>
      <c r="N155" s="98"/>
      <c r="O155" s="98"/>
      <c r="P155" s="98"/>
      <c r="Q155" s="98"/>
      <c r="R155" s="98"/>
      <c r="S155" s="98"/>
      <c r="T155" s="85"/>
      <c r="U155" s="85"/>
      <c r="V155" s="85"/>
    </row>
    <row r="156" spans="2:2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98"/>
      <c r="M156" s="98"/>
      <c r="N156" s="98"/>
      <c r="O156" s="98"/>
      <c r="P156" s="98"/>
      <c r="Q156" s="98"/>
      <c r="R156" s="98"/>
      <c r="S156" s="98"/>
      <c r="T156" s="85"/>
      <c r="U156" s="85"/>
      <c r="V156" s="85"/>
    </row>
    <row r="157" spans="2:2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98"/>
      <c r="M157" s="98"/>
      <c r="N157" s="98"/>
      <c r="O157" s="98"/>
      <c r="P157" s="98"/>
      <c r="Q157" s="98"/>
      <c r="R157" s="98"/>
      <c r="S157" s="98"/>
      <c r="T157" s="85"/>
      <c r="U157" s="85"/>
      <c r="V157" s="85"/>
    </row>
    <row r="158" spans="2:2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98"/>
      <c r="M158" s="98"/>
      <c r="N158" s="98"/>
      <c r="O158" s="98"/>
      <c r="P158" s="98"/>
      <c r="Q158" s="98"/>
      <c r="R158" s="98"/>
      <c r="S158" s="98"/>
      <c r="T158" s="85"/>
      <c r="U158" s="85"/>
      <c r="V158" s="85"/>
    </row>
    <row r="159" spans="2:2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98"/>
      <c r="M159" s="98"/>
      <c r="N159" s="98"/>
      <c r="O159" s="98"/>
      <c r="P159" s="98"/>
      <c r="Q159" s="98"/>
      <c r="R159" s="98"/>
      <c r="S159" s="98"/>
      <c r="T159" s="85"/>
      <c r="U159" s="85"/>
      <c r="V159" s="85"/>
    </row>
    <row r="160" spans="2:2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98"/>
      <c r="M160" s="98"/>
      <c r="N160" s="98"/>
      <c r="O160" s="98"/>
      <c r="P160" s="98"/>
      <c r="Q160" s="98"/>
      <c r="R160" s="98"/>
      <c r="S160" s="98"/>
      <c r="T160" s="85"/>
      <c r="U160" s="85"/>
      <c r="V160" s="85"/>
    </row>
    <row r="161" spans="2:2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98"/>
      <c r="M161" s="98"/>
      <c r="N161" s="98"/>
      <c r="O161" s="98"/>
      <c r="P161" s="98"/>
      <c r="Q161" s="98"/>
      <c r="R161" s="98"/>
      <c r="S161" s="98"/>
      <c r="T161" s="85"/>
      <c r="U161" s="85"/>
      <c r="V161" s="85"/>
    </row>
    <row r="162" spans="2:2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98"/>
      <c r="M162" s="98"/>
      <c r="N162" s="98"/>
      <c r="O162" s="98"/>
      <c r="P162" s="98"/>
      <c r="Q162" s="98"/>
      <c r="R162" s="98"/>
      <c r="S162" s="98"/>
      <c r="T162" s="85"/>
      <c r="U162" s="85"/>
      <c r="V162" s="85"/>
    </row>
    <row r="163" spans="2:2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98"/>
      <c r="M163" s="98"/>
      <c r="N163" s="98"/>
      <c r="O163" s="98"/>
      <c r="P163" s="98"/>
      <c r="Q163" s="98"/>
      <c r="R163" s="98"/>
      <c r="S163" s="98"/>
      <c r="T163" s="85"/>
      <c r="U163" s="85"/>
      <c r="V163" s="85"/>
    </row>
    <row r="164" spans="2:2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98"/>
      <c r="M164" s="98"/>
      <c r="N164" s="98"/>
      <c r="O164" s="98"/>
      <c r="P164" s="98"/>
      <c r="Q164" s="98"/>
      <c r="R164" s="98"/>
      <c r="S164" s="98"/>
      <c r="T164" s="85"/>
      <c r="U164" s="85"/>
      <c r="V164" s="85"/>
    </row>
    <row r="165" spans="2:2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98"/>
      <c r="M165" s="98"/>
      <c r="N165" s="98"/>
      <c r="O165" s="98"/>
      <c r="P165" s="98"/>
      <c r="Q165" s="98"/>
      <c r="R165" s="98"/>
      <c r="S165" s="98"/>
      <c r="T165" s="85"/>
      <c r="U165" s="85"/>
      <c r="V165" s="85"/>
    </row>
    <row r="166" spans="2:2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98"/>
      <c r="M166" s="98"/>
      <c r="N166" s="98"/>
      <c r="O166" s="98"/>
      <c r="P166" s="98"/>
      <c r="Q166" s="98"/>
      <c r="R166" s="98"/>
      <c r="S166" s="98"/>
      <c r="T166" s="85"/>
      <c r="U166" s="85"/>
      <c r="V166" s="85"/>
    </row>
    <row r="167" spans="2:2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98"/>
      <c r="M167" s="98"/>
      <c r="N167" s="98"/>
      <c r="O167" s="98"/>
      <c r="P167" s="98"/>
      <c r="Q167" s="98"/>
      <c r="R167" s="98"/>
      <c r="S167" s="98"/>
      <c r="T167" s="85"/>
      <c r="U167" s="85"/>
      <c r="V167" s="85"/>
    </row>
    <row r="168" spans="2:2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98"/>
      <c r="M168" s="98"/>
      <c r="N168" s="98"/>
      <c r="O168" s="98"/>
      <c r="P168" s="98"/>
      <c r="Q168" s="98"/>
      <c r="R168" s="98"/>
      <c r="S168" s="98"/>
      <c r="T168" s="85"/>
      <c r="U168" s="85"/>
      <c r="V168" s="85"/>
    </row>
    <row r="169" spans="2:2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98"/>
      <c r="M169" s="98"/>
      <c r="N169" s="98"/>
      <c r="O169" s="98"/>
      <c r="P169" s="98"/>
      <c r="Q169" s="98"/>
      <c r="R169" s="98"/>
      <c r="S169" s="98"/>
      <c r="T169" s="85"/>
      <c r="U169" s="85"/>
      <c r="V169" s="85"/>
    </row>
    <row r="170" spans="2:2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98"/>
      <c r="M170" s="98"/>
      <c r="N170" s="98"/>
      <c r="O170" s="98"/>
      <c r="P170" s="98"/>
      <c r="Q170" s="98"/>
      <c r="R170" s="98"/>
      <c r="S170" s="98"/>
      <c r="T170" s="85"/>
      <c r="U170" s="85"/>
      <c r="V170" s="85"/>
    </row>
    <row r="171" spans="2:2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98"/>
      <c r="M171" s="98"/>
      <c r="N171" s="98"/>
      <c r="O171" s="98"/>
      <c r="P171" s="98"/>
      <c r="Q171" s="98"/>
      <c r="R171" s="98"/>
      <c r="S171" s="98"/>
      <c r="T171" s="85"/>
      <c r="U171" s="85"/>
      <c r="V171" s="85"/>
    </row>
    <row r="172" spans="2:2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98"/>
      <c r="M172" s="98"/>
      <c r="N172" s="98"/>
      <c r="O172" s="98"/>
      <c r="P172" s="98"/>
      <c r="Q172" s="98"/>
      <c r="R172" s="98"/>
      <c r="S172" s="98"/>
      <c r="T172" s="85"/>
      <c r="U172" s="85"/>
      <c r="V172" s="85"/>
    </row>
    <row r="173" spans="2:2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98"/>
      <c r="M173" s="98"/>
      <c r="N173" s="98"/>
      <c r="O173" s="98"/>
      <c r="P173" s="98"/>
      <c r="Q173" s="98"/>
      <c r="R173" s="98"/>
      <c r="S173" s="98"/>
      <c r="T173" s="85"/>
      <c r="U173" s="85"/>
      <c r="V173" s="85"/>
    </row>
    <row r="174" spans="2:2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98"/>
      <c r="M174" s="98"/>
      <c r="N174" s="98"/>
      <c r="O174" s="98"/>
      <c r="P174" s="98"/>
      <c r="Q174" s="98"/>
      <c r="R174" s="98"/>
      <c r="S174" s="98"/>
      <c r="T174" s="85"/>
      <c r="U174" s="85"/>
      <c r="V174" s="85"/>
    </row>
    <row r="175" spans="2:2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98"/>
      <c r="M175" s="98"/>
      <c r="N175" s="98"/>
      <c r="O175" s="98"/>
      <c r="P175" s="98"/>
      <c r="Q175" s="98"/>
      <c r="R175" s="98"/>
      <c r="S175" s="98"/>
      <c r="T175" s="85"/>
      <c r="U175" s="85"/>
      <c r="V175" s="85"/>
    </row>
    <row r="176" spans="2:2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98"/>
      <c r="M176" s="98"/>
      <c r="N176" s="98"/>
      <c r="O176" s="98"/>
      <c r="P176" s="98"/>
      <c r="Q176" s="98"/>
      <c r="R176" s="98"/>
      <c r="S176" s="98"/>
      <c r="T176" s="85"/>
      <c r="U176" s="85"/>
      <c r="V176" s="85"/>
    </row>
    <row r="177" spans="2:2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98"/>
      <c r="M177" s="98"/>
      <c r="N177" s="98"/>
      <c r="O177" s="98"/>
      <c r="P177" s="98"/>
      <c r="Q177" s="98"/>
      <c r="R177" s="98"/>
      <c r="S177" s="98"/>
      <c r="T177" s="85"/>
      <c r="U177" s="85"/>
      <c r="V177" s="85"/>
    </row>
    <row r="178" spans="2:2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98"/>
      <c r="M178" s="98"/>
      <c r="N178" s="98"/>
      <c r="O178" s="98"/>
      <c r="P178" s="98"/>
      <c r="Q178" s="98"/>
      <c r="R178" s="98"/>
      <c r="S178" s="98"/>
      <c r="T178" s="85"/>
      <c r="U178" s="85"/>
      <c r="V178" s="85"/>
    </row>
    <row r="179" spans="2:2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98"/>
      <c r="M179" s="98"/>
      <c r="N179" s="98"/>
      <c r="O179" s="98"/>
      <c r="P179" s="98"/>
      <c r="Q179" s="98"/>
      <c r="R179" s="98"/>
      <c r="S179" s="98"/>
      <c r="T179" s="85"/>
      <c r="U179" s="85"/>
      <c r="V179" s="85"/>
    </row>
    <row r="180" spans="2:2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98"/>
      <c r="M180" s="98"/>
      <c r="N180" s="98"/>
      <c r="O180" s="98"/>
      <c r="P180" s="98"/>
      <c r="Q180" s="98"/>
      <c r="R180" s="98"/>
      <c r="S180" s="98"/>
      <c r="T180" s="85"/>
      <c r="U180" s="85"/>
      <c r="V180" s="85"/>
    </row>
    <row r="181" spans="2:2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98"/>
      <c r="M181" s="98"/>
      <c r="N181" s="98"/>
      <c r="O181" s="98"/>
      <c r="P181" s="98"/>
      <c r="Q181" s="98"/>
      <c r="R181" s="98"/>
      <c r="S181" s="98"/>
      <c r="T181" s="85"/>
      <c r="U181" s="85"/>
      <c r="V181" s="85"/>
    </row>
    <row r="182" spans="2:2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98"/>
      <c r="M182" s="98"/>
      <c r="N182" s="98"/>
      <c r="O182" s="98"/>
      <c r="P182" s="98"/>
      <c r="Q182" s="98"/>
      <c r="R182" s="98"/>
      <c r="S182" s="98"/>
      <c r="T182" s="85"/>
      <c r="U182" s="85"/>
      <c r="V182" s="85"/>
    </row>
    <row r="183" spans="2:2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98"/>
      <c r="M183" s="98"/>
      <c r="N183" s="98"/>
      <c r="O183" s="98"/>
      <c r="P183" s="98"/>
      <c r="Q183" s="98"/>
      <c r="R183" s="98"/>
      <c r="S183" s="98"/>
      <c r="T183" s="85"/>
      <c r="U183" s="85"/>
      <c r="V183" s="85"/>
    </row>
    <row r="184" spans="2:2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98"/>
      <c r="M184" s="98"/>
      <c r="N184" s="98"/>
      <c r="O184" s="98"/>
      <c r="P184" s="98"/>
      <c r="Q184" s="98"/>
      <c r="R184" s="98"/>
      <c r="S184" s="98"/>
      <c r="T184" s="85"/>
      <c r="U184" s="85"/>
      <c r="V184" s="85"/>
    </row>
    <row r="185" spans="2:2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98"/>
      <c r="M185" s="98"/>
      <c r="N185" s="98"/>
      <c r="O185" s="98"/>
      <c r="P185" s="98"/>
      <c r="Q185" s="98"/>
      <c r="R185" s="98"/>
      <c r="S185" s="98"/>
      <c r="T185" s="85"/>
      <c r="U185" s="85"/>
      <c r="V185" s="85"/>
    </row>
    <row r="186" spans="2:2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98"/>
      <c r="M186" s="98"/>
      <c r="N186" s="98"/>
      <c r="O186" s="98"/>
      <c r="P186" s="98"/>
      <c r="Q186" s="98"/>
      <c r="R186" s="98"/>
      <c r="S186" s="98"/>
      <c r="T186" s="85"/>
      <c r="U186" s="85"/>
      <c r="V186" s="85"/>
    </row>
    <row r="187" spans="2:2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98"/>
      <c r="M187" s="98"/>
      <c r="N187" s="98"/>
      <c r="O187" s="98"/>
      <c r="P187" s="98"/>
      <c r="Q187" s="98"/>
      <c r="R187" s="98"/>
      <c r="S187" s="98"/>
      <c r="T187" s="85"/>
      <c r="U187" s="85"/>
      <c r="V187" s="85"/>
    </row>
    <row r="188" spans="2:2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98"/>
      <c r="M188" s="98"/>
      <c r="N188" s="98"/>
      <c r="O188" s="98"/>
      <c r="P188" s="98"/>
      <c r="Q188" s="98"/>
      <c r="R188" s="98"/>
      <c r="S188" s="98"/>
      <c r="T188" s="85"/>
      <c r="U188" s="85"/>
      <c r="V188" s="85"/>
    </row>
    <row r="189" spans="2:2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98"/>
      <c r="M189" s="98"/>
      <c r="N189" s="98"/>
      <c r="O189" s="98"/>
      <c r="P189" s="98"/>
      <c r="Q189" s="98"/>
      <c r="R189" s="98"/>
      <c r="S189" s="98"/>
      <c r="T189" s="85"/>
      <c r="U189" s="85"/>
      <c r="V189" s="85"/>
    </row>
    <row r="190" spans="2:2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98"/>
      <c r="M190" s="98"/>
      <c r="N190" s="98"/>
      <c r="O190" s="98"/>
      <c r="P190" s="98"/>
      <c r="Q190" s="98"/>
      <c r="R190" s="98"/>
      <c r="S190" s="98"/>
      <c r="T190" s="85"/>
      <c r="U190" s="85"/>
      <c r="V190" s="85"/>
    </row>
    <row r="191" spans="2:2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98"/>
      <c r="M191" s="98"/>
      <c r="N191" s="98"/>
      <c r="O191" s="98"/>
      <c r="P191" s="98"/>
      <c r="Q191" s="98"/>
      <c r="R191" s="98"/>
      <c r="S191" s="98"/>
      <c r="T191" s="85"/>
      <c r="U191" s="85"/>
      <c r="V191" s="85"/>
    </row>
    <row r="192" spans="2:2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98"/>
      <c r="M192" s="98"/>
      <c r="N192" s="98"/>
      <c r="O192" s="98"/>
      <c r="P192" s="98"/>
      <c r="Q192" s="98"/>
      <c r="R192" s="98"/>
      <c r="S192" s="98"/>
      <c r="T192" s="85"/>
      <c r="U192" s="85"/>
      <c r="V192" s="85"/>
    </row>
    <row r="193" spans="2:2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98"/>
      <c r="M193" s="98"/>
      <c r="N193" s="98"/>
      <c r="O193" s="98"/>
      <c r="P193" s="98"/>
      <c r="Q193" s="98"/>
      <c r="R193" s="98"/>
      <c r="S193" s="98"/>
      <c r="T193" s="85"/>
      <c r="U193" s="85"/>
      <c r="V193" s="85"/>
    </row>
    <row r="194" spans="2:2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98"/>
      <c r="M194" s="98"/>
      <c r="N194" s="98"/>
      <c r="O194" s="98"/>
      <c r="P194" s="98"/>
      <c r="Q194" s="98"/>
      <c r="R194" s="98"/>
      <c r="S194" s="98"/>
      <c r="T194" s="85"/>
      <c r="U194" s="85"/>
      <c r="V194" s="85"/>
    </row>
    <row r="195" spans="2:2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98"/>
      <c r="M195" s="98"/>
      <c r="N195" s="98"/>
      <c r="O195" s="98"/>
      <c r="P195" s="98"/>
      <c r="Q195" s="98"/>
      <c r="R195" s="98"/>
      <c r="S195" s="98"/>
      <c r="T195" s="85"/>
      <c r="U195" s="85"/>
      <c r="V195" s="85"/>
    </row>
    <row r="196" spans="2:2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98"/>
      <c r="M196" s="98"/>
      <c r="N196" s="98"/>
      <c r="O196" s="98"/>
      <c r="P196" s="98"/>
      <c r="Q196" s="98"/>
      <c r="R196" s="98"/>
      <c r="S196" s="98"/>
      <c r="T196" s="85"/>
      <c r="U196" s="85"/>
      <c r="V196" s="85"/>
    </row>
    <row r="197" spans="2:2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98"/>
      <c r="M197" s="98"/>
      <c r="N197" s="98"/>
      <c r="O197" s="98"/>
      <c r="P197" s="98"/>
      <c r="Q197" s="98"/>
      <c r="R197" s="98"/>
      <c r="S197" s="98"/>
      <c r="T197" s="85"/>
      <c r="U197" s="85"/>
      <c r="V197" s="85"/>
    </row>
    <row r="198" spans="2:2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98"/>
      <c r="M198" s="98"/>
      <c r="N198" s="98"/>
      <c r="O198" s="98"/>
      <c r="P198" s="98"/>
      <c r="Q198" s="98"/>
      <c r="R198" s="98"/>
      <c r="S198" s="98"/>
      <c r="T198" s="85"/>
      <c r="U198" s="85"/>
      <c r="V198" s="85"/>
    </row>
    <row r="199" spans="2:2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98"/>
      <c r="M199" s="98"/>
      <c r="N199" s="98"/>
      <c r="O199" s="98"/>
      <c r="P199" s="98"/>
      <c r="Q199" s="98"/>
      <c r="R199" s="98"/>
      <c r="S199" s="98"/>
      <c r="T199" s="85"/>
      <c r="U199" s="85"/>
      <c r="V199" s="85"/>
    </row>
    <row r="200" spans="2:2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98"/>
      <c r="M200" s="98"/>
      <c r="N200" s="98"/>
      <c r="O200" s="98"/>
      <c r="P200" s="98"/>
      <c r="Q200" s="98"/>
      <c r="R200" s="98"/>
      <c r="S200" s="98"/>
      <c r="T200" s="85"/>
      <c r="U200" s="85"/>
      <c r="V200" s="85"/>
    </row>
    <row r="201" spans="2:2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98"/>
      <c r="M201" s="98"/>
      <c r="N201" s="98"/>
      <c r="O201" s="98"/>
      <c r="P201" s="98"/>
      <c r="Q201" s="98"/>
      <c r="R201" s="98"/>
      <c r="S201" s="98"/>
      <c r="T201" s="85"/>
      <c r="U201" s="85"/>
      <c r="V201" s="85"/>
    </row>
    <row r="202" spans="2:2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98"/>
      <c r="M202" s="98"/>
      <c r="N202" s="98"/>
      <c r="O202" s="98"/>
      <c r="P202" s="98"/>
      <c r="Q202" s="98"/>
      <c r="R202" s="98"/>
      <c r="S202" s="98"/>
      <c r="T202" s="85"/>
      <c r="U202" s="85"/>
      <c r="V202" s="85"/>
    </row>
    <row r="203" spans="2:2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98"/>
      <c r="M203" s="98"/>
      <c r="N203" s="98"/>
      <c r="O203" s="98"/>
      <c r="P203" s="98"/>
      <c r="Q203" s="98"/>
      <c r="R203" s="98"/>
      <c r="S203" s="98"/>
      <c r="T203" s="85"/>
      <c r="U203" s="85"/>
      <c r="V203" s="85"/>
    </row>
    <row r="204" spans="2:2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98"/>
      <c r="M204" s="98"/>
      <c r="N204" s="98"/>
      <c r="O204" s="98"/>
      <c r="P204" s="98"/>
      <c r="Q204" s="98"/>
      <c r="R204" s="98"/>
      <c r="S204" s="98"/>
      <c r="T204" s="85"/>
      <c r="U204" s="85"/>
      <c r="V204" s="85"/>
    </row>
    <row r="205" spans="2:2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98"/>
      <c r="M205" s="98"/>
      <c r="N205" s="98"/>
      <c r="O205" s="98"/>
      <c r="P205" s="98"/>
      <c r="Q205" s="98"/>
      <c r="R205" s="98"/>
      <c r="S205" s="98"/>
      <c r="T205" s="85"/>
      <c r="U205" s="85"/>
      <c r="V205" s="85"/>
    </row>
    <row r="206" spans="2:2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98"/>
      <c r="M206" s="98"/>
      <c r="N206" s="98"/>
      <c r="O206" s="98"/>
      <c r="P206" s="98"/>
      <c r="Q206" s="98"/>
      <c r="R206" s="98"/>
      <c r="S206" s="98"/>
      <c r="T206" s="85"/>
      <c r="U206" s="85"/>
      <c r="V206" s="85"/>
    </row>
    <row r="207" spans="2:2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98"/>
      <c r="M207" s="98"/>
      <c r="N207" s="98"/>
      <c r="O207" s="98"/>
      <c r="P207" s="98"/>
      <c r="Q207" s="98"/>
      <c r="R207" s="98"/>
      <c r="S207" s="98"/>
      <c r="T207" s="85"/>
      <c r="U207" s="85"/>
      <c r="V207" s="85"/>
    </row>
    <row r="208" spans="2:2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98"/>
      <c r="M208" s="98"/>
      <c r="N208" s="98"/>
      <c r="O208" s="98"/>
      <c r="P208" s="98"/>
      <c r="Q208" s="98"/>
      <c r="R208" s="98"/>
      <c r="S208" s="98"/>
      <c r="T208" s="85"/>
      <c r="U208" s="85"/>
      <c r="V208" s="85"/>
    </row>
    <row r="209" spans="2:2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98"/>
      <c r="M209" s="98"/>
      <c r="N209" s="98"/>
      <c r="O209" s="98"/>
      <c r="P209" s="98"/>
      <c r="Q209" s="98"/>
      <c r="R209" s="98"/>
      <c r="S209" s="98"/>
      <c r="T209" s="85"/>
      <c r="U209" s="85"/>
      <c r="V209" s="85"/>
    </row>
    <row r="210" spans="2:2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98"/>
      <c r="M210" s="98"/>
      <c r="N210" s="98"/>
      <c r="O210" s="98"/>
      <c r="P210" s="98"/>
      <c r="Q210" s="98"/>
      <c r="R210" s="98"/>
      <c r="S210" s="98"/>
      <c r="T210" s="85"/>
      <c r="U210" s="85"/>
      <c r="V210" s="85"/>
    </row>
    <row r="211" spans="2:2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98"/>
      <c r="M211" s="98"/>
      <c r="N211" s="98"/>
      <c r="O211" s="98"/>
      <c r="P211" s="98"/>
      <c r="Q211" s="98"/>
      <c r="R211" s="98"/>
      <c r="S211" s="98"/>
      <c r="T211" s="85"/>
      <c r="U211" s="85"/>
      <c r="V211" s="85"/>
    </row>
    <row r="212" spans="2:2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98"/>
      <c r="M212" s="98"/>
      <c r="N212" s="98"/>
      <c r="O212" s="98"/>
      <c r="P212" s="98"/>
      <c r="Q212" s="98"/>
      <c r="R212" s="98"/>
      <c r="S212" s="98"/>
      <c r="T212" s="85"/>
      <c r="U212" s="85"/>
      <c r="V212" s="85"/>
    </row>
    <row r="213" spans="2:2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98"/>
      <c r="M213" s="98"/>
      <c r="N213" s="98"/>
      <c r="O213" s="98"/>
      <c r="P213" s="98"/>
      <c r="Q213" s="98"/>
      <c r="R213" s="98"/>
      <c r="S213" s="98"/>
      <c r="T213" s="85"/>
      <c r="U213" s="85"/>
      <c r="V213" s="85"/>
    </row>
    <row r="214" spans="2:2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98"/>
      <c r="M214" s="98"/>
      <c r="N214" s="98"/>
      <c r="O214" s="98"/>
      <c r="P214" s="98"/>
      <c r="Q214" s="98"/>
      <c r="R214" s="98"/>
      <c r="S214" s="98"/>
      <c r="T214" s="85"/>
      <c r="U214" s="85"/>
      <c r="V214" s="85"/>
    </row>
    <row r="215" spans="2:2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98"/>
      <c r="M215" s="98"/>
      <c r="N215" s="98"/>
      <c r="O215" s="98"/>
      <c r="P215" s="98"/>
      <c r="Q215" s="98"/>
      <c r="R215" s="98"/>
      <c r="S215" s="98"/>
      <c r="T215" s="85"/>
      <c r="U215" s="85"/>
      <c r="V215" s="85"/>
    </row>
    <row r="216" spans="2:2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98"/>
      <c r="M216" s="98"/>
      <c r="N216" s="98"/>
      <c r="O216" s="98"/>
      <c r="P216" s="98"/>
      <c r="Q216" s="98"/>
      <c r="R216" s="98"/>
      <c r="S216" s="98"/>
      <c r="T216" s="85"/>
      <c r="U216" s="85"/>
      <c r="V216" s="85"/>
    </row>
    <row r="217" spans="2:2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98"/>
      <c r="M217" s="98"/>
      <c r="N217" s="98"/>
      <c r="O217" s="98"/>
      <c r="P217" s="98"/>
      <c r="Q217" s="98"/>
      <c r="R217" s="98"/>
      <c r="S217" s="98"/>
      <c r="T217" s="85"/>
      <c r="U217" s="85"/>
      <c r="V217" s="85"/>
    </row>
    <row r="218" spans="2:2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98"/>
      <c r="M218" s="98"/>
      <c r="N218" s="98"/>
      <c r="O218" s="98"/>
      <c r="P218" s="98"/>
      <c r="Q218" s="98"/>
      <c r="R218" s="98"/>
      <c r="S218" s="98"/>
      <c r="T218" s="85"/>
      <c r="U218" s="85"/>
      <c r="V218" s="85"/>
    </row>
    <row r="219" spans="2:2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98"/>
      <c r="M219" s="98"/>
      <c r="N219" s="98"/>
      <c r="O219" s="98"/>
      <c r="P219" s="98"/>
      <c r="Q219" s="98"/>
      <c r="R219" s="98"/>
      <c r="S219" s="98"/>
      <c r="T219" s="85"/>
      <c r="U219" s="85"/>
      <c r="V219" s="85"/>
    </row>
    <row r="220" spans="2:2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98"/>
      <c r="M220" s="98"/>
      <c r="N220" s="98"/>
      <c r="O220" s="98"/>
      <c r="P220" s="98"/>
      <c r="Q220" s="98"/>
      <c r="R220" s="98"/>
      <c r="S220" s="98"/>
      <c r="T220" s="85"/>
      <c r="U220" s="85"/>
      <c r="V220" s="85"/>
    </row>
    <row r="221" spans="2:2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98"/>
      <c r="M221" s="98"/>
      <c r="N221" s="98"/>
      <c r="O221" s="98"/>
      <c r="P221" s="98"/>
      <c r="Q221" s="98"/>
      <c r="R221" s="98"/>
      <c r="S221" s="98"/>
      <c r="T221" s="85"/>
      <c r="U221" s="85"/>
      <c r="V221" s="85"/>
    </row>
    <row r="222" spans="2:2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98"/>
      <c r="M222" s="98"/>
      <c r="N222" s="98"/>
      <c r="O222" s="98"/>
      <c r="P222" s="98"/>
      <c r="Q222" s="98"/>
      <c r="R222" s="98"/>
      <c r="S222" s="98"/>
      <c r="T222" s="85"/>
      <c r="U222" s="85"/>
      <c r="V222" s="85"/>
    </row>
    <row r="223" spans="2:2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98"/>
      <c r="M223" s="98"/>
      <c r="N223" s="98"/>
      <c r="O223" s="98"/>
      <c r="P223" s="98"/>
      <c r="Q223" s="98"/>
      <c r="R223" s="98"/>
      <c r="S223" s="98"/>
      <c r="T223" s="85"/>
      <c r="U223" s="85"/>
      <c r="V223" s="85"/>
    </row>
    <row r="224" spans="2:2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98"/>
      <c r="M224" s="98"/>
      <c r="N224" s="98"/>
      <c r="O224" s="98"/>
      <c r="P224" s="98"/>
      <c r="Q224" s="98"/>
      <c r="R224" s="98"/>
      <c r="S224" s="98"/>
      <c r="T224" s="85"/>
      <c r="U224" s="85"/>
      <c r="V224" s="85"/>
    </row>
    <row r="225" spans="2:2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98"/>
      <c r="M225" s="98"/>
      <c r="N225" s="98"/>
      <c r="O225" s="98"/>
      <c r="P225" s="98"/>
      <c r="Q225" s="98"/>
      <c r="R225" s="98"/>
      <c r="S225" s="98"/>
      <c r="T225" s="85"/>
      <c r="U225" s="85"/>
      <c r="V225" s="85"/>
    </row>
    <row r="226" spans="2:2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98"/>
      <c r="M226" s="98"/>
      <c r="N226" s="98"/>
      <c r="O226" s="98"/>
      <c r="P226" s="98"/>
      <c r="Q226" s="98"/>
      <c r="R226" s="98"/>
      <c r="S226" s="98"/>
      <c r="T226" s="85"/>
      <c r="U226" s="85"/>
      <c r="V226" s="85"/>
    </row>
    <row r="227" spans="2:2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98"/>
      <c r="M227" s="98"/>
      <c r="N227" s="98"/>
      <c r="O227" s="98"/>
      <c r="P227" s="98"/>
      <c r="Q227" s="98"/>
      <c r="R227" s="98"/>
      <c r="S227" s="98"/>
      <c r="T227" s="85"/>
      <c r="U227" s="85"/>
      <c r="V227" s="85"/>
    </row>
    <row r="228" spans="2:2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98"/>
      <c r="M228" s="98"/>
      <c r="N228" s="98"/>
      <c r="O228" s="98"/>
      <c r="P228" s="98"/>
      <c r="Q228" s="98"/>
      <c r="R228" s="98"/>
      <c r="S228" s="98"/>
      <c r="T228" s="85"/>
      <c r="U228" s="85"/>
      <c r="V228" s="85"/>
    </row>
    <row r="229" spans="2:2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98"/>
      <c r="M229" s="98"/>
      <c r="N229" s="98"/>
      <c r="O229" s="98"/>
      <c r="P229" s="98"/>
      <c r="Q229" s="98"/>
      <c r="R229" s="98"/>
      <c r="S229" s="98"/>
      <c r="T229" s="85"/>
      <c r="U229" s="85"/>
      <c r="V229" s="85"/>
    </row>
    <row r="230" spans="2:2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98"/>
      <c r="M230" s="98"/>
      <c r="N230" s="98"/>
      <c r="O230" s="98"/>
      <c r="P230" s="98"/>
      <c r="Q230" s="98"/>
      <c r="R230" s="98"/>
      <c r="S230" s="98"/>
      <c r="T230" s="85"/>
      <c r="U230" s="85"/>
      <c r="V230" s="85"/>
    </row>
    <row r="231" spans="2:2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98"/>
      <c r="M231" s="98"/>
      <c r="N231" s="98"/>
      <c r="O231" s="98"/>
      <c r="P231" s="98"/>
      <c r="Q231" s="98"/>
      <c r="R231" s="98"/>
      <c r="S231" s="98"/>
      <c r="T231" s="85"/>
      <c r="U231" s="85"/>
      <c r="V231" s="85"/>
    </row>
    <row r="232" spans="2:2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98"/>
      <c r="M232" s="98"/>
      <c r="N232" s="98"/>
      <c r="O232" s="98"/>
      <c r="P232" s="98"/>
      <c r="Q232" s="98"/>
      <c r="R232" s="98"/>
      <c r="S232" s="98"/>
      <c r="T232" s="85"/>
      <c r="U232" s="85"/>
      <c r="V232" s="85"/>
    </row>
    <row r="233" spans="2:2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98"/>
      <c r="M233" s="98"/>
      <c r="N233" s="98"/>
      <c r="O233" s="98"/>
      <c r="P233" s="98"/>
      <c r="Q233" s="98"/>
      <c r="R233" s="98"/>
      <c r="S233" s="98"/>
      <c r="T233" s="85"/>
      <c r="U233" s="85"/>
      <c r="V233" s="85"/>
    </row>
    <row r="234" spans="2:2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98"/>
      <c r="M234" s="98"/>
      <c r="N234" s="98"/>
      <c r="O234" s="98"/>
      <c r="P234" s="98"/>
      <c r="Q234" s="98"/>
      <c r="R234" s="98"/>
      <c r="S234" s="98"/>
      <c r="T234" s="85"/>
      <c r="U234" s="85"/>
      <c r="V234" s="85"/>
    </row>
    <row r="235" spans="2:2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98"/>
      <c r="M235" s="98"/>
      <c r="N235" s="98"/>
      <c r="O235" s="98"/>
      <c r="P235" s="98"/>
      <c r="Q235" s="98"/>
      <c r="R235" s="98"/>
      <c r="S235" s="98"/>
      <c r="T235" s="85"/>
      <c r="U235" s="85"/>
      <c r="V235" s="85"/>
    </row>
    <row r="236" spans="2:2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98"/>
      <c r="M236" s="98"/>
      <c r="N236" s="98"/>
      <c r="O236" s="98"/>
      <c r="P236" s="98"/>
      <c r="Q236" s="98"/>
      <c r="R236" s="98"/>
      <c r="S236" s="98"/>
      <c r="T236" s="85"/>
      <c r="U236" s="85"/>
      <c r="V236" s="85"/>
    </row>
    <row r="237" spans="2:2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98"/>
      <c r="M237" s="98"/>
      <c r="N237" s="98"/>
      <c r="O237" s="98"/>
      <c r="P237" s="98"/>
      <c r="Q237" s="98"/>
      <c r="R237" s="98"/>
      <c r="S237" s="98"/>
      <c r="T237" s="85"/>
      <c r="U237" s="85"/>
      <c r="V237" s="85"/>
    </row>
    <row r="238" spans="2:2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98"/>
      <c r="M238" s="98"/>
      <c r="N238" s="98"/>
      <c r="O238" s="98"/>
      <c r="P238" s="98"/>
      <c r="Q238" s="98"/>
      <c r="R238" s="98"/>
      <c r="S238" s="98"/>
      <c r="T238" s="85"/>
      <c r="U238" s="85"/>
      <c r="V238" s="85"/>
    </row>
    <row r="239" spans="2:2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98"/>
      <c r="M239" s="98"/>
      <c r="N239" s="98"/>
      <c r="O239" s="98"/>
      <c r="P239" s="98"/>
      <c r="Q239" s="98"/>
      <c r="R239" s="98"/>
      <c r="S239" s="98"/>
      <c r="T239" s="85"/>
      <c r="U239" s="85"/>
      <c r="V239" s="85"/>
    </row>
    <row r="240" spans="2:2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98"/>
      <c r="M240" s="98"/>
      <c r="N240" s="98"/>
      <c r="O240" s="98"/>
      <c r="P240" s="98"/>
      <c r="Q240" s="98"/>
      <c r="R240" s="98"/>
      <c r="S240" s="98"/>
      <c r="T240" s="85"/>
      <c r="U240" s="85"/>
      <c r="V240" s="85"/>
    </row>
    <row r="241" spans="2:2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98"/>
      <c r="M241" s="98"/>
      <c r="N241" s="98"/>
      <c r="O241" s="98"/>
      <c r="P241" s="98"/>
      <c r="Q241" s="98"/>
      <c r="R241" s="98"/>
      <c r="S241" s="98"/>
      <c r="T241" s="85"/>
      <c r="U241" s="85"/>
      <c r="V241" s="85"/>
    </row>
    <row r="242" spans="2:2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98"/>
      <c r="M242" s="98"/>
      <c r="N242" s="98"/>
      <c r="O242" s="98"/>
      <c r="P242" s="98"/>
      <c r="Q242" s="98"/>
      <c r="R242" s="98"/>
      <c r="S242" s="98"/>
      <c r="T242" s="85"/>
      <c r="U242" s="85"/>
      <c r="V242" s="85"/>
    </row>
    <row r="243" spans="2:2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98"/>
      <c r="M243" s="98"/>
      <c r="N243" s="98"/>
      <c r="O243" s="98"/>
      <c r="P243" s="98"/>
      <c r="Q243" s="98"/>
      <c r="R243" s="98"/>
      <c r="S243" s="98"/>
      <c r="T243" s="85"/>
      <c r="U243" s="85"/>
      <c r="V243" s="85"/>
    </row>
    <row r="244" spans="2:2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98"/>
      <c r="M244" s="98"/>
      <c r="N244" s="98"/>
      <c r="O244" s="98"/>
      <c r="P244" s="98"/>
      <c r="Q244" s="98"/>
      <c r="R244" s="98"/>
      <c r="S244" s="98"/>
      <c r="T244" s="85"/>
      <c r="U244" s="85"/>
      <c r="V244" s="85"/>
    </row>
    <row r="245" spans="2:2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98"/>
      <c r="M245" s="98"/>
      <c r="N245" s="98"/>
      <c r="O245" s="98"/>
      <c r="P245" s="98"/>
      <c r="Q245" s="98"/>
      <c r="R245" s="98"/>
      <c r="S245" s="98"/>
      <c r="T245" s="85"/>
      <c r="U245" s="85"/>
      <c r="V245" s="85"/>
    </row>
    <row r="246" spans="2:2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98"/>
      <c r="M246" s="98"/>
      <c r="N246" s="98"/>
      <c r="O246" s="98"/>
      <c r="P246" s="98"/>
      <c r="Q246" s="98"/>
      <c r="R246" s="98"/>
      <c r="S246" s="98"/>
      <c r="T246" s="85"/>
      <c r="U246" s="85"/>
      <c r="V246" s="85"/>
    </row>
    <row r="247" spans="2:2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98"/>
      <c r="M247" s="98"/>
      <c r="N247" s="98"/>
      <c r="O247" s="98"/>
      <c r="P247" s="98"/>
      <c r="Q247" s="98"/>
      <c r="R247" s="98"/>
      <c r="S247" s="98"/>
      <c r="T247" s="85"/>
      <c r="U247" s="85"/>
      <c r="V247" s="85"/>
    </row>
    <row r="248" spans="2:22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98"/>
      <c r="M248" s="98"/>
      <c r="N248" s="98"/>
      <c r="O248" s="98"/>
      <c r="P248" s="98"/>
      <c r="Q248" s="98"/>
      <c r="R248" s="98"/>
      <c r="S248" s="98"/>
      <c r="T248" s="85"/>
      <c r="U248" s="85"/>
      <c r="V248" s="85"/>
    </row>
    <row r="249" spans="2:22"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98"/>
      <c r="M249" s="98"/>
      <c r="N249" s="98"/>
      <c r="O249" s="98"/>
      <c r="P249" s="98"/>
      <c r="Q249" s="98"/>
      <c r="R249" s="98"/>
      <c r="S249" s="98"/>
      <c r="T249" s="85"/>
      <c r="U249" s="85"/>
      <c r="V249" s="85"/>
    </row>
    <row r="250" spans="2:22"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98"/>
      <c r="M250" s="98"/>
      <c r="N250" s="98"/>
      <c r="O250" s="98"/>
      <c r="P250" s="98"/>
      <c r="Q250" s="98"/>
      <c r="R250" s="98"/>
      <c r="S250" s="98"/>
      <c r="T250" s="85"/>
      <c r="U250" s="85"/>
      <c r="V250" s="85"/>
    </row>
    <row r="251" spans="2:22"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98"/>
      <c r="M251" s="98"/>
      <c r="N251" s="98"/>
      <c r="O251" s="98"/>
      <c r="P251" s="98"/>
      <c r="Q251" s="98"/>
      <c r="R251" s="98"/>
      <c r="S251" s="98"/>
      <c r="T251" s="85"/>
      <c r="U251" s="85"/>
      <c r="V251" s="85"/>
    </row>
    <row r="252" spans="2:22"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98"/>
      <c r="M252" s="98"/>
      <c r="N252" s="98"/>
      <c r="O252" s="98"/>
      <c r="P252" s="98"/>
      <c r="Q252" s="98"/>
      <c r="R252" s="98"/>
      <c r="S252" s="98"/>
      <c r="T252" s="85"/>
      <c r="U252" s="85"/>
      <c r="V252" s="85"/>
    </row>
    <row r="253" spans="2:22"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98"/>
      <c r="M253" s="98"/>
      <c r="N253" s="98"/>
      <c r="O253" s="98"/>
      <c r="P253" s="98"/>
      <c r="Q253" s="98"/>
      <c r="R253" s="98"/>
      <c r="S253" s="98"/>
      <c r="T253" s="85"/>
      <c r="U253" s="85"/>
      <c r="V253" s="85"/>
    </row>
    <row r="254" spans="2:22"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98"/>
      <c r="M254" s="98"/>
      <c r="N254" s="98"/>
      <c r="O254" s="98"/>
      <c r="P254" s="98"/>
      <c r="Q254" s="98"/>
      <c r="R254" s="98"/>
      <c r="S254" s="98"/>
      <c r="T254" s="85"/>
      <c r="U254" s="85"/>
      <c r="V254" s="85"/>
    </row>
    <row r="255" spans="2:22"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98"/>
      <c r="M255" s="98"/>
      <c r="N255" s="98"/>
      <c r="O255" s="98"/>
      <c r="P255" s="98"/>
      <c r="Q255" s="98"/>
      <c r="R255" s="98"/>
      <c r="S255" s="98"/>
      <c r="T255" s="85"/>
      <c r="U255" s="85"/>
      <c r="V255" s="85"/>
    </row>
    <row r="256" spans="2:22"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98"/>
      <c r="M256" s="98"/>
      <c r="N256" s="98"/>
      <c r="O256" s="98"/>
      <c r="P256" s="98"/>
      <c r="Q256" s="98"/>
      <c r="R256" s="98"/>
      <c r="S256" s="98"/>
      <c r="T256" s="85"/>
      <c r="U256" s="85"/>
      <c r="V256" s="85"/>
    </row>
    <row r="257" spans="2:22"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98"/>
      <c r="M257" s="98"/>
      <c r="N257" s="98"/>
      <c r="O257" s="98"/>
      <c r="P257" s="98"/>
      <c r="Q257" s="98"/>
      <c r="R257" s="98"/>
      <c r="S257" s="98"/>
      <c r="T257" s="85"/>
      <c r="U257" s="85"/>
      <c r="V257" s="85"/>
    </row>
    <row r="258" spans="2:22"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98"/>
      <c r="M258" s="98"/>
      <c r="N258" s="98"/>
      <c r="O258" s="98"/>
      <c r="P258" s="98"/>
      <c r="Q258" s="98"/>
      <c r="R258" s="98"/>
      <c r="S258" s="98"/>
      <c r="T258" s="85"/>
      <c r="U258" s="85"/>
      <c r="V258" s="85"/>
    </row>
    <row r="259" spans="2:22"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98"/>
      <c r="M259" s="98"/>
      <c r="N259" s="98"/>
      <c r="O259" s="98"/>
      <c r="P259" s="98"/>
      <c r="Q259" s="98"/>
      <c r="R259" s="98"/>
      <c r="S259" s="98"/>
      <c r="T259" s="85"/>
      <c r="U259" s="85"/>
      <c r="V259" s="85"/>
    </row>
    <row r="260" spans="2:22"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98"/>
      <c r="M260" s="98"/>
      <c r="N260" s="98"/>
      <c r="O260" s="98"/>
      <c r="P260" s="98"/>
      <c r="Q260" s="98"/>
      <c r="R260" s="98"/>
      <c r="S260" s="98"/>
      <c r="T260" s="85"/>
      <c r="U260" s="85"/>
      <c r="V260" s="85"/>
    </row>
    <row r="261" spans="2:22"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98"/>
      <c r="M261" s="98"/>
      <c r="N261" s="98"/>
      <c r="O261" s="98"/>
      <c r="P261" s="98"/>
      <c r="Q261" s="98"/>
      <c r="R261" s="98"/>
      <c r="S261" s="98"/>
      <c r="T261" s="85"/>
      <c r="U261" s="85"/>
      <c r="V261" s="85"/>
    </row>
    <row r="262" spans="2:22"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98"/>
      <c r="M262" s="98"/>
      <c r="N262" s="98"/>
      <c r="O262" s="98"/>
      <c r="P262" s="98"/>
      <c r="Q262" s="98"/>
      <c r="R262" s="98"/>
      <c r="S262" s="98"/>
      <c r="T262" s="85"/>
      <c r="U262" s="85"/>
      <c r="V262" s="85"/>
    </row>
    <row r="263" spans="2:22"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98"/>
      <c r="M263" s="98"/>
      <c r="N263" s="98"/>
      <c r="O263" s="98"/>
      <c r="P263" s="98"/>
      <c r="Q263" s="98"/>
      <c r="R263" s="98"/>
      <c r="S263" s="98"/>
      <c r="T263" s="85"/>
      <c r="U263" s="85"/>
      <c r="V263" s="85"/>
    </row>
    <row r="264" spans="2:22"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98"/>
      <c r="M264" s="98"/>
      <c r="N264" s="98"/>
      <c r="O264" s="98"/>
      <c r="P264" s="98"/>
      <c r="Q264" s="98"/>
      <c r="R264" s="98"/>
      <c r="S264" s="98"/>
      <c r="T264" s="85"/>
      <c r="U264" s="85"/>
      <c r="V264" s="85"/>
    </row>
    <row r="265" spans="2:22"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98"/>
      <c r="M265" s="98"/>
      <c r="N265" s="98"/>
      <c r="O265" s="98"/>
      <c r="P265" s="98"/>
      <c r="Q265" s="98"/>
      <c r="R265" s="98"/>
      <c r="S265" s="98"/>
      <c r="T265" s="85"/>
      <c r="U265" s="85"/>
      <c r="V265" s="85"/>
    </row>
    <row r="266" spans="2:22"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98"/>
      <c r="M266" s="98"/>
      <c r="N266" s="98"/>
      <c r="O266" s="98"/>
      <c r="P266" s="98"/>
      <c r="Q266" s="98"/>
      <c r="R266" s="98"/>
      <c r="S266" s="98"/>
      <c r="T266" s="85"/>
      <c r="U266" s="85"/>
      <c r="V266" s="85"/>
    </row>
    <row r="267" spans="2:22"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98"/>
      <c r="M267" s="98"/>
      <c r="N267" s="98"/>
      <c r="O267" s="98"/>
      <c r="P267" s="98"/>
      <c r="Q267" s="98"/>
      <c r="R267" s="98"/>
      <c r="S267" s="98"/>
      <c r="T267" s="85"/>
      <c r="U267" s="85"/>
      <c r="V267" s="85"/>
    </row>
    <row r="268" spans="2:22"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98"/>
      <c r="M268" s="98"/>
      <c r="N268" s="98"/>
      <c r="O268" s="98"/>
      <c r="P268" s="98"/>
      <c r="Q268" s="98"/>
      <c r="R268" s="98"/>
      <c r="S268" s="98"/>
      <c r="T268" s="85"/>
      <c r="U268" s="85"/>
      <c r="V268" s="85"/>
    </row>
    <row r="269" spans="2:22"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98"/>
      <c r="M269" s="98"/>
      <c r="N269" s="98"/>
      <c r="O269" s="98"/>
      <c r="P269" s="98"/>
      <c r="Q269" s="98"/>
      <c r="R269" s="98"/>
      <c r="S269" s="98"/>
      <c r="T269" s="85"/>
      <c r="U269" s="85"/>
      <c r="V269" s="85"/>
    </row>
    <row r="270" spans="2:22"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98"/>
      <c r="M270" s="98"/>
      <c r="N270" s="98"/>
      <c r="O270" s="98"/>
      <c r="P270" s="98"/>
      <c r="Q270" s="98"/>
      <c r="R270" s="98"/>
      <c r="S270" s="98"/>
      <c r="T270" s="85"/>
      <c r="U270" s="85"/>
      <c r="V270" s="85"/>
    </row>
    <row r="271" spans="2:22"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98"/>
      <c r="M271" s="98"/>
      <c r="N271" s="98"/>
      <c r="O271" s="98"/>
      <c r="P271" s="98"/>
      <c r="Q271" s="98"/>
      <c r="R271" s="98"/>
      <c r="S271" s="98"/>
      <c r="T271" s="85"/>
      <c r="U271" s="85"/>
      <c r="V271" s="85"/>
    </row>
    <row r="272" spans="2:22"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98"/>
      <c r="M272" s="98"/>
      <c r="N272" s="98"/>
      <c r="O272" s="98"/>
      <c r="P272" s="98"/>
      <c r="Q272" s="98"/>
      <c r="R272" s="98"/>
      <c r="S272" s="98"/>
      <c r="T272" s="85"/>
      <c r="U272" s="85"/>
      <c r="V272" s="85"/>
    </row>
    <row r="273" spans="2:22"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98"/>
      <c r="M273" s="98"/>
      <c r="N273" s="98"/>
      <c r="O273" s="98"/>
      <c r="P273" s="98"/>
      <c r="Q273" s="98"/>
      <c r="R273" s="98"/>
      <c r="S273" s="98"/>
      <c r="T273" s="85"/>
      <c r="U273" s="85"/>
      <c r="V273" s="85"/>
    </row>
    <row r="274" spans="2:22"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98"/>
      <c r="M274" s="98"/>
      <c r="N274" s="98"/>
      <c r="O274" s="98"/>
      <c r="P274" s="98"/>
      <c r="Q274" s="98"/>
      <c r="R274" s="98"/>
      <c r="S274" s="98"/>
      <c r="T274" s="85"/>
      <c r="U274" s="85"/>
      <c r="V274" s="85"/>
    </row>
    <row r="275" spans="2:22"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98"/>
      <c r="M275" s="98"/>
      <c r="N275" s="98"/>
      <c r="O275" s="98"/>
      <c r="P275" s="98"/>
      <c r="Q275" s="98"/>
      <c r="R275" s="98"/>
      <c r="S275" s="98"/>
      <c r="T275" s="85"/>
      <c r="U275" s="85"/>
      <c r="V275" s="85"/>
    </row>
    <row r="276" spans="2:22"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98"/>
      <c r="M276" s="98"/>
      <c r="N276" s="98"/>
      <c r="O276" s="98"/>
      <c r="P276" s="98"/>
      <c r="Q276" s="98"/>
      <c r="R276" s="98"/>
      <c r="S276" s="98"/>
      <c r="T276" s="85"/>
      <c r="U276" s="85"/>
      <c r="V276" s="85"/>
    </row>
    <row r="277" spans="2:22"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98"/>
      <c r="M277" s="98"/>
      <c r="N277" s="98"/>
      <c r="O277" s="98"/>
      <c r="P277" s="98"/>
      <c r="Q277" s="98"/>
      <c r="R277" s="98"/>
      <c r="S277" s="98"/>
      <c r="T277" s="85"/>
      <c r="U277" s="85"/>
      <c r="V277" s="85"/>
    </row>
    <row r="278" spans="2:22"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98"/>
      <c r="M278" s="98"/>
      <c r="N278" s="98"/>
      <c r="O278" s="98"/>
      <c r="P278" s="98"/>
      <c r="Q278" s="98"/>
      <c r="R278" s="98"/>
      <c r="S278" s="98"/>
      <c r="T278" s="85"/>
      <c r="U278" s="85"/>
      <c r="V278" s="85"/>
    </row>
    <row r="279" spans="2:22"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98"/>
      <c r="M279" s="98"/>
      <c r="N279" s="98"/>
      <c r="O279" s="98"/>
      <c r="P279" s="98"/>
      <c r="Q279" s="98"/>
      <c r="R279" s="98"/>
      <c r="S279" s="98"/>
      <c r="T279" s="85"/>
      <c r="U279" s="85"/>
      <c r="V279" s="85"/>
    </row>
    <row r="280" spans="2:22"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98"/>
      <c r="M280" s="98"/>
      <c r="N280" s="98"/>
      <c r="O280" s="98"/>
      <c r="P280" s="98"/>
      <c r="Q280" s="98"/>
      <c r="R280" s="98"/>
      <c r="S280" s="98"/>
      <c r="T280" s="85"/>
      <c r="U280" s="85"/>
      <c r="V280" s="85"/>
    </row>
    <row r="281" spans="2:22"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98"/>
      <c r="M281" s="98"/>
      <c r="N281" s="98"/>
      <c r="O281" s="98"/>
      <c r="P281" s="98"/>
      <c r="Q281" s="98"/>
      <c r="R281" s="98"/>
      <c r="S281" s="98"/>
      <c r="T281" s="85"/>
      <c r="U281" s="85"/>
      <c r="V281" s="85"/>
    </row>
    <row r="282" spans="2:22"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98"/>
      <c r="M282" s="98"/>
      <c r="N282" s="98"/>
      <c r="O282" s="98"/>
      <c r="P282" s="98"/>
      <c r="Q282" s="98"/>
      <c r="R282" s="98"/>
      <c r="S282" s="98"/>
      <c r="T282" s="85"/>
      <c r="U282" s="85"/>
      <c r="V282" s="85"/>
    </row>
    <row r="283" spans="2:22"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98"/>
      <c r="M283" s="98"/>
      <c r="N283" s="98"/>
      <c r="O283" s="98"/>
      <c r="P283" s="98"/>
      <c r="Q283" s="98"/>
      <c r="R283" s="98"/>
      <c r="S283" s="98"/>
      <c r="T283" s="85"/>
      <c r="U283" s="85"/>
      <c r="V283" s="85"/>
    </row>
    <row r="284" spans="2:22"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98"/>
      <c r="M284" s="98"/>
      <c r="N284" s="98"/>
      <c r="O284" s="98"/>
      <c r="P284" s="98"/>
      <c r="Q284" s="98"/>
      <c r="R284" s="98"/>
      <c r="S284" s="98"/>
      <c r="T284" s="85"/>
      <c r="U284" s="85"/>
      <c r="V284" s="85"/>
    </row>
    <row r="285" spans="2:22"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98"/>
      <c r="M285" s="98"/>
      <c r="N285" s="98"/>
      <c r="O285" s="98"/>
      <c r="P285" s="98"/>
      <c r="Q285" s="98"/>
      <c r="R285" s="98"/>
      <c r="S285" s="98"/>
      <c r="T285" s="85"/>
      <c r="U285" s="85"/>
      <c r="V285" s="85"/>
    </row>
    <row r="286" spans="2:22"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98"/>
      <c r="M286" s="98"/>
      <c r="N286" s="98"/>
      <c r="O286" s="98"/>
      <c r="P286" s="98"/>
      <c r="Q286" s="98"/>
      <c r="R286" s="98"/>
      <c r="S286" s="98"/>
      <c r="T286" s="85"/>
      <c r="U286" s="85"/>
      <c r="V286" s="85"/>
    </row>
    <row r="287" spans="2:22"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98"/>
      <c r="M287" s="98"/>
      <c r="N287" s="98"/>
      <c r="O287" s="98"/>
      <c r="P287" s="98"/>
      <c r="Q287" s="98"/>
      <c r="R287" s="98"/>
      <c r="S287" s="98"/>
      <c r="T287" s="85"/>
      <c r="U287" s="85"/>
      <c r="V287" s="85"/>
    </row>
    <row r="288" spans="2:22"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98"/>
      <c r="M288" s="98"/>
      <c r="N288" s="98"/>
      <c r="O288" s="98"/>
      <c r="P288" s="98"/>
      <c r="Q288" s="98"/>
      <c r="R288" s="98"/>
      <c r="S288" s="98"/>
      <c r="T288" s="85"/>
      <c r="U288" s="85"/>
      <c r="V288" s="85"/>
    </row>
    <row r="289" spans="2:22"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98"/>
      <c r="M289" s="98"/>
      <c r="N289" s="98"/>
      <c r="O289" s="98"/>
      <c r="P289" s="98"/>
      <c r="Q289" s="98"/>
      <c r="R289" s="98"/>
      <c r="S289" s="98"/>
      <c r="T289" s="85"/>
      <c r="U289" s="85"/>
      <c r="V289" s="85"/>
    </row>
    <row r="290" spans="2:22"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98"/>
      <c r="M290" s="98"/>
      <c r="N290" s="98"/>
      <c r="O290" s="98"/>
      <c r="P290" s="98"/>
      <c r="Q290" s="98"/>
      <c r="R290" s="98"/>
      <c r="S290" s="98"/>
      <c r="T290" s="85"/>
      <c r="U290" s="85"/>
      <c r="V290" s="85"/>
    </row>
    <row r="291" spans="2:22"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98"/>
      <c r="M291" s="98"/>
      <c r="N291" s="98"/>
      <c r="O291" s="98"/>
      <c r="P291" s="98"/>
      <c r="Q291" s="98"/>
      <c r="R291" s="98"/>
      <c r="S291" s="98"/>
      <c r="T291" s="85"/>
      <c r="U291" s="85"/>
      <c r="V291" s="85"/>
    </row>
    <row r="292" spans="2:22"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98"/>
      <c r="M292" s="98"/>
      <c r="N292" s="98"/>
      <c r="O292" s="98"/>
      <c r="P292" s="98"/>
      <c r="Q292" s="98"/>
      <c r="R292" s="98"/>
      <c r="S292" s="98"/>
      <c r="T292" s="85"/>
      <c r="U292" s="85"/>
      <c r="V292" s="85"/>
    </row>
    <row r="293" spans="2:22"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98"/>
      <c r="M293" s="98"/>
      <c r="N293" s="98"/>
      <c r="O293" s="98"/>
      <c r="P293" s="98"/>
      <c r="Q293" s="98"/>
      <c r="R293" s="98"/>
      <c r="S293" s="98"/>
      <c r="T293" s="85"/>
      <c r="U293" s="85"/>
      <c r="V293" s="85"/>
    </row>
    <row r="294" spans="2:22"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98"/>
      <c r="M294" s="98"/>
      <c r="N294" s="98"/>
      <c r="O294" s="98"/>
      <c r="P294" s="98"/>
      <c r="Q294" s="98"/>
      <c r="R294" s="98"/>
      <c r="S294" s="98"/>
      <c r="T294" s="85"/>
      <c r="U294" s="85"/>
      <c r="V294" s="85"/>
    </row>
    <row r="295" spans="2:22"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98"/>
      <c r="M295" s="98"/>
      <c r="N295" s="98"/>
      <c r="O295" s="98"/>
      <c r="P295" s="98"/>
      <c r="Q295" s="98"/>
      <c r="R295" s="98"/>
      <c r="S295" s="98"/>
      <c r="T295" s="85"/>
      <c r="U295" s="85"/>
      <c r="V295" s="85"/>
    </row>
    <row r="296" spans="2:22"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98"/>
      <c r="M296" s="98"/>
      <c r="N296" s="98"/>
      <c r="O296" s="98"/>
      <c r="P296" s="98"/>
      <c r="Q296" s="98"/>
      <c r="R296" s="98"/>
      <c r="S296" s="98"/>
      <c r="T296" s="85"/>
      <c r="U296" s="85"/>
      <c r="V296" s="85"/>
    </row>
    <row r="297" spans="2:22"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98"/>
      <c r="M297" s="98"/>
      <c r="N297" s="98"/>
      <c r="O297" s="98"/>
      <c r="P297" s="98"/>
      <c r="Q297" s="98"/>
      <c r="R297" s="98"/>
      <c r="S297" s="98"/>
      <c r="T297" s="85"/>
      <c r="U297" s="85"/>
      <c r="V297" s="85"/>
    </row>
    <row r="298" spans="2:22"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98"/>
      <c r="M298" s="98"/>
      <c r="N298" s="98"/>
      <c r="O298" s="98"/>
      <c r="P298" s="98"/>
      <c r="Q298" s="98"/>
      <c r="R298" s="98"/>
      <c r="S298" s="98"/>
      <c r="T298" s="85"/>
      <c r="U298" s="85"/>
      <c r="V298" s="85"/>
    </row>
    <row r="299" spans="2:22"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98"/>
      <c r="M299" s="98"/>
      <c r="N299" s="98"/>
      <c r="O299" s="98"/>
      <c r="P299" s="98"/>
      <c r="Q299" s="98"/>
      <c r="R299" s="98"/>
      <c r="S299" s="98"/>
      <c r="T299" s="85"/>
      <c r="U299" s="85"/>
      <c r="V299" s="85"/>
    </row>
    <row r="300" spans="2:22"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98"/>
      <c r="M300" s="98"/>
      <c r="N300" s="98"/>
      <c r="O300" s="98"/>
      <c r="P300" s="98"/>
      <c r="Q300" s="98"/>
      <c r="R300" s="98"/>
      <c r="S300" s="98"/>
      <c r="T300" s="85"/>
      <c r="U300" s="85"/>
      <c r="V300" s="85"/>
    </row>
    <row r="301" spans="2:22"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98"/>
      <c r="M301" s="98"/>
      <c r="N301" s="98"/>
      <c r="O301" s="98"/>
      <c r="P301" s="98"/>
      <c r="Q301" s="98"/>
      <c r="R301" s="98"/>
      <c r="S301" s="98"/>
      <c r="T301" s="85"/>
      <c r="U301" s="85"/>
      <c r="V301" s="85"/>
    </row>
    <row r="302" spans="2:22"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98"/>
      <c r="M302" s="98"/>
      <c r="N302" s="98"/>
      <c r="O302" s="98"/>
      <c r="P302" s="98"/>
      <c r="Q302" s="98"/>
      <c r="R302" s="98"/>
      <c r="S302" s="98"/>
      <c r="T302" s="85"/>
      <c r="U302" s="85"/>
      <c r="V302" s="85"/>
    </row>
    <row r="303" spans="2:22"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98"/>
      <c r="M303" s="98"/>
      <c r="N303" s="98"/>
      <c r="O303" s="98"/>
      <c r="P303" s="98"/>
      <c r="Q303" s="98"/>
      <c r="R303" s="98"/>
      <c r="S303" s="98"/>
      <c r="T303" s="85"/>
      <c r="U303" s="85"/>
      <c r="V303" s="85"/>
    </row>
    <row r="304" spans="2:22"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98"/>
      <c r="M304" s="98"/>
      <c r="N304" s="98"/>
      <c r="O304" s="98"/>
      <c r="P304" s="98"/>
      <c r="Q304" s="98"/>
      <c r="R304" s="98"/>
      <c r="S304" s="98"/>
      <c r="T304" s="85"/>
      <c r="U304" s="85"/>
      <c r="V304" s="85"/>
    </row>
    <row r="305" spans="2:22"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98"/>
      <c r="M305" s="98"/>
      <c r="N305" s="98"/>
      <c r="O305" s="98"/>
      <c r="P305" s="98"/>
      <c r="Q305" s="98"/>
      <c r="R305" s="98"/>
      <c r="S305" s="98"/>
      <c r="T305" s="85"/>
      <c r="U305" s="85"/>
      <c r="V305" s="85"/>
    </row>
    <row r="306" spans="2:22"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98"/>
      <c r="M306" s="98"/>
      <c r="N306" s="98"/>
      <c r="O306" s="98"/>
      <c r="P306" s="98"/>
      <c r="Q306" s="98"/>
      <c r="R306" s="98"/>
      <c r="S306" s="98"/>
      <c r="T306" s="85"/>
      <c r="U306" s="85"/>
      <c r="V306" s="85"/>
    </row>
    <row r="307" spans="2:22"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98"/>
      <c r="M307" s="98"/>
      <c r="N307" s="98"/>
      <c r="O307" s="98"/>
      <c r="P307" s="98"/>
      <c r="Q307" s="98"/>
      <c r="R307" s="98"/>
      <c r="S307" s="98"/>
      <c r="T307" s="85"/>
      <c r="U307" s="85"/>
      <c r="V307" s="85"/>
    </row>
    <row r="308" spans="2:22"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98"/>
      <c r="M308" s="98"/>
      <c r="N308" s="98"/>
      <c r="O308" s="98"/>
      <c r="P308" s="98"/>
      <c r="Q308" s="98"/>
      <c r="R308" s="98"/>
      <c r="S308" s="98"/>
      <c r="T308" s="85"/>
      <c r="U308" s="85"/>
      <c r="V308" s="85"/>
    </row>
    <row r="309" spans="2:22"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98"/>
      <c r="M309" s="98"/>
      <c r="N309" s="98"/>
      <c r="O309" s="98"/>
      <c r="P309" s="98"/>
      <c r="Q309" s="98"/>
      <c r="R309" s="98"/>
      <c r="S309" s="98"/>
      <c r="T309" s="85"/>
      <c r="U309" s="85"/>
      <c r="V309" s="85"/>
    </row>
    <row r="310" spans="2:22"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98"/>
      <c r="M310" s="98"/>
      <c r="N310" s="98"/>
      <c r="O310" s="98"/>
      <c r="P310" s="98"/>
      <c r="Q310" s="98"/>
      <c r="R310" s="98"/>
      <c r="S310" s="98"/>
      <c r="T310" s="85"/>
      <c r="U310" s="85"/>
      <c r="V310" s="85"/>
    </row>
    <row r="311" spans="2:22"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98"/>
      <c r="M311" s="98"/>
      <c r="N311" s="98"/>
      <c r="O311" s="98"/>
      <c r="P311" s="98"/>
      <c r="Q311" s="98"/>
      <c r="R311" s="98"/>
      <c r="S311" s="98"/>
      <c r="T311" s="85"/>
      <c r="U311" s="85"/>
      <c r="V311" s="85"/>
    </row>
    <row r="312" spans="2:22"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98"/>
      <c r="M312" s="98"/>
      <c r="N312" s="98"/>
      <c r="O312" s="98"/>
      <c r="P312" s="98"/>
      <c r="Q312" s="98"/>
      <c r="R312" s="98"/>
      <c r="S312" s="98"/>
      <c r="T312" s="85"/>
      <c r="U312" s="85"/>
      <c r="V312" s="85"/>
    </row>
    <row r="313" spans="2:22"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98"/>
      <c r="M313" s="98"/>
      <c r="N313" s="98"/>
      <c r="O313" s="98"/>
      <c r="P313" s="98"/>
      <c r="Q313" s="98"/>
      <c r="R313" s="98"/>
      <c r="S313" s="98"/>
      <c r="T313" s="85"/>
      <c r="U313" s="85"/>
      <c r="V313" s="85"/>
    </row>
    <row r="314" spans="2:22"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98"/>
      <c r="M314" s="98"/>
      <c r="N314" s="98"/>
      <c r="O314" s="98"/>
      <c r="P314" s="98"/>
      <c r="Q314" s="98"/>
      <c r="R314" s="98"/>
      <c r="S314" s="98"/>
      <c r="T314" s="85"/>
      <c r="U314" s="85"/>
      <c r="V314" s="85"/>
    </row>
    <row r="315" spans="2:22"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98"/>
      <c r="M315" s="98"/>
      <c r="N315" s="98"/>
      <c r="O315" s="98"/>
      <c r="P315" s="98"/>
      <c r="Q315" s="98"/>
      <c r="R315" s="98"/>
      <c r="S315" s="98"/>
      <c r="T315" s="85"/>
      <c r="U315" s="85"/>
      <c r="V315" s="85"/>
    </row>
    <row r="316" spans="2:22"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98"/>
      <c r="M316" s="98"/>
      <c r="N316" s="98"/>
      <c r="O316" s="98"/>
      <c r="P316" s="98"/>
      <c r="Q316" s="98"/>
      <c r="R316" s="98"/>
      <c r="S316" s="98"/>
      <c r="T316" s="85"/>
      <c r="U316" s="85"/>
      <c r="V316" s="85"/>
    </row>
    <row r="317" spans="2:22"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2"/>
      <c r="M317" s="2"/>
      <c r="N317" s="2"/>
      <c r="O317" s="2"/>
      <c r="P317" s="2"/>
      <c r="Q317" s="2"/>
      <c r="R317" s="2"/>
      <c r="S317" s="2"/>
      <c r="T317" s="106"/>
      <c r="U317" s="106"/>
      <c r="V317" s="106"/>
    </row>
    <row r="318" spans="2:22"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2"/>
      <c r="M318" s="2"/>
      <c r="N318" s="2"/>
      <c r="O318" s="2"/>
      <c r="P318" s="2"/>
      <c r="Q318" s="2"/>
      <c r="R318" s="2"/>
      <c r="S318" s="2"/>
      <c r="T318" s="106"/>
      <c r="U318" s="106"/>
      <c r="V318" s="106"/>
    </row>
    <row r="319" spans="2:22"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2"/>
      <c r="M319" s="2"/>
      <c r="N319" s="2"/>
      <c r="O319" s="2"/>
      <c r="P319" s="2"/>
      <c r="Q319" s="2"/>
      <c r="R319" s="2"/>
      <c r="S319" s="2"/>
      <c r="T319" s="106"/>
      <c r="U319" s="106"/>
      <c r="V319" s="106"/>
    </row>
    <row r="320" spans="2:22"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2"/>
      <c r="M320" s="2"/>
      <c r="N320" s="2"/>
      <c r="O320" s="2"/>
      <c r="P320" s="2"/>
      <c r="Q320" s="2"/>
      <c r="R320" s="2"/>
      <c r="S320" s="2"/>
      <c r="T320" s="106"/>
      <c r="U320" s="106"/>
      <c r="V320" s="106"/>
    </row>
    <row r="321" spans="2:22"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2"/>
      <c r="M321" s="2"/>
      <c r="N321" s="2"/>
      <c r="O321" s="2"/>
      <c r="P321" s="2"/>
      <c r="Q321" s="2"/>
      <c r="R321" s="2"/>
      <c r="S321" s="2"/>
      <c r="T321" s="106"/>
      <c r="U321" s="106"/>
      <c r="V321" s="106"/>
    </row>
    <row r="322" spans="2:22"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2"/>
      <c r="M322" s="2"/>
      <c r="N322" s="2"/>
      <c r="O322" s="2"/>
      <c r="P322" s="2"/>
      <c r="Q322" s="2"/>
      <c r="R322" s="2"/>
      <c r="S322" s="2"/>
      <c r="T322" s="106"/>
      <c r="U322" s="106"/>
      <c r="V322" s="106"/>
    </row>
    <row r="323" spans="2:22"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2"/>
      <c r="M323" s="2"/>
      <c r="N323" s="2"/>
      <c r="O323" s="2"/>
      <c r="P323" s="2"/>
      <c r="Q323" s="2"/>
      <c r="R323" s="2"/>
      <c r="S323" s="2"/>
      <c r="T323" s="106"/>
      <c r="U323" s="106"/>
      <c r="V323" s="106"/>
    </row>
    <row r="324" spans="2:22"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2"/>
      <c r="M324" s="2"/>
      <c r="N324" s="2"/>
      <c r="O324" s="2"/>
      <c r="P324" s="2"/>
      <c r="Q324" s="2"/>
      <c r="R324" s="2"/>
      <c r="S324" s="2"/>
      <c r="T324" s="106"/>
      <c r="U324" s="106"/>
      <c r="V324" s="106"/>
    </row>
  </sheetData>
  <mergeCells count="10">
    <mergeCell ref="B1:V1"/>
    <mergeCell ref="B3:V3"/>
    <mergeCell ref="B4:V4"/>
    <mergeCell ref="B5:V5"/>
    <mergeCell ref="B6:B7"/>
    <mergeCell ref="C6:H6"/>
    <mergeCell ref="K6:K7"/>
    <mergeCell ref="L6:Q6"/>
    <mergeCell ref="T6:T7"/>
    <mergeCell ref="U6:V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AA4D9-E123-464D-9426-74F8B1CA4414}">
  <dimension ref="A1:Z281"/>
  <sheetViews>
    <sheetView showGridLines="0" tabSelected="1" topLeftCell="B1" zoomScale="90" zoomScaleNormal="90" workbookViewId="0">
      <pane xSplit="1" ySplit="7" topLeftCell="F52" activePane="bottomRight" state="frozen"/>
      <selection activeCell="B1" sqref="B1"/>
      <selection pane="topRight" activeCell="C1" sqref="C1"/>
      <selection pane="bottomLeft" activeCell="B8" sqref="B8"/>
      <selection pane="bottomRight" activeCell="J34" sqref="J34"/>
    </sheetView>
  </sheetViews>
  <sheetFormatPr baseColWidth="10" defaultColWidth="11.42578125" defaultRowHeight="12.75"/>
  <cols>
    <col min="1" max="1" width="3.42578125" customWidth="1"/>
    <col min="2" max="2" width="92.5703125" customWidth="1"/>
    <col min="3" max="3" width="11.85546875" customWidth="1"/>
    <col min="4" max="4" width="11" customWidth="1"/>
    <col min="5" max="5" width="10.28515625" customWidth="1"/>
    <col min="6" max="7" width="11.28515625" customWidth="1"/>
    <col min="8" max="9" width="10" customWidth="1"/>
    <col min="10" max="10" width="9.42578125" customWidth="1"/>
    <col min="11" max="11" width="11.7109375" customWidth="1"/>
    <col min="12" max="14" width="10.5703125" style="108" customWidth="1"/>
    <col min="15" max="16" width="12.140625" style="108" customWidth="1"/>
    <col min="17" max="18" width="10.5703125" style="108" customWidth="1"/>
    <col min="19" max="19" width="11.28515625" style="108" bestFit="1" customWidth="1"/>
    <col min="20" max="20" width="14.140625" customWidth="1"/>
    <col min="21" max="21" width="12" bestFit="1" customWidth="1"/>
    <col min="22" max="22" width="8.7109375" customWidth="1"/>
    <col min="23" max="23" width="7.5703125" customWidth="1"/>
    <col min="24" max="24" width="6.140625" customWidth="1"/>
    <col min="25" max="25" width="14.85546875" bestFit="1" customWidth="1"/>
  </cols>
  <sheetData>
    <row r="1" spans="2:26" ht="15.75">
      <c r="B1" s="7" t="s">
        <v>100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26" ht="14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167"/>
      <c r="M2" s="167"/>
      <c r="N2" s="167" t="s">
        <v>173</v>
      </c>
      <c r="O2" s="167"/>
      <c r="P2" s="167"/>
      <c r="Q2" s="167"/>
      <c r="R2" s="167"/>
      <c r="S2" s="167"/>
      <c r="T2" s="8"/>
      <c r="U2" s="8"/>
      <c r="V2" s="8"/>
    </row>
    <row r="3" spans="2:26" s="146" customFormat="1" ht="15">
      <c r="B3" s="13" t="s">
        <v>174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2:26" s="146" customFormat="1" ht="17.25" customHeight="1">
      <c r="B4" s="14" t="s">
        <v>175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2:26" s="146" customFormat="1" ht="14.25" customHeight="1">
      <c r="B5" s="14" t="s">
        <v>103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2:26" s="146" customFormat="1" ht="22.5" customHeight="1">
      <c r="B6" s="113" t="s">
        <v>5</v>
      </c>
      <c r="C6" s="16">
        <v>2024</v>
      </c>
      <c r="D6" s="17"/>
      <c r="E6" s="17"/>
      <c r="F6" s="17"/>
      <c r="G6" s="17"/>
      <c r="H6" s="17"/>
      <c r="I6" s="18"/>
      <c r="J6" s="18"/>
      <c r="K6" s="113">
        <v>2024</v>
      </c>
      <c r="L6" s="16">
        <v>2025</v>
      </c>
      <c r="M6" s="17"/>
      <c r="N6" s="17"/>
      <c r="O6" s="17"/>
      <c r="P6" s="17"/>
      <c r="Q6" s="17"/>
      <c r="R6" s="18"/>
      <c r="S6" s="18"/>
      <c r="T6" s="113">
        <v>2025</v>
      </c>
      <c r="U6" s="16" t="s">
        <v>6</v>
      </c>
      <c r="V6" s="117"/>
    </row>
    <row r="7" spans="2:26" ht="24" customHeight="1" thickBot="1">
      <c r="B7" s="168"/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118"/>
      <c r="L7" s="22" t="s">
        <v>7</v>
      </c>
      <c r="M7" s="22" t="s">
        <v>8</v>
      </c>
      <c r="N7" s="22" t="s">
        <v>9</v>
      </c>
      <c r="O7" s="22" t="s">
        <v>10</v>
      </c>
      <c r="P7" s="22" t="s">
        <v>11</v>
      </c>
      <c r="Q7" s="22" t="s">
        <v>12</v>
      </c>
      <c r="R7" s="22" t="s">
        <v>13</v>
      </c>
      <c r="S7" s="22" t="s">
        <v>14</v>
      </c>
      <c r="T7" s="118"/>
      <c r="U7" s="170" t="s">
        <v>15</v>
      </c>
      <c r="V7" s="171" t="s">
        <v>16</v>
      </c>
    </row>
    <row r="8" spans="2:26" ht="18" customHeight="1" thickTop="1">
      <c r="B8" s="28" t="s">
        <v>17</v>
      </c>
      <c r="C8" s="29">
        <f>+C9+C18+C30+C15</f>
        <v>3412.1</v>
      </c>
      <c r="D8" s="29">
        <f t="shared" ref="D8:P8" si="0">+D9+D18+D30+D15</f>
        <v>2945</v>
      </c>
      <c r="E8" s="29">
        <f t="shared" si="0"/>
        <v>2090.6999999999998</v>
      </c>
      <c r="F8" s="29">
        <f t="shared" si="0"/>
        <v>2773.3999999999996</v>
      </c>
      <c r="G8" s="29">
        <f t="shared" si="0"/>
        <v>2620.9</v>
      </c>
      <c r="H8" s="29">
        <f t="shared" si="0"/>
        <v>1901.4999999999998</v>
      </c>
      <c r="I8" s="29">
        <f t="shared" si="0"/>
        <v>2534.1999999999998</v>
      </c>
      <c r="J8" s="29">
        <f t="shared" si="0"/>
        <v>3442.1000000000004</v>
      </c>
      <c r="K8" s="29">
        <f>+K9+K18+K30+K15</f>
        <v>21719.899999999998</v>
      </c>
      <c r="L8" s="29">
        <f t="shared" si="0"/>
        <v>2406.3000000000002</v>
      </c>
      <c r="M8" s="29">
        <f t="shared" si="0"/>
        <v>2341.2000000000003</v>
      </c>
      <c r="N8" s="29">
        <f t="shared" si="0"/>
        <v>2385.4000000000005</v>
      </c>
      <c r="O8" s="29">
        <f t="shared" si="0"/>
        <v>2426.1</v>
      </c>
      <c r="P8" s="29">
        <f t="shared" si="0"/>
        <v>2935.2000000000007</v>
      </c>
      <c r="Q8" s="29">
        <f>+Q9+Q18+Q30+Q15</f>
        <v>2740.9</v>
      </c>
      <c r="R8" s="29">
        <f>+R9+R18+R30+R15</f>
        <v>3273</v>
      </c>
      <c r="S8" s="29">
        <f>+S9+S18+S30+S15</f>
        <v>3636</v>
      </c>
      <c r="T8" s="29">
        <f>+T9+T18+T30+T15</f>
        <v>22144.1</v>
      </c>
      <c r="U8" s="173">
        <f t="shared" ref="U8:U36" si="1">+T8-K8</f>
        <v>424.20000000000073</v>
      </c>
      <c r="V8" s="173">
        <f t="shared" ref="V8:V13" si="2">+U8/K8*100</f>
        <v>1.9530476659653164</v>
      </c>
      <c r="W8" s="111"/>
      <c r="X8" s="111"/>
      <c r="Y8" s="111"/>
      <c r="Z8" s="111"/>
    </row>
    <row r="9" spans="2:26" ht="18" customHeight="1">
      <c r="B9" s="174" t="s">
        <v>18</v>
      </c>
      <c r="C9" s="47">
        <f>+C10</f>
        <v>25.2</v>
      </c>
      <c r="D9" s="47">
        <f t="shared" ref="D9:S10" si="3">+D10</f>
        <v>21.1</v>
      </c>
      <c r="E9" s="47">
        <f t="shared" si="3"/>
        <v>19.899999999999999</v>
      </c>
      <c r="F9" s="47">
        <f t="shared" si="3"/>
        <v>33.5</v>
      </c>
      <c r="G9" s="47">
        <f t="shared" si="3"/>
        <v>19</v>
      </c>
      <c r="H9" s="47">
        <f t="shared" si="3"/>
        <v>10.1</v>
      </c>
      <c r="I9" s="47">
        <f t="shared" si="3"/>
        <v>12.4</v>
      </c>
      <c r="J9" s="47">
        <f t="shared" si="3"/>
        <v>10.9</v>
      </c>
      <c r="K9" s="47">
        <f>+K10</f>
        <v>152.1</v>
      </c>
      <c r="L9" s="47">
        <f t="shared" si="3"/>
        <v>10.6</v>
      </c>
      <c r="M9" s="47">
        <f t="shared" si="3"/>
        <v>12.3</v>
      </c>
      <c r="N9" s="47">
        <f t="shared" si="3"/>
        <v>8.3000000000000007</v>
      </c>
      <c r="O9" s="47">
        <f t="shared" si="3"/>
        <v>7.2</v>
      </c>
      <c r="P9" s="47">
        <f t="shared" si="3"/>
        <v>8.3000000000000007</v>
      </c>
      <c r="Q9" s="47">
        <f t="shared" si="3"/>
        <v>4.3</v>
      </c>
      <c r="R9" s="47">
        <f t="shared" si="3"/>
        <v>6.9</v>
      </c>
      <c r="S9" s="47">
        <f t="shared" si="3"/>
        <v>8.9</v>
      </c>
      <c r="T9" s="47">
        <f>+T10</f>
        <v>66.8</v>
      </c>
      <c r="U9" s="124">
        <f t="shared" si="1"/>
        <v>-85.3</v>
      </c>
      <c r="V9" s="124">
        <f t="shared" si="2"/>
        <v>-56.081525312294545</v>
      </c>
      <c r="W9" s="111"/>
      <c r="X9" s="111"/>
      <c r="Y9" s="111"/>
      <c r="Z9" s="111"/>
    </row>
    <row r="10" spans="2:26" ht="18" customHeight="1">
      <c r="B10" s="174" t="s">
        <v>86</v>
      </c>
      <c r="C10" s="47">
        <f>+C11</f>
        <v>25.2</v>
      </c>
      <c r="D10" s="47">
        <f t="shared" si="3"/>
        <v>21.1</v>
      </c>
      <c r="E10" s="47">
        <f t="shared" si="3"/>
        <v>19.899999999999999</v>
      </c>
      <c r="F10" s="47">
        <f t="shared" si="3"/>
        <v>33.5</v>
      </c>
      <c r="G10" s="47">
        <f t="shared" si="3"/>
        <v>19</v>
      </c>
      <c r="H10" s="47">
        <f t="shared" si="3"/>
        <v>10.1</v>
      </c>
      <c r="I10" s="47">
        <f t="shared" si="3"/>
        <v>12.4</v>
      </c>
      <c r="J10" s="47">
        <f t="shared" si="3"/>
        <v>10.9</v>
      </c>
      <c r="K10" s="47">
        <f>+K11</f>
        <v>152.1</v>
      </c>
      <c r="L10" s="47">
        <f t="shared" si="3"/>
        <v>10.6</v>
      </c>
      <c r="M10" s="47">
        <f t="shared" si="3"/>
        <v>12.3</v>
      </c>
      <c r="N10" s="47">
        <f t="shared" si="3"/>
        <v>8.3000000000000007</v>
      </c>
      <c r="O10" s="47">
        <f t="shared" si="3"/>
        <v>7.2</v>
      </c>
      <c r="P10" s="47">
        <f t="shared" si="3"/>
        <v>8.3000000000000007</v>
      </c>
      <c r="Q10" s="47">
        <f t="shared" si="3"/>
        <v>4.3</v>
      </c>
      <c r="R10" s="47">
        <f t="shared" si="3"/>
        <v>6.9</v>
      </c>
      <c r="S10" s="47">
        <f t="shared" si="3"/>
        <v>8.9</v>
      </c>
      <c r="T10" s="47">
        <f>+T11</f>
        <v>66.8</v>
      </c>
      <c r="U10" s="124">
        <f t="shared" si="1"/>
        <v>-85.3</v>
      </c>
      <c r="V10" s="124">
        <f t="shared" si="2"/>
        <v>-56.081525312294545</v>
      </c>
      <c r="W10" s="111"/>
      <c r="X10" s="111"/>
      <c r="Y10" s="111"/>
      <c r="Z10" s="111"/>
    </row>
    <row r="11" spans="2:26" ht="18" customHeight="1">
      <c r="B11" s="175" t="s">
        <v>107</v>
      </c>
      <c r="C11" s="47">
        <f>+C12+C14</f>
        <v>25.2</v>
      </c>
      <c r="D11" s="47">
        <f t="shared" ref="D11:S11" si="4">+D12+D14</f>
        <v>21.1</v>
      </c>
      <c r="E11" s="47">
        <f t="shared" si="4"/>
        <v>19.899999999999999</v>
      </c>
      <c r="F11" s="47">
        <f t="shared" si="4"/>
        <v>33.5</v>
      </c>
      <c r="G11" s="47">
        <f t="shared" si="4"/>
        <v>19</v>
      </c>
      <c r="H11" s="47">
        <f t="shared" si="4"/>
        <v>10.1</v>
      </c>
      <c r="I11" s="47">
        <f t="shared" si="4"/>
        <v>12.4</v>
      </c>
      <c r="J11" s="47">
        <f t="shared" si="4"/>
        <v>10.9</v>
      </c>
      <c r="K11" s="47">
        <f>+K12+K14</f>
        <v>152.1</v>
      </c>
      <c r="L11" s="47">
        <f t="shared" si="4"/>
        <v>10.6</v>
      </c>
      <c r="M11" s="47">
        <f t="shared" si="4"/>
        <v>12.3</v>
      </c>
      <c r="N11" s="47">
        <f t="shared" si="4"/>
        <v>8.3000000000000007</v>
      </c>
      <c r="O11" s="47">
        <f t="shared" si="4"/>
        <v>7.2</v>
      </c>
      <c r="P11" s="47">
        <f t="shared" si="4"/>
        <v>8.3000000000000007</v>
      </c>
      <c r="Q11" s="47">
        <f t="shared" si="4"/>
        <v>4.3</v>
      </c>
      <c r="R11" s="47">
        <f t="shared" si="4"/>
        <v>6.9</v>
      </c>
      <c r="S11" s="47">
        <f t="shared" si="4"/>
        <v>8.9</v>
      </c>
      <c r="T11" s="47">
        <f>+T12+T14</f>
        <v>66.8</v>
      </c>
      <c r="U11" s="124">
        <f t="shared" si="1"/>
        <v>-85.3</v>
      </c>
      <c r="V11" s="124">
        <f t="shared" si="2"/>
        <v>-56.081525312294545</v>
      </c>
      <c r="W11" s="111"/>
      <c r="X11" s="111"/>
      <c r="Y11" s="111"/>
      <c r="Z11" s="111"/>
    </row>
    <row r="12" spans="2:26" ht="18" customHeight="1">
      <c r="B12" s="175" t="s">
        <v>108</v>
      </c>
      <c r="C12" s="47">
        <f t="shared" ref="C12:J12" si="5">+C13</f>
        <v>25.2</v>
      </c>
      <c r="D12" s="47">
        <f t="shared" si="5"/>
        <v>21.1</v>
      </c>
      <c r="E12" s="47">
        <f t="shared" si="5"/>
        <v>19.899999999999999</v>
      </c>
      <c r="F12" s="47">
        <f t="shared" si="5"/>
        <v>33.5</v>
      </c>
      <c r="G12" s="47">
        <f t="shared" si="5"/>
        <v>19</v>
      </c>
      <c r="H12" s="47">
        <f t="shared" si="5"/>
        <v>10.1</v>
      </c>
      <c r="I12" s="47">
        <f t="shared" si="5"/>
        <v>12.4</v>
      </c>
      <c r="J12" s="47">
        <f t="shared" si="5"/>
        <v>10.9</v>
      </c>
      <c r="K12" s="47">
        <f>+K13</f>
        <v>152.1</v>
      </c>
      <c r="L12" s="47">
        <f t="shared" ref="L12:S12" si="6">+L13</f>
        <v>10.6</v>
      </c>
      <c r="M12" s="47">
        <f t="shared" si="6"/>
        <v>12.3</v>
      </c>
      <c r="N12" s="47">
        <f t="shared" si="6"/>
        <v>8.3000000000000007</v>
      </c>
      <c r="O12" s="47">
        <f t="shared" si="6"/>
        <v>7.2</v>
      </c>
      <c r="P12" s="47">
        <f t="shared" si="6"/>
        <v>8.3000000000000007</v>
      </c>
      <c r="Q12" s="47">
        <f t="shared" si="6"/>
        <v>4.3</v>
      </c>
      <c r="R12" s="47">
        <f t="shared" si="6"/>
        <v>6.9</v>
      </c>
      <c r="S12" s="47">
        <f t="shared" si="6"/>
        <v>8.9</v>
      </c>
      <c r="T12" s="47">
        <f>+T13</f>
        <v>66.8</v>
      </c>
      <c r="U12" s="124">
        <f t="shared" si="1"/>
        <v>-85.3</v>
      </c>
      <c r="V12" s="124">
        <f t="shared" si="2"/>
        <v>-56.081525312294545</v>
      </c>
      <c r="W12" s="111"/>
      <c r="X12" s="111"/>
      <c r="Y12" s="111"/>
      <c r="Z12" s="111"/>
    </row>
    <row r="13" spans="2:26" ht="18" customHeight="1">
      <c r="B13" s="38" t="s">
        <v>176</v>
      </c>
      <c r="C13" s="140">
        <f>+[1]PP!C41</f>
        <v>25.2</v>
      </c>
      <c r="D13" s="140">
        <f>+[1]PP!D41</f>
        <v>21.1</v>
      </c>
      <c r="E13" s="140">
        <f>+[1]PP!E41</f>
        <v>19.899999999999999</v>
      </c>
      <c r="F13" s="140">
        <f>+[1]PP!F41</f>
        <v>33.5</v>
      </c>
      <c r="G13" s="140">
        <f>+[1]PP!G41</f>
        <v>19</v>
      </c>
      <c r="H13" s="140">
        <f>+[1]PP!H41</f>
        <v>10.1</v>
      </c>
      <c r="I13" s="140">
        <f>+[1]PP!I41</f>
        <v>12.4</v>
      </c>
      <c r="J13" s="140">
        <f>+[1]PP!J41</f>
        <v>10.9</v>
      </c>
      <c r="K13" s="140">
        <f>SUM(C13:J13)</f>
        <v>152.1</v>
      </c>
      <c r="L13" s="140">
        <f>+[1]PP!L41</f>
        <v>10.6</v>
      </c>
      <c r="M13" s="140">
        <f>+[1]PP!M41</f>
        <v>12.3</v>
      </c>
      <c r="N13" s="140">
        <f>+[1]PP!N41</f>
        <v>8.3000000000000007</v>
      </c>
      <c r="O13" s="140">
        <f>+[1]PP!O41</f>
        <v>7.2</v>
      </c>
      <c r="P13" s="140">
        <f>+[1]PP!P41</f>
        <v>8.3000000000000007</v>
      </c>
      <c r="Q13" s="140">
        <f>+[1]PP!Q41</f>
        <v>4.3</v>
      </c>
      <c r="R13" s="140">
        <f>+[1]PP!R41</f>
        <v>6.9</v>
      </c>
      <c r="S13" s="140">
        <f>+[1]PP!S41</f>
        <v>8.9</v>
      </c>
      <c r="T13" s="140">
        <f>SUM(L13:S13)</f>
        <v>66.8</v>
      </c>
      <c r="U13" s="139">
        <f t="shared" si="1"/>
        <v>-85.3</v>
      </c>
      <c r="V13" s="139">
        <f t="shared" si="2"/>
        <v>-56.081525312294545</v>
      </c>
      <c r="W13" s="111"/>
      <c r="X13" s="111"/>
      <c r="Y13" s="111"/>
      <c r="Z13" s="111"/>
    </row>
    <row r="14" spans="2:26" ht="18" customHeight="1">
      <c r="B14" s="38" t="s">
        <v>177</v>
      </c>
      <c r="C14" s="140">
        <v>0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f>SUM(C14:J14)</f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f>SUM(L14:S14)</f>
        <v>0</v>
      </c>
      <c r="U14" s="139">
        <f t="shared" si="1"/>
        <v>0</v>
      </c>
      <c r="V14" s="195">
        <v>0</v>
      </c>
      <c r="W14" s="111"/>
      <c r="X14" s="111"/>
      <c r="Y14" s="111"/>
      <c r="Z14" s="111"/>
    </row>
    <row r="15" spans="2:26" ht="18" customHeight="1">
      <c r="B15" s="189" t="s">
        <v>114</v>
      </c>
      <c r="C15" s="122">
        <f>+C16+C17</f>
        <v>0</v>
      </c>
      <c r="D15" s="122">
        <f t="shared" ref="D15:T15" si="7">+D16+D17</f>
        <v>0</v>
      </c>
      <c r="E15" s="122">
        <f t="shared" si="7"/>
        <v>0</v>
      </c>
      <c r="F15" s="122">
        <f t="shared" si="7"/>
        <v>0</v>
      </c>
      <c r="G15" s="122">
        <f t="shared" si="7"/>
        <v>0</v>
      </c>
      <c r="H15" s="122">
        <f t="shared" si="7"/>
        <v>0</v>
      </c>
      <c r="I15" s="122">
        <f t="shared" si="7"/>
        <v>0</v>
      </c>
      <c r="J15" s="122">
        <f t="shared" si="7"/>
        <v>0</v>
      </c>
      <c r="K15" s="122">
        <f t="shared" si="7"/>
        <v>0</v>
      </c>
      <c r="L15" s="122">
        <f t="shared" si="7"/>
        <v>0.9</v>
      </c>
      <c r="M15" s="122">
        <f t="shared" si="7"/>
        <v>0</v>
      </c>
      <c r="N15" s="122">
        <f t="shared" si="7"/>
        <v>0</v>
      </c>
      <c r="O15" s="122">
        <f t="shared" si="7"/>
        <v>1</v>
      </c>
      <c r="P15" s="122">
        <f t="shared" si="7"/>
        <v>0</v>
      </c>
      <c r="Q15" s="122">
        <f t="shared" si="7"/>
        <v>1.7</v>
      </c>
      <c r="R15" s="122">
        <f t="shared" si="7"/>
        <v>6</v>
      </c>
      <c r="S15" s="122">
        <f t="shared" si="7"/>
        <v>0</v>
      </c>
      <c r="T15" s="122">
        <f t="shared" si="7"/>
        <v>9.6</v>
      </c>
      <c r="U15" s="122">
        <f t="shared" ref="U15" si="8">+U16</f>
        <v>3.5999999999999996</v>
      </c>
      <c r="V15" s="210">
        <v>0</v>
      </c>
      <c r="W15" s="111"/>
      <c r="X15" s="111"/>
      <c r="Y15" s="111"/>
      <c r="Z15" s="111"/>
    </row>
    <row r="16" spans="2:26" ht="18" customHeight="1">
      <c r="B16" s="288" t="s">
        <v>178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f>SUM(C16:J16)</f>
        <v>0</v>
      </c>
      <c r="L16" s="140">
        <v>0.9</v>
      </c>
      <c r="M16" s="140">
        <v>0</v>
      </c>
      <c r="N16" s="140">
        <v>0</v>
      </c>
      <c r="O16" s="140">
        <f>+[1]PP!O57</f>
        <v>1</v>
      </c>
      <c r="P16" s="140">
        <f>+[1]PP!P57</f>
        <v>0</v>
      </c>
      <c r="Q16" s="140">
        <f>+[1]PP!Q57</f>
        <v>1.7</v>
      </c>
      <c r="R16" s="140">
        <v>0</v>
      </c>
      <c r="S16" s="140">
        <v>0</v>
      </c>
      <c r="T16" s="140">
        <f>SUM(L16:S16)</f>
        <v>3.5999999999999996</v>
      </c>
      <c r="U16" s="139">
        <f t="shared" ref="U16:U17" si="9">+T16-K16</f>
        <v>3.5999999999999996</v>
      </c>
      <c r="V16" s="195">
        <v>0</v>
      </c>
      <c r="W16" s="111"/>
      <c r="X16" s="111"/>
      <c r="Y16" s="111"/>
      <c r="Z16" s="111"/>
    </row>
    <row r="17" spans="1:26" ht="18" customHeight="1">
      <c r="B17" s="288" t="s">
        <v>117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f>SUM(C17:J17)</f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6</v>
      </c>
      <c r="S17" s="140">
        <v>0</v>
      </c>
      <c r="T17" s="140">
        <f>SUM(L17:S17)</f>
        <v>6</v>
      </c>
      <c r="U17" s="139">
        <f t="shared" si="9"/>
        <v>6</v>
      </c>
      <c r="V17" s="195">
        <v>0</v>
      </c>
      <c r="W17" s="111"/>
      <c r="X17" s="111"/>
      <c r="Y17" s="111"/>
      <c r="Z17" s="111"/>
    </row>
    <row r="18" spans="1:26" ht="18" customHeight="1">
      <c r="B18" s="188" t="s">
        <v>118</v>
      </c>
      <c r="C18" s="47">
        <f t="shared" ref="C18:S18" si="10">+C19+C26</f>
        <v>3285.9</v>
      </c>
      <c r="D18" s="47">
        <f t="shared" si="10"/>
        <v>2853.5</v>
      </c>
      <c r="E18" s="47">
        <f t="shared" si="10"/>
        <v>1999.8</v>
      </c>
      <c r="F18" s="47">
        <f t="shared" si="10"/>
        <v>2663.7999999999997</v>
      </c>
      <c r="G18" s="47">
        <f t="shared" si="10"/>
        <v>2532.7000000000003</v>
      </c>
      <c r="H18" s="47">
        <f t="shared" si="10"/>
        <v>1821.3</v>
      </c>
      <c r="I18" s="47">
        <f t="shared" si="10"/>
        <v>2443.7999999999997</v>
      </c>
      <c r="J18" s="47">
        <f t="shared" si="10"/>
        <v>3357.4</v>
      </c>
      <c r="K18" s="47">
        <f>+K19+K26</f>
        <v>20958.2</v>
      </c>
      <c r="L18" s="47">
        <f t="shared" si="10"/>
        <v>2306.1000000000004</v>
      </c>
      <c r="M18" s="47">
        <f t="shared" si="10"/>
        <v>2260</v>
      </c>
      <c r="N18" s="47">
        <f t="shared" si="10"/>
        <v>2291.7000000000003</v>
      </c>
      <c r="O18" s="47">
        <f t="shared" si="10"/>
        <v>2331.4</v>
      </c>
      <c r="P18" s="47">
        <f t="shared" si="10"/>
        <v>2842.6000000000004</v>
      </c>
      <c r="Q18" s="47">
        <f>+Q19+Q26</f>
        <v>2654</v>
      </c>
      <c r="R18" s="47">
        <f t="shared" si="10"/>
        <v>3171.1</v>
      </c>
      <c r="S18" s="47">
        <f t="shared" si="10"/>
        <v>3540.7999999999997</v>
      </c>
      <c r="T18" s="47">
        <f>+T19+T26</f>
        <v>21397.7</v>
      </c>
      <c r="U18" s="124">
        <f t="shared" si="1"/>
        <v>439.5</v>
      </c>
      <c r="V18" s="124">
        <f>+U18/K18*100</f>
        <v>2.097031233598305</v>
      </c>
      <c r="W18" s="111"/>
      <c r="X18" s="111"/>
      <c r="Y18" s="111"/>
      <c r="Z18" s="111"/>
    </row>
    <row r="19" spans="1:26" ht="18" customHeight="1">
      <c r="B19" s="175" t="s">
        <v>56</v>
      </c>
      <c r="C19" s="47">
        <f t="shared" ref="C19:S19" si="11">+C20+C24</f>
        <v>3086.1</v>
      </c>
      <c r="D19" s="124">
        <f t="shared" si="11"/>
        <v>2777</v>
      </c>
      <c r="E19" s="124">
        <f t="shared" si="11"/>
        <v>1921</v>
      </c>
      <c r="F19" s="124">
        <f t="shared" si="11"/>
        <v>2589.1</v>
      </c>
      <c r="G19" s="124">
        <f t="shared" si="11"/>
        <v>2391.3000000000002</v>
      </c>
      <c r="H19" s="124">
        <f t="shared" si="11"/>
        <v>1746.5</v>
      </c>
      <c r="I19" s="124">
        <f t="shared" si="11"/>
        <v>2307.1999999999998</v>
      </c>
      <c r="J19" s="124">
        <f t="shared" si="11"/>
        <v>3234.8</v>
      </c>
      <c r="K19" s="122">
        <f>+K20+K24</f>
        <v>20053</v>
      </c>
      <c r="L19" s="47">
        <f t="shared" si="11"/>
        <v>2199.1000000000004</v>
      </c>
      <c r="M19" s="47">
        <f t="shared" si="11"/>
        <v>2179.1</v>
      </c>
      <c r="N19" s="124">
        <f t="shared" si="11"/>
        <v>2139.2000000000003</v>
      </c>
      <c r="O19" s="124">
        <f t="shared" si="11"/>
        <v>2164.9</v>
      </c>
      <c r="P19" s="124">
        <f t="shared" si="11"/>
        <v>2676.1000000000004</v>
      </c>
      <c r="Q19" s="124">
        <f t="shared" si="11"/>
        <v>2533.6</v>
      </c>
      <c r="R19" s="124">
        <f t="shared" si="11"/>
        <v>2980.4</v>
      </c>
      <c r="S19" s="124">
        <f t="shared" si="11"/>
        <v>3457.2</v>
      </c>
      <c r="T19" s="124">
        <f>+T20+T24</f>
        <v>20329.600000000002</v>
      </c>
      <c r="U19" s="124">
        <f t="shared" si="1"/>
        <v>276.60000000000218</v>
      </c>
      <c r="V19" s="124">
        <f>+U19/K19*100</f>
        <v>1.3793447364484226</v>
      </c>
      <c r="W19" s="111"/>
      <c r="X19" s="111"/>
      <c r="Y19" s="111"/>
      <c r="Z19" s="111"/>
    </row>
    <row r="20" spans="1:26" ht="18" customHeight="1">
      <c r="B20" s="180" t="s">
        <v>57</v>
      </c>
      <c r="C20" s="124">
        <f t="shared" ref="C20:S20" si="12">+C21+C23</f>
        <v>204.2</v>
      </c>
      <c r="D20" s="124">
        <f t="shared" si="12"/>
        <v>167</v>
      </c>
      <c r="E20" s="124">
        <f t="shared" si="12"/>
        <v>8.5</v>
      </c>
      <c r="F20" s="124">
        <f t="shared" si="12"/>
        <v>68.5</v>
      </c>
      <c r="G20" s="124">
        <f t="shared" si="12"/>
        <v>323.5</v>
      </c>
      <c r="H20" s="124">
        <f t="shared" si="12"/>
        <v>19</v>
      </c>
      <c r="I20" s="124">
        <f t="shared" si="12"/>
        <v>118</v>
      </c>
      <c r="J20" s="124">
        <f t="shared" si="12"/>
        <v>288.5</v>
      </c>
      <c r="K20" s="124">
        <f>+K21+K23</f>
        <v>1197.2</v>
      </c>
      <c r="L20" s="124">
        <f t="shared" si="12"/>
        <v>32.299999999999997</v>
      </c>
      <c r="M20" s="124">
        <f t="shared" si="12"/>
        <v>180.2</v>
      </c>
      <c r="N20" s="124">
        <f t="shared" si="12"/>
        <v>88.8</v>
      </c>
      <c r="O20" s="124">
        <f t="shared" si="12"/>
        <v>205.4</v>
      </c>
      <c r="P20" s="124">
        <f t="shared" si="12"/>
        <v>20.3</v>
      </c>
      <c r="Q20" s="124">
        <f t="shared" si="12"/>
        <v>227.39999999999998</v>
      </c>
      <c r="R20" s="124">
        <f t="shared" si="12"/>
        <v>9</v>
      </c>
      <c r="S20" s="124">
        <f t="shared" si="12"/>
        <v>4.5</v>
      </c>
      <c r="T20" s="124">
        <f>+T21+T23</f>
        <v>767.9</v>
      </c>
      <c r="U20" s="124">
        <f t="shared" si="1"/>
        <v>-429.30000000000007</v>
      </c>
      <c r="V20" s="124">
        <f>+U20/K20*100</f>
        <v>-35.858670230537925</v>
      </c>
      <c r="W20" s="111"/>
      <c r="X20" s="111"/>
      <c r="Y20" s="111"/>
      <c r="Z20" s="111"/>
    </row>
    <row r="21" spans="1:26" s="43" customFormat="1" ht="18" customHeight="1">
      <c r="B21" s="289" t="s">
        <v>119</v>
      </c>
      <c r="C21" s="199">
        <f>+C22</f>
        <v>2.2000000000000002</v>
      </c>
      <c r="D21" s="199">
        <f t="shared" ref="D21:S21" si="13">+D22</f>
        <v>28.5</v>
      </c>
      <c r="E21" s="199">
        <f t="shared" si="13"/>
        <v>0</v>
      </c>
      <c r="F21" s="199">
        <f t="shared" si="13"/>
        <v>20.8</v>
      </c>
      <c r="G21" s="199">
        <f t="shared" si="13"/>
        <v>6.6</v>
      </c>
      <c r="H21" s="199">
        <f t="shared" si="13"/>
        <v>7.4</v>
      </c>
      <c r="I21" s="199">
        <f t="shared" si="13"/>
        <v>6.2</v>
      </c>
      <c r="J21" s="199">
        <f t="shared" si="13"/>
        <v>52.7</v>
      </c>
      <c r="K21" s="199">
        <f>+K22</f>
        <v>124.4</v>
      </c>
      <c r="L21" s="199">
        <f t="shared" si="13"/>
        <v>10.1</v>
      </c>
      <c r="M21" s="199">
        <f t="shared" si="13"/>
        <v>36.5</v>
      </c>
      <c r="N21" s="199">
        <f t="shared" si="13"/>
        <v>10</v>
      </c>
      <c r="O21" s="199">
        <f t="shared" si="13"/>
        <v>12.5</v>
      </c>
      <c r="P21" s="199">
        <f t="shared" si="13"/>
        <v>19.600000000000001</v>
      </c>
      <c r="Q21" s="199">
        <f t="shared" si="13"/>
        <v>16.2</v>
      </c>
      <c r="R21" s="199">
        <f t="shared" si="13"/>
        <v>8.1999999999999993</v>
      </c>
      <c r="S21" s="199">
        <f t="shared" si="13"/>
        <v>4.3</v>
      </c>
      <c r="T21" s="199">
        <f>+T22</f>
        <v>117.39999999999999</v>
      </c>
      <c r="U21" s="200">
        <f t="shared" si="1"/>
        <v>-7.0000000000000142</v>
      </c>
      <c r="V21" s="201">
        <v>0</v>
      </c>
      <c r="W21" s="111"/>
      <c r="X21" s="111"/>
      <c r="Y21" s="111"/>
      <c r="Z21" s="111"/>
    </row>
    <row r="22" spans="1:26" ht="18" customHeight="1">
      <c r="B22" s="290" t="s">
        <v>179</v>
      </c>
      <c r="C22" s="139">
        <f>+[1]PP!C67</f>
        <v>2.2000000000000002</v>
      </c>
      <c r="D22" s="139">
        <f>+[1]PP!D67</f>
        <v>28.5</v>
      </c>
      <c r="E22" s="139">
        <f>+[1]PP!E67</f>
        <v>0</v>
      </c>
      <c r="F22" s="139">
        <f>+[1]PP!F67</f>
        <v>20.8</v>
      </c>
      <c r="G22" s="139">
        <f>+[1]PP!G67</f>
        <v>6.6</v>
      </c>
      <c r="H22" s="139">
        <f>+[1]PP!H67</f>
        <v>7.4</v>
      </c>
      <c r="I22" s="139">
        <f>+[1]PP!I67</f>
        <v>6.2</v>
      </c>
      <c r="J22" s="139">
        <f>+[1]PP!J67</f>
        <v>52.7</v>
      </c>
      <c r="K22" s="139">
        <f>SUM(C22:J22)</f>
        <v>124.4</v>
      </c>
      <c r="L22" s="139">
        <f>+[1]PP!L67</f>
        <v>10.1</v>
      </c>
      <c r="M22" s="139">
        <f>+[1]PP!M67</f>
        <v>36.5</v>
      </c>
      <c r="N22" s="139">
        <f>+[1]PP!N67</f>
        <v>10</v>
      </c>
      <c r="O22" s="139">
        <f>+[1]PP!O67</f>
        <v>12.5</v>
      </c>
      <c r="P22" s="139">
        <f>+[1]PP!P67</f>
        <v>19.600000000000001</v>
      </c>
      <c r="Q22" s="139">
        <f>+[1]PP!Q67</f>
        <v>16.2</v>
      </c>
      <c r="R22" s="139">
        <f>+[1]PP!R67</f>
        <v>8.1999999999999993</v>
      </c>
      <c r="S22" s="139">
        <f>+[1]PP!S67</f>
        <v>4.3</v>
      </c>
      <c r="T22" s="139">
        <f>SUM(L22:S22)</f>
        <v>117.39999999999999</v>
      </c>
      <c r="U22" s="139">
        <f t="shared" si="1"/>
        <v>-7.0000000000000142</v>
      </c>
      <c r="V22" s="291">
        <f t="shared" ref="V22:V32" si="14">+U22/K22*100</f>
        <v>-5.6270096463022616</v>
      </c>
      <c r="W22" s="111"/>
      <c r="X22" s="111"/>
      <c r="Y22" s="111"/>
      <c r="Z22" s="111"/>
    </row>
    <row r="23" spans="1:26" ht="18" customHeight="1">
      <c r="B23" s="211" t="s">
        <v>180</v>
      </c>
      <c r="C23" s="139">
        <f>+[1]PP!C68</f>
        <v>202</v>
      </c>
      <c r="D23" s="139">
        <f>+[1]PP!D68</f>
        <v>138.5</v>
      </c>
      <c r="E23" s="139">
        <f>+[1]PP!E68</f>
        <v>8.5</v>
      </c>
      <c r="F23" s="139">
        <f>+[1]PP!F68</f>
        <v>47.7</v>
      </c>
      <c r="G23" s="139">
        <f>+[1]PP!G68</f>
        <v>316.89999999999998</v>
      </c>
      <c r="H23" s="139">
        <f>+[1]PP!H68</f>
        <v>11.6</v>
      </c>
      <c r="I23" s="139">
        <f>+[1]PP!I68</f>
        <v>111.8</v>
      </c>
      <c r="J23" s="139">
        <f>+[1]PP!J68</f>
        <v>235.8</v>
      </c>
      <c r="K23" s="139">
        <f>SUM(C23:J23)</f>
        <v>1072.8</v>
      </c>
      <c r="L23" s="139">
        <f>+[1]PP!L68</f>
        <v>22.2</v>
      </c>
      <c r="M23" s="139">
        <f>+[1]PP!M68</f>
        <v>143.69999999999999</v>
      </c>
      <c r="N23" s="139">
        <f>+[1]PP!N68</f>
        <v>78.8</v>
      </c>
      <c r="O23" s="139">
        <f>+[1]PP!O68</f>
        <v>192.9</v>
      </c>
      <c r="P23" s="139">
        <f>+[1]PP!P68</f>
        <v>0.7</v>
      </c>
      <c r="Q23" s="139">
        <f>+[1]PP!Q68</f>
        <v>211.2</v>
      </c>
      <c r="R23" s="139">
        <f>+[1]PP!R68</f>
        <v>0.8</v>
      </c>
      <c r="S23" s="139">
        <f>+[1]PP!S68</f>
        <v>0.2</v>
      </c>
      <c r="T23" s="139">
        <f>SUM(L23:S23)</f>
        <v>650.5</v>
      </c>
      <c r="U23" s="139">
        <f t="shared" si="1"/>
        <v>-422.29999999999995</v>
      </c>
      <c r="V23" s="291">
        <f t="shared" si="14"/>
        <v>-39.364280387770314</v>
      </c>
      <c r="W23" s="111"/>
      <c r="X23" s="111"/>
      <c r="Y23" s="111"/>
      <c r="Z23" s="111"/>
    </row>
    <row r="24" spans="1:26" ht="18" customHeight="1">
      <c r="B24" s="180" t="s">
        <v>58</v>
      </c>
      <c r="C24" s="124">
        <f t="shared" ref="C24:S24" si="15">SUM(C25:C25)</f>
        <v>2881.9</v>
      </c>
      <c r="D24" s="124">
        <f t="shared" si="15"/>
        <v>2610</v>
      </c>
      <c r="E24" s="124">
        <f t="shared" si="15"/>
        <v>1912.5</v>
      </c>
      <c r="F24" s="124">
        <f t="shared" si="15"/>
        <v>2520.6</v>
      </c>
      <c r="G24" s="124">
        <f t="shared" si="15"/>
        <v>2067.8000000000002</v>
      </c>
      <c r="H24" s="124">
        <f t="shared" si="15"/>
        <v>1727.5</v>
      </c>
      <c r="I24" s="124">
        <f t="shared" si="15"/>
        <v>2189.1999999999998</v>
      </c>
      <c r="J24" s="124">
        <f t="shared" si="15"/>
        <v>2946.3</v>
      </c>
      <c r="K24" s="124">
        <f>SUM(K25:K25)</f>
        <v>18855.8</v>
      </c>
      <c r="L24" s="124">
        <f t="shared" si="15"/>
        <v>2166.8000000000002</v>
      </c>
      <c r="M24" s="124">
        <f t="shared" si="15"/>
        <v>1998.9</v>
      </c>
      <c r="N24" s="124">
        <f t="shared" si="15"/>
        <v>2050.4</v>
      </c>
      <c r="O24" s="124">
        <f t="shared" si="15"/>
        <v>1959.5</v>
      </c>
      <c r="P24" s="124">
        <f t="shared" si="15"/>
        <v>2655.8</v>
      </c>
      <c r="Q24" s="124">
        <f t="shared" si="15"/>
        <v>2306.1999999999998</v>
      </c>
      <c r="R24" s="124">
        <f t="shared" si="15"/>
        <v>2971.4</v>
      </c>
      <c r="S24" s="124">
        <f t="shared" si="15"/>
        <v>3452.7</v>
      </c>
      <c r="T24" s="124">
        <f>SUM(T25:T25)</f>
        <v>19561.7</v>
      </c>
      <c r="U24" s="124">
        <f t="shared" si="1"/>
        <v>705.90000000000146</v>
      </c>
      <c r="V24" s="124">
        <f t="shared" si="14"/>
        <v>3.7436756859958287</v>
      </c>
      <c r="W24" s="111"/>
      <c r="X24" s="111"/>
      <c r="Y24" s="111"/>
      <c r="Z24" s="111"/>
    </row>
    <row r="25" spans="1:26" ht="18" customHeight="1">
      <c r="B25" s="211" t="s">
        <v>181</v>
      </c>
      <c r="C25" s="139">
        <f>+[1]PP!C72</f>
        <v>2881.9</v>
      </c>
      <c r="D25" s="139">
        <f>+[1]PP!D72</f>
        <v>2610</v>
      </c>
      <c r="E25" s="139">
        <f>+[1]PP!E72</f>
        <v>1912.5</v>
      </c>
      <c r="F25" s="139">
        <f>+[1]PP!F72</f>
        <v>2520.6</v>
      </c>
      <c r="G25" s="139">
        <f>+[1]PP!G72</f>
        <v>2067.8000000000002</v>
      </c>
      <c r="H25" s="139">
        <f>+[1]PP!H72</f>
        <v>1727.5</v>
      </c>
      <c r="I25" s="139">
        <f>+[1]PP!I72</f>
        <v>2189.1999999999998</v>
      </c>
      <c r="J25" s="139">
        <f>+[1]PP!J72</f>
        <v>2946.3</v>
      </c>
      <c r="K25" s="140">
        <f>SUM(C25:J25)</f>
        <v>18855.8</v>
      </c>
      <c r="L25" s="139">
        <f>+[1]PP!L72</f>
        <v>2166.8000000000002</v>
      </c>
      <c r="M25" s="139">
        <f>+[1]PP!M72</f>
        <v>1998.9</v>
      </c>
      <c r="N25" s="139">
        <f>+[1]PP!N72</f>
        <v>2050.4</v>
      </c>
      <c r="O25" s="139">
        <f>+[1]PP!O72</f>
        <v>1959.5</v>
      </c>
      <c r="P25" s="139">
        <f>+[1]PP!P72</f>
        <v>2655.8</v>
      </c>
      <c r="Q25" s="139">
        <f>+[1]PP!Q72</f>
        <v>2306.1999999999998</v>
      </c>
      <c r="R25" s="139">
        <f>+[1]PP!R72</f>
        <v>2971.4</v>
      </c>
      <c r="S25" s="139">
        <f>+[1]PP!S72</f>
        <v>3452.7</v>
      </c>
      <c r="T25" s="139">
        <f>SUM(L25:S25)</f>
        <v>19561.7</v>
      </c>
      <c r="U25" s="139">
        <f t="shared" si="1"/>
        <v>705.90000000000146</v>
      </c>
      <c r="V25" s="139">
        <f t="shared" si="14"/>
        <v>3.7436756859958287</v>
      </c>
      <c r="W25" s="111"/>
      <c r="X25" s="111"/>
      <c r="Y25" s="111"/>
      <c r="Z25" s="111"/>
    </row>
    <row r="26" spans="1:26" ht="18" customHeight="1">
      <c r="B26" s="180" t="s">
        <v>61</v>
      </c>
      <c r="C26" s="124">
        <f t="shared" ref="C26:S26" si="16">SUM(C27:C29)</f>
        <v>199.8</v>
      </c>
      <c r="D26" s="124">
        <f t="shared" si="16"/>
        <v>76.5</v>
      </c>
      <c r="E26" s="124">
        <f t="shared" si="16"/>
        <v>78.8</v>
      </c>
      <c r="F26" s="124">
        <f t="shared" si="16"/>
        <v>74.7</v>
      </c>
      <c r="G26" s="124">
        <f t="shared" si="16"/>
        <v>141.4</v>
      </c>
      <c r="H26" s="124">
        <f t="shared" si="16"/>
        <v>74.8</v>
      </c>
      <c r="I26" s="124">
        <f t="shared" si="16"/>
        <v>136.6</v>
      </c>
      <c r="J26" s="124">
        <f t="shared" si="16"/>
        <v>122.6</v>
      </c>
      <c r="K26" s="124">
        <f>SUM(K27:K29)</f>
        <v>905.2</v>
      </c>
      <c r="L26" s="124">
        <f t="shared" si="16"/>
        <v>107</v>
      </c>
      <c r="M26" s="124">
        <f t="shared" si="16"/>
        <v>80.900000000000006</v>
      </c>
      <c r="N26" s="124">
        <f t="shared" si="16"/>
        <v>152.5</v>
      </c>
      <c r="O26" s="124">
        <f t="shared" si="16"/>
        <v>166.5</v>
      </c>
      <c r="P26" s="124">
        <f t="shared" si="16"/>
        <v>166.5</v>
      </c>
      <c r="Q26" s="124">
        <f>SUM(Q27:Q29)</f>
        <v>120.4</v>
      </c>
      <c r="R26" s="124">
        <f t="shared" si="16"/>
        <v>190.7</v>
      </c>
      <c r="S26" s="124">
        <f t="shared" si="16"/>
        <v>83.6</v>
      </c>
      <c r="T26" s="124">
        <f>SUM(T27:T29)</f>
        <v>1068.1000000000001</v>
      </c>
      <c r="U26" s="124">
        <f t="shared" si="1"/>
        <v>162.90000000000009</v>
      </c>
      <c r="V26" s="124">
        <f t="shared" si="14"/>
        <v>17.996022978347337</v>
      </c>
      <c r="W26" s="111"/>
      <c r="X26" s="111"/>
      <c r="Y26" s="45"/>
      <c r="Z26" s="111"/>
    </row>
    <row r="27" spans="1:26" ht="18" customHeight="1">
      <c r="A27">
        <v>0</v>
      </c>
      <c r="B27" s="211" t="s">
        <v>182</v>
      </c>
      <c r="C27" s="183">
        <v>3.4</v>
      </c>
      <c r="D27" s="183">
        <v>3.8</v>
      </c>
      <c r="E27" s="183">
        <v>4.8</v>
      </c>
      <c r="F27" s="183">
        <v>3.5</v>
      </c>
      <c r="G27" s="183">
        <v>4.5</v>
      </c>
      <c r="H27" s="183">
        <v>3.5</v>
      </c>
      <c r="I27" s="184">
        <v>3.7</v>
      </c>
      <c r="J27" s="184">
        <v>3.8</v>
      </c>
      <c r="K27" s="140">
        <f>SUM(C27:J27)</f>
        <v>31</v>
      </c>
      <c r="L27" s="139">
        <f>+[1]PP!L79</f>
        <v>4.3</v>
      </c>
      <c r="M27" s="139">
        <f>+[1]PP!M79</f>
        <v>3.4</v>
      </c>
      <c r="N27" s="139">
        <f>+[1]PP!N79</f>
        <v>3.1</v>
      </c>
      <c r="O27" s="139">
        <f>+[1]PP!O79</f>
        <v>4</v>
      </c>
      <c r="P27" s="139">
        <f>+[1]PP!P79</f>
        <v>3.3</v>
      </c>
      <c r="Q27" s="139">
        <v>2.8</v>
      </c>
      <c r="R27" s="139">
        <f>+[1]PP!R79</f>
        <v>3.6</v>
      </c>
      <c r="S27" s="139">
        <f>+[1]PP!S79</f>
        <v>3.1</v>
      </c>
      <c r="T27" s="139">
        <f>SUM(L27:S27)</f>
        <v>27.6</v>
      </c>
      <c r="U27" s="139">
        <f t="shared" si="1"/>
        <v>-3.3999999999999986</v>
      </c>
      <c r="V27" s="139">
        <f t="shared" si="14"/>
        <v>-10.967741935483867</v>
      </c>
      <c r="W27" s="111"/>
      <c r="X27" s="111"/>
      <c r="Y27" s="45"/>
      <c r="Z27" s="111"/>
    </row>
    <row r="28" spans="1:26" ht="18" customHeight="1">
      <c r="B28" s="211" t="s">
        <v>183</v>
      </c>
      <c r="C28" s="183">
        <v>164.4</v>
      </c>
      <c r="D28" s="183">
        <v>48.5</v>
      </c>
      <c r="E28" s="183">
        <v>49.9</v>
      </c>
      <c r="F28" s="183">
        <v>47.1</v>
      </c>
      <c r="G28" s="183">
        <v>110.2</v>
      </c>
      <c r="H28" s="183">
        <v>46.8</v>
      </c>
      <c r="I28" s="184">
        <v>103.5</v>
      </c>
      <c r="J28" s="184">
        <v>89.3</v>
      </c>
      <c r="K28" s="140">
        <f>SUM(C28:J28)</f>
        <v>659.7</v>
      </c>
      <c r="L28" s="139">
        <v>41.8</v>
      </c>
      <c r="M28" s="139">
        <v>28.6</v>
      </c>
      <c r="N28" s="139">
        <v>115.1</v>
      </c>
      <c r="O28" s="139">
        <v>113.1</v>
      </c>
      <c r="P28" s="139">
        <v>113.1</v>
      </c>
      <c r="Q28" s="139">
        <v>98.5</v>
      </c>
      <c r="R28" s="139">
        <v>162.4</v>
      </c>
      <c r="S28" s="139">
        <v>64.7</v>
      </c>
      <c r="T28" s="139">
        <f>SUM(L28:S28)</f>
        <v>737.30000000000007</v>
      </c>
      <c r="U28" s="139">
        <f t="shared" si="1"/>
        <v>77.600000000000023</v>
      </c>
      <c r="V28" s="139">
        <f t="shared" si="14"/>
        <v>11.762922540548736</v>
      </c>
      <c r="W28" s="111"/>
      <c r="X28" s="111"/>
      <c r="Y28" s="45"/>
      <c r="Z28" s="111"/>
    </row>
    <row r="29" spans="1:26" ht="18" customHeight="1">
      <c r="B29" s="211" t="s">
        <v>184</v>
      </c>
      <c r="C29" s="183">
        <v>32</v>
      </c>
      <c r="D29" s="183">
        <v>24.2</v>
      </c>
      <c r="E29" s="183">
        <v>24.1</v>
      </c>
      <c r="F29" s="183">
        <v>24.1</v>
      </c>
      <c r="G29" s="183">
        <v>26.7</v>
      </c>
      <c r="H29" s="183">
        <v>24.5</v>
      </c>
      <c r="I29" s="184">
        <v>29.4</v>
      </c>
      <c r="J29" s="184">
        <v>29.5</v>
      </c>
      <c r="K29" s="140">
        <f>SUM(C29:J29)</f>
        <v>214.5</v>
      </c>
      <c r="L29" s="139">
        <v>60.9</v>
      </c>
      <c r="M29" s="139">
        <v>48.9</v>
      </c>
      <c r="N29" s="139">
        <v>34.299999999999997</v>
      </c>
      <c r="O29" s="139">
        <v>49.4</v>
      </c>
      <c r="P29" s="139">
        <v>50.1</v>
      </c>
      <c r="Q29" s="139">
        <v>19.100000000000001</v>
      </c>
      <c r="R29" s="139">
        <v>24.7</v>
      </c>
      <c r="S29" s="139">
        <v>15.8</v>
      </c>
      <c r="T29" s="139">
        <f>SUM(L29:S29)</f>
        <v>303.2</v>
      </c>
      <c r="U29" s="139">
        <f t="shared" si="1"/>
        <v>88.699999999999989</v>
      </c>
      <c r="V29" s="139">
        <f t="shared" si="14"/>
        <v>41.351981351981351</v>
      </c>
      <c r="W29" s="111"/>
      <c r="X29" s="111"/>
      <c r="Y29" s="45"/>
      <c r="Z29" s="111"/>
    </row>
    <row r="30" spans="1:26" ht="18" customHeight="1">
      <c r="B30" s="188" t="s">
        <v>124</v>
      </c>
      <c r="C30" s="124">
        <f t="shared" ref="C30:S30" si="17">+C31+C33</f>
        <v>101</v>
      </c>
      <c r="D30" s="124">
        <f t="shared" si="17"/>
        <v>70.400000000000006</v>
      </c>
      <c r="E30" s="124">
        <f t="shared" si="17"/>
        <v>71</v>
      </c>
      <c r="F30" s="124">
        <f t="shared" si="17"/>
        <v>76.099999999999994</v>
      </c>
      <c r="G30" s="124">
        <f t="shared" si="17"/>
        <v>69.2</v>
      </c>
      <c r="H30" s="124">
        <f t="shared" si="17"/>
        <v>70.099999999999994</v>
      </c>
      <c r="I30" s="124">
        <f t="shared" si="17"/>
        <v>78</v>
      </c>
      <c r="J30" s="124">
        <f t="shared" si="17"/>
        <v>73.8</v>
      </c>
      <c r="K30" s="124">
        <f>+K31+K33</f>
        <v>609.59999999999991</v>
      </c>
      <c r="L30" s="124">
        <f t="shared" si="17"/>
        <v>88.7</v>
      </c>
      <c r="M30" s="124">
        <f t="shared" si="17"/>
        <v>68.900000000000006</v>
      </c>
      <c r="N30" s="124">
        <f t="shared" si="17"/>
        <v>85.4</v>
      </c>
      <c r="O30" s="124">
        <f t="shared" si="17"/>
        <v>86.5</v>
      </c>
      <c r="P30" s="124">
        <f t="shared" si="17"/>
        <v>84.3</v>
      </c>
      <c r="Q30" s="124">
        <f t="shared" si="17"/>
        <v>80.900000000000006</v>
      </c>
      <c r="R30" s="124">
        <f t="shared" si="17"/>
        <v>89</v>
      </c>
      <c r="S30" s="124">
        <f t="shared" si="17"/>
        <v>86.3</v>
      </c>
      <c r="T30" s="124">
        <f>+T31+T33</f>
        <v>670</v>
      </c>
      <c r="U30" s="124">
        <f t="shared" si="1"/>
        <v>60.400000000000091</v>
      </c>
      <c r="V30" s="124">
        <f t="shared" si="14"/>
        <v>9.9081364829396481</v>
      </c>
      <c r="W30" s="111"/>
      <c r="X30" s="111"/>
      <c r="Y30" s="45"/>
      <c r="Z30" s="111"/>
    </row>
    <row r="31" spans="1:26" ht="18" customHeight="1">
      <c r="B31" s="175" t="s">
        <v>66</v>
      </c>
      <c r="C31" s="200">
        <f t="shared" ref="C31:J31" si="18">+C32</f>
        <v>101</v>
      </c>
      <c r="D31" s="200">
        <f t="shared" si="18"/>
        <v>70.400000000000006</v>
      </c>
      <c r="E31" s="200">
        <f t="shared" si="18"/>
        <v>71</v>
      </c>
      <c r="F31" s="200">
        <f t="shared" si="18"/>
        <v>76.099999999999994</v>
      </c>
      <c r="G31" s="200">
        <f t="shared" si="18"/>
        <v>69.2</v>
      </c>
      <c r="H31" s="200">
        <f t="shared" si="18"/>
        <v>70.099999999999994</v>
      </c>
      <c r="I31" s="200">
        <f t="shared" si="18"/>
        <v>78</v>
      </c>
      <c r="J31" s="200">
        <f t="shared" si="18"/>
        <v>73.8</v>
      </c>
      <c r="K31" s="122">
        <f>SUM(C31:J31)</f>
        <v>609.59999999999991</v>
      </c>
      <c r="L31" s="200">
        <f>+L32</f>
        <v>88.7</v>
      </c>
      <c r="M31" s="200">
        <f>+M32</f>
        <v>68.900000000000006</v>
      </c>
      <c r="N31" s="200">
        <f t="shared" ref="N31:S31" si="19">+N32</f>
        <v>85.4</v>
      </c>
      <c r="O31" s="200">
        <f t="shared" si="19"/>
        <v>86.5</v>
      </c>
      <c r="P31" s="200">
        <f t="shared" si="19"/>
        <v>84.3</v>
      </c>
      <c r="Q31" s="200">
        <f t="shared" si="19"/>
        <v>80.900000000000006</v>
      </c>
      <c r="R31" s="200">
        <f t="shared" si="19"/>
        <v>89</v>
      </c>
      <c r="S31" s="200">
        <f t="shared" si="19"/>
        <v>86.3</v>
      </c>
      <c r="T31" s="200">
        <f>SUM(L31:S31)</f>
        <v>670</v>
      </c>
      <c r="U31" s="124">
        <f t="shared" si="1"/>
        <v>60.400000000000091</v>
      </c>
      <c r="V31" s="200">
        <f t="shared" si="14"/>
        <v>9.9081364829396481</v>
      </c>
      <c r="W31" s="111"/>
      <c r="X31" s="111"/>
      <c r="Y31" s="45"/>
      <c r="Z31" s="111"/>
    </row>
    <row r="32" spans="1:26" ht="18" customHeight="1">
      <c r="B32" s="38" t="s">
        <v>185</v>
      </c>
      <c r="C32" s="218">
        <f>+[1]PP!C89</f>
        <v>101</v>
      </c>
      <c r="D32" s="218">
        <f>+[1]PP!D89</f>
        <v>70.400000000000006</v>
      </c>
      <c r="E32" s="218">
        <f>+[1]PP!E89</f>
        <v>71</v>
      </c>
      <c r="F32" s="218">
        <f>+[1]PP!F89</f>
        <v>76.099999999999994</v>
      </c>
      <c r="G32" s="218">
        <f>+[1]PP!G89</f>
        <v>69.2</v>
      </c>
      <c r="H32" s="218">
        <f>+[1]PP!H89</f>
        <v>70.099999999999994</v>
      </c>
      <c r="I32" s="218">
        <f>+[1]PP!I89</f>
        <v>78</v>
      </c>
      <c r="J32" s="218">
        <f>+[1]PP!J89</f>
        <v>73.8</v>
      </c>
      <c r="K32" s="218">
        <f>+[1]PP!K89</f>
        <v>609.59999999999991</v>
      </c>
      <c r="L32" s="218">
        <f>+[1]PP!L89</f>
        <v>88.7</v>
      </c>
      <c r="M32" s="218">
        <f>+[1]PP!M89</f>
        <v>68.900000000000006</v>
      </c>
      <c r="N32" s="218">
        <f>+[1]PP!N89</f>
        <v>85.4</v>
      </c>
      <c r="O32" s="218">
        <f>+[1]PP!O89</f>
        <v>86.5</v>
      </c>
      <c r="P32" s="218">
        <f>+[1]PP!P89</f>
        <v>84.3</v>
      </c>
      <c r="Q32" s="218">
        <f>+[1]PP!Q89</f>
        <v>80.900000000000006</v>
      </c>
      <c r="R32" s="218">
        <f>+[1]PP!R89</f>
        <v>89</v>
      </c>
      <c r="S32" s="218">
        <f>+[1]PP!S89</f>
        <v>86.3</v>
      </c>
      <c r="T32" s="218">
        <f>+[1]PP!T89</f>
        <v>670</v>
      </c>
      <c r="U32" s="218">
        <f t="shared" si="1"/>
        <v>60.400000000000091</v>
      </c>
      <c r="V32" s="218">
        <f t="shared" si="14"/>
        <v>9.9081364829396481</v>
      </c>
      <c r="W32" s="111"/>
      <c r="X32" s="111"/>
      <c r="Y32" s="111"/>
      <c r="Z32" s="111"/>
    </row>
    <row r="33" spans="2:26" ht="18" customHeight="1">
      <c r="B33" s="175" t="s">
        <v>67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f>SUM(C33:J33)</f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f>SUM(L33:S33)</f>
        <v>0</v>
      </c>
      <c r="U33" s="292">
        <f t="shared" si="1"/>
        <v>0</v>
      </c>
      <c r="V33" s="292">
        <v>0</v>
      </c>
      <c r="W33" s="111"/>
      <c r="X33" s="111"/>
      <c r="Y33" s="111"/>
      <c r="Z33" s="111"/>
    </row>
    <row r="34" spans="2:26" ht="21" customHeight="1">
      <c r="B34" s="293" t="s">
        <v>137</v>
      </c>
      <c r="C34" s="225">
        <f t="shared" ref="C34:H34" si="20">+C8</f>
        <v>3412.1</v>
      </c>
      <c r="D34" s="225">
        <f t="shared" si="20"/>
        <v>2945</v>
      </c>
      <c r="E34" s="225">
        <f t="shared" si="20"/>
        <v>2090.6999999999998</v>
      </c>
      <c r="F34" s="225">
        <f t="shared" si="20"/>
        <v>2773.3999999999996</v>
      </c>
      <c r="G34" s="225">
        <f>+G8</f>
        <v>2620.9</v>
      </c>
      <c r="H34" s="225">
        <f t="shared" si="20"/>
        <v>1901.4999999999998</v>
      </c>
      <c r="I34" s="225">
        <f>+I8</f>
        <v>2534.1999999999998</v>
      </c>
      <c r="J34" s="225">
        <f>+J8</f>
        <v>3442.1000000000004</v>
      </c>
      <c r="K34" s="225">
        <f>SUM(C34:J34)</f>
        <v>21719.9</v>
      </c>
      <c r="L34" s="225">
        <f t="shared" ref="L34:S34" si="21">+L8</f>
        <v>2406.3000000000002</v>
      </c>
      <c r="M34" s="225">
        <f t="shared" si="21"/>
        <v>2341.2000000000003</v>
      </c>
      <c r="N34" s="225">
        <f t="shared" si="21"/>
        <v>2385.4000000000005</v>
      </c>
      <c r="O34" s="225">
        <f t="shared" si="21"/>
        <v>2426.1</v>
      </c>
      <c r="P34" s="225">
        <f t="shared" si="21"/>
        <v>2935.2000000000007</v>
      </c>
      <c r="Q34" s="225">
        <f t="shared" si="21"/>
        <v>2740.9</v>
      </c>
      <c r="R34" s="225">
        <f t="shared" si="21"/>
        <v>3273</v>
      </c>
      <c r="S34" s="225">
        <f t="shared" si="21"/>
        <v>3636</v>
      </c>
      <c r="T34" s="225">
        <f>+T8</f>
        <v>22144.1</v>
      </c>
      <c r="U34" s="225">
        <f t="shared" si="1"/>
        <v>424.19999999999709</v>
      </c>
      <c r="V34" s="226">
        <f>+U34/K34*100</f>
        <v>1.9530476659652993</v>
      </c>
      <c r="W34" s="111"/>
      <c r="X34" s="111"/>
      <c r="Y34" s="111"/>
      <c r="Z34" s="111"/>
    </row>
    <row r="35" spans="2:26" ht="21" customHeight="1">
      <c r="B35" s="294" t="s">
        <v>186</v>
      </c>
      <c r="C35" s="295">
        <v>0</v>
      </c>
      <c r="D35" s="295">
        <v>0</v>
      </c>
      <c r="E35" s="295">
        <v>0.4</v>
      </c>
      <c r="F35" s="295">
        <v>0</v>
      </c>
      <c r="G35" s="295">
        <v>0.2</v>
      </c>
      <c r="H35" s="295">
        <v>0</v>
      </c>
      <c r="I35" s="295">
        <v>0.1</v>
      </c>
      <c r="J35" s="295">
        <v>2.2999999999999998</v>
      </c>
      <c r="K35" s="295">
        <f>SUM(C35:J35)</f>
        <v>3</v>
      </c>
      <c r="L35" s="295">
        <v>0</v>
      </c>
      <c r="M35" s="295">
        <v>0</v>
      </c>
      <c r="N35" s="295">
        <v>0</v>
      </c>
      <c r="O35" s="295">
        <v>0</v>
      </c>
      <c r="P35" s="295">
        <v>0</v>
      </c>
      <c r="Q35" s="295">
        <v>0</v>
      </c>
      <c r="R35" s="295">
        <v>0</v>
      </c>
      <c r="S35" s="295">
        <v>0</v>
      </c>
      <c r="T35" s="295">
        <v>0</v>
      </c>
      <c r="U35" s="253">
        <f t="shared" si="1"/>
        <v>-3</v>
      </c>
      <c r="V35" s="296">
        <v>0</v>
      </c>
      <c r="W35" s="111"/>
      <c r="X35" s="111"/>
    </row>
    <row r="36" spans="2:26" ht="21" customHeight="1">
      <c r="B36" s="297"/>
      <c r="C36" s="225">
        <f t="shared" ref="C36:S36" si="22">+C35+C34</f>
        <v>3412.1</v>
      </c>
      <c r="D36" s="225">
        <f t="shared" si="22"/>
        <v>2945</v>
      </c>
      <c r="E36" s="225">
        <f t="shared" si="22"/>
        <v>2091.1</v>
      </c>
      <c r="F36" s="225">
        <f t="shared" si="22"/>
        <v>2773.3999999999996</v>
      </c>
      <c r="G36" s="225">
        <f t="shared" si="22"/>
        <v>2621.1</v>
      </c>
      <c r="H36" s="225">
        <f t="shared" si="22"/>
        <v>1901.4999999999998</v>
      </c>
      <c r="I36" s="225">
        <f t="shared" si="22"/>
        <v>2534.2999999999997</v>
      </c>
      <c r="J36" s="225">
        <f t="shared" si="22"/>
        <v>3444.4000000000005</v>
      </c>
      <c r="K36" s="225">
        <f>+K35+K34</f>
        <v>21722.9</v>
      </c>
      <c r="L36" s="225">
        <f t="shared" si="22"/>
        <v>2406.3000000000002</v>
      </c>
      <c r="M36" s="225">
        <f t="shared" si="22"/>
        <v>2341.2000000000003</v>
      </c>
      <c r="N36" s="225">
        <f t="shared" si="22"/>
        <v>2385.4000000000005</v>
      </c>
      <c r="O36" s="225">
        <f t="shared" si="22"/>
        <v>2426.1</v>
      </c>
      <c r="P36" s="225">
        <f t="shared" si="22"/>
        <v>2935.2000000000007</v>
      </c>
      <c r="Q36" s="225">
        <f t="shared" si="22"/>
        <v>2740.9</v>
      </c>
      <c r="R36" s="225">
        <f t="shared" si="22"/>
        <v>3273</v>
      </c>
      <c r="S36" s="225">
        <f t="shared" si="22"/>
        <v>3636</v>
      </c>
      <c r="T36" s="225">
        <f>+T35+T34</f>
        <v>22144.1</v>
      </c>
      <c r="U36" s="225">
        <f t="shared" si="1"/>
        <v>421.19999999999709</v>
      </c>
      <c r="V36" s="298">
        <v>0</v>
      </c>
      <c r="W36" s="111"/>
      <c r="X36" s="111"/>
    </row>
    <row r="37" spans="2:26" ht="18" customHeight="1">
      <c r="B37" s="71" t="s">
        <v>187</v>
      </c>
      <c r="L37" s="277"/>
      <c r="M37" s="277"/>
      <c r="N37" s="277"/>
      <c r="O37" s="277"/>
      <c r="P37" s="277"/>
      <c r="Q37" s="277"/>
      <c r="R37" s="277"/>
      <c r="S37" s="277"/>
      <c r="T37" s="277"/>
      <c r="U37" s="277"/>
    </row>
    <row r="38" spans="2:26" ht="13.5" customHeight="1">
      <c r="B38" s="77" t="s">
        <v>79</v>
      </c>
      <c r="K38" s="61"/>
      <c r="L38" s="91"/>
      <c r="M38" s="91"/>
      <c r="N38" s="91"/>
      <c r="O38" s="299"/>
      <c r="P38" s="299"/>
      <c r="Q38" s="299"/>
      <c r="R38" s="299"/>
      <c r="S38" s="299"/>
      <c r="T38" s="277"/>
      <c r="U38" s="277"/>
    </row>
    <row r="39" spans="2:26" ht="14.25" customHeight="1">
      <c r="B39" s="80" t="s">
        <v>170</v>
      </c>
      <c r="C39" s="45"/>
      <c r="D39" s="45"/>
      <c r="E39" s="45"/>
      <c r="F39" s="45"/>
      <c r="G39" s="45"/>
      <c r="H39" s="45"/>
      <c r="I39" s="45"/>
      <c r="J39" s="45"/>
      <c r="K39" s="300"/>
      <c r="L39" s="299"/>
      <c r="M39" s="299"/>
      <c r="N39" s="299"/>
      <c r="O39" s="299"/>
      <c r="P39" s="299"/>
      <c r="Q39" s="299"/>
      <c r="R39" s="299"/>
      <c r="S39" s="299"/>
      <c r="T39" s="299"/>
      <c r="U39" s="277"/>
    </row>
    <row r="40" spans="2:26">
      <c r="B40" s="85"/>
      <c r="C40" s="73"/>
      <c r="D40" s="73"/>
      <c r="E40" s="73"/>
      <c r="F40" s="73"/>
      <c r="G40" s="73"/>
      <c r="H40" s="73"/>
      <c r="I40" s="73"/>
      <c r="J40" s="73"/>
      <c r="K40" s="300"/>
      <c r="L40" s="300"/>
      <c r="M40" s="300"/>
      <c r="N40" s="300"/>
      <c r="O40" s="300"/>
      <c r="P40" s="300"/>
      <c r="Q40" s="284"/>
      <c r="R40" s="284"/>
      <c r="S40" s="284"/>
      <c r="T40" s="284"/>
      <c r="U40" s="85"/>
      <c r="V40" s="85"/>
    </row>
    <row r="41" spans="2:26">
      <c r="B41" s="85"/>
      <c r="C41" s="100"/>
      <c r="D41" s="100"/>
      <c r="E41" s="100"/>
      <c r="F41" s="100"/>
      <c r="G41" s="100"/>
      <c r="H41" s="100"/>
      <c r="I41" s="100"/>
      <c r="J41" s="100"/>
      <c r="K41" s="284"/>
      <c r="L41" s="284"/>
      <c r="M41" s="284"/>
      <c r="N41" s="284"/>
      <c r="O41" s="284"/>
      <c r="P41" s="284"/>
      <c r="Q41" s="284"/>
      <c r="R41" s="284"/>
      <c r="S41" s="284"/>
      <c r="T41" s="277"/>
      <c r="U41" s="284"/>
      <c r="V41" s="284"/>
    </row>
    <row r="42" spans="2:26" ht="15">
      <c r="B42" s="13" t="s">
        <v>174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2:26" ht="14.25">
      <c r="B43" s="14" t="s">
        <v>175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2:26" ht="14.25">
      <c r="B44" s="14" t="s">
        <v>103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2:26" ht="18" customHeight="1">
      <c r="B45" s="113" t="s">
        <v>5</v>
      </c>
      <c r="C45" s="16">
        <v>2025</v>
      </c>
      <c r="D45" s="17"/>
      <c r="E45" s="17"/>
      <c r="F45" s="17"/>
      <c r="G45" s="17"/>
      <c r="H45" s="17"/>
      <c r="I45" s="18"/>
      <c r="J45" s="18"/>
      <c r="K45" s="113">
        <v>2025</v>
      </c>
      <c r="L45" s="16">
        <v>2025</v>
      </c>
      <c r="M45" s="17"/>
      <c r="N45" s="17"/>
      <c r="O45" s="17"/>
      <c r="P45" s="17"/>
      <c r="Q45" s="17"/>
      <c r="R45" s="18"/>
      <c r="S45" s="18"/>
      <c r="T45" s="301" t="s">
        <v>188</v>
      </c>
      <c r="U45" s="16" t="s">
        <v>6</v>
      </c>
      <c r="V45" s="117"/>
    </row>
    <row r="46" spans="2:26" ht="44.25" customHeight="1" thickBot="1">
      <c r="B46" s="168"/>
      <c r="C46" s="22" t="s">
        <v>7</v>
      </c>
      <c r="D46" s="22" t="s">
        <v>8</v>
      </c>
      <c r="E46" s="22" t="s">
        <v>9</v>
      </c>
      <c r="F46" s="22" t="s">
        <v>10</v>
      </c>
      <c r="G46" s="22" t="s">
        <v>11</v>
      </c>
      <c r="H46" s="22" t="s">
        <v>12</v>
      </c>
      <c r="I46" s="22" t="s">
        <v>13</v>
      </c>
      <c r="J46" s="22" t="s">
        <v>14</v>
      </c>
      <c r="K46" s="168"/>
      <c r="L46" s="22" t="s">
        <v>7</v>
      </c>
      <c r="M46" s="22" t="s">
        <v>8</v>
      </c>
      <c r="N46" s="22" t="s">
        <v>9</v>
      </c>
      <c r="O46" s="22" t="s">
        <v>10</v>
      </c>
      <c r="P46" s="22" t="s">
        <v>11</v>
      </c>
      <c r="Q46" s="22" t="s">
        <v>12</v>
      </c>
      <c r="R46" s="22" t="s">
        <v>13</v>
      </c>
      <c r="S46" s="22" t="s">
        <v>14</v>
      </c>
      <c r="T46" s="302"/>
      <c r="U46" s="170" t="s">
        <v>189</v>
      </c>
      <c r="V46" s="171" t="s">
        <v>16</v>
      </c>
    </row>
    <row r="47" spans="2:26" ht="18" customHeight="1" thickTop="1">
      <c r="B47" s="28" t="s">
        <v>17</v>
      </c>
      <c r="C47" s="29">
        <f t="shared" ref="C47:T47" si="23">+C48+C57+C69+C54</f>
        <v>2406.3000000000002</v>
      </c>
      <c r="D47" s="29">
        <f t="shared" si="23"/>
        <v>2341.2000000000003</v>
      </c>
      <c r="E47" s="29">
        <f t="shared" si="23"/>
        <v>2385.4000000000005</v>
      </c>
      <c r="F47" s="29">
        <f t="shared" si="23"/>
        <v>2426.1</v>
      </c>
      <c r="G47" s="29">
        <f t="shared" si="23"/>
        <v>2935.2000000000007</v>
      </c>
      <c r="H47" s="29">
        <f t="shared" si="23"/>
        <v>2740.9</v>
      </c>
      <c r="I47" s="29">
        <f t="shared" si="23"/>
        <v>2740.9</v>
      </c>
      <c r="J47" s="29">
        <f t="shared" si="23"/>
        <v>3555.5</v>
      </c>
      <c r="K47" s="29">
        <f t="shared" si="23"/>
        <v>21534.100000000002</v>
      </c>
      <c r="L47" s="29">
        <f t="shared" si="23"/>
        <v>2758.3552730000001</v>
      </c>
      <c r="M47" s="29">
        <f t="shared" si="23"/>
        <v>2940.7165210000007</v>
      </c>
      <c r="N47" s="29">
        <f t="shared" si="23"/>
        <v>2689.8495440000002</v>
      </c>
      <c r="O47" s="29">
        <f t="shared" si="23"/>
        <v>2755.8580678505805</v>
      </c>
      <c r="P47" s="29">
        <f t="shared" si="23"/>
        <v>2871.8363558434662</v>
      </c>
      <c r="Q47" s="29">
        <f t="shared" si="23"/>
        <v>2145.0113537158018</v>
      </c>
      <c r="R47" s="29">
        <f t="shared" si="23"/>
        <v>2585.4683220330053</v>
      </c>
      <c r="S47" s="29">
        <f t="shared" si="23"/>
        <v>2452.4103021839537</v>
      </c>
      <c r="T47" s="29">
        <f t="shared" si="23"/>
        <v>21199.505739626809</v>
      </c>
      <c r="U47" s="29">
        <f t="shared" ref="U47:U75" si="24">+K47-T47</f>
        <v>334.59426037319281</v>
      </c>
      <c r="V47" s="29">
        <f t="shared" ref="V47:V52" si="25">+K47/T47*100</f>
        <v>101.578311610104</v>
      </c>
      <c r="W47" s="303"/>
      <c r="X47" s="304"/>
    </row>
    <row r="48" spans="2:26" ht="18" customHeight="1">
      <c r="B48" s="174" t="s">
        <v>18</v>
      </c>
      <c r="C48" s="47">
        <f t="shared" ref="C48:R51" si="26">+C49</f>
        <v>10.6</v>
      </c>
      <c r="D48" s="47">
        <f t="shared" si="26"/>
        <v>12.3</v>
      </c>
      <c r="E48" s="47">
        <f t="shared" si="26"/>
        <v>8.3000000000000007</v>
      </c>
      <c r="F48" s="47">
        <f t="shared" si="26"/>
        <v>7.2</v>
      </c>
      <c r="G48" s="47">
        <f t="shared" si="26"/>
        <v>8.3000000000000007</v>
      </c>
      <c r="H48" s="47">
        <f t="shared" si="26"/>
        <v>4.3</v>
      </c>
      <c r="I48" s="47">
        <f t="shared" si="26"/>
        <v>4.3</v>
      </c>
      <c r="J48" s="47">
        <f t="shared" si="26"/>
        <v>8.9</v>
      </c>
      <c r="K48" s="47">
        <f t="shared" si="26"/>
        <v>66.8</v>
      </c>
      <c r="L48" s="47">
        <f t="shared" si="26"/>
        <v>27.407166</v>
      </c>
      <c r="M48" s="47">
        <f t="shared" si="26"/>
        <v>31.705984999999998</v>
      </c>
      <c r="N48" s="47">
        <f t="shared" si="26"/>
        <v>28.461089000000001</v>
      </c>
      <c r="O48" s="47">
        <f t="shared" si="26"/>
        <v>36.389311640578015</v>
      </c>
      <c r="P48" s="47">
        <f t="shared" si="26"/>
        <v>20.395834158147206</v>
      </c>
      <c r="Q48" s="47">
        <f t="shared" si="26"/>
        <v>10.87192208546835</v>
      </c>
      <c r="R48" s="47">
        <f t="shared" si="26"/>
        <v>22.303082785501537</v>
      </c>
      <c r="S48" s="47">
        <f t="shared" ref="L48:Z51" si="27">+S49</f>
        <v>11.187494350813418</v>
      </c>
      <c r="T48" s="47">
        <f>+T49</f>
        <v>188.72188502050852</v>
      </c>
      <c r="U48" s="47">
        <f t="shared" si="24"/>
        <v>-121.92188502050853</v>
      </c>
      <c r="V48" s="47">
        <f t="shared" si="25"/>
        <v>35.396000836225646</v>
      </c>
      <c r="W48" s="303"/>
      <c r="X48" s="304"/>
    </row>
    <row r="49" spans="2:24" ht="18" customHeight="1">
      <c r="B49" s="174" t="s">
        <v>86</v>
      </c>
      <c r="C49" s="47">
        <f t="shared" si="26"/>
        <v>10.6</v>
      </c>
      <c r="D49" s="47">
        <f t="shared" si="26"/>
        <v>12.3</v>
      </c>
      <c r="E49" s="47">
        <f t="shared" si="26"/>
        <v>8.3000000000000007</v>
      </c>
      <c r="F49" s="47">
        <f t="shared" si="26"/>
        <v>7.2</v>
      </c>
      <c r="G49" s="47">
        <f t="shared" si="26"/>
        <v>8.3000000000000007</v>
      </c>
      <c r="H49" s="47">
        <f t="shared" si="26"/>
        <v>4.3</v>
      </c>
      <c r="I49" s="47">
        <f t="shared" si="26"/>
        <v>4.3</v>
      </c>
      <c r="J49" s="47">
        <f t="shared" si="26"/>
        <v>8.9</v>
      </c>
      <c r="K49" s="47">
        <f t="shared" si="26"/>
        <v>66.8</v>
      </c>
      <c r="L49" s="47">
        <f t="shared" si="27"/>
        <v>27.407166</v>
      </c>
      <c r="M49" s="47">
        <f t="shared" si="27"/>
        <v>31.705984999999998</v>
      </c>
      <c r="N49" s="47">
        <f t="shared" si="27"/>
        <v>28.461089000000001</v>
      </c>
      <c r="O49" s="47">
        <f t="shared" si="27"/>
        <v>36.389311640578015</v>
      </c>
      <c r="P49" s="47">
        <f t="shared" si="27"/>
        <v>20.395834158147206</v>
      </c>
      <c r="Q49" s="47">
        <f t="shared" si="27"/>
        <v>10.87192208546835</v>
      </c>
      <c r="R49" s="47">
        <f t="shared" si="27"/>
        <v>22.303082785501537</v>
      </c>
      <c r="S49" s="47">
        <f t="shared" si="27"/>
        <v>11.187494350813418</v>
      </c>
      <c r="T49" s="47">
        <f>+T50</f>
        <v>188.72188502050852</v>
      </c>
      <c r="U49" s="47">
        <f t="shared" si="24"/>
        <v>-121.92188502050853</v>
      </c>
      <c r="V49" s="47">
        <f t="shared" si="25"/>
        <v>35.396000836225646</v>
      </c>
      <c r="W49" s="303"/>
      <c r="X49" s="304"/>
    </row>
    <row r="50" spans="2:24" ht="18" customHeight="1">
      <c r="B50" s="175" t="s">
        <v>107</v>
      </c>
      <c r="C50" s="47">
        <f>+C51+C53</f>
        <v>10.6</v>
      </c>
      <c r="D50" s="124">
        <f t="shared" si="26"/>
        <v>12.3</v>
      </c>
      <c r="E50" s="124">
        <f t="shared" si="26"/>
        <v>8.3000000000000007</v>
      </c>
      <c r="F50" s="124">
        <f t="shared" si="26"/>
        <v>7.2</v>
      </c>
      <c r="G50" s="124">
        <f t="shared" si="26"/>
        <v>8.3000000000000007</v>
      </c>
      <c r="H50" s="124">
        <f t="shared" si="26"/>
        <v>4.3</v>
      </c>
      <c r="I50" s="124">
        <f t="shared" si="26"/>
        <v>4.3</v>
      </c>
      <c r="J50" s="124">
        <f t="shared" si="26"/>
        <v>8.9</v>
      </c>
      <c r="K50" s="124">
        <f t="shared" si="26"/>
        <v>66.8</v>
      </c>
      <c r="L50" s="47">
        <f t="shared" si="26"/>
        <v>27.407166</v>
      </c>
      <c r="M50" s="124">
        <f t="shared" si="26"/>
        <v>31.705984999999998</v>
      </c>
      <c r="N50" s="124">
        <f t="shared" si="26"/>
        <v>28.461089000000001</v>
      </c>
      <c r="O50" s="124">
        <f t="shared" si="26"/>
        <v>36.389311640578015</v>
      </c>
      <c r="P50" s="124">
        <f t="shared" si="26"/>
        <v>20.395834158147206</v>
      </c>
      <c r="Q50" s="124">
        <f t="shared" si="26"/>
        <v>10.87192208546835</v>
      </c>
      <c r="R50" s="124">
        <f t="shared" si="26"/>
        <v>22.303082785501537</v>
      </c>
      <c r="S50" s="124">
        <f t="shared" si="27"/>
        <v>11.187494350813418</v>
      </c>
      <c r="T50" s="124">
        <f>+T51</f>
        <v>188.72188502050852</v>
      </c>
      <c r="U50" s="124">
        <f t="shared" si="24"/>
        <v>-121.92188502050853</v>
      </c>
      <c r="V50" s="124">
        <f t="shared" si="25"/>
        <v>35.396000836225646</v>
      </c>
      <c r="W50" s="303"/>
      <c r="X50" s="304"/>
    </row>
    <row r="51" spans="2:24" ht="18" customHeight="1">
      <c r="B51" s="180" t="s">
        <v>108</v>
      </c>
      <c r="C51" s="47">
        <f>+C52</f>
        <v>10.6</v>
      </c>
      <c r="D51" s="47">
        <f t="shared" si="26"/>
        <v>12.3</v>
      </c>
      <c r="E51" s="47">
        <f t="shared" si="26"/>
        <v>8.3000000000000007</v>
      </c>
      <c r="F51" s="47">
        <f t="shared" si="26"/>
        <v>7.2</v>
      </c>
      <c r="G51" s="47">
        <f t="shared" si="26"/>
        <v>8.3000000000000007</v>
      </c>
      <c r="H51" s="47">
        <f t="shared" si="26"/>
        <v>4.3</v>
      </c>
      <c r="I51" s="47">
        <f t="shared" si="26"/>
        <v>4.3</v>
      </c>
      <c r="J51" s="47">
        <f t="shared" si="26"/>
        <v>8.9</v>
      </c>
      <c r="K51" s="47">
        <f t="shared" si="26"/>
        <v>66.8</v>
      </c>
      <c r="L51" s="47">
        <f t="shared" si="26"/>
        <v>27.407166</v>
      </c>
      <c r="M51" s="47">
        <f t="shared" si="26"/>
        <v>31.705984999999998</v>
      </c>
      <c r="N51" s="47">
        <f t="shared" si="26"/>
        <v>28.461089000000001</v>
      </c>
      <c r="O51" s="47">
        <f t="shared" si="26"/>
        <v>36.389311640578015</v>
      </c>
      <c r="P51" s="47">
        <f t="shared" si="26"/>
        <v>20.395834158147206</v>
      </c>
      <c r="Q51" s="47">
        <f t="shared" si="26"/>
        <v>10.87192208546835</v>
      </c>
      <c r="R51" s="47">
        <f t="shared" si="26"/>
        <v>22.303082785501537</v>
      </c>
      <c r="S51" s="47">
        <f t="shared" si="27"/>
        <v>11.187494350813418</v>
      </c>
      <c r="T51" s="47">
        <f>+T52</f>
        <v>188.72188502050852</v>
      </c>
      <c r="U51" s="47">
        <f t="shared" si="24"/>
        <v>-121.92188502050853</v>
      </c>
      <c r="V51" s="47">
        <f t="shared" si="25"/>
        <v>35.396000836225646</v>
      </c>
      <c r="W51" s="303"/>
      <c r="X51" s="304"/>
    </row>
    <row r="52" spans="2:24" ht="18" customHeight="1">
      <c r="B52" s="38" t="s">
        <v>176</v>
      </c>
      <c r="C52" s="140">
        <f t="shared" ref="C52:H52" si="28">+L13</f>
        <v>10.6</v>
      </c>
      <c r="D52" s="140">
        <f t="shared" si="28"/>
        <v>12.3</v>
      </c>
      <c r="E52" s="140">
        <f t="shared" si="28"/>
        <v>8.3000000000000007</v>
      </c>
      <c r="F52" s="140">
        <f t="shared" si="28"/>
        <v>7.2</v>
      </c>
      <c r="G52" s="140">
        <f t="shared" si="28"/>
        <v>8.3000000000000007</v>
      </c>
      <c r="H52" s="140">
        <f t="shared" si="28"/>
        <v>4.3</v>
      </c>
      <c r="I52" s="140">
        <f t="shared" ref="I52:I53" si="29">+Q13</f>
        <v>4.3</v>
      </c>
      <c r="J52" s="140">
        <f>+S13</f>
        <v>8.9</v>
      </c>
      <c r="K52" s="140">
        <f>+T13</f>
        <v>66.8</v>
      </c>
      <c r="L52" s="140">
        <v>27.407166</v>
      </c>
      <c r="M52" s="140">
        <v>31.705984999999998</v>
      </c>
      <c r="N52" s="140">
        <v>28.461089000000001</v>
      </c>
      <c r="O52" s="140">
        <v>36.389311640578015</v>
      </c>
      <c r="P52" s="140">
        <v>20.395834158147206</v>
      </c>
      <c r="Q52" s="140">
        <v>10.87192208546835</v>
      </c>
      <c r="R52" s="140">
        <v>22.303082785501537</v>
      </c>
      <c r="S52" s="140">
        <v>11.187494350813418</v>
      </c>
      <c r="T52" s="140">
        <f>SUM(L52:S52)</f>
        <v>188.72188502050852</v>
      </c>
      <c r="U52" s="140">
        <f t="shared" si="24"/>
        <v>-121.92188502050853</v>
      </c>
      <c r="V52" s="140">
        <f t="shared" si="25"/>
        <v>35.396000836225646</v>
      </c>
      <c r="W52" s="303"/>
      <c r="X52" s="304"/>
    </row>
    <row r="53" spans="2:24" ht="18" customHeight="1">
      <c r="B53" s="233" t="s">
        <v>177</v>
      </c>
      <c r="C53" s="140">
        <v>0</v>
      </c>
      <c r="D53" s="140">
        <f>+M14</f>
        <v>0</v>
      </c>
      <c r="E53" s="140">
        <f>+N14</f>
        <v>0</v>
      </c>
      <c r="F53" s="140">
        <f>+O14</f>
        <v>0</v>
      </c>
      <c r="G53" s="140">
        <f>+P14</f>
        <v>0</v>
      </c>
      <c r="H53" s="140">
        <f>+Q14</f>
        <v>0</v>
      </c>
      <c r="I53" s="140">
        <f t="shared" si="29"/>
        <v>0</v>
      </c>
      <c r="J53" s="140">
        <f>+S14</f>
        <v>0</v>
      </c>
      <c r="K53" s="140">
        <f>+T14</f>
        <v>0</v>
      </c>
      <c r="L53" s="140">
        <v>0</v>
      </c>
      <c r="M53" s="140">
        <v>0</v>
      </c>
      <c r="N53" s="140">
        <v>0</v>
      </c>
      <c r="O53" s="140">
        <v>0</v>
      </c>
      <c r="P53" s="140">
        <v>0</v>
      </c>
      <c r="Q53" s="140">
        <v>0</v>
      </c>
      <c r="R53" s="140">
        <v>0</v>
      </c>
      <c r="S53" s="140">
        <v>0</v>
      </c>
      <c r="T53" s="140">
        <f>SUM(L53:S53)</f>
        <v>0</v>
      </c>
      <c r="U53" s="140">
        <f t="shared" si="24"/>
        <v>0</v>
      </c>
      <c r="V53" s="212">
        <v>0</v>
      </c>
      <c r="W53" s="303"/>
      <c r="X53" s="304"/>
    </row>
    <row r="54" spans="2:24" ht="18" customHeight="1">
      <c r="B54" s="189" t="s">
        <v>114</v>
      </c>
      <c r="C54" s="122">
        <f>+C55+C56</f>
        <v>0.9</v>
      </c>
      <c r="D54" s="122">
        <f>+D55+D56</f>
        <v>0</v>
      </c>
      <c r="E54" s="122">
        <f t="shared" ref="E54:K54" si="30">+E55+E56</f>
        <v>0</v>
      </c>
      <c r="F54" s="122">
        <f t="shared" si="30"/>
        <v>1</v>
      </c>
      <c r="G54" s="122">
        <f t="shared" si="30"/>
        <v>0</v>
      </c>
      <c r="H54" s="122">
        <f t="shared" si="30"/>
        <v>1.7</v>
      </c>
      <c r="I54" s="122">
        <f t="shared" si="30"/>
        <v>1.7</v>
      </c>
      <c r="J54" s="122">
        <f t="shared" si="30"/>
        <v>0</v>
      </c>
      <c r="K54" s="122">
        <f t="shared" si="30"/>
        <v>5.3</v>
      </c>
      <c r="L54" s="122">
        <f>+L55+L56</f>
        <v>0</v>
      </c>
      <c r="M54" s="122">
        <f t="shared" ref="M54:S54" si="31">+M55+M56</f>
        <v>0</v>
      </c>
      <c r="N54" s="122">
        <f t="shared" si="31"/>
        <v>0</v>
      </c>
      <c r="O54" s="122">
        <f t="shared" si="31"/>
        <v>0</v>
      </c>
      <c r="P54" s="122">
        <f t="shared" si="31"/>
        <v>0</v>
      </c>
      <c r="Q54" s="122">
        <f t="shared" si="31"/>
        <v>0</v>
      </c>
      <c r="R54" s="122">
        <f t="shared" si="31"/>
        <v>0</v>
      </c>
      <c r="S54" s="122">
        <f t="shared" si="31"/>
        <v>0</v>
      </c>
      <c r="T54" s="122">
        <f>+T55+T56</f>
        <v>0</v>
      </c>
      <c r="U54" s="122">
        <f t="shared" ref="U54" si="32">+U55</f>
        <v>-5.3</v>
      </c>
      <c r="V54" s="210">
        <v>0</v>
      </c>
      <c r="W54" s="303"/>
      <c r="X54" s="304"/>
    </row>
    <row r="55" spans="2:24" ht="18" customHeight="1">
      <c r="B55" s="288" t="s">
        <v>178</v>
      </c>
      <c r="C55" s="140">
        <f t="shared" ref="C55:H55" si="33">+L16</f>
        <v>0.9</v>
      </c>
      <c r="D55" s="140">
        <f t="shared" si="33"/>
        <v>0</v>
      </c>
      <c r="E55" s="140">
        <f t="shared" si="33"/>
        <v>0</v>
      </c>
      <c r="F55" s="140">
        <f t="shared" si="33"/>
        <v>1</v>
      </c>
      <c r="G55" s="140">
        <f t="shared" si="33"/>
        <v>0</v>
      </c>
      <c r="H55" s="140">
        <f t="shared" si="33"/>
        <v>1.7</v>
      </c>
      <c r="I55" s="140">
        <f t="shared" ref="I55" si="34">+Q16</f>
        <v>1.7</v>
      </c>
      <c r="J55" s="140">
        <f>+S16</f>
        <v>0</v>
      </c>
      <c r="K55" s="140">
        <f>SUM(C55:J55)</f>
        <v>5.3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0</v>
      </c>
      <c r="R55" s="140">
        <v>0</v>
      </c>
      <c r="S55" s="140">
        <v>0</v>
      </c>
      <c r="T55" s="140">
        <f>SUM(L55:S55)</f>
        <v>0</v>
      </c>
      <c r="U55" s="139">
        <f t="shared" ref="U55:U56" si="35">+T55-K55</f>
        <v>-5.3</v>
      </c>
      <c r="V55" s="195">
        <v>0</v>
      </c>
      <c r="W55" s="303"/>
      <c r="X55" s="304"/>
    </row>
    <row r="56" spans="2:24" ht="18" customHeight="1">
      <c r="B56" s="288" t="s">
        <v>117</v>
      </c>
      <c r="C56" s="140">
        <v>0</v>
      </c>
      <c r="D56" s="140">
        <v>0</v>
      </c>
      <c r="E56" s="140">
        <v>0</v>
      </c>
      <c r="F56" s="140">
        <v>0</v>
      </c>
      <c r="G56" s="140">
        <v>0</v>
      </c>
      <c r="H56" s="140">
        <v>0</v>
      </c>
      <c r="I56" s="140">
        <v>0</v>
      </c>
      <c r="J56" s="140">
        <v>0</v>
      </c>
      <c r="K56" s="140">
        <f>SUM(C56:J56)</f>
        <v>0</v>
      </c>
      <c r="L56" s="140">
        <v>0</v>
      </c>
      <c r="M56" s="140">
        <v>0</v>
      </c>
      <c r="N56" s="140">
        <v>0</v>
      </c>
      <c r="O56" s="140">
        <v>0</v>
      </c>
      <c r="P56" s="140">
        <v>0</v>
      </c>
      <c r="Q56" s="140">
        <v>0</v>
      </c>
      <c r="R56" s="140">
        <v>0</v>
      </c>
      <c r="S56" s="140">
        <v>0</v>
      </c>
      <c r="T56" s="140">
        <f>SUM(L56:S56)</f>
        <v>0</v>
      </c>
      <c r="U56" s="139">
        <f t="shared" si="35"/>
        <v>0</v>
      </c>
      <c r="V56" s="195">
        <v>1</v>
      </c>
      <c r="W56" s="303"/>
      <c r="X56" s="304"/>
    </row>
    <row r="57" spans="2:24" ht="18" customHeight="1">
      <c r="B57" s="188" t="s">
        <v>118</v>
      </c>
      <c r="C57" s="47">
        <f t="shared" ref="C57:S57" si="36">+C58+C65</f>
        <v>2306.1000000000004</v>
      </c>
      <c r="D57" s="47">
        <f t="shared" si="36"/>
        <v>2260</v>
      </c>
      <c r="E57" s="47">
        <f t="shared" si="36"/>
        <v>2291.7000000000003</v>
      </c>
      <c r="F57" s="47">
        <f t="shared" si="36"/>
        <v>2331.4</v>
      </c>
      <c r="G57" s="47">
        <f t="shared" si="36"/>
        <v>2842.6000000000004</v>
      </c>
      <c r="H57" s="47">
        <f t="shared" si="36"/>
        <v>2654</v>
      </c>
      <c r="I57" s="47">
        <f t="shared" si="36"/>
        <v>2654</v>
      </c>
      <c r="J57" s="47">
        <f t="shared" si="36"/>
        <v>3460.2999999999997</v>
      </c>
      <c r="K57" s="47">
        <f>+K58+K65</f>
        <v>20800.100000000002</v>
      </c>
      <c r="L57" s="47">
        <f t="shared" si="36"/>
        <v>2654.4455440000002</v>
      </c>
      <c r="M57" s="47">
        <f t="shared" si="36"/>
        <v>2832.8903470000005</v>
      </c>
      <c r="N57" s="47">
        <f t="shared" si="36"/>
        <v>2584.1849400000001</v>
      </c>
      <c r="O57" s="47">
        <f t="shared" si="36"/>
        <v>2637.0046892100027</v>
      </c>
      <c r="P57" s="47">
        <f t="shared" si="36"/>
        <v>2776.0496676853186</v>
      </c>
      <c r="Q57" s="47">
        <f t="shared" si="36"/>
        <v>2057.8047406303335</v>
      </c>
      <c r="R57" s="47">
        <f t="shared" si="36"/>
        <v>2484.1908832475037</v>
      </c>
      <c r="S57" s="47">
        <f t="shared" si="36"/>
        <v>2363.0675248331404</v>
      </c>
      <c r="T57" s="47">
        <f>+T58+T65</f>
        <v>20389.638336606298</v>
      </c>
      <c r="U57" s="47">
        <f t="shared" si="24"/>
        <v>410.46166339370393</v>
      </c>
      <c r="V57" s="47">
        <f t="shared" ref="V57:V71" si="37">+K57/T57*100</f>
        <v>102.01308947523991</v>
      </c>
      <c r="W57" s="303"/>
      <c r="X57" s="304"/>
    </row>
    <row r="58" spans="2:24" ht="18" customHeight="1">
      <c r="B58" s="180" t="s">
        <v>56</v>
      </c>
      <c r="C58" s="47">
        <f t="shared" ref="C58:S58" si="38">+C59+C63</f>
        <v>2199.1000000000004</v>
      </c>
      <c r="D58" s="124">
        <f t="shared" si="38"/>
        <v>2179.1</v>
      </c>
      <c r="E58" s="124">
        <f t="shared" si="38"/>
        <v>2139.2000000000003</v>
      </c>
      <c r="F58" s="124">
        <f t="shared" si="38"/>
        <v>2164.9</v>
      </c>
      <c r="G58" s="124">
        <f t="shared" si="38"/>
        <v>2676.1000000000004</v>
      </c>
      <c r="H58" s="124">
        <f t="shared" si="38"/>
        <v>2533.6</v>
      </c>
      <c r="I58" s="124">
        <f t="shared" si="38"/>
        <v>2533.6</v>
      </c>
      <c r="J58" s="124">
        <f t="shared" si="38"/>
        <v>3457.2</v>
      </c>
      <c r="K58" s="122">
        <f>+K59+K63</f>
        <v>19882.800000000003</v>
      </c>
      <c r="L58" s="47">
        <f t="shared" si="38"/>
        <v>2445.0271050000001</v>
      </c>
      <c r="M58" s="124">
        <f t="shared" si="38"/>
        <v>2752.0536230000002</v>
      </c>
      <c r="N58" s="124">
        <f t="shared" si="38"/>
        <v>2499.8483900000001</v>
      </c>
      <c r="O58" s="124">
        <f t="shared" si="38"/>
        <v>2558.0007951797061</v>
      </c>
      <c r="P58" s="124">
        <f t="shared" si="38"/>
        <v>2625.3537324477807</v>
      </c>
      <c r="Q58" s="124">
        <f t="shared" si="38"/>
        <v>1972.8638166351564</v>
      </c>
      <c r="R58" s="124">
        <f t="shared" si="38"/>
        <v>2326.5376450447789</v>
      </c>
      <c r="S58" s="124">
        <f t="shared" si="38"/>
        <v>2230.3314891939399</v>
      </c>
      <c r="T58" s="124">
        <f>+T59+T63</f>
        <v>19410.016596501362</v>
      </c>
      <c r="U58" s="124">
        <f t="shared" si="24"/>
        <v>472.78340349864084</v>
      </c>
      <c r="V58" s="124">
        <f t="shared" si="37"/>
        <v>102.43577021765071</v>
      </c>
      <c r="W58" s="303"/>
      <c r="X58" s="304"/>
    </row>
    <row r="59" spans="2:24" ht="18" customHeight="1">
      <c r="B59" s="197" t="s">
        <v>57</v>
      </c>
      <c r="C59" s="124">
        <f t="shared" ref="C59:S59" si="39">+C60+C62</f>
        <v>32.299999999999997</v>
      </c>
      <c r="D59" s="124">
        <f t="shared" si="39"/>
        <v>180.2</v>
      </c>
      <c r="E59" s="124">
        <f t="shared" si="39"/>
        <v>88.8</v>
      </c>
      <c r="F59" s="124">
        <f t="shared" si="39"/>
        <v>205.4</v>
      </c>
      <c r="G59" s="124">
        <f t="shared" si="39"/>
        <v>20.3</v>
      </c>
      <c r="H59" s="124">
        <f t="shared" si="39"/>
        <v>227.39999999999998</v>
      </c>
      <c r="I59" s="124">
        <f t="shared" si="39"/>
        <v>227.39999999999998</v>
      </c>
      <c r="J59" s="124">
        <f t="shared" si="39"/>
        <v>4.5</v>
      </c>
      <c r="K59" s="124">
        <f>+K60+K62</f>
        <v>986.30000000000007</v>
      </c>
      <c r="L59" s="124">
        <f t="shared" si="39"/>
        <v>216.158816</v>
      </c>
      <c r="M59" s="124">
        <f t="shared" si="39"/>
        <v>189.02972699999998</v>
      </c>
      <c r="N59" s="124">
        <f t="shared" si="39"/>
        <v>209.243899</v>
      </c>
      <c r="O59" s="124">
        <f t="shared" si="39"/>
        <v>73.465733437323763</v>
      </c>
      <c r="P59" s="124">
        <f t="shared" si="39"/>
        <v>359.02233795463923</v>
      </c>
      <c r="Q59" s="124">
        <f t="shared" si="39"/>
        <v>32.629482091126356</v>
      </c>
      <c r="R59" s="124">
        <f t="shared" si="39"/>
        <v>124.37370285915202</v>
      </c>
      <c r="S59" s="124">
        <f t="shared" si="39"/>
        <v>331.91186140435445</v>
      </c>
      <c r="T59" s="124">
        <f>+T60+T62</f>
        <v>1535.8355597465959</v>
      </c>
      <c r="U59" s="124">
        <f t="shared" si="24"/>
        <v>-549.53555974659582</v>
      </c>
      <c r="V59" s="124">
        <f t="shared" si="37"/>
        <v>64.219114718422972</v>
      </c>
      <c r="W59" s="303"/>
      <c r="X59" s="304"/>
    </row>
    <row r="60" spans="2:24" ht="18" customHeight="1">
      <c r="B60" s="198" t="s">
        <v>119</v>
      </c>
      <c r="C60" s="199">
        <f t="shared" ref="C60:S60" si="40">+C61</f>
        <v>10.1</v>
      </c>
      <c r="D60" s="199">
        <f t="shared" si="40"/>
        <v>36.5</v>
      </c>
      <c r="E60" s="199">
        <f t="shared" si="40"/>
        <v>10</v>
      </c>
      <c r="F60" s="199">
        <f t="shared" si="40"/>
        <v>12.5</v>
      </c>
      <c r="G60" s="199">
        <f t="shared" si="40"/>
        <v>19.600000000000001</v>
      </c>
      <c r="H60" s="199">
        <f t="shared" si="40"/>
        <v>16.2</v>
      </c>
      <c r="I60" s="199">
        <f t="shared" si="40"/>
        <v>16.2</v>
      </c>
      <c r="J60" s="199">
        <f t="shared" si="40"/>
        <v>4.3</v>
      </c>
      <c r="K60" s="199">
        <f>+K61</f>
        <v>125.39999999999999</v>
      </c>
      <c r="L60" s="199">
        <f t="shared" si="40"/>
        <v>2.3837830000000002</v>
      </c>
      <c r="M60" s="199">
        <f t="shared" si="40"/>
        <v>32.628380999999997</v>
      </c>
      <c r="N60" s="199">
        <f t="shared" si="40"/>
        <v>0</v>
      </c>
      <c r="O60" s="199">
        <f t="shared" si="40"/>
        <v>21.983985918484052</v>
      </c>
      <c r="P60" s="199">
        <f t="shared" si="40"/>
        <v>6.7177427392533966</v>
      </c>
      <c r="Q60" s="199">
        <f t="shared" si="40"/>
        <v>7.6264906038050615</v>
      </c>
      <c r="R60" s="199">
        <f t="shared" si="40"/>
        <v>6.4166873555924662</v>
      </c>
      <c r="S60" s="199">
        <f t="shared" si="40"/>
        <v>57.190257436075683</v>
      </c>
      <c r="T60" s="199">
        <f>+T61</f>
        <v>134.94732805321067</v>
      </c>
      <c r="U60" s="199">
        <f t="shared" si="24"/>
        <v>-9.547328053210677</v>
      </c>
      <c r="V60" s="124">
        <f t="shared" si="37"/>
        <v>92.925144802091893</v>
      </c>
      <c r="W60" s="303"/>
      <c r="X60" s="304"/>
    </row>
    <row r="61" spans="2:24" ht="18" customHeight="1">
      <c r="B61" s="305" t="s">
        <v>179</v>
      </c>
      <c r="C61" s="139">
        <f t="shared" ref="C61:H62" si="41">+L22</f>
        <v>10.1</v>
      </c>
      <c r="D61" s="139">
        <f t="shared" si="41"/>
        <v>36.5</v>
      </c>
      <c r="E61" s="139">
        <f t="shared" si="41"/>
        <v>10</v>
      </c>
      <c r="F61" s="139">
        <f t="shared" si="41"/>
        <v>12.5</v>
      </c>
      <c r="G61" s="139">
        <f t="shared" si="41"/>
        <v>19.600000000000001</v>
      </c>
      <c r="H61" s="139">
        <f t="shared" si="41"/>
        <v>16.2</v>
      </c>
      <c r="I61" s="139">
        <f>+Q22</f>
        <v>16.2</v>
      </c>
      <c r="J61" s="139">
        <f>+S22</f>
        <v>4.3</v>
      </c>
      <c r="K61" s="139">
        <f>SUM(C61:J61)</f>
        <v>125.39999999999999</v>
      </c>
      <c r="L61" s="139">
        <v>2.3837830000000002</v>
      </c>
      <c r="M61" s="139">
        <v>32.628380999999997</v>
      </c>
      <c r="N61" s="139">
        <v>0</v>
      </c>
      <c r="O61" s="139">
        <v>21.983985918484052</v>
      </c>
      <c r="P61" s="139">
        <v>6.7177427392533966</v>
      </c>
      <c r="Q61" s="139">
        <v>7.6264906038050615</v>
      </c>
      <c r="R61" s="139">
        <v>6.4166873555924662</v>
      </c>
      <c r="S61" s="139">
        <v>57.190257436075683</v>
      </c>
      <c r="T61" s="139">
        <f>SUM(L61:S61)</f>
        <v>134.94732805321067</v>
      </c>
      <c r="U61" s="139">
        <f t="shared" si="24"/>
        <v>-9.547328053210677</v>
      </c>
      <c r="V61" s="139">
        <f t="shared" si="37"/>
        <v>92.925144802091893</v>
      </c>
      <c r="W61" s="303"/>
      <c r="X61" s="304"/>
    </row>
    <row r="62" spans="2:24" ht="18" customHeight="1">
      <c r="B62" s="204" t="s">
        <v>180</v>
      </c>
      <c r="C62" s="139">
        <f t="shared" si="41"/>
        <v>22.2</v>
      </c>
      <c r="D62" s="139">
        <f t="shared" si="41"/>
        <v>143.69999999999999</v>
      </c>
      <c r="E62" s="139">
        <f t="shared" si="41"/>
        <v>78.8</v>
      </c>
      <c r="F62" s="139">
        <f t="shared" si="41"/>
        <v>192.9</v>
      </c>
      <c r="G62" s="139">
        <f t="shared" si="41"/>
        <v>0.7</v>
      </c>
      <c r="H62" s="139">
        <f t="shared" si="41"/>
        <v>211.2</v>
      </c>
      <c r="I62" s="139">
        <f>+Q23</f>
        <v>211.2</v>
      </c>
      <c r="J62" s="139">
        <f>+S23</f>
        <v>0.2</v>
      </c>
      <c r="K62" s="140">
        <f>SUM(C62:J62)</f>
        <v>860.90000000000009</v>
      </c>
      <c r="L62" s="139">
        <v>213.77503300000001</v>
      </c>
      <c r="M62" s="139">
        <v>156.40134599999999</v>
      </c>
      <c r="N62" s="139">
        <v>209.243899</v>
      </c>
      <c r="O62" s="139">
        <v>51.481747518839711</v>
      </c>
      <c r="P62" s="139">
        <v>352.3045952153858</v>
      </c>
      <c r="Q62" s="139">
        <v>25.002991487321292</v>
      </c>
      <c r="R62" s="139">
        <v>117.95701550355955</v>
      </c>
      <c r="S62" s="139">
        <v>274.72160396827877</v>
      </c>
      <c r="T62" s="139">
        <f>SUM(L62:S62)</f>
        <v>1400.8882316933853</v>
      </c>
      <c r="U62" s="139">
        <f t="shared" si="24"/>
        <v>-539.98823169338516</v>
      </c>
      <c r="V62" s="139">
        <f t="shared" si="37"/>
        <v>61.453867662186681</v>
      </c>
      <c r="W62" s="303"/>
      <c r="X62" s="304"/>
    </row>
    <row r="63" spans="2:24" ht="18" customHeight="1">
      <c r="B63" s="197" t="s">
        <v>58</v>
      </c>
      <c r="C63" s="124">
        <f t="shared" ref="C63:S63" si="42">SUM(C64:C64)</f>
        <v>2166.8000000000002</v>
      </c>
      <c r="D63" s="124">
        <f t="shared" si="42"/>
        <v>1998.9</v>
      </c>
      <c r="E63" s="124">
        <f t="shared" si="42"/>
        <v>2050.4</v>
      </c>
      <c r="F63" s="124">
        <f t="shared" si="42"/>
        <v>1959.5</v>
      </c>
      <c r="G63" s="124">
        <f t="shared" si="42"/>
        <v>2655.8</v>
      </c>
      <c r="H63" s="124">
        <f t="shared" si="42"/>
        <v>2306.1999999999998</v>
      </c>
      <c r="I63" s="124">
        <f t="shared" si="42"/>
        <v>2306.1999999999998</v>
      </c>
      <c r="J63" s="124">
        <f t="shared" si="42"/>
        <v>3452.7</v>
      </c>
      <c r="K63" s="124">
        <f>SUM(K64:K64)</f>
        <v>18896.500000000004</v>
      </c>
      <c r="L63" s="124">
        <f t="shared" si="42"/>
        <v>2228.868289</v>
      </c>
      <c r="M63" s="124">
        <f t="shared" si="42"/>
        <v>2563.0238960000001</v>
      </c>
      <c r="N63" s="124">
        <f t="shared" si="42"/>
        <v>2290.6044910000001</v>
      </c>
      <c r="O63" s="124">
        <f t="shared" si="42"/>
        <v>2484.5350617423824</v>
      </c>
      <c r="P63" s="124">
        <f t="shared" si="42"/>
        <v>2266.3313944931415</v>
      </c>
      <c r="Q63" s="124">
        <f t="shared" si="42"/>
        <v>1940.2343345440299</v>
      </c>
      <c r="R63" s="124">
        <f t="shared" si="42"/>
        <v>2202.1639421856266</v>
      </c>
      <c r="S63" s="124">
        <f t="shared" si="42"/>
        <v>1898.4196277895855</v>
      </c>
      <c r="T63" s="124">
        <f>SUM(T64:T64)</f>
        <v>17874.181036754766</v>
      </c>
      <c r="U63" s="124">
        <f t="shared" si="24"/>
        <v>1022.3189632452377</v>
      </c>
      <c r="V63" s="124">
        <f t="shared" si="37"/>
        <v>105.71952897390398</v>
      </c>
      <c r="W63" s="303"/>
      <c r="X63" s="304"/>
    </row>
    <row r="64" spans="2:24" ht="18" customHeight="1">
      <c r="B64" s="204" t="s">
        <v>181</v>
      </c>
      <c r="C64" s="139">
        <f t="shared" ref="C64:H64" si="43">+L25</f>
        <v>2166.8000000000002</v>
      </c>
      <c r="D64" s="139">
        <f t="shared" si="43"/>
        <v>1998.9</v>
      </c>
      <c r="E64" s="139">
        <f t="shared" si="43"/>
        <v>2050.4</v>
      </c>
      <c r="F64" s="139">
        <f t="shared" si="43"/>
        <v>1959.5</v>
      </c>
      <c r="G64" s="139">
        <f t="shared" si="43"/>
        <v>2655.8</v>
      </c>
      <c r="H64" s="139">
        <f t="shared" si="43"/>
        <v>2306.1999999999998</v>
      </c>
      <c r="I64" s="139">
        <f>+Q25</f>
        <v>2306.1999999999998</v>
      </c>
      <c r="J64" s="139">
        <f>+S25</f>
        <v>3452.7</v>
      </c>
      <c r="K64" s="140">
        <f>SUM(C64:J64)</f>
        <v>18896.500000000004</v>
      </c>
      <c r="L64" s="139">
        <v>2228.868289</v>
      </c>
      <c r="M64" s="139">
        <v>2563.0238960000001</v>
      </c>
      <c r="N64" s="139">
        <v>2290.6044910000001</v>
      </c>
      <c r="O64" s="139">
        <v>2484.5350617423824</v>
      </c>
      <c r="P64" s="139">
        <v>2266.3313944931415</v>
      </c>
      <c r="Q64" s="139">
        <v>1940.2343345440299</v>
      </c>
      <c r="R64" s="139">
        <v>2202.1639421856266</v>
      </c>
      <c r="S64" s="139">
        <v>1898.4196277895855</v>
      </c>
      <c r="T64" s="139">
        <f>SUM(L64:S64)</f>
        <v>17874.181036754766</v>
      </c>
      <c r="U64" s="139">
        <f t="shared" si="24"/>
        <v>1022.3189632452377</v>
      </c>
      <c r="V64" s="139">
        <f t="shared" si="37"/>
        <v>105.71952897390398</v>
      </c>
      <c r="W64" s="303"/>
      <c r="X64" s="304"/>
    </row>
    <row r="65" spans="2:24" ht="18" customHeight="1">
      <c r="B65" s="197" t="s">
        <v>61</v>
      </c>
      <c r="C65" s="124">
        <f t="shared" ref="C65:S65" si="44">SUM(C66:C68)</f>
        <v>107</v>
      </c>
      <c r="D65" s="124">
        <f t="shared" si="44"/>
        <v>80.900000000000006</v>
      </c>
      <c r="E65" s="124">
        <f t="shared" si="44"/>
        <v>152.5</v>
      </c>
      <c r="F65" s="124">
        <f t="shared" si="44"/>
        <v>166.5</v>
      </c>
      <c r="G65" s="124">
        <f t="shared" si="44"/>
        <v>166.5</v>
      </c>
      <c r="H65" s="124">
        <f t="shared" si="44"/>
        <v>120.4</v>
      </c>
      <c r="I65" s="124">
        <f t="shared" si="44"/>
        <v>120.4</v>
      </c>
      <c r="J65" s="124">
        <f t="shared" si="44"/>
        <v>3.1</v>
      </c>
      <c r="K65" s="124">
        <f>SUM(K66:K68)</f>
        <v>917.3</v>
      </c>
      <c r="L65" s="124">
        <f t="shared" si="44"/>
        <v>209.41843900000001</v>
      </c>
      <c r="M65" s="124">
        <f t="shared" si="44"/>
        <v>80.836724000000004</v>
      </c>
      <c r="N65" s="124">
        <f t="shared" si="44"/>
        <v>84.336550000000003</v>
      </c>
      <c r="O65" s="124">
        <f t="shared" si="44"/>
        <v>79.003894030296806</v>
      </c>
      <c r="P65" s="124">
        <f t="shared" si="44"/>
        <v>150.6959352375379</v>
      </c>
      <c r="Q65" s="124">
        <f t="shared" si="44"/>
        <v>84.940923995177201</v>
      </c>
      <c r="R65" s="124">
        <f t="shared" si="44"/>
        <v>157.65323820272482</v>
      </c>
      <c r="S65" s="124">
        <f t="shared" si="44"/>
        <v>132.73603563920054</v>
      </c>
      <c r="T65" s="124">
        <f>SUM(T66:T68)</f>
        <v>979.6217401049372</v>
      </c>
      <c r="U65" s="124">
        <f t="shared" si="24"/>
        <v>-62.321740104937248</v>
      </c>
      <c r="V65" s="124">
        <f t="shared" si="37"/>
        <v>93.638183234044874</v>
      </c>
      <c r="W65" s="303"/>
      <c r="X65" s="304"/>
    </row>
    <row r="66" spans="2:24" ht="18" customHeight="1">
      <c r="B66" s="204" t="s">
        <v>182</v>
      </c>
      <c r="C66" s="139">
        <f t="shared" ref="C66:H68" si="45">+L27</f>
        <v>4.3</v>
      </c>
      <c r="D66" s="139">
        <f t="shared" si="45"/>
        <v>3.4</v>
      </c>
      <c r="E66" s="139">
        <f t="shared" si="45"/>
        <v>3.1</v>
      </c>
      <c r="F66" s="139">
        <f t="shared" si="45"/>
        <v>4</v>
      </c>
      <c r="G66" s="139">
        <f t="shared" si="45"/>
        <v>3.3</v>
      </c>
      <c r="H66" s="139">
        <f t="shared" si="45"/>
        <v>2.8</v>
      </c>
      <c r="I66" s="139">
        <f>+Q27</f>
        <v>2.8</v>
      </c>
      <c r="J66" s="139">
        <f>+S27</f>
        <v>3.1</v>
      </c>
      <c r="K66" s="139">
        <f>SUM(C66:J66)</f>
        <v>26.8</v>
      </c>
      <c r="L66" s="139">
        <v>33.389636000000003</v>
      </c>
      <c r="M66" s="139">
        <v>26.332560999999998</v>
      </c>
      <c r="N66" s="139">
        <v>25.565709999999999</v>
      </c>
      <c r="O66" s="139">
        <v>26.154817000000001</v>
      </c>
      <c r="P66" s="139">
        <v>29.104946999999999</v>
      </c>
      <c r="Q66" s="139">
        <v>26.481749000000001</v>
      </c>
      <c r="R66" s="139">
        <v>32.894159999999999</v>
      </c>
      <c r="S66" s="139">
        <v>32.634998000000003</v>
      </c>
      <c r="T66" s="139">
        <f>SUM(L66:S66)</f>
        <v>232.55857800000001</v>
      </c>
      <c r="U66" s="139">
        <f t="shared" si="24"/>
        <v>-205.758578</v>
      </c>
      <c r="V66" s="139">
        <f t="shared" si="37"/>
        <v>11.523978272691364</v>
      </c>
      <c r="W66" s="303"/>
      <c r="X66" s="304"/>
    </row>
    <row r="67" spans="2:24" ht="18" customHeight="1">
      <c r="B67" s="204" t="s">
        <v>183</v>
      </c>
      <c r="C67" s="139">
        <f t="shared" si="45"/>
        <v>41.8</v>
      </c>
      <c r="D67" s="139">
        <f t="shared" si="45"/>
        <v>28.6</v>
      </c>
      <c r="E67" s="139">
        <f t="shared" si="45"/>
        <v>115.1</v>
      </c>
      <c r="F67" s="139">
        <f t="shared" si="45"/>
        <v>113.1</v>
      </c>
      <c r="G67" s="139">
        <f t="shared" si="45"/>
        <v>113.1</v>
      </c>
      <c r="H67" s="139">
        <f t="shared" si="45"/>
        <v>98.5</v>
      </c>
      <c r="I67" s="139">
        <f>+Q28</f>
        <v>98.5</v>
      </c>
      <c r="J67" s="139"/>
      <c r="K67" s="139">
        <f t="shared" ref="K67:K68" si="46">SUM(C67:J67)</f>
        <v>608.70000000000005</v>
      </c>
      <c r="L67" s="139">
        <v>171.611535</v>
      </c>
      <c r="M67" s="139">
        <v>49.569681000000003</v>
      </c>
      <c r="N67" s="139">
        <v>52.406298999999997</v>
      </c>
      <c r="O67" s="139">
        <v>48.263796999999997</v>
      </c>
      <c r="P67" s="139">
        <v>115.69604</v>
      </c>
      <c r="Q67" s="139">
        <v>53.829681000000001</v>
      </c>
      <c r="R67" s="139">
        <v>119.88414</v>
      </c>
      <c r="S67" s="139">
        <v>95.096279999999993</v>
      </c>
      <c r="T67" s="139">
        <f t="shared" ref="T67:T68" si="47">SUM(L67:S67)</f>
        <v>706.35745299999996</v>
      </c>
      <c r="U67" s="139">
        <f t="shared" si="24"/>
        <v>-97.657452999999919</v>
      </c>
      <c r="V67" s="139">
        <f t="shared" si="37"/>
        <v>86.1744995277908</v>
      </c>
      <c r="W67" s="303"/>
      <c r="X67" s="304"/>
    </row>
    <row r="68" spans="2:24" ht="18" customHeight="1">
      <c r="B68" s="204" t="s">
        <v>184</v>
      </c>
      <c r="C68" s="139">
        <f t="shared" si="45"/>
        <v>60.9</v>
      </c>
      <c r="D68" s="139">
        <f t="shared" si="45"/>
        <v>48.9</v>
      </c>
      <c r="E68" s="139">
        <f t="shared" si="45"/>
        <v>34.299999999999997</v>
      </c>
      <c r="F68" s="139">
        <f t="shared" si="45"/>
        <v>49.4</v>
      </c>
      <c r="G68" s="139">
        <f t="shared" si="45"/>
        <v>50.1</v>
      </c>
      <c r="H68" s="139">
        <f t="shared" si="45"/>
        <v>19.100000000000001</v>
      </c>
      <c r="I68" s="139">
        <f>+Q29</f>
        <v>19.100000000000001</v>
      </c>
      <c r="J68" s="139"/>
      <c r="K68" s="139">
        <f t="shared" si="46"/>
        <v>281.8</v>
      </c>
      <c r="L68" s="139">
        <v>4.417268</v>
      </c>
      <c r="M68" s="139">
        <v>4.934482</v>
      </c>
      <c r="N68" s="139">
        <v>6.364541</v>
      </c>
      <c r="O68" s="139">
        <v>4.585280030296814</v>
      </c>
      <c r="P68" s="139">
        <v>5.8949482375379034</v>
      </c>
      <c r="Q68" s="139">
        <v>4.6294939951771932</v>
      </c>
      <c r="R68" s="139">
        <v>4.8749382027248105</v>
      </c>
      <c r="S68" s="139">
        <v>5.0047576392005215</v>
      </c>
      <c r="T68" s="139">
        <f t="shared" si="47"/>
        <v>40.705709104937242</v>
      </c>
      <c r="U68" s="139">
        <f t="shared" si="24"/>
        <v>241.09429089506278</v>
      </c>
      <c r="V68" s="139">
        <f t="shared" si="37"/>
        <v>692.28618342830964</v>
      </c>
      <c r="W68" s="303"/>
      <c r="X68" s="304"/>
    </row>
    <row r="69" spans="2:24" ht="18" customHeight="1">
      <c r="B69" s="188" t="s">
        <v>124</v>
      </c>
      <c r="C69" s="124">
        <f t="shared" ref="C69:S69" si="48">+C70+C72</f>
        <v>88.7</v>
      </c>
      <c r="D69" s="124">
        <f t="shared" si="48"/>
        <v>68.900000000000006</v>
      </c>
      <c r="E69" s="124">
        <f t="shared" si="48"/>
        <v>85.4</v>
      </c>
      <c r="F69" s="124">
        <f t="shared" si="48"/>
        <v>86.5</v>
      </c>
      <c r="G69" s="124">
        <f t="shared" si="48"/>
        <v>84.3</v>
      </c>
      <c r="H69" s="124">
        <f t="shared" si="48"/>
        <v>80.900000000000006</v>
      </c>
      <c r="I69" s="124">
        <f t="shared" si="48"/>
        <v>80.900000000000006</v>
      </c>
      <c r="J69" s="124">
        <f t="shared" si="48"/>
        <v>86.3</v>
      </c>
      <c r="K69" s="124">
        <f>+K70+K72</f>
        <v>661.9</v>
      </c>
      <c r="L69" s="124">
        <f t="shared" si="48"/>
        <v>76.502562999999995</v>
      </c>
      <c r="M69" s="124">
        <f t="shared" si="48"/>
        <v>76.120188999999996</v>
      </c>
      <c r="N69" s="124">
        <f t="shared" si="48"/>
        <v>77.203514999999996</v>
      </c>
      <c r="O69" s="124">
        <f t="shared" si="48"/>
        <v>82.464067</v>
      </c>
      <c r="P69" s="124">
        <f t="shared" si="48"/>
        <v>75.390854000000004</v>
      </c>
      <c r="Q69" s="124">
        <f t="shared" si="48"/>
        <v>76.334691000000007</v>
      </c>
      <c r="R69" s="124">
        <f t="shared" si="48"/>
        <v>78.974356</v>
      </c>
      <c r="S69" s="124">
        <f t="shared" si="48"/>
        <v>78.155282999999997</v>
      </c>
      <c r="T69" s="124">
        <f>+T70+T72</f>
        <v>621.14551800000004</v>
      </c>
      <c r="U69" s="124">
        <f t="shared" si="24"/>
        <v>40.754481999999939</v>
      </c>
      <c r="V69" s="124">
        <f t="shared" si="37"/>
        <v>106.56118104678973</v>
      </c>
      <c r="W69" s="303"/>
      <c r="X69" s="304"/>
    </row>
    <row r="70" spans="2:24" ht="18" customHeight="1">
      <c r="B70" s="175" t="s">
        <v>66</v>
      </c>
      <c r="C70" s="200">
        <f t="shared" ref="C70:J70" si="49">+C71</f>
        <v>88.7</v>
      </c>
      <c r="D70" s="200">
        <f t="shared" si="49"/>
        <v>68.900000000000006</v>
      </c>
      <c r="E70" s="200">
        <f t="shared" si="49"/>
        <v>85.4</v>
      </c>
      <c r="F70" s="200">
        <f t="shared" si="49"/>
        <v>86.5</v>
      </c>
      <c r="G70" s="200">
        <f t="shared" si="49"/>
        <v>84.3</v>
      </c>
      <c r="H70" s="200">
        <f t="shared" si="49"/>
        <v>80.900000000000006</v>
      </c>
      <c r="I70" s="200">
        <f t="shared" si="49"/>
        <v>80.900000000000006</v>
      </c>
      <c r="J70" s="200">
        <f t="shared" si="49"/>
        <v>86.3</v>
      </c>
      <c r="K70" s="122">
        <f>SUM(C70:J70)</f>
        <v>661.9</v>
      </c>
      <c r="L70" s="200">
        <f>+L71</f>
        <v>76.502562999999995</v>
      </c>
      <c r="M70" s="200">
        <f t="shared" ref="M70:R70" si="50">+M71</f>
        <v>76.120188999999996</v>
      </c>
      <c r="N70" s="200">
        <f t="shared" si="50"/>
        <v>77.203514999999996</v>
      </c>
      <c r="O70" s="200">
        <f t="shared" si="50"/>
        <v>82.464067</v>
      </c>
      <c r="P70" s="200">
        <f t="shared" si="50"/>
        <v>75.390854000000004</v>
      </c>
      <c r="Q70" s="200">
        <f t="shared" si="50"/>
        <v>76.334691000000007</v>
      </c>
      <c r="R70" s="200">
        <f t="shared" si="50"/>
        <v>78.974356</v>
      </c>
      <c r="S70" s="200">
        <f>+S71</f>
        <v>78.155282999999997</v>
      </c>
      <c r="T70" s="200">
        <f>SUM(L70:S70)</f>
        <v>621.14551800000004</v>
      </c>
      <c r="U70" s="200">
        <f t="shared" si="24"/>
        <v>40.754481999999939</v>
      </c>
      <c r="V70" s="200">
        <f t="shared" si="37"/>
        <v>106.56118104678973</v>
      </c>
      <c r="W70" s="303"/>
      <c r="X70" s="304"/>
    </row>
    <row r="71" spans="2:24" ht="18" customHeight="1">
      <c r="B71" s="306" t="s">
        <v>190</v>
      </c>
      <c r="C71" s="218">
        <f t="shared" ref="C71:H71" si="51">+L32</f>
        <v>88.7</v>
      </c>
      <c r="D71" s="218">
        <f t="shared" si="51"/>
        <v>68.900000000000006</v>
      </c>
      <c r="E71" s="218">
        <f t="shared" si="51"/>
        <v>85.4</v>
      </c>
      <c r="F71" s="218">
        <f t="shared" si="51"/>
        <v>86.5</v>
      </c>
      <c r="G71" s="218">
        <f t="shared" si="51"/>
        <v>84.3</v>
      </c>
      <c r="H71" s="218">
        <f t="shared" si="51"/>
        <v>80.900000000000006</v>
      </c>
      <c r="I71" s="218">
        <f>+Q32</f>
        <v>80.900000000000006</v>
      </c>
      <c r="J71" s="218">
        <f>+S32</f>
        <v>86.3</v>
      </c>
      <c r="K71" s="218">
        <f>SUM(C71:J71)</f>
        <v>661.9</v>
      </c>
      <c r="L71" s="218">
        <v>76.502562999999995</v>
      </c>
      <c r="M71" s="218">
        <v>76.120188999999996</v>
      </c>
      <c r="N71" s="218">
        <v>77.203514999999996</v>
      </c>
      <c r="O71" s="218">
        <v>82.464067</v>
      </c>
      <c r="P71" s="218">
        <v>75.390854000000004</v>
      </c>
      <c r="Q71" s="218">
        <v>76.334691000000007</v>
      </c>
      <c r="R71" s="218">
        <v>78.974356</v>
      </c>
      <c r="S71" s="218">
        <v>78.155282999999997</v>
      </c>
      <c r="T71" s="139">
        <f>SUM(L71:S71)</f>
        <v>621.14551800000004</v>
      </c>
      <c r="U71" s="139">
        <f t="shared" si="24"/>
        <v>40.754481999999939</v>
      </c>
      <c r="V71" s="139">
        <f t="shared" si="37"/>
        <v>106.56118104678973</v>
      </c>
      <c r="W71" s="303"/>
      <c r="X71" s="304"/>
    </row>
    <row r="72" spans="2:24" ht="18" customHeight="1">
      <c r="B72" s="175" t="s">
        <v>67</v>
      </c>
      <c r="C72" s="47">
        <f>+C33</f>
        <v>0</v>
      </c>
      <c r="D72" s="47">
        <f>+K33</f>
        <v>0</v>
      </c>
      <c r="E72" s="47">
        <f>+K33</f>
        <v>0</v>
      </c>
      <c r="F72" s="47">
        <f>+K33</f>
        <v>0</v>
      </c>
      <c r="G72" s="47">
        <f>+K33</f>
        <v>0</v>
      </c>
      <c r="H72" s="47">
        <f>+L33</f>
        <v>0</v>
      </c>
      <c r="I72" s="47">
        <f>+L33</f>
        <v>0</v>
      </c>
      <c r="J72" s="47">
        <f>+M33</f>
        <v>0</v>
      </c>
      <c r="K72" s="47">
        <f>SUM(C72:J72)</f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f>SUM(L72:S72)</f>
        <v>0</v>
      </c>
      <c r="U72" s="47">
        <f t="shared" si="24"/>
        <v>0</v>
      </c>
      <c r="V72" s="47">
        <v>0</v>
      </c>
      <c r="W72" s="303"/>
      <c r="X72" s="304"/>
    </row>
    <row r="73" spans="2:24" ht="18" customHeight="1">
      <c r="B73" s="293" t="s">
        <v>137</v>
      </c>
      <c r="C73" s="225">
        <f t="shared" ref="C73:T73" si="52">+C47</f>
        <v>2406.3000000000002</v>
      </c>
      <c r="D73" s="225">
        <f t="shared" si="52"/>
        <v>2341.2000000000003</v>
      </c>
      <c r="E73" s="225">
        <f t="shared" si="52"/>
        <v>2385.4000000000005</v>
      </c>
      <c r="F73" s="225">
        <f t="shared" si="52"/>
        <v>2426.1</v>
      </c>
      <c r="G73" s="225">
        <f t="shared" si="52"/>
        <v>2935.2000000000007</v>
      </c>
      <c r="H73" s="225">
        <f t="shared" si="52"/>
        <v>2740.9</v>
      </c>
      <c r="I73" s="225">
        <f t="shared" si="52"/>
        <v>2740.9</v>
      </c>
      <c r="J73" s="225">
        <f t="shared" si="52"/>
        <v>3555.5</v>
      </c>
      <c r="K73" s="225">
        <f t="shared" si="52"/>
        <v>21534.100000000002</v>
      </c>
      <c r="L73" s="225">
        <f t="shared" si="52"/>
        <v>2758.3552730000001</v>
      </c>
      <c r="M73" s="225">
        <f t="shared" si="52"/>
        <v>2940.7165210000007</v>
      </c>
      <c r="N73" s="225">
        <f t="shared" si="52"/>
        <v>2689.8495440000002</v>
      </c>
      <c r="O73" s="225">
        <f t="shared" si="52"/>
        <v>2755.8580678505805</v>
      </c>
      <c r="P73" s="225">
        <f t="shared" si="52"/>
        <v>2871.8363558434662</v>
      </c>
      <c r="Q73" s="225">
        <f t="shared" si="52"/>
        <v>2145.0113537158018</v>
      </c>
      <c r="R73" s="225">
        <f t="shared" si="52"/>
        <v>2585.4683220330053</v>
      </c>
      <c r="S73" s="225">
        <f t="shared" si="52"/>
        <v>2452.4103021839537</v>
      </c>
      <c r="T73" s="225">
        <f t="shared" si="52"/>
        <v>21199.505739626809</v>
      </c>
      <c r="U73" s="225">
        <f t="shared" si="24"/>
        <v>334.59426037319281</v>
      </c>
      <c r="V73" s="225">
        <f>+K73/T73*100</f>
        <v>101.578311610104</v>
      </c>
      <c r="W73" s="303"/>
      <c r="X73" s="304"/>
    </row>
    <row r="74" spans="2:24" ht="18" customHeight="1">
      <c r="B74" s="294" t="s">
        <v>186</v>
      </c>
      <c r="C74" s="307">
        <v>0</v>
      </c>
      <c r="D74" s="307">
        <v>0</v>
      </c>
      <c r="E74" s="307">
        <v>0.4</v>
      </c>
      <c r="F74" s="307">
        <v>0</v>
      </c>
      <c r="G74" s="307">
        <v>1</v>
      </c>
      <c r="H74" s="307">
        <v>0</v>
      </c>
      <c r="I74" s="308">
        <v>0</v>
      </c>
      <c r="J74" s="308">
        <v>0</v>
      </c>
      <c r="K74" s="47">
        <f>SUM(C74:J74)</f>
        <v>1.4</v>
      </c>
      <c r="L74" s="307">
        <v>0</v>
      </c>
      <c r="M74" s="307">
        <v>0</v>
      </c>
      <c r="N74" s="307">
        <v>0</v>
      </c>
      <c r="O74" s="307">
        <v>0</v>
      </c>
      <c r="P74" s="307">
        <v>0</v>
      </c>
      <c r="Q74" s="307">
        <v>0</v>
      </c>
      <c r="R74" s="307">
        <v>0</v>
      </c>
      <c r="S74" s="307">
        <v>0</v>
      </c>
      <c r="T74" s="253">
        <f>SUM(L74:S74)</f>
        <v>0</v>
      </c>
      <c r="U74" s="253">
        <f t="shared" si="24"/>
        <v>1.4</v>
      </c>
      <c r="V74" s="309">
        <v>0</v>
      </c>
      <c r="W74" s="303"/>
      <c r="X74" s="304"/>
    </row>
    <row r="75" spans="2:24" ht="18" customHeight="1">
      <c r="B75" s="310"/>
      <c r="C75" s="311">
        <f>+C74+C73</f>
        <v>2406.3000000000002</v>
      </c>
      <c r="D75" s="311">
        <f t="shared" ref="D75:S75" si="53">+D74+D73</f>
        <v>2341.2000000000003</v>
      </c>
      <c r="E75" s="311">
        <f t="shared" si="53"/>
        <v>2385.8000000000006</v>
      </c>
      <c r="F75" s="311">
        <f t="shared" si="53"/>
        <v>2426.1</v>
      </c>
      <c r="G75" s="311">
        <f t="shared" si="53"/>
        <v>2936.2000000000007</v>
      </c>
      <c r="H75" s="311">
        <f t="shared" si="53"/>
        <v>2740.9</v>
      </c>
      <c r="I75" s="311">
        <f t="shared" si="53"/>
        <v>2740.9</v>
      </c>
      <c r="J75" s="311">
        <f t="shared" si="53"/>
        <v>3555.5</v>
      </c>
      <c r="K75" s="311">
        <f>+K74+K73</f>
        <v>21535.500000000004</v>
      </c>
      <c r="L75" s="311">
        <f t="shared" si="53"/>
        <v>2758.3552730000001</v>
      </c>
      <c r="M75" s="311">
        <f t="shared" si="53"/>
        <v>2940.7165210000007</v>
      </c>
      <c r="N75" s="311">
        <f t="shared" si="53"/>
        <v>2689.8495440000002</v>
      </c>
      <c r="O75" s="311">
        <f t="shared" si="53"/>
        <v>2755.8580678505805</v>
      </c>
      <c r="P75" s="311">
        <f t="shared" si="53"/>
        <v>2871.8363558434662</v>
      </c>
      <c r="Q75" s="311">
        <f t="shared" si="53"/>
        <v>2145.0113537158018</v>
      </c>
      <c r="R75" s="311">
        <f t="shared" si="53"/>
        <v>2585.4683220330053</v>
      </c>
      <c r="S75" s="311">
        <f t="shared" si="53"/>
        <v>2452.4103021839537</v>
      </c>
      <c r="T75" s="311">
        <f>SUM(L75:S75)</f>
        <v>21199.505739626809</v>
      </c>
      <c r="U75" s="225">
        <f t="shared" si="24"/>
        <v>335.99426037319427</v>
      </c>
      <c r="V75" s="225">
        <f>+K75/T75*100</f>
        <v>101.58491553765398</v>
      </c>
      <c r="W75" s="303"/>
      <c r="X75" s="304"/>
    </row>
    <row r="76" spans="2:24">
      <c r="B76" s="71" t="s">
        <v>187</v>
      </c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W76" s="303"/>
    </row>
    <row r="77" spans="2:24">
      <c r="B77" s="77" t="s">
        <v>79</v>
      </c>
      <c r="L77" s="277"/>
      <c r="M77" s="277"/>
      <c r="N77" s="277"/>
      <c r="O77" s="277"/>
      <c r="P77" s="277"/>
      <c r="Q77" s="277"/>
      <c r="R77" s="277"/>
      <c r="S77" s="277"/>
      <c r="T77" s="277"/>
      <c r="U77" s="277"/>
    </row>
    <row r="78" spans="2:24">
      <c r="B78" s="80" t="s">
        <v>170</v>
      </c>
      <c r="K78" s="45"/>
      <c r="L78" s="299"/>
      <c r="M78" s="299"/>
      <c r="N78" s="299"/>
      <c r="O78" s="299"/>
      <c r="P78" s="299"/>
      <c r="Q78" s="299"/>
      <c r="R78" s="299"/>
      <c r="S78" s="299"/>
      <c r="T78" s="299"/>
      <c r="U78" s="277"/>
    </row>
    <row r="79" spans="2:24">
      <c r="B79" s="85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85"/>
      <c r="V79" s="85"/>
    </row>
    <row r="80" spans="2:24">
      <c r="B80" s="85"/>
      <c r="K80" s="97"/>
      <c r="L80" s="73"/>
      <c r="M80" s="73"/>
      <c r="N80" s="73"/>
      <c r="O80" s="73"/>
      <c r="P80" s="73"/>
      <c r="Q80" s="73"/>
      <c r="R80" s="73"/>
      <c r="S80" s="73"/>
      <c r="T80" s="85"/>
      <c r="U80" s="85"/>
      <c r="V80" s="85"/>
    </row>
    <row r="81" spans="2:22">
      <c r="B81" s="85"/>
      <c r="C81" s="85"/>
      <c r="D81" s="85"/>
      <c r="E81" s="85"/>
      <c r="F81" s="85"/>
      <c r="G81" s="85"/>
      <c r="H81" s="85"/>
      <c r="I81" s="85"/>
      <c r="J81" s="85"/>
      <c r="K81" s="97"/>
      <c r="L81" s="98"/>
      <c r="M81" s="98"/>
      <c r="N81" s="98"/>
      <c r="O81" s="98"/>
      <c r="P81" s="98"/>
      <c r="Q81" s="98"/>
      <c r="R81" s="98"/>
      <c r="S81" s="98"/>
      <c r="T81" s="85"/>
      <c r="U81" s="85"/>
      <c r="V81" s="85"/>
    </row>
    <row r="82" spans="2:22">
      <c r="B82" s="85"/>
      <c r="C82" s="85"/>
      <c r="D82" s="85"/>
      <c r="E82" s="85"/>
      <c r="F82" s="85"/>
      <c r="G82" s="85"/>
      <c r="H82" s="85"/>
      <c r="I82" s="85"/>
      <c r="J82" s="85"/>
      <c r="K82" s="97"/>
      <c r="L82" s="98"/>
      <c r="M82" s="98"/>
      <c r="N82" s="98"/>
      <c r="O82" s="98"/>
      <c r="P82" s="98"/>
      <c r="Q82" s="98"/>
      <c r="R82" s="98"/>
      <c r="S82" s="98"/>
      <c r="T82" s="85"/>
      <c r="U82" s="85"/>
      <c r="V82" s="85"/>
    </row>
    <row r="83" spans="2:22">
      <c r="B83" s="85"/>
      <c r="C83" s="85"/>
      <c r="D83" s="85"/>
      <c r="E83" s="85"/>
      <c r="F83" s="85"/>
      <c r="G83" s="85"/>
      <c r="H83" s="85"/>
      <c r="I83" s="85"/>
      <c r="J83" s="85"/>
      <c r="K83" s="97"/>
      <c r="L83" s="98"/>
      <c r="M83" s="98"/>
      <c r="N83" s="98"/>
      <c r="O83" s="98"/>
      <c r="P83" s="98"/>
      <c r="Q83" s="98"/>
      <c r="R83" s="98"/>
      <c r="S83" s="98"/>
      <c r="T83" s="85"/>
      <c r="U83" s="85"/>
      <c r="V83" s="85"/>
    </row>
    <row r="84" spans="2:22">
      <c r="B84" s="85"/>
      <c r="C84" s="85"/>
      <c r="D84" s="85"/>
      <c r="E84" s="85"/>
      <c r="F84" s="85"/>
      <c r="G84" s="85"/>
      <c r="H84" s="85"/>
      <c r="I84" s="85"/>
      <c r="J84" s="85"/>
      <c r="K84" s="97"/>
      <c r="L84" s="98"/>
      <c r="M84" s="98"/>
      <c r="N84" s="98"/>
      <c r="O84" s="98"/>
      <c r="P84" s="98"/>
      <c r="Q84" s="98"/>
      <c r="R84" s="98"/>
      <c r="S84" s="98"/>
      <c r="T84" s="85"/>
      <c r="U84" s="85"/>
      <c r="V84" s="85"/>
    </row>
    <row r="85" spans="2:22">
      <c r="B85" s="85"/>
      <c r="C85" s="85"/>
      <c r="D85" s="85"/>
      <c r="E85" s="85"/>
      <c r="F85" s="85"/>
      <c r="G85" s="85"/>
      <c r="H85" s="85"/>
      <c r="I85" s="85"/>
      <c r="J85" s="85"/>
      <c r="K85" s="97"/>
      <c r="L85" s="98"/>
      <c r="M85" s="98"/>
      <c r="N85" s="98"/>
      <c r="O85" s="98"/>
      <c r="P85" s="98"/>
      <c r="Q85" s="98"/>
      <c r="R85" s="98"/>
      <c r="S85" s="98"/>
      <c r="T85" s="85"/>
      <c r="U85" s="85"/>
      <c r="V85" s="85"/>
    </row>
    <row r="86" spans="2:2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98"/>
      <c r="M86" s="98"/>
      <c r="N86" s="98"/>
      <c r="O86" s="98"/>
      <c r="P86" s="98"/>
      <c r="Q86" s="98"/>
      <c r="R86" s="98"/>
      <c r="S86" s="98"/>
      <c r="T86" s="85"/>
      <c r="U86" s="85"/>
      <c r="V86" s="85"/>
    </row>
    <row r="87" spans="2:2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98"/>
      <c r="M87" s="98"/>
      <c r="N87" s="98"/>
      <c r="O87" s="98"/>
      <c r="P87" s="98"/>
      <c r="Q87" s="98"/>
      <c r="R87" s="98"/>
      <c r="S87" s="98"/>
      <c r="T87" s="85"/>
      <c r="U87" s="85"/>
      <c r="V87" s="85"/>
    </row>
    <row r="88" spans="2:2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98"/>
      <c r="M88" s="98"/>
      <c r="N88" s="98"/>
      <c r="O88" s="98"/>
      <c r="P88" s="98"/>
      <c r="Q88" s="98"/>
      <c r="R88" s="98"/>
      <c r="S88" s="98"/>
      <c r="T88" s="85"/>
      <c r="U88" s="85"/>
      <c r="V88" s="85"/>
    </row>
    <row r="89" spans="2:2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98"/>
      <c r="M89" s="98"/>
      <c r="N89" s="98"/>
      <c r="O89" s="98"/>
      <c r="P89" s="98"/>
      <c r="Q89" s="98"/>
      <c r="R89" s="98"/>
      <c r="S89" s="98"/>
      <c r="T89" s="85"/>
      <c r="U89" s="85"/>
      <c r="V89" s="85"/>
    </row>
    <row r="90" spans="2:2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98"/>
      <c r="M90" s="98"/>
      <c r="N90" s="98"/>
      <c r="O90" s="98"/>
      <c r="P90" s="98"/>
      <c r="Q90" s="98"/>
      <c r="R90" s="98"/>
      <c r="S90" s="98"/>
      <c r="T90" s="85"/>
      <c r="U90" s="85"/>
      <c r="V90" s="85"/>
    </row>
    <row r="91" spans="2:2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98"/>
      <c r="M91" s="98"/>
      <c r="N91" s="98"/>
      <c r="O91" s="98"/>
      <c r="P91" s="98"/>
      <c r="Q91" s="98"/>
      <c r="R91" s="98"/>
      <c r="S91" s="98"/>
      <c r="T91" s="85"/>
      <c r="U91" s="85"/>
      <c r="V91" s="85"/>
    </row>
    <row r="92" spans="2:2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98"/>
      <c r="M92" s="98"/>
      <c r="N92" s="98"/>
      <c r="O92" s="98"/>
      <c r="P92" s="98"/>
      <c r="Q92" s="98"/>
      <c r="R92" s="98"/>
      <c r="S92" s="98"/>
      <c r="T92" s="85"/>
      <c r="U92" s="85"/>
      <c r="V92" s="85"/>
    </row>
    <row r="93" spans="2:2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98"/>
      <c r="M93" s="98"/>
      <c r="N93" s="98"/>
      <c r="O93" s="98"/>
      <c r="P93" s="98"/>
      <c r="Q93" s="98"/>
      <c r="R93" s="98"/>
      <c r="S93" s="98"/>
      <c r="T93" s="85"/>
      <c r="U93" s="85"/>
      <c r="V93" s="85"/>
    </row>
    <row r="94" spans="2:2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98"/>
      <c r="M94" s="98"/>
      <c r="N94" s="98"/>
      <c r="O94" s="98"/>
      <c r="P94" s="98"/>
      <c r="Q94" s="98"/>
      <c r="R94" s="98"/>
      <c r="S94" s="98"/>
      <c r="T94" s="85"/>
      <c r="U94" s="85"/>
      <c r="V94" s="85"/>
    </row>
    <row r="95" spans="2:2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98"/>
      <c r="M95" s="98"/>
      <c r="N95" s="98"/>
      <c r="O95" s="98"/>
      <c r="P95" s="98"/>
      <c r="Q95" s="98"/>
      <c r="R95" s="98"/>
      <c r="S95" s="98"/>
      <c r="T95" s="85"/>
      <c r="U95" s="85"/>
      <c r="V95" s="85"/>
    </row>
    <row r="96" spans="2:2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98"/>
      <c r="M96" s="98"/>
      <c r="N96" s="98"/>
      <c r="O96" s="98"/>
      <c r="P96" s="98"/>
      <c r="Q96" s="98"/>
      <c r="R96" s="98"/>
      <c r="S96" s="98"/>
      <c r="T96" s="85"/>
      <c r="U96" s="85"/>
      <c r="V96" s="85"/>
    </row>
    <row r="97" spans="2:2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98"/>
      <c r="M97" s="98"/>
      <c r="N97" s="98"/>
      <c r="O97" s="98"/>
      <c r="P97" s="98"/>
      <c r="Q97" s="98"/>
      <c r="R97" s="98"/>
      <c r="S97" s="98"/>
      <c r="T97" s="85"/>
      <c r="U97" s="85"/>
      <c r="V97" s="85"/>
    </row>
    <row r="98" spans="2:2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98"/>
      <c r="M98" s="98"/>
      <c r="N98" s="98"/>
      <c r="O98" s="98"/>
      <c r="P98" s="98"/>
      <c r="Q98" s="98"/>
      <c r="R98" s="98"/>
      <c r="S98" s="98"/>
      <c r="T98" s="85"/>
      <c r="U98" s="85"/>
      <c r="V98" s="85"/>
    </row>
    <row r="99" spans="2:2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98"/>
      <c r="M99" s="98"/>
      <c r="N99" s="98"/>
      <c r="O99" s="98"/>
      <c r="P99" s="98"/>
      <c r="Q99" s="98"/>
      <c r="R99" s="98"/>
      <c r="S99" s="98"/>
      <c r="T99" s="85"/>
      <c r="U99" s="85"/>
      <c r="V99" s="85"/>
    </row>
    <row r="100" spans="2:2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98"/>
      <c r="M100" s="98"/>
      <c r="N100" s="98"/>
      <c r="O100" s="98"/>
      <c r="P100" s="98"/>
      <c r="Q100" s="98"/>
      <c r="R100" s="98"/>
      <c r="S100" s="98"/>
      <c r="T100" s="85"/>
      <c r="U100" s="85"/>
      <c r="V100" s="85"/>
    </row>
    <row r="101" spans="2:2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98"/>
      <c r="M101" s="98"/>
      <c r="N101" s="98"/>
      <c r="O101" s="98"/>
      <c r="P101" s="98"/>
      <c r="Q101" s="98"/>
      <c r="R101" s="98"/>
      <c r="S101" s="98"/>
      <c r="T101" s="85"/>
      <c r="U101" s="85"/>
      <c r="V101" s="85"/>
    </row>
    <row r="102" spans="2:2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98"/>
      <c r="M102" s="98"/>
      <c r="N102" s="98"/>
      <c r="O102" s="98"/>
      <c r="P102" s="98"/>
      <c r="Q102" s="98"/>
      <c r="R102" s="98"/>
      <c r="S102" s="98"/>
      <c r="T102" s="85"/>
      <c r="U102" s="85"/>
      <c r="V102" s="85"/>
    </row>
    <row r="103" spans="2:2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98"/>
      <c r="M103" s="98"/>
      <c r="N103" s="98"/>
      <c r="O103" s="98"/>
      <c r="P103" s="98"/>
      <c r="Q103" s="98"/>
      <c r="R103" s="98"/>
      <c r="S103" s="98"/>
      <c r="T103" s="85"/>
      <c r="U103" s="85"/>
      <c r="V103" s="85"/>
    </row>
    <row r="104" spans="2:2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98"/>
      <c r="M104" s="98"/>
      <c r="N104" s="98"/>
      <c r="O104" s="98"/>
      <c r="P104" s="98"/>
      <c r="Q104" s="98"/>
      <c r="R104" s="98"/>
      <c r="S104" s="98"/>
      <c r="T104" s="85"/>
      <c r="U104" s="85"/>
      <c r="V104" s="85"/>
    </row>
    <row r="105" spans="2:2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98"/>
      <c r="M105" s="98"/>
      <c r="N105" s="98"/>
      <c r="O105" s="98"/>
      <c r="P105" s="98"/>
      <c r="Q105" s="98"/>
      <c r="R105" s="98"/>
      <c r="S105" s="98"/>
      <c r="T105" s="85"/>
      <c r="U105" s="85"/>
      <c r="V105" s="85"/>
    </row>
    <row r="106" spans="2:2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98"/>
      <c r="M106" s="98"/>
      <c r="N106" s="98"/>
      <c r="O106" s="98"/>
      <c r="P106" s="98"/>
      <c r="Q106" s="98"/>
      <c r="R106" s="98"/>
      <c r="S106" s="98"/>
      <c r="T106" s="85"/>
      <c r="U106" s="85"/>
      <c r="V106" s="85"/>
    </row>
    <row r="107" spans="2:2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98"/>
      <c r="M107" s="98"/>
      <c r="N107" s="98"/>
      <c r="O107" s="98"/>
      <c r="P107" s="98"/>
      <c r="Q107" s="98"/>
      <c r="R107" s="98"/>
      <c r="S107" s="98"/>
      <c r="T107" s="85"/>
      <c r="U107" s="85"/>
      <c r="V107" s="85"/>
    </row>
    <row r="108" spans="2:2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98"/>
      <c r="M108" s="98"/>
      <c r="N108" s="98"/>
      <c r="O108" s="98"/>
      <c r="P108" s="98"/>
      <c r="Q108" s="98"/>
      <c r="R108" s="98"/>
      <c r="S108" s="98"/>
      <c r="T108" s="85"/>
      <c r="U108" s="85"/>
      <c r="V108" s="85"/>
    </row>
    <row r="109" spans="2:2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98"/>
      <c r="M109" s="98"/>
      <c r="N109" s="98"/>
      <c r="O109" s="98"/>
      <c r="P109" s="98"/>
      <c r="Q109" s="98"/>
      <c r="R109" s="98"/>
      <c r="S109" s="98"/>
      <c r="T109" s="85"/>
      <c r="U109" s="85"/>
      <c r="V109" s="85"/>
    </row>
    <row r="110" spans="2:2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98"/>
      <c r="M110" s="98"/>
      <c r="N110" s="98"/>
      <c r="O110" s="98"/>
      <c r="P110" s="98"/>
      <c r="Q110" s="98"/>
      <c r="R110" s="98"/>
      <c r="S110" s="98"/>
      <c r="T110" s="85"/>
      <c r="U110" s="85"/>
      <c r="V110" s="85"/>
    </row>
    <row r="111" spans="2:2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98"/>
      <c r="M111" s="98"/>
      <c r="N111" s="98"/>
      <c r="O111" s="98"/>
      <c r="P111" s="98"/>
      <c r="Q111" s="98"/>
      <c r="R111" s="98"/>
      <c r="S111" s="98"/>
      <c r="T111" s="85"/>
      <c r="U111" s="85"/>
      <c r="V111" s="85"/>
    </row>
    <row r="112" spans="2:2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98"/>
      <c r="M112" s="98"/>
      <c r="N112" s="98"/>
      <c r="O112" s="98"/>
      <c r="P112" s="98"/>
      <c r="Q112" s="98"/>
      <c r="R112" s="98"/>
      <c r="S112" s="98"/>
      <c r="T112" s="85"/>
      <c r="U112" s="85"/>
      <c r="V112" s="85"/>
    </row>
    <row r="113" spans="2:2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98"/>
      <c r="M113" s="98"/>
      <c r="N113" s="98"/>
      <c r="O113" s="98"/>
      <c r="P113" s="98"/>
      <c r="Q113" s="98"/>
      <c r="R113" s="98"/>
      <c r="S113" s="98"/>
      <c r="T113" s="85"/>
      <c r="U113" s="85"/>
      <c r="V113" s="85"/>
    </row>
    <row r="114" spans="2:2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98"/>
      <c r="M114" s="98"/>
      <c r="N114" s="98"/>
      <c r="O114" s="98"/>
      <c r="P114" s="98"/>
      <c r="Q114" s="98"/>
      <c r="R114" s="98"/>
      <c r="S114" s="98"/>
      <c r="T114" s="85"/>
      <c r="U114" s="85"/>
      <c r="V114" s="85"/>
    </row>
    <row r="115" spans="2:2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98"/>
      <c r="M115" s="98"/>
      <c r="N115" s="98"/>
      <c r="O115" s="98"/>
      <c r="P115" s="98"/>
      <c r="Q115" s="98"/>
      <c r="R115" s="98"/>
      <c r="S115" s="98"/>
      <c r="T115" s="85"/>
      <c r="U115" s="85"/>
      <c r="V115" s="85"/>
    </row>
    <row r="116" spans="2:2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98"/>
      <c r="M116" s="98"/>
      <c r="N116" s="98"/>
      <c r="O116" s="98"/>
      <c r="P116" s="98"/>
      <c r="Q116" s="98"/>
      <c r="R116" s="98"/>
      <c r="S116" s="98"/>
      <c r="T116" s="85"/>
      <c r="U116" s="85"/>
      <c r="V116" s="85"/>
    </row>
    <row r="117" spans="2:2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98"/>
      <c r="M117" s="98"/>
      <c r="N117" s="98"/>
      <c r="O117" s="98"/>
      <c r="P117" s="98"/>
      <c r="Q117" s="98"/>
      <c r="R117" s="98"/>
      <c r="S117" s="98"/>
      <c r="T117" s="85"/>
      <c r="U117" s="85"/>
      <c r="V117" s="85"/>
    </row>
    <row r="118" spans="2:2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98"/>
      <c r="M118" s="98"/>
      <c r="N118" s="98"/>
      <c r="O118" s="98"/>
      <c r="P118" s="98"/>
      <c r="Q118" s="98"/>
      <c r="R118" s="98"/>
      <c r="S118" s="98"/>
      <c r="T118" s="85"/>
      <c r="U118" s="85"/>
      <c r="V118" s="85"/>
    </row>
    <row r="119" spans="2:2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98"/>
      <c r="M119" s="98"/>
      <c r="N119" s="98"/>
      <c r="O119" s="98"/>
      <c r="P119" s="98"/>
      <c r="Q119" s="98"/>
      <c r="R119" s="98"/>
      <c r="S119" s="98"/>
      <c r="T119" s="85"/>
      <c r="U119" s="85"/>
      <c r="V119" s="85"/>
    </row>
    <row r="120" spans="2:2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98"/>
      <c r="M120" s="98"/>
      <c r="N120" s="98"/>
      <c r="O120" s="98"/>
      <c r="P120" s="98"/>
      <c r="Q120" s="98"/>
      <c r="R120" s="98"/>
      <c r="S120" s="98"/>
      <c r="T120" s="85"/>
      <c r="U120" s="85"/>
      <c r="V120" s="85"/>
    </row>
    <row r="121" spans="2:2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98"/>
      <c r="M121" s="98"/>
      <c r="N121" s="98"/>
      <c r="O121" s="98"/>
      <c r="P121" s="98"/>
      <c r="Q121" s="98"/>
      <c r="R121" s="98"/>
      <c r="S121" s="98"/>
      <c r="T121" s="85"/>
      <c r="U121" s="85"/>
      <c r="V121" s="85"/>
    </row>
    <row r="122" spans="2:2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98"/>
      <c r="M122" s="98"/>
      <c r="N122" s="98"/>
      <c r="O122" s="98"/>
      <c r="P122" s="98"/>
      <c r="Q122" s="98"/>
      <c r="R122" s="98"/>
      <c r="S122" s="98"/>
      <c r="T122" s="85"/>
      <c r="U122" s="85"/>
      <c r="V122" s="85"/>
    </row>
    <row r="123" spans="2:2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98"/>
      <c r="M123" s="98"/>
      <c r="N123" s="98"/>
      <c r="O123" s="98"/>
      <c r="P123" s="98"/>
      <c r="Q123" s="98"/>
      <c r="R123" s="98"/>
      <c r="S123" s="98"/>
      <c r="T123" s="85"/>
      <c r="U123" s="85"/>
      <c r="V123" s="85"/>
    </row>
    <row r="124" spans="2:2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98"/>
      <c r="M124" s="98"/>
      <c r="N124" s="98"/>
      <c r="O124" s="98"/>
      <c r="P124" s="98"/>
      <c r="Q124" s="98"/>
      <c r="R124" s="98"/>
      <c r="S124" s="98"/>
      <c r="T124" s="85"/>
      <c r="U124" s="85"/>
      <c r="V124" s="85"/>
    </row>
    <row r="125" spans="2:2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98"/>
      <c r="M125" s="98"/>
      <c r="N125" s="98"/>
      <c r="O125" s="98"/>
      <c r="P125" s="98"/>
      <c r="Q125" s="98"/>
      <c r="R125" s="98"/>
      <c r="S125" s="98"/>
      <c r="T125" s="85"/>
      <c r="U125" s="85"/>
      <c r="V125" s="85"/>
    </row>
    <row r="126" spans="2:2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98"/>
      <c r="M126" s="98"/>
      <c r="N126" s="98"/>
      <c r="O126" s="98"/>
      <c r="P126" s="98"/>
      <c r="Q126" s="98"/>
      <c r="R126" s="98"/>
      <c r="S126" s="98"/>
      <c r="T126" s="85"/>
      <c r="U126" s="85"/>
      <c r="V126" s="85"/>
    </row>
    <row r="127" spans="2:2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98"/>
      <c r="M127" s="98"/>
      <c r="N127" s="98"/>
      <c r="O127" s="98"/>
      <c r="P127" s="98"/>
      <c r="Q127" s="98"/>
      <c r="R127" s="98"/>
      <c r="S127" s="98"/>
      <c r="T127" s="85"/>
      <c r="U127" s="85"/>
      <c r="V127" s="85"/>
    </row>
    <row r="128" spans="2:2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98"/>
      <c r="M128" s="98"/>
      <c r="N128" s="98"/>
      <c r="O128" s="98"/>
      <c r="P128" s="98"/>
      <c r="Q128" s="98"/>
      <c r="R128" s="98"/>
      <c r="S128" s="98"/>
      <c r="T128" s="85"/>
      <c r="U128" s="85"/>
      <c r="V128" s="85"/>
    </row>
    <row r="129" spans="2:2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98"/>
      <c r="M129" s="98"/>
      <c r="N129" s="98"/>
      <c r="O129" s="98"/>
      <c r="P129" s="98"/>
      <c r="Q129" s="98"/>
      <c r="R129" s="98"/>
      <c r="S129" s="98"/>
      <c r="T129" s="85"/>
      <c r="U129" s="85"/>
      <c r="V129" s="85"/>
    </row>
    <row r="130" spans="2:2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98"/>
      <c r="M130" s="98"/>
      <c r="N130" s="98"/>
      <c r="O130" s="98"/>
      <c r="P130" s="98"/>
      <c r="Q130" s="98"/>
      <c r="R130" s="98"/>
      <c r="S130" s="98"/>
      <c r="T130" s="85"/>
      <c r="U130" s="85"/>
      <c r="V130" s="85"/>
    </row>
    <row r="131" spans="2:2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98"/>
      <c r="M131" s="98"/>
      <c r="N131" s="98"/>
      <c r="O131" s="98"/>
      <c r="P131" s="98"/>
      <c r="Q131" s="98"/>
      <c r="R131" s="98"/>
      <c r="S131" s="98"/>
      <c r="T131" s="85"/>
      <c r="U131" s="85"/>
      <c r="V131" s="85"/>
    </row>
    <row r="132" spans="2:2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98"/>
      <c r="M132" s="98"/>
      <c r="N132" s="98"/>
      <c r="O132" s="98"/>
      <c r="P132" s="98"/>
      <c r="Q132" s="98"/>
      <c r="R132" s="98"/>
      <c r="S132" s="98"/>
      <c r="T132" s="85"/>
      <c r="U132" s="85"/>
      <c r="V132" s="85"/>
    </row>
    <row r="133" spans="2:2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98"/>
      <c r="M133" s="98"/>
      <c r="N133" s="98"/>
      <c r="O133" s="98"/>
      <c r="P133" s="98"/>
      <c r="Q133" s="98"/>
      <c r="R133" s="98"/>
      <c r="S133" s="98"/>
      <c r="T133" s="85"/>
      <c r="U133" s="85"/>
      <c r="V133" s="85"/>
    </row>
    <row r="134" spans="2:2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98"/>
      <c r="M134" s="98"/>
      <c r="N134" s="98"/>
      <c r="O134" s="98"/>
      <c r="P134" s="98"/>
      <c r="Q134" s="98"/>
      <c r="R134" s="98"/>
      <c r="S134" s="98"/>
      <c r="T134" s="85"/>
      <c r="U134" s="85"/>
      <c r="V134" s="85"/>
    </row>
    <row r="135" spans="2:2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98"/>
      <c r="M135" s="98"/>
      <c r="N135" s="98"/>
      <c r="O135" s="98"/>
      <c r="P135" s="98"/>
      <c r="Q135" s="98"/>
      <c r="R135" s="98"/>
      <c r="S135" s="98"/>
      <c r="T135" s="85"/>
      <c r="U135" s="85"/>
      <c r="V135" s="85"/>
    </row>
    <row r="136" spans="2:2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98"/>
      <c r="M136" s="98"/>
      <c r="N136" s="98"/>
      <c r="O136" s="98"/>
      <c r="P136" s="98"/>
      <c r="Q136" s="98"/>
      <c r="R136" s="98"/>
      <c r="S136" s="98"/>
      <c r="T136" s="85"/>
      <c r="U136" s="85"/>
      <c r="V136" s="85"/>
    </row>
    <row r="137" spans="2:2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98"/>
      <c r="M137" s="98"/>
      <c r="N137" s="98"/>
      <c r="O137" s="98"/>
      <c r="P137" s="98"/>
      <c r="Q137" s="98"/>
      <c r="R137" s="98"/>
      <c r="S137" s="98"/>
      <c r="T137" s="85"/>
      <c r="U137" s="85"/>
      <c r="V137" s="85"/>
    </row>
    <row r="138" spans="2:2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98"/>
      <c r="M138" s="98"/>
      <c r="N138" s="98"/>
      <c r="O138" s="98"/>
      <c r="P138" s="98"/>
      <c r="Q138" s="98"/>
      <c r="R138" s="98"/>
      <c r="S138" s="98"/>
      <c r="T138" s="85"/>
      <c r="U138" s="85"/>
      <c r="V138" s="85"/>
    </row>
    <row r="139" spans="2:2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98"/>
      <c r="M139" s="98"/>
      <c r="N139" s="98"/>
      <c r="O139" s="98"/>
      <c r="P139" s="98"/>
      <c r="Q139" s="98"/>
      <c r="R139" s="98"/>
      <c r="S139" s="98"/>
      <c r="T139" s="85"/>
      <c r="U139" s="85"/>
      <c r="V139" s="85"/>
    </row>
    <row r="140" spans="2:2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98"/>
      <c r="M140" s="98"/>
      <c r="N140" s="98"/>
      <c r="O140" s="98"/>
      <c r="P140" s="98"/>
      <c r="Q140" s="98"/>
      <c r="R140" s="98"/>
      <c r="S140" s="98"/>
      <c r="T140" s="85"/>
      <c r="U140" s="85"/>
      <c r="V140" s="85"/>
    </row>
    <row r="141" spans="2:2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98"/>
      <c r="M141" s="98"/>
      <c r="N141" s="98"/>
      <c r="O141" s="98"/>
      <c r="P141" s="98"/>
      <c r="Q141" s="98"/>
      <c r="R141" s="98"/>
      <c r="S141" s="98"/>
      <c r="T141" s="85"/>
      <c r="U141" s="85"/>
      <c r="V141" s="85"/>
    </row>
    <row r="142" spans="2:2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98"/>
      <c r="M142" s="98"/>
      <c r="N142" s="98"/>
      <c r="O142" s="98"/>
      <c r="P142" s="98"/>
      <c r="Q142" s="98"/>
      <c r="R142" s="98"/>
      <c r="S142" s="98"/>
      <c r="T142" s="85"/>
      <c r="U142" s="85"/>
      <c r="V142" s="85"/>
    </row>
    <row r="143" spans="2:2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98"/>
      <c r="M143" s="98"/>
      <c r="N143" s="98"/>
      <c r="O143" s="98"/>
      <c r="P143" s="98"/>
      <c r="Q143" s="98"/>
      <c r="R143" s="98"/>
      <c r="S143" s="98"/>
      <c r="T143" s="85"/>
      <c r="U143" s="85"/>
      <c r="V143" s="85"/>
    </row>
    <row r="144" spans="2:2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98"/>
      <c r="M144" s="98"/>
      <c r="N144" s="98"/>
      <c r="O144" s="98"/>
      <c r="P144" s="98"/>
      <c r="Q144" s="98"/>
      <c r="R144" s="98"/>
      <c r="S144" s="98"/>
      <c r="T144" s="85"/>
      <c r="U144" s="85"/>
      <c r="V144" s="85"/>
    </row>
    <row r="145" spans="2:2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98"/>
      <c r="M145" s="98"/>
      <c r="N145" s="98"/>
      <c r="O145" s="98"/>
      <c r="P145" s="98"/>
      <c r="Q145" s="98"/>
      <c r="R145" s="98"/>
      <c r="S145" s="98"/>
      <c r="T145" s="85"/>
      <c r="U145" s="85"/>
      <c r="V145" s="85"/>
    </row>
    <row r="146" spans="2:2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98"/>
      <c r="M146" s="98"/>
      <c r="N146" s="98"/>
      <c r="O146" s="98"/>
      <c r="P146" s="98"/>
      <c r="Q146" s="98"/>
      <c r="R146" s="98"/>
      <c r="S146" s="98"/>
      <c r="T146" s="85"/>
      <c r="U146" s="85"/>
      <c r="V146" s="85"/>
    </row>
    <row r="147" spans="2:2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98"/>
      <c r="M147" s="98"/>
      <c r="N147" s="98"/>
      <c r="O147" s="98"/>
      <c r="P147" s="98"/>
      <c r="Q147" s="98"/>
      <c r="R147" s="98"/>
      <c r="S147" s="98"/>
      <c r="T147" s="85"/>
      <c r="U147" s="85"/>
      <c r="V147" s="85"/>
    </row>
    <row r="148" spans="2:2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98"/>
      <c r="M148" s="98"/>
      <c r="N148" s="98"/>
      <c r="O148" s="98"/>
      <c r="P148" s="98"/>
      <c r="Q148" s="98"/>
      <c r="R148" s="98"/>
      <c r="S148" s="98"/>
      <c r="T148" s="85"/>
      <c r="U148" s="85"/>
      <c r="V148" s="85"/>
    </row>
    <row r="149" spans="2:2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98"/>
      <c r="M149" s="98"/>
      <c r="N149" s="98"/>
      <c r="O149" s="98"/>
      <c r="P149" s="98"/>
      <c r="Q149" s="98"/>
      <c r="R149" s="98"/>
      <c r="S149" s="98"/>
      <c r="T149" s="85"/>
      <c r="U149" s="85"/>
      <c r="V149" s="85"/>
    </row>
    <row r="150" spans="2:2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98"/>
      <c r="M150" s="98"/>
      <c r="N150" s="98"/>
      <c r="O150" s="98"/>
      <c r="P150" s="98"/>
      <c r="Q150" s="98"/>
      <c r="R150" s="98"/>
      <c r="S150" s="98"/>
      <c r="T150" s="85"/>
      <c r="U150" s="85"/>
      <c r="V150" s="85"/>
    </row>
    <row r="151" spans="2:2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98"/>
      <c r="M151" s="98"/>
      <c r="N151" s="98"/>
      <c r="O151" s="98"/>
      <c r="P151" s="98"/>
      <c r="Q151" s="98"/>
      <c r="R151" s="98"/>
      <c r="S151" s="98"/>
      <c r="T151" s="85"/>
      <c r="U151" s="85"/>
      <c r="V151" s="85"/>
    </row>
    <row r="152" spans="2:2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98"/>
      <c r="M152" s="98"/>
      <c r="N152" s="98"/>
      <c r="O152" s="98"/>
      <c r="P152" s="98"/>
      <c r="Q152" s="98"/>
      <c r="R152" s="98"/>
      <c r="S152" s="98"/>
      <c r="T152" s="85"/>
      <c r="U152" s="85"/>
      <c r="V152" s="85"/>
    </row>
    <row r="153" spans="2:2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98"/>
      <c r="M153" s="98"/>
      <c r="N153" s="98"/>
      <c r="O153" s="98"/>
      <c r="P153" s="98"/>
      <c r="Q153" s="98"/>
      <c r="R153" s="98"/>
      <c r="S153" s="98"/>
      <c r="T153" s="85"/>
      <c r="U153" s="85"/>
      <c r="V153" s="85"/>
    </row>
    <row r="154" spans="2:2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98"/>
      <c r="M154" s="98"/>
      <c r="N154" s="98"/>
      <c r="O154" s="98"/>
      <c r="P154" s="98"/>
      <c r="Q154" s="98"/>
      <c r="R154" s="98"/>
      <c r="S154" s="98"/>
      <c r="T154" s="85"/>
      <c r="U154" s="85"/>
      <c r="V154" s="85"/>
    </row>
    <row r="155" spans="2:2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98"/>
      <c r="M155" s="98"/>
      <c r="N155" s="98"/>
      <c r="O155" s="98"/>
      <c r="P155" s="98"/>
      <c r="Q155" s="98"/>
      <c r="R155" s="98"/>
      <c r="S155" s="98"/>
      <c r="T155" s="85"/>
      <c r="U155" s="85"/>
      <c r="V155" s="85"/>
    </row>
    <row r="156" spans="2:2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98"/>
      <c r="M156" s="98"/>
      <c r="N156" s="98"/>
      <c r="O156" s="98"/>
      <c r="P156" s="98"/>
      <c r="Q156" s="98"/>
      <c r="R156" s="98"/>
      <c r="S156" s="98"/>
      <c r="T156" s="85"/>
      <c r="U156" s="85"/>
      <c r="V156" s="85"/>
    </row>
    <row r="157" spans="2:2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98"/>
      <c r="M157" s="98"/>
      <c r="N157" s="98"/>
      <c r="O157" s="98"/>
      <c r="P157" s="98"/>
      <c r="Q157" s="98"/>
      <c r="R157" s="98"/>
      <c r="S157" s="98"/>
      <c r="T157" s="85"/>
      <c r="U157" s="85"/>
      <c r="V157" s="85"/>
    </row>
    <row r="158" spans="2:2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98"/>
      <c r="M158" s="98"/>
      <c r="N158" s="98"/>
      <c r="O158" s="98"/>
      <c r="P158" s="98"/>
      <c r="Q158" s="98"/>
      <c r="R158" s="98"/>
      <c r="S158" s="98"/>
      <c r="T158" s="85"/>
      <c r="U158" s="85"/>
      <c r="V158" s="85"/>
    </row>
    <row r="159" spans="2:2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98"/>
      <c r="M159" s="98"/>
      <c r="N159" s="98"/>
      <c r="O159" s="98"/>
      <c r="P159" s="98"/>
      <c r="Q159" s="98"/>
      <c r="R159" s="98"/>
      <c r="S159" s="98"/>
      <c r="T159" s="85"/>
      <c r="U159" s="85"/>
      <c r="V159" s="85"/>
    </row>
    <row r="160" spans="2:2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98"/>
      <c r="M160" s="98"/>
      <c r="N160" s="98"/>
      <c r="O160" s="98"/>
      <c r="P160" s="98"/>
      <c r="Q160" s="98"/>
      <c r="R160" s="98"/>
      <c r="S160" s="98"/>
      <c r="T160" s="85"/>
      <c r="U160" s="85"/>
      <c r="V160" s="85"/>
    </row>
    <row r="161" spans="2:2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98"/>
      <c r="M161" s="98"/>
      <c r="N161" s="98"/>
      <c r="O161" s="98"/>
      <c r="P161" s="98"/>
      <c r="Q161" s="98"/>
      <c r="R161" s="98"/>
      <c r="S161" s="98"/>
      <c r="T161" s="85"/>
      <c r="U161" s="85"/>
      <c r="V161" s="85"/>
    </row>
    <row r="162" spans="2:2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98"/>
      <c r="M162" s="98"/>
      <c r="N162" s="98"/>
      <c r="O162" s="98"/>
      <c r="P162" s="98"/>
      <c r="Q162" s="98"/>
      <c r="R162" s="98"/>
      <c r="S162" s="98"/>
      <c r="T162" s="85"/>
      <c r="U162" s="85"/>
      <c r="V162" s="85"/>
    </row>
    <row r="163" spans="2:2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98"/>
      <c r="M163" s="98"/>
      <c r="N163" s="98"/>
      <c r="O163" s="98"/>
      <c r="P163" s="98"/>
      <c r="Q163" s="98"/>
      <c r="R163" s="98"/>
      <c r="S163" s="98"/>
      <c r="T163" s="85"/>
      <c r="U163" s="85"/>
      <c r="V163" s="85"/>
    </row>
    <row r="164" spans="2:2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98"/>
      <c r="M164" s="98"/>
      <c r="N164" s="98"/>
      <c r="O164" s="98"/>
      <c r="P164" s="98"/>
      <c r="Q164" s="98"/>
      <c r="R164" s="98"/>
      <c r="S164" s="98"/>
      <c r="T164" s="85"/>
      <c r="U164" s="85"/>
      <c r="V164" s="85"/>
    </row>
    <row r="165" spans="2:2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98"/>
      <c r="M165" s="98"/>
      <c r="N165" s="98"/>
      <c r="O165" s="98"/>
      <c r="P165" s="98"/>
      <c r="Q165" s="98"/>
      <c r="R165" s="98"/>
      <c r="S165" s="98"/>
      <c r="T165" s="85"/>
      <c r="U165" s="85"/>
      <c r="V165" s="85"/>
    </row>
    <row r="166" spans="2:2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98"/>
      <c r="M166" s="98"/>
      <c r="N166" s="98"/>
      <c r="O166" s="98"/>
      <c r="P166" s="98"/>
      <c r="Q166" s="98"/>
      <c r="R166" s="98"/>
      <c r="S166" s="98"/>
      <c r="T166" s="85"/>
      <c r="U166" s="85"/>
      <c r="V166" s="85"/>
    </row>
    <row r="167" spans="2:2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98"/>
      <c r="M167" s="98"/>
      <c r="N167" s="98"/>
      <c r="O167" s="98"/>
      <c r="P167" s="98"/>
      <c r="Q167" s="98"/>
      <c r="R167" s="98"/>
      <c r="S167" s="98"/>
      <c r="T167" s="85"/>
      <c r="U167" s="85"/>
      <c r="V167" s="85"/>
    </row>
    <row r="168" spans="2:2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98"/>
      <c r="M168" s="98"/>
      <c r="N168" s="98"/>
      <c r="O168" s="98"/>
      <c r="P168" s="98"/>
      <c r="Q168" s="98"/>
      <c r="R168" s="98"/>
      <c r="S168" s="98"/>
      <c r="T168" s="85"/>
      <c r="U168" s="85"/>
      <c r="V168" s="85"/>
    </row>
    <row r="169" spans="2:2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98"/>
      <c r="M169" s="98"/>
      <c r="N169" s="98"/>
      <c r="O169" s="98"/>
      <c r="P169" s="98"/>
      <c r="Q169" s="98"/>
      <c r="R169" s="98"/>
      <c r="S169" s="98"/>
      <c r="T169" s="85"/>
      <c r="U169" s="85"/>
      <c r="V169" s="85"/>
    </row>
    <row r="170" spans="2:2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98"/>
      <c r="M170" s="98"/>
      <c r="N170" s="98"/>
      <c r="O170" s="98"/>
      <c r="P170" s="98"/>
      <c r="Q170" s="98"/>
      <c r="R170" s="98"/>
      <c r="S170" s="98"/>
      <c r="T170" s="85"/>
      <c r="U170" s="85"/>
      <c r="V170" s="85"/>
    </row>
    <row r="171" spans="2:2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98"/>
      <c r="M171" s="98"/>
      <c r="N171" s="98"/>
      <c r="O171" s="98"/>
      <c r="P171" s="98"/>
      <c r="Q171" s="98"/>
      <c r="R171" s="98"/>
      <c r="S171" s="98"/>
      <c r="T171" s="85"/>
      <c r="U171" s="85"/>
      <c r="V171" s="85"/>
    </row>
    <row r="172" spans="2:2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98"/>
      <c r="M172" s="98"/>
      <c r="N172" s="98"/>
      <c r="O172" s="98"/>
      <c r="P172" s="98"/>
      <c r="Q172" s="98"/>
      <c r="R172" s="98"/>
      <c r="S172" s="98"/>
      <c r="T172" s="85"/>
      <c r="U172" s="85"/>
      <c r="V172" s="85"/>
    </row>
    <row r="173" spans="2:2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98"/>
      <c r="M173" s="98"/>
      <c r="N173" s="98"/>
      <c r="O173" s="98"/>
      <c r="P173" s="98"/>
      <c r="Q173" s="98"/>
      <c r="R173" s="98"/>
      <c r="S173" s="98"/>
      <c r="T173" s="85"/>
      <c r="U173" s="85"/>
      <c r="V173" s="85"/>
    </row>
    <row r="174" spans="2:2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98"/>
      <c r="M174" s="98"/>
      <c r="N174" s="98"/>
      <c r="O174" s="98"/>
      <c r="P174" s="98"/>
      <c r="Q174" s="98"/>
      <c r="R174" s="98"/>
      <c r="S174" s="98"/>
      <c r="T174" s="85"/>
      <c r="U174" s="85"/>
      <c r="V174" s="85"/>
    </row>
    <row r="175" spans="2:2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98"/>
      <c r="M175" s="98"/>
      <c r="N175" s="98"/>
      <c r="O175" s="98"/>
      <c r="P175" s="98"/>
      <c r="Q175" s="98"/>
      <c r="R175" s="98"/>
      <c r="S175" s="98"/>
      <c r="T175" s="85"/>
      <c r="U175" s="85"/>
      <c r="V175" s="85"/>
    </row>
    <row r="176" spans="2:2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98"/>
      <c r="M176" s="98"/>
      <c r="N176" s="98"/>
      <c r="O176" s="98"/>
      <c r="P176" s="98"/>
      <c r="Q176" s="98"/>
      <c r="R176" s="98"/>
      <c r="S176" s="98"/>
      <c r="T176" s="85"/>
      <c r="U176" s="85"/>
      <c r="V176" s="85"/>
    </row>
    <row r="177" spans="2:2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98"/>
      <c r="M177" s="98"/>
      <c r="N177" s="98"/>
      <c r="O177" s="98"/>
      <c r="P177" s="98"/>
      <c r="Q177" s="98"/>
      <c r="R177" s="98"/>
      <c r="S177" s="98"/>
      <c r="T177" s="85"/>
      <c r="U177" s="85"/>
      <c r="V177" s="85"/>
    </row>
    <row r="178" spans="2:2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98"/>
      <c r="M178" s="98"/>
      <c r="N178" s="98"/>
      <c r="O178" s="98"/>
      <c r="P178" s="98"/>
      <c r="Q178" s="98"/>
      <c r="R178" s="98"/>
      <c r="S178" s="98"/>
      <c r="T178" s="85"/>
      <c r="U178" s="85"/>
      <c r="V178" s="85"/>
    </row>
    <row r="179" spans="2:2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98"/>
      <c r="M179" s="98"/>
      <c r="N179" s="98"/>
      <c r="O179" s="98"/>
      <c r="P179" s="98"/>
      <c r="Q179" s="98"/>
      <c r="R179" s="98"/>
      <c r="S179" s="98"/>
      <c r="T179" s="85"/>
      <c r="U179" s="85"/>
      <c r="V179" s="85"/>
    </row>
    <row r="180" spans="2:2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98"/>
      <c r="M180" s="98"/>
      <c r="N180" s="98"/>
      <c r="O180" s="98"/>
      <c r="P180" s="98"/>
      <c r="Q180" s="98"/>
      <c r="R180" s="98"/>
      <c r="S180" s="98"/>
      <c r="T180" s="85"/>
      <c r="U180" s="85"/>
      <c r="V180" s="85"/>
    </row>
    <row r="181" spans="2:2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98"/>
      <c r="M181" s="98"/>
      <c r="N181" s="98"/>
      <c r="O181" s="98"/>
      <c r="P181" s="98"/>
      <c r="Q181" s="98"/>
      <c r="R181" s="98"/>
      <c r="S181" s="98"/>
      <c r="T181" s="85"/>
      <c r="U181" s="85"/>
      <c r="V181" s="85"/>
    </row>
    <row r="182" spans="2:2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98"/>
      <c r="M182" s="98"/>
      <c r="N182" s="98"/>
      <c r="O182" s="98"/>
      <c r="P182" s="98"/>
      <c r="Q182" s="98"/>
      <c r="R182" s="98"/>
      <c r="S182" s="98"/>
      <c r="T182" s="85"/>
      <c r="U182" s="85"/>
      <c r="V182" s="85"/>
    </row>
    <row r="183" spans="2:2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98"/>
      <c r="M183" s="98"/>
      <c r="N183" s="98"/>
      <c r="O183" s="98"/>
      <c r="P183" s="98"/>
      <c r="Q183" s="98"/>
      <c r="R183" s="98"/>
      <c r="S183" s="98"/>
      <c r="T183" s="85"/>
      <c r="U183" s="85"/>
      <c r="V183" s="85"/>
    </row>
    <row r="184" spans="2:2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98"/>
      <c r="M184" s="98"/>
      <c r="N184" s="98"/>
      <c r="O184" s="98"/>
      <c r="P184" s="98"/>
      <c r="Q184" s="98"/>
      <c r="R184" s="98"/>
      <c r="S184" s="98"/>
      <c r="T184" s="85"/>
      <c r="U184" s="85"/>
      <c r="V184" s="85"/>
    </row>
    <row r="185" spans="2:2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98"/>
      <c r="M185" s="98"/>
      <c r="N185" s="98"/>
      <c r="O185" s="98"/>
      <c r="P185" s="98"/>
      <c r="Q185" s="98"/>
      <c r="R185" s="98"/>
      <c r="S185" s="98"/>
      <c r="T185" s="85"/>
      <c r="U185" s="85"/>
      <c r="V185" s="85"/>
    </row>
    <row r="186" spans="2:2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98"/>
      <c r="M186" s="98"/>
      <c r="N186" s="98"/>
      <c r="O186" s="98"/>
      <c r="P186" s="98"/>
      <c r="Q186" s="98"/>
      <c r="R186" s="98"/>
      <c r="S186" s="98"/>
      <c r="T186" s="85"/>
      <c r="U186" s="85"/>
      <c r="V186" s="85"/>
    </row>
    <row r="187" spans="2:2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98"/>
      <c r="M187" s="98"/>
      <c r="N187" s="98"/>
      <c r="O187" s="98"/>
      <c r="P187" s="98"/>
      <c r="Q187" s="98"/>
      <c r="R187" s="98"/>
      <c r="S187" s="98"/>
      <c r="T187" s="85"/>
      <c r="U187" s="85"/>
      <c r="V187" s="85"/>
    </row>
    <row r="188" spans="2:2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98"/>
      <c r="M188" s="98"/>
      <c r="N188" s="98"/>
      <c r="O188" s="98"/>
      <c r="P188" s="98"/>
      <c r="Q188" s="98"/>
      <c r="R188" s="98"/>
      <c r="S188" s="98"/>
      <c r="T188" s="85"/>
      <c r="U188" s="85"/>
      <c r="V188" s="85"/>
    </row>
    <row r="189" spans="2:2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98"/>
      <c r="M189" s="98"/>
      <c r="N189" s="98"/>
      <c r="O189" s="98"/>
      <c r="P189" s="98"/>
      <c r="Q189" s="98"/>
      <c r="R189" s="98"/>
      <c r="S189" s="98"/>
      <c r="T189" s="85"/>
      <c r="U189" s="85"/>
      <c r="V189" s="85"/>
    </row>
    <row r="190" spans="2:2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98"/>
      <c r="M190" s="98"/>
      <c r="N190" s="98"/>
      <c r="O190" s="98"/>
      <c r="P190" s="98"/>
      <c r="Q190" s="98"/>
      <c r="R190" s="98"/>
      <c r="S190" s="98"/>
      <c r="T190" s="85"/>
      <c r="U190" s="85"/>
      <c r="V190" s="85"/>
    </row>
    <row r="191" spans="2:2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98"/>
      <c r="M191" s="98"/>
      <c r="N191" s="98"/>
      <c r="O191" s="98"/>
      <c r="P191" s="98"/>
      <c r="Q191" s="98"/>
      <c r="R191" s="98"/>
      <c r="S191" s="98"/>
      <c r="T191" s="85"/>
      <c r="U191" s="85"/>
      <c r="V191" s="85"/>
    </row>
    <row r="192" spans="2:2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98"/>
      <c r="M192" s="98"/>
      <c r="N192" s="98"/>
      <c r="O192" s="98"/>
      <c r="P192" s="98"/>
      <c r="Q192" s="98"/>
      <c r="R192" s="98"/>
      <c r="S192" s="98"/>
      <c r="T192" s="85"/>
      <c r="U192" s="85"/>
      <c r="V192" s="85"/>
    </row>
    <row r="193" spans="2:2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98"/>
      <c r="M193" s="98"/>
      <c r="N193" s="98"/>
      <c r="O193" s="98"/>
      <c r="P193" s="98"/>
      <c r="Q193" s="98"/>
      <c r="R193" s="98"/>
      <c r="S193" s="98"/>
      <c r="T193" s="85"/>
      <c r="U193" s="85"/>
      <c r="V193" s="85"/>
    </row>
    <row r="194" spans="2:2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98"/>
      <c r="M194" s="98"/>
      <c r="N194" s="98"/>
      <c r="O194" s="98"/>
      <c r="P194" s="98"/>
      <c r="Q194" s="98"/>
      <c r="R194" s="98"/>
      <c r="S194" s="98"/>
      <c r="T194" s="85"/>
      <c r="U194" s="85"/>
      <c r="V194" s="85"/>
    </row>
    <row r="195" spans="2:2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98"/>
      <c r="M195" s="98"/>
      <c r="N195" s="98"/>
      <c r="O195" s="98"/>
      <c r="P195" s="98"/>
      <c r="Q195" s="98"/>
      <c r="R195" s="98"/>
      <c r="S195" s="98"/>
      <c r="T195" s="85"/>
      <c r="U195" s="85"/>
      <c r="V195" s="85"/>
    </row>
    <row r="196" spans="2:2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98"/>
      <c r="M196" s="98"/>
      <c r="N196" s="98"/>
      <c r="O196" s="98"/>
      <c r="P196" s="98"/>
      <c r="Q196" s="98"/>
      <c r="R196" s="98"/>
      <c r="S196" s="98"/>
      <c r="T196" s="85"/>
      <c r="U196" s="85"/>
      <c r="V196" s="85"/>
    </row>
    <row r="197" spans="2:2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98"/>
      <c r="M197" s="98"/>
      <c r="N197" s="98"/>
      <c r="O197" s="98"/>
      <c r="P197" s="98"/>
      <c r="Q197" s="98"/>
      <c r="R197" s="98"/>
      <c r="S197" s="98"/>
      <c r="T197" s="85"/>
      <c r="U197" s="85"/>
      <c r="V197" s="85"/>
    </row>
    <row r="198" spans="2:2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98"/>
      <c r="M198" s="98"/>
      <c r="N198" s="98"/>
      <c r="O198" s="98"/>
      <c r="P198" s="98"/>
      <c r="Q198" s="98"/>
      <c r="R198" s="98"/>
      <c r="S198" s="98"/>
      <c r="T198" s="85"/>
      <c r="U198" s="85"/>
      <c r="V198" s="85"/>
    </row>
    <row r="199" spans="2:2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98"/>
      <c r="M199" s="98"/>
      <c r="N199" s="98"/>
      <c r="O199" s="98"/>
      <c r="P199" s="98"/>
      <c r="Q199" s="98"/>
      <c r="R199" s="98"/>
      <c r="S199" s="98"/>
      <c r="T199" s="85"/>
      <c r="U199" s="85"/>
      <c r="V199" s="85"/>
    </row>
    <row r="200" spans="2:2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98"/>
      <c r="M200" s="98"/>
      <c r="N200" s="98"/>
      <c r="O200" s="98"/>
      <c r="P200" s="98"/>
      <c r="Q200" s="98"/>
      <c r="R200" s="98"/>
      <c r="S200" s="98"/>
      <c r="T200" s="85"/>
      <c r="U200" s="85"/>
      <c r="V200" s="85"/>
    </row>
    <row r="201" spans="2:2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98"/>
      <c r="M201" s="98"/>
      <c r="N201" s="98"/>
      <c r="O201" s="98"/>
      <c r="P201" s="98"/>
      <c r="Q201" s="98"/>
      <c r="R201" s="98"/>
      <c r="S201" s="98"/>
      <c r="T201" s="85"/>
      <c r="U201" s="85"/>
      <c r="V201" s="85"/>
    </row>
    <row r="202" spans="2:2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98"/>
      <c r="M202" s="98"/>
      <c r="N202" s="98"/>
      <c r="O202" s="98"/>
      <c r="P202" s="98"/>
      <c r="Q202" s="98"/>
      <c r="R202" s="98"/>
      <c r="S202" s="98"/>
      <c r="T202" s="85"/>
      <c r="U202" s="85"/>
      <c r="V202" s="85"/>
    </row>
    <row r="203" spans="2:2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98"/>
      <c r="M203" s="98"/>
      <c r="N203" s="98"/>
      <c r="O203" s="98"/>
      <c r="P203" s="98"/>
      <c r="Q203" s="98"/>
      <c r="R203" s="98"/>
      <c r="S203" s="98"/>
      <c r="T203" s="85"/>
      <c r="U203" s="85"/>
      <c r="V203" s="85"/>
    </row>
    <row r="204" spans="2:2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98"/>
      <c r="M204" s="98"/>
      <c r="N204" s="98"/>
      <c r="O204" s="98"/>
      <c r="P204" s="98"/>
      <c r="Q204" s="98"/>
      <c r="R204" s="98"/>
      <c r="S204" s="98"/>
      <c r="T204" s="85"/>
      <c r="U204" s="85"/>
      <c r="V204" s="85"/>
    </row>
    <row r="205" spans="2:2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98"/>
      <c r="M205" s="98"/>
      <c r="N205" s="98"/>
      <c r="O205" s="98"/>
      <c r="P205" s="98"/>
      <c r="Q205" s="98"/>
      <c r="R205" s="98"/>
      <c r="S205" s="98"/>
      <c r="T205" s="85"/>
      <c r="U205" s="85"/>
      <c r="V205" s="85"/>
    </row>
    <row r="206" spans="2:2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98"/>
      <c r="M206" s="98"/>
      <c r="N206" s="98"/>
      <c r="O206" s="98"/>
      <c r="P206" s="98"/>
      <c r="Q206" s="98"/>
      <c r="R206" s="98"/>
      <c r="S206" s="98"/>
      <c r="T206" s="85"/>
      <c r="U206" s="85"/>
      <c r="V206" s="85"/>
    </row>
    <row r="207" spans="2:2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98"/>
      <c r="M207" s="98"/>
      <c r="N207" s="98"/>
      <c r="O207" s="98"/>
      <c r="P207" s="98"/>
      <c r="Q207" s="98"/>
      <c r="R207" s="98"/>
      <c r="S207" s="98"/>
      <c r="T207" s="85"/>
      <c r="U207" s="85"/>
      <c r="V207" s="85"/>
    </row>
    <row r="208" spans="2:2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98"/>
      <c r="M208" s="98"/>
      <c r="N208" s="98"/>
      <c r="O208" s="98"/>
      <c r="P208" s="98"/>
      <c r="Q208" s="98"/>
      <c r="R208" s="98"/>
      <c r="S208" s="98"/>
      <c r="T208" s="85"/>
      <c r="U208" s="85"/>
      <c r="V208" s="85"/>
    </row>
    <row r="209" spans="2:2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98"/>
      <c r="M209" s="98"/>
      <c r="N209" s="98"/>
      <c r="O209" s="98"/>
      <c r="P209" s="98"/>
      <c r="Q209" s="98"/>
      <c r="R209" s="98"/>
      <c r="S209" s="98"/>
      <c r="T209" s="85"/>
      <c r="U209" s="85"/>
      <c r="V209" s="85"/>
    </row>
    <row r="210" spans="2:2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98"/>
      <c r="M210" s="98"/>
      <c r="N210" s="98"/>
      <c r="O210" s="98"/>
      <c r="P210" s="98"/>
      <c r="Q210" s="98"/>
      <c r="R210" s="98"/>
      <c r="S210" s="98"/>
      <c r="T210" s="85"/>
      <c r="U210" s="85"/>
      <c r="V210" s="85"/>
    </row>
    <row r="211" spans="2:2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98"/>
      <c r="M211" s="98"/>
      <c r="N211" s="98"/>
      <c r="O211" s="98"/>
      <c r="P211" s="98"/>
      <c r="Q211" s="98"/>
      <c r="R211" s="98"/>
      <c r="S211" s="98"/>
      <c r="T211" s="85"/>
      <c r="U211" s="85"/>
      <c r="V211" s="85"/>
    </row>
    <row r="212" spans="2:2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98"/>
      <c r="M212" s="98"/>
      <c r="N212" s="98"/>
      <c r="O212" s="98"/>
      <c r="P212" s="98"/>
      <c r="Q212" s="98"/>
      <c r="R212" s="98"/>
      <c r="S212" s="98"/>
      <c r="T212" s="85"/>
      <c r="U212" s="85"/>
      <c r="V212" s="85"/>
    </row>
    <row r="213" spans="2:2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98"/>
      <c r="M213" s="98"/>
      <c r="N213" s="98"/>
      <c r="O213" s="98"/>
      <c r="P213" s="98"/>
      <c r="Q213" s="98"/>
      <c r="R213" s="98"/>
      <c r="S213" s="98"/>
      <c r="T213" s="85"/>
      <c r="U213" s="85"/>
      <c r="V213" s="85"/>
    </row>
    <row r="214" spans="2:2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98"/>
      <c r="M214" s="98"/>
      <c r="N214" s="98"/>
      <c r="O214" s="98"/>
      <c r="P214" s="98"/>
      <c r="Q214" s="98"/>
      <c r="R214" s="98"/>
      <c r="S214" s="98"/>
      <c r="T214" s="85"/>
      <c r="U214" s="85"/>
      <c r="V214" s="85"/>
    </row>
    <row r="215" spans="2:2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98"/>
      <c r="M215" s="98"/>
      <c r="N215" s="98"/>
      <c r="O215" s="98"/>
      <c r="P215" s="98"/>
      <c r="Q215" s="98"/>
      <c r="R215" s="98"/>
      <c r="S215" s="98"/>
      <c r="T215" s="85"/>
      <c r="U215" s="85"/>
      <c r="V215" s="85"/>
    </row>
    <row r="216" spans="2:2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98"/>
      <c r="M216" s="98"/>
      <c r="N216" s="98"/>
      <c r="O216" s="98"/>
      <c r="P216" s="98"/>
      <c r="Q216" s="98"/>
      <c r="R216" s="98"/>
      <c r="S216" s="98"/>
      <c r="T216" s="85"/>
      <c r="U216" s="85"/>
      <c r="V216" s="85"/>
    </row>
    <row r="217" spans="2:2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98"/>
      <c r="M217" s="98"/>
      <c r="N217" s="98"/>
      <c r="O217" s="98"/>
      <c r="P217" s="98"/>
      <c r="Q217" s="98"/>
      <c r="R217" s="98"/>
      <c r="S217" s="98"/>
      <c r="T217" s="85"/>
      <c r="U217" s="85"/>
      <c r="V217" s="85"/>
    </row>
    <row r="218" spans="2:2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98"/>
      <c r="M218" s="98"/>
      <c r="N218" s="98"/>
      <c r="O218" s="98"/>
      <c r="P218" s="98"/>
      <c r="Q218" s="98"/>
      <c r="R218" s="98"/>
      <c r="S218" s="98"/>
      <c r="T218" s="85"/>
      <c r="U218" s="85"/>
      <c r="V218" s="85"/>
    </row>
    <row r="219" spans="2:2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98"/>
      <c r="M219" s="98"/>
      <c r="N219" s="98"/>
      <c r="O219" s="98"/>
      <c r="P219" s="98"/>
      <c r="Q219" s="98"/>
      <c r="R219" s="98"/>
      <c r="S219" s="98"/>
      <c r="T219" s="85"/>
      <c r="U219" s="85"/>
      <c r="V219" s="85"/>
    </row>
    <row r="220" spans="2:2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98"/>
      <c r="M220" s="98"/>
      <c r="N220" s="98"/>
      <c r="O220" s="98"/>
      <c r="P220" s="98"/>
      <c r="Q220" s="98"/>
      <c r="R220" s="98"/>
      <c r="S220" s="98"/>
      <c r="T220" s="85"/>
      <c r="U220" s="85"/>
      <c r="V220" s="85"/>
    </row>
    <row r="221" spans="2:2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98"/>
      <c r="M221" s="98"/>
      <c r="N221" s="98"/>
      <c r="O221" s="98"/>
      <c r="P221" s="98"/>
      <c r="Q221" s="98"/>
      <c r="R221" s="98"/>
      <c r="S221" s="98"/>
      <c r="T221" s="85"/>
      <c r="U221" s="85"/>
      <c r="V221" s="85"/>
    </row>
    <row r="222" spans="2:2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98"/>
      <c r="M222" s="98"/>
      <c r="N222" s="98"/>
      <c r="O222" s="98"/>
      <c r="P222" s="98"/>
      <c r="Q222" s="98"/>
      <c r="R222" s="98"/>
      <c r="S222" s="98"/>
      <c r="T222" s="85"/>
      <c r="U222" s="85"/>
      <c r="V222" s="85"/>
    </row>
    <row r="223" spans="2:2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98"/>
      <c r="M223" s="98"/>
      <c r="N223" s="98"/>
      <c r="O223" s="98"/>
      <c r="P223" s="98"/>
      <c r="Q223" s="98"/>
      <c r="R223" s="98"/>
      <c r="S223" s="98"/>
      <c r="T223" s="85"/>
      <c r="U223" s="85"/>
      <c r="V223" s="85"/>
    </row>
    <row r="224" spans="2:2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98"/>
      <c r="M224" s="98"/>
      <c r="N224" s="98"/>
      <c r="O224" s="98"/>
      <c r="P224" s="98"/>
      <c r="Q224" s="98"/>
      <c r="R224" s="98"/>
      <c r="S224" s="98"/>
      <c r="T224" s="85"/>
      <c r="U224" s="85"/>
      <c r="V224" s="85"/>
    </row>
    <row r="225" spans="2:2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98"/>
      <c r="M225" s="98"/>
      <c r="N225" s="98"/>
      <c r="O225" s="98"/>
      <c r="P225" s="98"/>
      <c r="Q225" s="98"/>
      <c r="R225" s="98"/>
      <c r="S225" s="98"/>
      <c r="T225" s="85"/>
      <c r="U225" s="85"/>
      <c r="V225" s="85"/>
    </row>
    <row r="226" spans="2:2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98"/>
      <c r="M226" s="98"/>
      <c r="N226" s="98"/>
      <c r="O226" s="98"/>
      <c r="P226" s="98"/>
      <c r="Q226" s="98"/>
      <c r="R226" s="98"/>
      <c r="S226" s="98"/>
      <c r="T226" s="85"/>
      <c r="U226" s="85"/>
      <c r="V226" s="85"/>
    </row>
    <row r="227" spans="2:2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98"/>
      <c r="M227" s="98"/>
      <c r="N227" s="98"/>
      <c r="O227" s="98"/>
      <c r="P227" s="98"/>
      <c r="Q227" s="98"/>
      <c r="R227" s="98"/>
      <c r="S227" s="98"/>
      <c r="T227" s="85"/>
      <c r="U227" s="85"/>
      <c r="V227" s="85"/>
    </row>
    <row r="228" spans="2:2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98"/>
      <c r="M228" s="98"/>
      <c r="N228" s="98"/>
      <c r="O228" s="98"/>
      <c r="P228" s="98"/>
      <c r="Q228" s="98"/>
      <c r="R228" s="98"/>
      <c r="S228" s="98"/>
      <c r="T228" s="85"/>
      <c r="U228" s="85"/>
      <c r="V228" s="85"/>
    </row>
    <row r="229" spans="2:2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98"/>
      <c r="M229" s="98"/>
      <c r="N229" s="98"/>
      <c r="O229" s="98"/>
      <c r="P229" s="98"/>
      <c r="Q229" s="98"/>
      <c r="R229" s="98"/>
      <c r="S229" s="98"/>
      <c r="T229" s="85"/>
      <c r="U229" s="85"/>
      <c r="V229" s="85"/>
    </row>
    <row r="230" spans="2:2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98"/>
      <c r="M230" s="98"/>
      <c r="N230" s="98"/>
      <c r="O230" s="98"/>
      <c r="P230" s="98"/>
      <c r="Q230" s="98"/>
      <c r="R230" s="98"/>
      <c r="S230" s="98"/>
      <c r="T230" s="85"/>
      <c r="U230" s="85"/>
      <c r="V230" s="85"/>
    </row>
    <row r="231" spans="2:2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98"/>
      <c r="M231" s="98"/>
      <c r="N231" s="98"/>
      <c r="O231" s="98"/>
      <c r="P231" s="98"/>
      <c r="Q231" s="98"/>
      <c r="R231" s="98"/>
      <c r="S231" s="98"/>
      <c r="T231" s="85"/>
      <c r="U231" s="85"/>
      <c r="V231" s="85"/>
    </row>
    <row r="232" spans="2:2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98"/>
      <c r="M232" s="98"/>
      <c r="N232" s="98"/>
      <c r="O232" s="98"/>
      <c r="P232" s="98"/>
      <c r="Q232" s="98"/>
      <c r="R232" s="98"/>
      <c r="S232" s="98"/>
      <c r="T232" s="85"/>
      <c r="U232" s="85"/>
      <c r="V232" s="85"/>
    </row>
    <row r="233" spans="2:2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98"/>
      <c r="M233" s="98"/>
      <c r="N233" s="98"/>
      <c r="O233" s="98"/>
      <c r="P233" s="98"/>
      <c r="Q233" s="98"/>
      <c r="R233" s="98"/>
      <c r="S233" s="98"/>
      <c r="T233" s="85"/>
      <c r="U233" s="85"/>
      <c r="V233" s="85"/>
    </row>
    <row r="234" spans="2:2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98"/>
      <c r="M234" s="98"/>
      <c r="N234" s="98"/>
      <c r="O234" s="98"/>
      <c r="P234" s="98"/>
      <c r="Q234" s="98"/>
      <c r="R234" s="98"/>
      <c r="S234" s="98"/>
      <c r="T234" s="85"/>
      <c r="U234" s="85"/>
      <c r="V234" s="85"/>
    </row>
    <row r="235" spans="2:2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98"/>
      <c r="M235" s="98"/>
      <c r="N235" s="98"/>
      <c r="O235" s="98"/>
      <c r="P235" s="98"/>
      <c r="Q235" s="98"/>
      <c r="R235" s="98"/>
      <c r="S235" s="98"/>
      <c r="T235" s="85"/>
      <c r="U235" s="85"/>
      <c r="V235" s="85"/>
    </row>
    <row r="236" spans="2:2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98"/>
      <c r="M236" s="98"/>
      <c r="N236" s="98"/>
      <c r="O236" s="98"/>
      <c r="P236" s="98"/>
      <c r="Q236" s="98"/>
      <c r="R236" s="98"/>
      <c r="S236" s="98"/>
      <c r="T236" s="85"/>
      <c r="U236" s="85"/>
      <c r="V236" s="85"/>
    </row>
    <row r="237" spans="2:2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98"/>
      <c r="M237" s="98"/>
      <c r="N237" s="98"/>
      <c r="O237" s="98"/>
      <c r="P237" s="98"/>
      <c r="Q237" s="98"/>
      <c r="R237" s="98"/>
      <c r="S237" s="98"/>
      <c r="T237" s="85"/>
      <c r="U237" s="85"/>
      <c r="V237" s="85"/>
    </row>
    <row r="238" spans="2:2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98"/>
      <c r="M238" s="98"/>
      <c r="N238" s="98"/>
      <c r="O238" s="98"/>
      <c r="P238" s="98"/>
      <c r="Q238" s="98"/>
      <c r="R238" s="98"/>
      <c r="S238" s="98"/>
      <c r="T238" s="85"/>
      <c r="U238" s="85"/>
      <c r="V238" s="85"/>
    </row>
    <row r="239" spans="2:2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98"/>
      <c r="M239" s="98"/>
      <c r="N239" s="98"/>
      <c r="O239" s="98"/>
      <c r="P239" s="98"/>
      <c r="Q239" s="98"/>
      <c r="R239" s="98"/>
      <c r="S239" s="98"/>
      <c r="T239" s="85"/>
      <c r="U239" s="85"/>
      <c r="V239" s="85"/>
    </row>
    <row r="240" spans="2:2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98"/>
      <c r="M240" s="98"/>
      <c r="N240" s="98"/>
      <c r="O240" s="98"/>
      <c r="P240" s="98"/>
      <c r="Q240" s="98"/>
      <c r="R240" s="98"/>
      <c r="S240" s="98"/>
      <c r="T240" s="85"/>
      <c r="U240" s="85"/>
      <c r="V240" s="85"/>
    </row>
    <row r="241" spans="2:2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98"/>
      <c r="M241" s="98"/>
      <c r="N241" s="98"/>
      <c r="O241" s="98"/>
      <c r="P241" s="98"/>
      <c r="Q241" s="98"/>
      <c r="R241" s="98"/>
      <c r="S241" s="98"/>
      <c r="T241" s="85"/>
      <c r="U241" s="85"/>
      <c r="V241" s="85"/>
    </row>
    <row r="242" spans="2:2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98"/>
      <c r="M242" s="98"/>
      <c r="N242" s="98"/>
      <c r="O242" s="98"/>
      <c r="P242" s="98"/>
      <c r="Q242" s="98"/>
      <c r="R242" s="98"/>
      <c r="S242" s="98"/>
      <c r="T242" s="85"/>
      <c r="U242" s="85"/>
      <c r="V242" s="85"/>
    </row>
    <row r="243" spans="2:2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98"/>
      <c r="M243" s="98"/>
      <c r="N243" s="98"/>
      <c r="O243" s="98"/>
      <c r="P243" s="98"/>
      <c r="Q243" s="98"/>
      <c r="R243" s="98"/>
      <c r="S243" s="98"/>
      <c r="T243" s="85"/>
      <c r="U243" s="85"/>
      <c r="V243" s="85"/>
    </row>
    <row r="244" spans="2:2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98"/>
      <c r="M244" s="98"/>
      <c r="N244" s="98"/>
      <c r="O244" s="98"/>
      <c r="P244" s="98"/>
      <c r="Q244" s="98"/>
      <c r="R244" s="98"/>
      <c r="S244" s="98"/>
      <c r="T244" s="85"/>
      <c r="U244" s="85"/>
      <c r="V244" s="85"/>
    </row>
    <row r="245" spans="2:2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98"/>
      <c r="M245" s="98"/>
      <c r="N245" s="98"/>
      <c r="O245" s="98"/>
      <c r="P245" s="98"/>
      <c r="Q245" s="98"/>
      <c r="R245" s="98"/>
      <c r="S245" s="98"/>
      <c r="T245" s="85"/>
      <c r="U245" s="85"/>
      <c r="V245" s="85"/>
    </row>
    <row r="246" spans="2:2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98"/>
      <c r="M246" s="98"/>
      <c r="N246" s="98"/>
      <c r="O246" s="98"/>
      <c r="P246" s="98"/>
      <c r="Q246" s="98"/>
      <c r="R246" s="98"/>
      <c r="S246" s="98"/>
      <c r="T246" s="85"/>
      <c r="U246" s="85"/>
      <c r="V246" s="85"/>
    </row>
    <row r="247" spans="2:2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98"/>
      <c r="M247" s="98"/>
      <c r="N247" s="98"/>
      <c r="O247" s="98"/>
      <c r="P247" s="98"/>
      <c r="Q247" s="98"/>
      <c r="R247" s="98"/>
      <c r="S247" s="98"/>
      <c r="T247" s="85"/>
      <c r="U247" s="85"/>
      <c r="V247" s="85"/>
    </row>
    <row r="248" spans="2:22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98"/>
      <c r="M248" s="98"/>
      <c r="N248" s="98"/>
      <c r="O248" s="98"/>
      <c r="P248" s="98"/>
      <c r="Q248" s="98"/>
      <c r="R248" s="98"/>
      <c r="S248" s="98"/>
      <c r="T248" s="85"/>
      <c r="U248" s="85"/>
      <c r="V248" s="85"/>
    </row>
    <row r="249" spans="2:22"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98"/>
      <c r="M249" s="98"/>
      <c r="N249" s="98"/>
      <c r="O249" s="98"/>
      <c r="P249" s="98"/>
      <c r="Q249" s="98"/>
      <c r="R249" s="98"/>
      <c r="S249" s="98"/>
      <c r="T249" s="85"/>
      <c r="U249" s="85"/>
      <c r="V249" s="85"/>
    </row>
    <row r="250" spans="2:22"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98"/>
      <c r="M250" s="98"/>
      <c r="N250" s="98"/>
      <c r="O250" s="98"/>
      <c r="P250" s="98"/>
      <c r="Q250" s="98"/>
      <c r="R250" s="98"/>
      <c r="S250" s="98"/>
      <c r="T250" s="85"/>
      <c r="U250" s="85"/>
      <c r="V250" s="85"/>
    </row>
    <row r="251" spans="2:22"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98"/>
      <c r="M251" s="98"/>
      <c r="N251" s="98"/>
      <c r="O251" s="98"/>
      <c r="P251" s="98"/>
      <c r="Q251" s="98"/>
      <c r="R251" s="98"/>
      <c r="S251" s="98"/>
      <c r="T251" s="85"/>
      <c r="U251" s="85"/>
      <c r="V251" s="85"/>
    </row>
    <row r="252" spans="2:22"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98"/>
      <c r="M252" s="98"/>
      <c r="N252" s="98"/>
      <c r="O252" s="98"/>
      <c r="P252" s="98"/>
      <c r="Q252" s="98"/>
      <c r="R252" s="98"/>
      <c r="S252" s="98"/>
      <c r="T252" s="85"/>
      <c r="U252" s="85"/>
      <c r="V252" s="85"/>
    </row>
    <row r="253" spans="2:22"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98"/>
      <c r="M253" s="98"/>
      <c r="N253" s="98"/>
      <c r="O253" s="98"/>
      <c r="P253" s="98"/>
      <c r="Q253" s="98"/>
      <c r="R253" s="98"/>
      <c r="S253" s="98"/>
      <c r="T253" s="85"/>
      <c r="U253" s="85"/>
      <c r="V253" s="85"/>
    </row>
    <row r="254" spans="2:22"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98"/>
      <c r="M254" s="98"/>
      <c r="N254" s="98"/>
      <c r="O254" s="98"/>
      <c r="P254" s="98"/>
      <c r="Q254" s="98"/>
      <c r="R254" s="98"/>
      <c r="S254" s="98"/>
      <c r="T254" s="85"/>
      <c r="U254" s="85"/>
      <c r="V254" s="85"/>
    </row>
    <row r="255" spans="2:22"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98"/>
      <c r="M255" s="98"/>
      <c r="N255" s="98"/>
      <c r="O255" s="98"/>
      <c r="P255" s="98"/>
      <c r="Q255" s="98"/>
      <c r="R255" s="98"/>
      <c r="S255" s="98"/>
      <c r="T255" s="85"/>
      <c r="U255" s="85"/>
      <c r="V255" s="85"/>
    </row>
    <row r="256" spans="2:22"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98"/>
      <c r="M256" s="98"/>
      <c r="N256" s="98"/>
      <c r="O256" s="98"/>
      <c r="P256" s="98"/>
      <c r="Q256" s="98"/>
      <c r="R256" s="98"/>
      <c r="S256" s="98"/>
      <c r="T256" s="85"/>
      <c r="U256" s="85"/>
      <c r="V256" s="85"/>
    </row>
    <row r="257" spans="2:22"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98"/>
      <c r="M257" s="98"/>
      <c r="N257" s="98"/>
      <c r="O257" s="98"/>
      <c r="P257" s="98"/>
      <c r="Q257" s="98"/>
      <c r="R257" s="98"/>
      <c r="S257" s="98"/>
      <c r="T257" s="85"/>
      <c r="U257" s="85"/>
      <c r="V257" s="85"/>
    </row>
    <row r="258" spans="2:22"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98"/>
      <c r="M258" s="98"/>
      <c r="N258" s="98"/>
      <c r="O258" s="98"/>
      <c r="P258" s="98"/>
      <c r="Q258" s="98"/>
      <c r="R258" s="98"/>
      <c r="S258" s="98"/>
      <c r="T258" s="85"/>
      <c r="U258" s="85"/>
      <c r="V258" s="85"/>
    </row>
    <row r="259" spans="2:22"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98"/>
      <c r="M259" s="98"/>
      <c r="N259" s="98"/>
      <c r="O259" s="98"/>
      <c r="P259" s="98"/>
      <c r="Q259" s="98"/>
      <c r="R259" s="98"/>
      <c r="S259" s="98"/>
      <c r="T259" s="85"/>
      <c r="U259" s="85"/>
      <c r="V259" s="85"/>
    </row>
    <row r="260" spans="2:22"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98"/>
      <c r="M260" s="98"/>
      <c r="N260" s="98"/>
      <c r="O260" s="98"/>
      <c r="P260" s="98"/>
      <c r="Q260" s="98"/>
      <c r="R260" s="98"/>
      <c r="S260" s="98"/>
      <c r="T260" s="85"/>
      <c r="U260" s="85"/>
      <c r="V260" s="85"/>
    </row>
    <row r="261" spans="2:22"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98"/>
      <c r="M261" s="98"/>
      <c r="N261" s="98"/>
      <c r="O261" s="98"/>
      <c r="P261" s="98"/>
      <c r="Q261" s="98"/>
      <c r="R261" s="98"/>
      <c r="S261" s="98"/>
      <c r="T261" s="85"/>
      <c r="U261" s="85"/>
      <c r="V261" s="85"/>
    </row>
    <row r="262" spans="2:22"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98"/>
      <c r="M262" s="98"/>
      <c r="N262" s="98"/>
      <c r="O262" s="98"/>
      <c r="P262" s="98"/>
      <c r="Q262" s="98"/>
      <c r="R262" s="98"/>
      <c r="S262" s="98"/>
      <c r="T262" s="85"/>
      <c r="U262" s="85"/>
      <c r="V262" s="85"/>
    </row>
    <row r="263" spans="2:22"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98"/>
      <c r="M263" s="98"/>
      <c r="N263" s="98"/>
      <c r="O263" s="98"/>
      <c r="P263" s="98"/>
      <c r="Q263" s="98"/>
      <c r="R263" s="98"/>
      <c r="S263" s="98"/>
      <c r="T263" s="85"/>
      <c r="U263" s="85"/>
      <c r="V263" s="85"/>
    </row>
    <row r="264" spans="2:22"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98"/>
      <c r="M264" s="98"/>
      <c r="N264" s="98"/>
      <c r="O264" s="98"/>
      <c r="P264" s="98"/>
      <c r="Q264" s="98"/>
      <c r="R264" s="98"/>
      <c r="S264" s="98"/>
      <c r="T264" s="85"/>
      <c r="U264" s="85"/>
      <c r="V264" s="85"/>
    </row>
    <row r="265" spans="2:22"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98"/>
      <c r="M265" s="98"/>
      <c r="N265" s="98"/>
      <c r="O265" s="98"/>
      <c r="P265" s="98"/>
      <c r="Q265" s="98"/>
      <c r="R265" s="98"/>
      <c r="S265" s="98"/>
      <c r="T265" s="85"/>
      <c r="U265" s="85"/>
      <c r="V265" s="85"/>
    </row>
    <row r="266" spans="2:22"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98"/>
      <c r="M266" s="98"/>
      <c r="N266" s="98"/>
      <c r="O266" s="98"/>
      <c r="P266" s="98"/>
      <c r="Q266" s="98"/>
      <c r="R266" s="98"/>
      <c r="S266" s="98"/>
      <c r="T266" s="85"/>
      <c r="U266" s="85"/>
      <c r="V266" s="85"/>
    </row>
    <row r="267" spans="2:22"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98"/>
      <c r="M267" s="98"/>
      <c r="N267" s="98"/>
      <c r="O267" s="98"/>
      <c r="P267" s="98"/>
      <c r="Q267" s="98"/>
      <c r="R267" s="98"/>
      <c r="S267" s="98"/>
      <c r="T267" s="85"/>
      <c r="U267" s="85"/>
      <c r="V267" s="85"/>
    </row>
    <row r="268" spans="2:22"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98"/>
      <c r="M268" s="98"/>
      <c r="N268" s="98"/>
      <c r="O268" s="98"/>
      <c r="P268" s="98"/>
      <c r="Q268" s="98"/>
      <c r="R268" s="98"/>
      <c r="S268" s="98"/>
      <c r="T268" s="85"/>
      <c r="U268" s="85"/>
      <c r="V268" s="85"/>
    </row>
    <row r="269" spans="2:22"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98"/>
      <c r="M269" s="98"/>
      <c r="N269" s="98"/>
      <c r="O269" s="98"/>
      <c r="P269" s="98"/>
      <c r="Q269" s="98"/>
      <c r="R269" s="98"/>
      <c r="S269" s="98"/>
      <c r="T269" s="85"/>
      <c r="U269" s="85"/>
      <c r="V269" s="85"/>
    </row>
    <row r="270" spans="2:22"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98"/>
      <c r="M270" s="98"/>
      <c r="N270" s="98"/>
      <c r="O270" s="98"/>
      <c r="P270" s="98"/>
      <c r="Q270" s="98"/>
      <c r="R270" s="98"/>
      <c r="S270" s="98"/>
      <c r="T270" s="85"/>
      <c r="U270" s="85"/>
      <c r="V270" s="85"/>
    </row>
    <row r="271" spans="2:22"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98"/>
      <c r="M271" s="98"/>
      <c r="N271" s="98"/>
      <c r="O271" s="98"/>
      <c r="P271" s="98"/>
      <c r="Q271" s="98"/>
      <c r="R271" s="98"/>
      <c r="S271" s="98"/>
      <c r="T271" s="85"/>
      <c r="U271" s="85"/>
      <c r="V271" s="85"/>
    </row>
    <row r="272" spans="2:22"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98"/>
      <c r="M272" s="98"/>
      <c r="N272" s="98"/>
      <c r="O272" s="98"/>
      <c r="P272" s="98"/>
      <c r="Q272" s="98"/>
      <c r="R272" s="98"/>
      <c r="S272" s="98"/>
      <c r="T272" s="85"/>
      <c r="U272" s="85"/>
      <c r="V272" s="85"/>
    </row>
    <row r="273" spans="2:22"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98"/>
      <c r="M273" s="98"/>
      <c r="N273" s="98"/>
      <c r="O273" s="98"/>
      <c r="P273" s="98"/>
      <c r="Q273" s="98"/>
      <c r="R273" s="98"/>
      <c r="S273" s="98"/>
      <c r="T273" s="85"/>
      <c r="U273" s="85"/>
      <c r="V273" s="85"/>
    </row>
    <row r="274" spans="2:22"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2"/>
      <c r="M274" s="2"/>
      <c r="N274" s="2"/>
      <c r="O274" s="2"/>
      <c r="P274" s="2"/>
      <c r="Q274" s="2"/>
      <c r="R274" s="2"/>
      <c r="S274" s="2"/>
      <c r="T274" s="106"/>
      <c r="U274" s="106"/>
      <c r="V274" s="106"/>
    </row>
    <row r="275" spans="2:22"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2"/>
      <c r="M275" s="2"/>
      <c r="N275" s="2"/>
      <c r="O275" s="2"/>
      <c r="P275" s="2"/>
      <c r="Q275" s="2"/>
      <c r="R275" s="2"/>
      <c r="S275" s="2"/>
      <c r="T275" s="106"/>
      <c r="U275" s="106"/>
      <c r="V275" s="106"/>
    </row>
    <row r="276" spans="2:22"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2"/>
      <c r="M276" s="2"/>
      <c r="N276" s="2"/>
      <c r="O276" s="2"/>
      <c r="P276" s="2"/>
      <c r="Q276" s="2"/>
      <c r="R276" s="2"/>
      <c r="S276" s="2"/>
      <c r="T276" s="106"/>
      <c r="U276" s="106"/>
      <c r="V276" s="106"/>
    </row>
    <row r="277" spans="2:22"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2"/>
      <c r="M277" s="2"/>
      <c r="N277" s="2"/>
      <c r="O277" s="2"/>
      <c r="P277" s="2"/>
      <c r="Q277" s="2"/>
      <c r="R277" s="2"/>
      <c r="S277" s="2"/>
      <c r="T277" s="106"/>
      <c r="U277" s="106"/>
      <c r="V277" s="106"/>
    </row>
    <row r="278" spans="2:22"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2"/>
      <c r="M278" s="2"/>
      <c r="N278" s="2"/>
      <c r="O278" s="2"/>
      <c r="P278" s="2"/>
      <c r="Q278" s="2"/>
      <c r="R278" s="2"/>
      <c r="S278" s="2"/>
      <c r="T278" s="106"/>
      <c r="U278" s="106"/>
      <c r="V278" s="106"/>
    </row>
    <row r="279" spans="2:22"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2"/>
      <c r="M279" s="2"/>
      <c r="N279" s="2"/>
      <c r="O279" s="2"/>
      <c r="P279" s="2"/>
      <c r="Q279" s="2"/>
      <c r="R279" s="2"/>
      <c r="S279" s="2"/>
      <c r="T279" s="106"/>
      <c r="U279" s="106"/>
      <c r="V279" s="106"/>
    </row>
    <row r="280" spans="2:22"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2"/>
      <c r="M280" s="2"/>
      <c r="N280" s="2"/>
      <c r="O280" s="2"/>
      <c r="P280" s="2"/>
      <c r="Q280" s="2"/>
      <c r="R280" s="2"/>
      <c r="S280" s="2"/>
      <c r="T280" s="106"/>
      <c r="U280" s="106"/>
      <c r="V280" s="106"/>
    </row>
    <row r="281" spans="2:22"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2"/>
      <c r="M281" s="2"/>
      <c r="N281" s="2"/>
      <c r="O281" s="2"/>
      <c r="P281" s="2"/>
      <c r="Q281" s="2"/>
      <c r="R281" s="2"/>
      <c r="S281" s="2"/>
      <c r="T281" s="106"/>
      <c r="U281" s="106"/>
      <c r="V281" s="106"/>
    </row>
  </sheetData>
  <mergeCells count="19">
    <mergeCell ref="B42:V42"/>
    <mergeCell ref="B43:V43"/>
    <mergeCell ref="B44:V44"/>
    <mergeCell ref="B45:B46"/>
    <mergeCell ref="C45:H45"/>
    <mergeCell ref="K45:K46"/>
    <mergeCell ref="L45:Q45"/>
    <mergeCell ref="T45:T46"/>
    <mergeCell ref="U45:V45"/>
    <mergeCell ref="B1:V1"/>
    <mergeCell ref="B3:V3"/>
    <mergeCell ref="B4:V4"/>
    <mergeCell ref="B5:V5"/>
    <mergeCell ref="B6:B7"/>
    <mergeCell ref="C6:H6"/>
    <mergeCell ref="K6:K7"/>
    <mergeCell ref="L6:Q6"/>
    <mergeCell ref="T6:T7"/>
    <mergeCell ref="U6:V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DGII</vt:lpstr>
      <vt:lpstr>DGA</vt:lpstr>
      <vt:lpstr>TESORERIA </vt:lpstr>
      <vt:lpstr>cut presupuestaria</vt:lpstr>
      <vt:lpstr>'cut presupuestaria'!Área_de_impresión</vt:lpstr>
      <vt:lpstr>DGA!Área_de_impresión</vt:lpstr>
      <vt:lpstr>DGII!Área_de_impresión</vt:lpstr>
      <vt:lpstr>'TESORERIA '!Área_de_impresión</vt:lpstr>
      <vt:lpstr>'cut presupuestaria'!Títulos_a_imprimir</vt:lpstr>
      <vt:lpstr>DGII!Títulos_a_imprimir</vt:lpstr>
      <vt:lpstr>'TESORERIA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2025-10-02T20:21:39Z</dcterms:created>
  <dcterms:modified xsi:type="dcterms:W3CDTF">2025-10-02T20:24:24Z</dcterms:modified>
</cp:coreProperties>
</file>