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fperez_hacienda_gov_do/Documents/Escritorio/2025/INGRESOS FISCALES PARA INTERNET 2025/"/>
    </mc:Choice>
  </mc:AlternateContent>
  <xr:revisionPtr revIDLastSave="0" documentId="8_{B7922C3C-E013-4B3E-9841-A6850D70EC93}" xr6:coauthVersionLast="47" xr6:coauthVersionMax="47" xr10:uidLastSave="{00000000-0000-0000-0000-000000000000}"/>
  <bookViews>
    <workbookView xWindow="28680" yWindow="-120" windowWidth="29040" windowHeight="15720" activeTab="3" xr2:uid="{5E98C9DD-F22D-431D-AD65-4DB41A70F792}"/>
  </bookViews>
  <sheets>
    <sheet name="DGII (EST)" sheetId="1" r:id="rId1"/>
    <sheet name="DGA (EST)" sheetId="2" r:id="rId2"/>
    <sheet name="TESORERIA (EST)" sheetId="3" r:id="rId3"/>
    <sheet name="cut presupuestari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'[3]Crédito SPNF (fiscal)'!#REF!</definedName>
    <definedName name="__123Graph_AChart1" hidden="1">'[4]Cable 2'!#REF!</definedName>
    <definedName name="__123Graph_AChart2" hidden="1">'[4]Cable 2'!#REF!</definedName>
    <definedName name="__123Graph_AChart3" hidden="1">'[4]Cable 2'!#REF!</definedName>
    <definedName name="__123Graph_AChart4" hidden="1">'[4]Cable 2'!#REF!</definedName>
    <definedName name="__123Graph_AChart5" hidden="1">'[4]Cable 2'!#REF!</definedName>
    <definedName name="__123Graph_AChart6" hidden="1">'[4]Cable 2'!#REF!</definedName>
    <definedName name="__123Graph_AChart7" hidden="1">'[4]Cable 2'!#REF!</definedName>
    <definedName name="__123Graph_ACurrent" hidden="1">'[4]Cable 2'!#REF!</definedName>
    <definedName name="__123Graph_AREER" hidden="1">[5]ER!#REF!</definedName>
    <definedName name="__123Graph_B" hidden="1">[6]FLUJO!$B$7929:$C$7929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[5]ER!#REF!</definedName>
    <definedName name="__123Graph_C" hidden="1">[6]FLUJO!$B$7936:$C$7936</definedName>
    <definedName name="__123Graph_CREER" hidden="1">[5]ER!#REF!</definedName>
    <definedName name="__123Graph_D" hidden="1">[6]FLUJO!$B$7942:$C$7942</definedName>
    <definedName name="__123Graph_E" hidden="1">[7]PFMON!#REF!</definedName>
    <definedName name="__123Graph_F" hidden="1">#N/A</definedName>
    <definedName name="__123Graph_X" hidden="1">[6]FLUJO!$B$7906:$C$7906</definedName>
    <definedName name="__12INT_RESERVES">#REF!</definedName>
    <definedName name="__1r">#REF!</definedName>
    <definedName name="__2Macros_Import_.qbop">[8]!'[Macros Import].qbop'</definedName>
    <definedName name="__3__123Graph_ACPI_ER_LOG" hidden="1">[5]ER!#REF!</definedName>
    <definedName name="__4__123Graph_BCPI_ER_LOG" hidden="1">[5]ER!#REF!</definedName>
    <definedName name="__5__123Graph_BIBA_IBRD" hidden="1">[5]WB!#REF!</definedName>
    <definedName name="__6B.2_B.3">#REF!</definedName>
    <definedName name="__7B.4___5">#REF!</definedName>
    <definedName name="__8CONSOL_B2">#REF!</definedName>
    <definedName name="__9CONSOL_DEPOSITS">'[9]A 11'!#REF!</definedName>
    <definedName name="__AUS1">#N/A</definedName>
    <definedName name="__BOP2">[10]BoP!#REF!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[10]RES!#REF!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">#N/A</definedName>
    <definedName name="_10__123Graph_AWB_ADJ_PRJ" hidden="1">[11]WB!$Q$255:$AK$255</definedName>
    <definedName name="_10FA_L">#REF!</definedName>
    <definedName name="_11__123Graph_BCPI_ER_LOG" hidden="1">[11]ER!#REF!</definedName>
    <definedName name="_11GAZ_LIABS">#REF!</definedName>
    <definedName name="_12__123Graph_BIBA_IBRD" hidden="1">[11]WB!#REF!</definedName>
    <definedName name="_12INT_RESERVES">#REF!</definedName>
    <definedName name="_15Macros_Import_.qbop">[8]!'[Macros Import].qbop'</definedName>
    <definedName name="_16__123Graph_BWB_ADJ_PRJ" hidden="1">[11]WB!$Q$257:$AK$257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[11]ER!#REF!</definedName>
    <definedName name="_20__123Graph_XREALEX_WAGE" hidden="1">[12]PRIVATE!#REF!</definedName>
    <definedName name="_24Macros_Import_.qbop">[13]!'[Macros Import].qbop'</definedName>
    <definedName name="_25__123Graph_ACPI_ER_LOG" hidden="1">[14]ER!#REF!</definedName>
    <definedName name="_26__123Graph_BCPI_ER_LOG" hidden="1">[14]ER!#REF!</definedName>
    <definedName name="_27__123Graph_ACPI_ER_LOG" hidden="1">[5]ER!#REF!</definedName>
    <definedName name="_27__123Graph_BIBA_IBRD" hidden="1">[14]WB!#REF!</definedName>
    <definedName name="_27_0CUADRO_N__4.">[15]monthly!#REF!</definedName>
    <definedName name="_28B.2_B.3">#REF!</definedName>
    <definedName name="_29B.4___5">#REF!</definedName>
    <definedName name="_2IMPRESION">#REF!</definedName>
    <definedName name="_2Macros_Import_.qbop">[16]!'[Macros Import].qbop'</definedName>
    <definedName name="_3">#N/A</definedName>
    <definedName name="_3.__No_club_de_París__Después_del_30_Jun_84">#N/A</definedName>
    <definedName name="_3__123Graph_ACPI_ER_LOG" hidden="1">[5]ER!#REF!</definedName>
    <definedName name="_30CONSOL_B2">#REF!</definedName>
    <definedName name="_31_0GRÁFICO_N_10.2">[15]monthly!#REF!</definedName>
    <definedName name="_31CONSOL_DEPOSITS">'[17]A 11'!#REF!</definedName>
    <definedName name="_32FA_L">#REF!</definedName>
    <definedName name="_33GAZ_LIABS">#REF!</definedName>
    <definedName name="_34INT_RESERVES">#REF!</definedName>
    <definedName name="_39__123Graph_BCPI_ER_LOG" hidden="1">[5]ER!#REF!</definedName>
    <definedName name="_4">#N/A</definedName>
    <definedName name="_4__123Graph_BCPI_ER_LOG" hidden="1">[5]ER!#REF!</definedName>
    <definedName name="_5">#N/A</definedName>
    <definedName name="_5__123Graph_BIBA_IBRD" hidden="1">[5]WB!#REF!</definedName>
    <definedName name="_51__123Graph_BIBA_IBRD" hidden="1">[5]WB!#REF!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[11]WB!$Q$62:$AK$62</definedName>
    <definedName name="_68CONSOL_DEPOSITS">'[9]A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'[18]A 11'!#REF!</definedName>
    <definedName name="_AUS1">#N/A</definedName>
    <definedName name="_BOP2">[19]BoP!#REF!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'[20]shared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[19]RES!#REF!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[21]R7!$A$1:$G$31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'[20]shared data'!$A$1:$G$71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[22]!'[Macros Import].qbop'</definedName>
    <definedName name="A_impresión_IM">'[23]ponder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'[2]Imp:DSA output'!$C$9:$R$464</definedName>
    <definedName name="AMORTI">#N/A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3">'cut presupuestaria'!$B$3:$V$34</definedName>
    <definedName name="_xlnm.Print_Area" localSheetId="0">'DGII (EST)'!$A$1:$V$58</definedName>
    <definedName name="_xlnm.Print_Area" localSheetId="2">'TESORERIA (EST)'!$A$2:$V$54</definedName>
    <definedName name="_xlnm.Print_Area">'[25]Table 1'!#REF!</definedName>
    <definedName name="AREACONSTRUCCIO">#REF!</definedName>
    <definedName name="ASAU">#N/A</definedName>
    <definedName name="ASAU1">#N/A</definedName>
    <definedName name="asd">'[26]SPNF Acuerdo Incl. Int.'!asd</definedName>
    <definedName name="ASO">#REF!</definedName>
    <definedName name="atrade">[8]!atrade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'[3]Crédito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[27]!BFLD_DF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[24]BCP!#REF!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[28]Q6!$E$26:$AH$26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[24]BCP!#REF!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[24]BCP!#REF!</definedName>
    <definedName name="CYEAR2021">[29]Coal!$B$583:$J$583</definedName>
    <definedName name="CYEAR2022">[29]Coal!$K$583:$V$583</definedName>
    <definedName name="CYEAR2023">[29]Coal!$W$583:$AH$583</definedName>
    <definedName name="CYEAR2024">[29]Coal!$AI$583:$AT$583</definedName>
    <definedName name="CYEAR2025">[29]Coal!$AU$583:$AX$583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'[20]shared data'!$S$8:$S$155</definedName>
    <definedName name="DATES_A">'[20]shared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[30]NPV!$B$28</definedName>
    <definedName name="Discount_NC">[30]NPV!#REF!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[24]BCP!#REF!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[31]Main!$AB$25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[24]BCP!#REF!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'[32]Empresas Publicas detalle'!#REF!</definedName>
    <definedName name="GGB_NGDP">#N/A</definedName>
    <definedName name="GL_Z">#REF!</definedName>
    <definedName name="GOB">#N/A</definedName>
    <definedName name="Grace_IDA">[30]NPV!$B$25</definedName>
    <definedName name="Grace_NC">[30]NPV!#REF!</definedName>
    <definedName name="GUIL">#N/A</definedName>
    <definedName name="GUIL1">#N/A</definedName>
    <definedName name="GYEAR2021">[29]Gold!$B$583:$J$583</definedName>
    <definedName name="GYEAR2022">[29]Gold!$K$583:$U$583</definedName>
    <definedName name="HEADING">#REF!</definedName>
    <definedName name="Heading39">'[20]shared data'!$A$1:$G$5</definedName>
    <definedName name="hhh">#N/A</definedName>
    <definedName name="HTML_CodePage" hidden="1">1252</definedName>
    <definedName name="HTML_Control" localSheetId="3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[24]BCP!#REF!</definedName>
    <definedName name="INGRESOS">#REF!</definedName>
    <definedName name="INPUT_2">[10]Input!#REF!</definedName>
    <definedName name="INPUT_4">[10]Input!#REF!</definedName>
    <definedName name="INTERES">#N/A</definedName>
    <definedName name="Interest_IDA">[30]NPV!$B$27</definedName>
    <definedName name="Interest_NC">[30]NPV!#REF!</definedName>
    <definedName name="InterestRate">#REF!</definedName>
    <definedName name="IPC">[33]ipc!#REF!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[30]NPV!$B$26</definedName>
    <definedName name="Maturity_NC">[30]NPV!#REF!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[8]!mflowsa</definedName>
    <definedName name="mflowsq">[8]!mflowsq</definedName>
    <definedName name="MIDDLE">#REF!</definedName>
    <definedName name="MISC4">[10]OUTPUT!#REF!</definedName>
    <definedName name="MN">[24]BCP!#REF!</definedName>
    <definedName name="MNP">[24]BCP!#REF!</definedName>
    <definedName name="MPETROLEO">#REF!</definedName>
    <definedName name="mstocksa">[8]!mstocksa</definedName>
    <definedName name="mstocksq">[8]!mstocksq</definedName>
    <definedName name="n">#REF!</definedName>
    <definedName name="names">'[20]shared data'!$B$7:$O$7</definedName>
    <definedName name="NAMES_A">'[20]shared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[34]QEDS!$11:$11</definedName>
    <definedName name="nmColumnHeader">[34]QEDS!$2:$2</definedName>
    <definedName name="nmData">[34]QEDS!$B$3:$F$9</definedName>
    <definedName name="NMG_RG">#N/A</definedName>
    <definedName name="nmIndexTable">[34]QEDS!$13:$13</definedName>
    <definedName name="nmReportFooter">[34]QEDS!$10:$10</definedName>
    <definedName name="nmReportHeader">[34]QEDS!$1:$1</definedName>
    <definedName name="nmRowHeader">[34]QEDS!$A$3:$A$9</definedName>
    <definedName name="nmScale">[34]QEDS!$12:$12</definedName>
    <definedName name="NNN">#REF!</definedName>
    <definedName name="no" hidden="1">'[3]Crédito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[35]UPLOAD!#REF!</definedName>
    <definedName name="NOTITLES">#REF!</definedName>
    <definedName name="NTDD_RG">[27]!NTDD_RG</definedName>
    <definedName name="NX">#N/A</definedName>
    <definedName name="NX_R">#N/A</definedName>
    <definedName name="NXG_RG">#N/A</definedName>
    <definedName name="NYEAR2021">[29]Nickel!$B$583:$J$583</definedName>
    <definedName name="NYEAR2022">[29]Nickel!$K$583:$V$583</definedName>
    <definedName name="NYEAR2023">[29]Nickel!$W$583:$AH$583</definedName>
    <definedName name="NYEAR2024">[29]Nickel!$AI$583:$AT$583</definedName>
    <definedName name="NYEAR2025">[29]Nickel!$AU$583:$BF$583</definedName>
    <definedName name="OCTUBRE">#N/A</definedName>
    <definedName name="OECD_Table">#REF!</definedName>
    <definedName name="OnShow">'[26]SPNF Acuerdo Incl. Int.'!OnShow</definedName>
    <definedName name="Otr_Inst_Banc_40G">#REF!</definedName>
    <definedName name="Pan_Bancario_50G">#REF!</definedName>
    <definedName name="Pan_Monet_30G">#REF!</definedName>
    <definedName name="Path_Data">'[20]shared data'!$B$8</definedName>
    <definedName name="Path_System">'[20]shared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[31]Links!$A$1:$F$33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[30]FSUOUT!$B$2:$V$32</definedName>
    <definedName name="Prog1998">'[36]2003'!#REF!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'[37]Quarterly Raw Data'!#REF!</definedName>
    <definedName name="qqq" localSheetId="3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hidden="1">{#N/A,#N/A,FALSE,"EXTRABUDGT"}</definedName>
    <definedName name="QTAB7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[38]Hoja2!$1:$1048576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QuestChecked">[31]ErrCheck!$A$3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'[26]SPNF Acuerdo Incl. Int.'!spnf</definedName>
    <definedName name="START">#REF!</definedName>
    <definedName name="STFQTAB">#REF!</definedName>
    <definedName name="STOP">#REF!</definedName>
    <definedName name="SUM">[5]BoP!$E$313:$BE$365</definedName>
    <definedName name="SUPLI">#N/A</definedName>
    <definedName name="SUPLIDORES">#N/A</definedName>
    <definedName name="Tab25a">#REF!</definedName>
    <definedName name="Tab25b">#REF!</definedName>
    <definedName name="Table__47">[39]RED47!$A$1:$I$53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'[20]shared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[31]ErrCheck!$A$3:$E$5</definedName>
    <definedName name="tblLinks">[31]Links!$A$4:$F$33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3">'cut presupuestaria'!$3:$7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[41]BCC!$A$1:$N$821,[41]BCC!$A$822:$N$1624</definedName>
    <definedName name="TOTAL">#N/A</definedName>
    <definedName name="Trade">#REF!</definedName>
    <definedName name="TRADE3">[10]Trade!#REF!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'[26]SPNF Acuerdo Incl. Int.'!will</definedName>
    <definedName name="WPCP33_D">#REF!</definedName>
    <definedName name="WPCP33pch">#REF!</definedName>
    <definedName name="wrn.BANKS." localSheetId="3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hidden="1">{#N/A,#N/A,FALSE,"BANKS"}</definedName>
    <definedName name="wrn.BOP." localSheetId="3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hidden="1">{#N/A,#N/A,FALSE,"BOP"}</definedName>
    <definedName name="wrn.BOP_MIDTERM." localSheetId="3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CREDIT." localSheetId="3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hidden="1">{#N/A,#N/A,FALSE,"DEPO"}</definedName>
    <definedName name="wrn.EXCISE." localSheetId="3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hidden="1">{#N/A,#N/A,FALSE,"EXTRABUDGT2"}</definedName>
    <definedName name="wrn.GDP." localSheetId="3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hidden="1">{#N/A,#N/A,FALSE,"GGOVT%"}</definedName>
    <definedName name="wrn.INCOMETX." localSheetId="3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hidden="1">{#N/A,#N/A,FALSE,"INCOMETX"}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hidden="1">{#N/A,#N/A,FALSE,"INTERST"}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hidden="1">{"MONA",#N/A,FALSE,"S"}</definedName>
    <definedName name="wrn.MS." localSheetId="3" hidden="1">{#N/A,#N/A,FALSE,"MS"}</definedName>
    <definedName name="wrn.MS." localSheetId="1" hidden="1">{#N/A,#N/A,FALSE,"MS"}</definedName>
    <definedName name="wrn.MS." localSheetId="2" hidden="1">{#N/A,#N/A,FALSE,"MS"}</definedName>
    <definedName name="wrn.MS." hidden="1">{#N/A,#N/A,FALSE,"MS"}</definedName>
    <definedName name="wrn.NBG." localSheetId="3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hidden="1">{#N/A,#N/A,FALSE,"NBG"}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3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hidden="1">{#N/A,#N/A,FALSE,"PENSION"}</definedName>
    <definedName name="wrn.PRUDENT." localSheetId="3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hidden="1">{#N/A,#N/A,FALSE,"REVSHARE"}</definedName>
    <definedName name="wrn.STATE." localSheetId="3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hidden="1">{#N/A,#N/A,FALSE,"STATE"}</definedName>
    <definedName name="wrn.TAXARREARS." localSheetId="3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hidden="1">{#N/A,#N/A,FALSE,"TAXPAYRS"}</definedName>
    <definedName name="wrn.TRADE." localSheetId="3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hidden="1">{#N/A,#N/A,FALSE,"WAGES"}</definedName>
    <definedName name="wrn.WEO." localSheetId="3" hidden="1">{"WEO",#N/A,FALSE,"T"}</definedName>
    <definedName name="wrn.WEO." localSheetId="1" hidden="1">{"WEO",#N/A,FALSE,"T"}</definedName>
    <definedName name="wrn.WEO." localSheetId="2" hidden="1">{"WEO",#N/A,FALSE,"T"}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'[20]shared data'!$A$1:$A$77</definedName>
    <definedName name="xxWRS_2">#REF!</definedName>
    <definedName name="xxWRS_3">#REF!</definedName>
    <definedName name="xxWRS_4">[30]Q5!$A$1:$A$104</definedName>
    <definedName name="xxWRS_5">[30]Q6!$A$1:$A$160</definedName>
    <definedName name="xxWRS_6">[30]Q7!$A$1:$A$59</definedName>
    <definedName name="xxWRS_7">[30]Q5!$A$1:$A$109</definedName>
    <definedName name="xxWRS_8">[30]Q6!$A$1:$A$162</definedName>
    <definedName name="xxWRS_9">[30]Q7!$A$1:$A$61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Y">#N/A</definedName>
    <definedName name="YY1A">#N/A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4" i="4" l="1"/>
  <c r="K74" i="4"/>
  <c r="T72" i="4"/>
  <c r="J72" i="4"/>
  <c r="I72" i="4"/>
  <c r="H72" i="4"/>
  <c r="E72" i="4"/>
  <c r="D72" i="4"/>
  <c r="C72" i="4"/>
  <c r="T71" i="4"/>
  <c r="J71" i="4"/>
  <c r="J70" i="4" s="1"/>
  <c r="I71" i="4"/>
  <c r="I70" i="4" s="1"/>
  <c r="I69" i="4" s="1"/>
  <c r="E71" i="4"/>
  <c r="E70" i="4" s="1"/>
  <c r="D71" i="4"/>
  <c r="D70" i="4" s="1"/>
  <c r="C71" i="4"/>
  <c r="C70" i="4" s="1"/>
  <c r="C69" i="4" s="1"/>
  <c r="S70" i="4"/>
  <c r="R70" i="4"/>
  <c r="R69" i="4" s="1"/>
  <c r="Q70" i="4"/>
  <c r="Q69" i="4" s="1"/>
  <c r="P70" i="4"/>
  <c r="O70" i="4"/>
  <c r="N70" i="4"/>
  <c r="M70" i="4"/>
  <c r="L70" i="4"/>
  <c r="G70" i="4"/>
  <c r="S69" i="4"/>
  <c r="P69" i="4"/>
  <c r="O69" i="4"/>
  <c r="N69" i="4"/>
  <c r="M69" i="4"/>
  <c r="G69" i="4"/>
  <c r="T68" i="4"/>
  <c r="I68" i="4"/>
  <c r="H68" i="4"/>
  <c r="H65" i="4" s="1"/>
  <c r="G68" i="4"/>
  <c r="F68" i="4"/>
  <c r="E68" i="4"/>
  <c r="D68" i="4"/>
  <c r="C68" i="4"/>
  <c r="T67" i="4"/>
  <c r="I67" i="4"/>
  <c r="H67" i="4"/>
  <c r="G67" i="4"/>
  <c r="F67" i="4"/>
  <c r="E67" i="4"/>
  <c r="D67" i="4"/>
  <c r="C67" i="4"/>
  <c r="T66" i="4"/>
  <c r="T65" i="4" s="1"/>
  <c r="I66" i="4"/>
  <c r="H66" i="4"/>
  <c r="E66" i="4"/>
  <c r="E65" i="4" s="1"/>
  <c r="S65" i="4"/>
  <c r="R65" i="4"/>
  <c r="Q65" i="4"/>
  <c r="P65" i="4"/>
  <c r="O65" i="4"/>
  <c r="N65" i="4"/>
  <c r="M65" i="4"/>
  <c r="L65" i="4"/>
  <c r="I65" i="4"/>
  <c r="T64" i="4"/>
  <c r="H64" i="4"/>
  <c r="H63" i="4" s="1"/>
  <c r="G64" i="4"/>
  <c r="G63" i="4" s="1"/>
  <c r="C64" i="4"/>
  <c r="T63" i="4"/>
  <c r="S63" i="4"/>
  <c r="R63" i="4"/>
  <c r="Q63" i="4"/>
  <c r="P63" i="4"/>
  <c r="O63" i="4"/>
  <c r="N63" i="4"/>
  <c r="M63" i="4"/>
  <c r="L63" i="4"/>
  <c r="T62" i="4"/>
  <c r="J62" i="4"/>
  <c r="I62" i="4"/>
  <c r="E62" i="4"/>
  <c r="D62" i="4"/>
  <c r="C62" i="4"/>
  <c r="T61" i="4"/>
  <c r="J61" i="4"/>
  <c r="J60" i="4" s="1"/>
  <c r="J59" i="4" s="1"/>
  <c r="I61" i="4"/>
  <c r="I60" i="4" s="1"/>
  <c r="I59" i="4" s="1"/>
  <c r="E61" i="4"/>
  <c r="E60" i="4" s="1"/>
  <c r="E59" i="4" s="1"/>
  <c r="E58" i="4" s="1"/>
  <c r="E57" i="4" s="1"/>
  <c r="D61" i="4"/>
  <c r="D60" i="4" s="1"/>
  <c r="D59" i="4" s="1"/>
  <c r="T60" i="4"/>
  <c r="S60" i="4"/>
  <c r="S59" i="4" s="1"/>
  <c r="S58" i="4" s="1"/>
  <c r="S57" i="4" s="1"/>
  <c r="R60" i="4"/>
  <c r="R59" i="4" s="1"/>
  <c r="R58" i="4" s="1"/>
  <c r="R57" i="4" s="1"/>
  <c r="Q60" i="4"/>
  <c r="Q59" i="4" s="1"/>
  <c r="P60" i="4"/>
  <c r="O60" i="4"/>
  <c r="N60" i="4"/>
  <c r="M60" i="4"/>
  <c r="L60" i="4"/>
  <c r="L59" i="4" s="1"/>
  <c r="L58" i="4" s="1"/>
  <c r="L57" i="4" s="1"/>
  <c r="G60" i="4"/>
  <c r="T59" i="4"/>
  <c r="T58" i="4" s="1"/>
  <c r="T57" i="4" s="1"/>
  <c r="P59" i="4"/>
  <c r="O59" i="4"/>
  <c r="N59" i="4"/>
  <c r="N58" i="4" s="1"/>
  <c r="M59" i="4"/>
  <c r="M58" i="4" s="1"/>
  <c r="Q58" i="4"/>
  <c r="Q57" i="4" s="1"/>
  <c r="Q47" i="4" s="1"/>
  <c r="Q73" i="4" s="1"/>
  <c r="Q75" i="4" s="1"/>
  <c r="P58" i="4"/>
  <c r="P57" i="4" s="1"/>
  <c r="O58" i="4"/>
  <c r="M57" i="4"/>
  <c r="T56" i="4"/>
  <c r="U56" i="4" s="1"/>
  <c r="K56" i="4"/>
  <c r="T55" i="4"/>
  <c r="J55" i="4"/>
  <c r="I55" i="4"/>
  <c r="I54" i="4" s="1"/>
  <c r="H55" i="4"/>
  <c r="H54" i="4" s="1"/>
  <c r="E55" i="4"/>
  <c r="D55" i="4"/>
  <c r="C55" i="4"/>
  <c r="S54" i="4"/>
  <c r="R54" i="4"/>
  <c r="Q54" i="4"/>
  <c r="P54" i="4"/>
  <c r="O54" i="4"/>
  <c r="N54" i="4"/>
  <c r="M54" i="4"/>
  <c r="L54" i="4"/>
  <c r="J54" i="4"/>
  <c r="E54" i="4"/>
  <c r="D54" i="4"/>
  <c r="C54" i="4"/>
  <c r="T53" i="4"/>
  <c r="J53" i="4"/>
  <c r="I53" i="4"/>
  <c r="H53" i="4"/>
  <c r="G53" i="4"/>
  <c r="F53" i="4"/>
  <c r="E53" i="4"/>
  <c r="D53" i="4"/>
  <c r="T52" i="4"/>
  <c r="F52" i="4"/>
  <c r="F51" i="4" s="1"/>
  <c r="F50" i="4" s="1"/>
  <c r="F49" i="4" s="1"/>
  <c r="F48" i="4" s="1"/>
  <c r="T51" i="4"/>
  <c r="T50" i="4" s="1"/>
  <c r="T49" i="4" s="1"/>
  <c r="T48" i="4" s="1"/>
  <c r="S51" i="4"/>
  <c r="R51" i="4"/>
  <c r="Q51" i="4"/>
  <c r="P51" i="4"/>
  <c r="P50" i="4" s="1"/>
  <c r="P49" i="4" s="1"/>
  <c r="P48" i="4" s="1"/>
  <c r="P47" i="4" s="1"/>
  <c r="P73" i="4" s="1"/>
  <c r="P75" i="4" s="1"/>
  <c r="O51" i="4"/>
  <c r="O50" i="4" s="1"/>
  <c r="O49" i="4" s="1"/>
  <c r="N51" i="4"/>
  <c r="N50" i="4" s="1"/>
  <c r="N49" i="4" s="1"/>
  <c r="M51" i="4"/>
  <c r="L51" i="4"/>
  <c r="J51" i="4"/>
  <c r="D51" i="4"/>
  <c r="D50" i="4" s="1"/>
  <c r="D49" i="4" s="1"/>
  <c r="D48" i="4" s="1"/>
  <c r="S50" i="4"/>
  <c r="R50" i="4"/>
  <c r="Q50" i="4"/>
  <c r="Q49" i="4" s="1"/>
  <c r="Q48" i="4" s="1"/>
  <c r="M50" i="4"/>
  <c r="L50" i="4"/>
  <c r="L49" i="4" s="1"/>
  <c r="L48" i="4" s="1"/>
  <c r="J50" i="4"/>
  <c r="J49" i="4" s="1"/>
  <c r="J48" i="4" s="1"/>
  <c r="S49" i="4"/>
  <c r="S48" i="4" s="1"/>
  <c r="R49" i="4"/>
  <c r="R48" i="4" s="1"/>
  <c r="R47" i="4" s="1"/>
  <c r="R73" i="4" s="1"/>
  <c r="R75" i="4" s="1"/>
  <c r="M49" i="4"/>
  <c r="M48" i="4" s="1"/>
  <c r="O48" i="4"/>
  <c r="N48" i="4"/>
  <c r="K35" i="4"/>
  <c r="U35" i="4" s="1"/>
  <c r="T33" i="4"/>
  <c r="U33" i="4" s="1"/>
  <c r="K33" i="4"/>
  <c r="G72" i="4" s="1"/>
  <c r="T32" i="4"/>
  <c r="U32" i="4" s="1"/>
  <c r="V32" i="4" s="1"/>
  <c r="S32" i="4"/>
  <c r="R32" i="4"/>
  <c r="Q32" i="4"/>
  <c r="H71" i="4" s="1"/>
  <c r="H70" i="4" s="1"/>
  <c r="H69" i="4" s="1"/>
  <c r="P32" i="4"/>
  <c r="G71" i="4" s="1"/>
  <c r="O32" i="4"/>
  <c r="N32" i="4"/>
  <c r="N31" i="4" s="1"/>
  <c r="N30" i="4" s="1"/>
  <c r="M32" i="4"/>
  <c r="L32" i="4"/>
  <c r="K32" i="4"/>
  <c r="J32" i="4"/>
  <c r="I32" i="4"/>
  <c r="I31" i="4" s="1"/>
  <c r="I30" i="4" s="1"/>
  <c r="H32" i="4"/>
  <c r="H31" i="4" s="1"/>
  <c r="G32" i="4"/>
  <c r="F32" i="4"/>
  <c r="E32" i="4"/>
  <c r="D32" i="4"/>
  <c r="C32" i="4"/>
  <c r="C31" i="4" s="1"/>
  <c r="C30" i="4" s="1"/>
  <c r="S31" i="4"/>
  <c r="R31" i="4"/>
  <c r="Q31" i="4"/>
  <c r="Q30" i="4" s="1"/>
  <c r="P31" i="4"/>
  <c r="P30" i="4" s="1"/>
  <c r="M31" i="4"/>
  <c r="L31" i="4"/>
  <c r="K31" i="4"/>
  <c r="K30" i="4" s="1"/>
  <c r="J31" i="4"/>
  <c r="J30" i="4" s="1"/>
  <c r="G31" i="4"/>
  <c r="F31" i="4"/>
  <c r="E31" i="4"/>
  <c r="E30" i="4" s="1"/>
  <c r="D31" i="4"/>
  <c r="D30" i="4" s="1"/>
  <c r="S30" i="4"/>
  <c r="R30" i="4"/>
  <c r="M30" i="4"/>
  <c r="L30" i="4"/>
  <c r="H30" i="4"/>
  <c r="G30" i="4"/>
  <c r="F30" i="4"/>
  <c r="T29" i="4"/>
  <c r="U29" i="4" s="1"/>
  <c r="V29" i="4" s="1"/>
  <c r="K29" i="4"/>
  <c r="T28" i="4"/>
  <c r="K28" i="4"/>
  <c r="S27" i="4"/>
  <c r="J66" i="4" s="1"/>
  <c r="J65" i="4" s="1"/>
  <c r="R27" i="4"/>
  <c r="R26" i="4" s="1"/>
  <c r="P27" i="4"/>
  <c r="O27" i="4"/>
  <c r="F66" i="4" s="1"/>
  <c r="N27" i="4"/>
  <c r="M27" i="4"/>
  <c r="D66" i="4" s="1"/>
  <c r="D65" i="4" s="1"/>
  <c r="L27" i="4"/>
  <c r="C66" i="4" s="1"/>
  <c r="C65" i="4" s="1"/>
  <c r="K27" i="4"/>
  <c r="K26" i="4" s="1"/>
  <c r="S26" i="4"/>
  <c r="Q26" i="4"/>
  <c r="O26" i="4"/>
  <c r="N26" i="4"/>
  <c r="M26" i="4"/>
  <c r="L26" i="4"/>
  <c r="J26" i="4"/>
  <c r="I26" i="4"/>
  <c r="H26" i="4"/>
  <c r="G26" i="4"/>
  <c r="F26" i="4"/>
  <c r="E26" i="4"/>
  <c r="D26" i="4"/>
  <c r="C26" i="4"/>
  <c r="S25" i="4"/>
  <c r="R25" i="4"/>
  <c r="R24" i="4" s="1"/>
  <c r="Q25" i="4"/>
  <c r="Q24" i="4" s="1"/>
  <c r="P25" i="4"/>
  <c r="O25" i="4"/>
  <c r="F64" i="4" s="1"/>
  <c r="F63" i="4" s="1"/>
  <c r="N25" i="4"/>
  <c r="E64" i="4" s="1"/>
  <c r="E63" i="4" s="1"/>
  <c r="M25" i="4"/>
  <c r="L25" i="4"/>
  <c r="J25" i="4"/>
  <c r="I25" i="4"/>
  <c r="H25" i="4"/>
  <c r="G25" i="4"/>
  <c r="G24" i="4" s="1"/>
  <c r="F25" i="4"/>
  <c r="F24" i="4" s="1"/>
  <c r="E25" i="4"/>
  <c r="D25" i="4"/>
  <c r="C25" i="4"/>
  <c r="P24" i="4"/>
  <c r="O24" i="4"/>
  <c r="N24" i="4"/>
  <c r="J24" i="4"/>
  <c r="I24" i="4"/>
  <c r="H24" i="4"/>
  <c r="D24" i="4"/>
  <c r="C24" i="4"/>
  <c r="S23" i="4"/>
  <c r="R23" i="4"/>
  <c r="Q23" i="4"/>
  <c r="H62" i="4" s="1"/>
  <c r="P23" i="4"/>
  <c r="G62" i="4" s="1"/>
  <c r="G59" i="4" s="1"/>
  <c r="G58" i="4" s="1"/>
  <c r="O23" i="4"/>
  <c r="N23" i="4"/>
  <c r="M23" i="4"/>
  <c r="L23" i="4"/>
  <c r="J23" i="4"/>
  <c r="J20" i="4" s="1"/>
  <c r="J19" i="4" s="1"/>
  <c r="J18" i="4" s="1"/>
  <c r="I23" i="4"/>
  <c r="I20" i="4" s="1"/>
  <c r="H23" i="4"/>
  <c r="G23" i="4"/>
  <c r="F23" i="4"/>
  <c r="E23" i="4"/>
  <c r="D23" i="4"/>
  <c r="D20" i="4" s="1"/>
  <c r="D19" i="4" s="1"/>
  <c r="D18" i="4" s="1"/>
  <c r="C23" i="4"/>
  <c r="K23" i="4" s="1"/>
  <c r="S22" i="4"/>
  <c r="R22" i="4"/>
  <c r="Q22" i="4"/>
  <c r="P22" i="4"/>
  <c r="G61" i="4" s="1"/>
  <c r="O22" i="4"/>
  <c r="F61" i="4" s="1"/>
  <c r="F60" i="4" s="1"/>
  <c r="N22" i="4"/>
  <c r="M22" i="4"/>
  <c r="L22" i="4"/>
  <c r="J22" i="4"/>
  <c r="I22" i="4"/>
  <c r="H22" i="4"/>
  <c r="G22" i="4"/>
  <c r="F22" i="4"/>
  <c r="F21" i="4" s="1"/>
  <c r="F20" i="4" s="1"/>
  <c r="F19" i="4" s="1"/>
  <c r="F18" i="4" s="1"/>
  <c r="E22" i="4"/>
  <c r="E21" i="4" s="1"/>
  <c r="E20" i="4" s="1"/>
  <c r="D22" i="4"/>
  <c r="C22" i="4"/>
  <c r="S21" i="4"/>
  <c r="S20" i="4" s="1"/>
  <c r="R21" i="4"/>
  <c r="R20" i="4" s="1"/>
  <c r="R19" i="4" s="1"/>
  <c r="R18" i="4" s="1"/>
  <c r="P21" i="4"/>
  <c r="O21" i="4"/>
  <c r="N21" i="4"/>
  <c r="M21" i="4"/>
  <c r="M20" i="4" s="1"/>
  <c r="J21" i="4"/>
  <c r="I21" i="4"/>
  <c r="H21" i="4"/>
  <c r="G21" i="4"/>
  <c r="D21" i="4"/>
  <c r="C21" i="4"/>
  <c r="P20" i="4"/>
  <c r="P19" i="4" s="1"/>
  <c r="N20" i="4"/>
  <c r="N19" i="4" s="1"/>
  <c r="N18" i="4" s="1"/>
  <c r="H20" i="4"/>
  <c r="H19" i="4" s="1"/>
  <c r="H18" i="4" s="1"/>
  <c r="G20" i="4"/>
  <c r="G19" i="4" s="1"/>
  <c r="I19" i="4"/>
  <c r="I18" i="4" s="1"/>
  <c r="G18" i="4"/>
  <c r="T17" i="4"/>
  <c r="U17" i="4" s="1"/>
  <c r="K17" i="4"/>
  <c r="Q16" i="4"/>
  <c r="P16" i="4"/>
  <c r="G55" i="4" s="1"/>
  <c r="G54" i="4" s="1"/>
  <c r="O16" i="4"/>
  <c r="K16" i="4"/>
  <c r="S15" i="4"/>
  <c r="R15" i="4"/>
  <c r="Q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T14" i="4"/>
  <c r="K53" i="4" s="1"/>
  <c r="U53" i="4" s="1"/>
  <c r="K14" i="4"/>
  <c r="S13" i="4"/>
  <c r="J52" i="4" s="1"/>
  <c r="R13" i="4"/>
  <c r="Q13" i="4"/>
  <c r="P13" i="4"/>
  <c r="G52" i="4" s="1"/>
  <c r="G51" i="4" s="1"/>
  <c r="G50" i="4" s="1"/>
  <c r="G49" i="4" s="1"/>
  <c r="G48" i="4" s="1"/>
  <c r="O13" i="4"/>
  <c r="O12" i="4" s="1"/>
  <c r="O11" i="4" s="1"/>
  <c r="O10" i="4" s="1"/>
  <c r="O9" i="4" s="1"/>
  <c r="N13" i="4"/>
  <c r="M13" i="4"/>
  <c r="D52" i="4" s="1"/>
  <c r="L13" i="4"/>
  <c r="C52" i="4" s="1"/>
  <c r="C51" i="4" s="1"/>
  <c r="C50" i="4" s="1"/>
  <c r="C49" i="4" s="1"/>
  <c r="C48" i="4" s="1"/>
  <c r="J13" i="4"/>
  <c r="J12" i="4" s="1"/>
  <c r="J11" i="4" s="1"/>
  <c r="J10" i="4" s="1"/>
  <c r="J9" i="4" s="1"/>
  <c r="J8" i="4" s="1"/>
  <c r="J34" i="4" s="1"/>
  <c r="J36" i="4" s="1"/>
  <c r="I13" i="4"/>
  <c r="I12" i="4" s="1"/>
  <c r="H13" i="4"/>
  <c r="H12" i="4" s="1"/>
  <c r="H11" i="4" s="1"/>
  <c r="H10" i="4" s="1"/>
  <c r="H9" i="4" s="1"/>
  <c r="H8" i="4" s="1"/>
  <c r="H34" i="4" s="1"/>
  <c r="H36" i="4" s="1"/>
  <c r="G13" i="4"/>
  <c r="F13" i="4"/>
  <c r="E13" i="4"/>
  <c r="E12" i="4" s="1"/>
  <c r="E11" i="4" s="1"/>
  <c r="D13" i="4"/>
  <c r="K13" i="4" s="1"/>
  <c r="K12" i="4" s="1"/>
  <c r="K11" i="4" s="1"/>
  <c r="K10" i="4" s="1"/>
  <c r="K9" i="4" s="1"/>
  <c r="C13" i="4"/>
  <c r="C12" i="4" s="1"/>
  <c r="C11" i="4" s="1"/>
  <c r="C10" i="4" s="1"/>
  <c r="C9" i="4" s="1"/>
  <c r="S12" i="4"/>
  <c r="S11" i="4" s="1"/>
  <c r="S10" i="4" s="1"/>
  <c r="R12" i="4"/>
  <c r="M12" i="4"/>
  <c r="M11" i="4" s="1"/>
  <c r="M10" i="4" s="1"/>
  <c r="L12" i="4"/>
  <c r="G12" i="4"/>
  <c r="G11" i="4" s="1"/>
  <c r="G10" i="4" s="1"/>
  <c r="F12" i="4"/>
  <c r="R11" i="4"/>
  <c r="R10" i="4" s="1"/>
  <c r="R9" i="4" s="1"/>
  <c r="R8" i="4" s="1"/>
  <c r="R34" i="4" s="1"/>
  <c r="R36" i="4" s="1"/>
  <c r="L11" i="4"/>
  <c r="L10" i="4" s="1"/>
  <c r="I11" i="4"/>
  <c r="I10" i="4" s="1"/>
  <c r="I9" i="4" s="1"/>
  <c r="F11" i="4"/>
  <c r="F10" i="4" s="1"/>
  <c r="F9" i="4" s="1"/>
  <c r="E10" i="4"/>
  <c r="E9" i="4" s="1"/>
  <c r="S9" i="4"/>
  <c r="M9" i="4"/>
  <c r="L9" i="4"/>
  <c r="G9" i="4"/>
  <c r="G8" i="4" s="1"/>
  <c r="G34" i="4" s="1"/>
  <c r="G36" i="4" s="1"/>
  <c r="I8" i="4"/>
  <c r="I34" i="4" s="1"/>
  <c r="I36" i="4" s="1"/>
  <c r="T50" i="3"/>
  <c r="J50" i="3"/>
  <c r="I50" i="3"/>
  <c r="H50" i="3"/>
  <c r="G50" i="3"/>
  <c r="F50" i="3"/>
  <c r="E50" i="3"/>
  <c r="D50" i="3"/>
  <c r="C50" i="3"/>
  <c r="K50" i="3" s="1"/>
  <c r="U50" i="3" s="1"/>
  <c r="T49" i="3"/>
  <c r="J49" i="3"/>
  <c r="I49" i="3"/>
  <c r="H49" i="3"/>
  <c r="G49" i="3"/>
  <c r="F49" i="3"/>
  <c r="E49" i="3"/>
  <c r="K49" i="3" s="1"/>
  <c r="U49" i="3" s="1"/>
  <c r="D49" i="3"/>
  <c r="C49" i="3"/>
  <c r="T48" i="3"/>
  <c r="J48" i="3"/>
  <c r="J47" i="3" s="1"/>
  <c r="J46" i="3" s="1"/>
  <c r="I48" i="3"/>
  <c r="H48" i="3"/>
  <c r="G48" i="3"/>
  <c r="G47" i="3" s="1"/>
  <c r="G46" i="3" s="1"/>
  <c r="F48" i="3"/>
  <c r="E48" i="3"/>
  <c r="D48" i="3"/>
  <c r="D47" i="3" s="1"/>
  <c r="D46" i="3" s="1"/>
  <c r="C48" i="3"/>
  <c r="S47" i="3"/>
  <c r="R47" i="3"/>
  <c r="Q47" i="3"/>
  <c r="Q46" i="3" s="1"/>
  <c r="P47" i="3"/>
  <c r="O47" i="3"/>
  <c r="N47" i="3"/>
  <c r="N46" i="3" s="1"/>
  <c r="M47" i="3"/>
  <c r="L47" i="3"/>
  <c r="T47" i="3" s="1"/>
  <c r="T46" i="3" s="1"/>
  <c r="I47" i="3"/>
  <c r="H47" i="3"/>
  <c r="H46" i="3" s="1"/>
  <c r="F47" i="3"/>
  <c r="E47" i="3"/>
  <c r="E46" i="3" s="1"/>
  <c r="C47" i="3"/>
  <c r="S46" i="3"/>
  <c r="R46" i="3"/>
  <c r="P46" i="3"/>
  <c r="O46" i="3"/>
  <c r="M46" i="3"/>
  <c r="L46" i="3"/>
  <c r="I46" i="3"/>
  <c r="F46" i="3"/>
  <c r="C46" i="3"/>
  <c r="T45" i="3"/>
  <c r="K45" i="3"/>
  <c r="U45" i="3" s="1"/>
  <c r="J45" i="3"/>
  <c r="I45" i="3"/>
  <c r="H45" i="3"/>
  <c r="G45" i="3"/>
  <c r="F45" i="3"/>
  <c r="E45" i="3"/>
  <c r="D45" i="3"/>
  <c r="C45" i="3"/>
  <c r="T44" i="3"/>
  <c r="J44" i="3"/>
  <c r="I44" i="3"/>
  <c r="H44" i="3"/>
  <c r="G44" i="3"/>
  <c r="F44" i="3"/>
  <c r="E44" i="3"/>
  <c r="K44" i="3" s="1"/>
  <c r="D44" i="3"/>
  <c r="C44" i="3"/>
  <c r="T43" i="3"/>
  <c r="J43" i="3"/>
  <c r="J42" i="3" s="1"/>
  <c r="I43" i="3"/>
  <c r="H43" i="3"/>
  <c r="G43" i="3"/>
  <c r="G42" i="3" s="1"/>
  <c r="F43" i="3"/>
  <c r="E43" i="3"/>
  <c r="D43" i="3"/>
  <c r="D42" i="3" s="1"/>
  <c r="C43" i="3"/>
  <c r="T42" i="3"/>
  <c r="S42" i="3"/>
  <c r="R42" i="3"/>
  <c r="Q42" i="3"/>
  <c r="P42" i="3"/>
  <c r="O42" i="3"/>
  <c r="N42" i="3"/>
  <c r="M42" i="3"/>
  <c r="L42" i="3"/>
  <c r="I42" i="3"/>
  <c r="H42" i="3"/>
  <c r="F42" i="3"/>
  <c r="E42" i="3"/>
  <c r="C42" i="3"/>
  <c r="T41" i="3"/>
  <c r="J41" i="3"/>
  <c r="I41" i="3"/>
  <c r="H41" i="3"/>
  <c r="G41" i="3"/>
  <c r="F41" i="3"/>
  <c r="E41" i="3"/>
  <c r="D41" i="3"/>
  <c r="K41" i="3" s="1"/>
  <c r="U41" i="3" s="1"/>
  <c r="C41" i="3"/>
  <c r="T40" i="3"/>
  <c r="T39" i="3" s="1"/>
  <c r="T38" i="3" s="1"/>
  <c r="T37" i="3" s="1"/>
  <c r="J40" i="3"/>
  <c r="I40" i="3"/>
  <c r="I39" i="3" s="1"/>
  <c r="I38" i="3" s="1"/>
  <c r="I37" i="3" s="1"/>
  <c r="H40" i="3"/>
  <c r="G40" i="3"/>
  <c r="F40" i="3"/>
  <c r="F39" i="3" s="1"/>
  <c r="F38" i="3" s="1"/>
  <c r="F37" i="3" s="1"/>
  <c r="E40" i="3"/>
  <c r="D40" i="3"/>
  <c r="C40" i="3"/>
  <c r="K40" i="3" s="1"/>
  <c r="S39" i="3"/>
  <c r="S38" i="3" s="1"/>
  <c r="S37" i="3" s="1"/>
  <c r="R39" i="3"/>
  <c r="Q39" i="3"/>
  <c r="P39" i="3"/>
  <c r="P38" i="3" s="1"/>
  <c r="P37" i="3" s="1"/>
  <c r="O39" i="3"/>
  <c r="N39" i="3"/>
  <c r="M39" i="3"/>
  <c r="M38" i="3" s="1"/>
  <c r="M37" i="3" s="1"/>
  <c r="L39" i="3"/>
  <c r="J39" i="3"/>
  <c r="H39" i="3"/>
  <c r="G39" i="3"/>
  <c r="G38" i="3" s="1"/>
  <c r="G37" i="3" s="1"/>
  <c r="E39" i="3"/>
  <c r="D39" i="3"/>
  <c r="R38" i="3"/>
  <c r="Q38" i="3"/>
  <c r="Q37" i="3" s="1"/>
  <c r="O38" i="3"/>
  <c r="N38" i="3"/>
  <c r="N37" i="3" s="1"/>
  <c r="L38" i="3"/>
  <c r="H38" i="3"/>
  <c r="H37" i="3" s="1"/>
  <c r="E38" i="3"/>
  <c r="E37" i="3" s="1"/>
  <c r="R37" i="3"/>
  <c r="O37" i="3"/>
  <c r="L37" i="3"/>
  <c r="T36" i="3"/>
  <c r="J36" i="3"/>
  <c r="I36" i="3"/>
  <c r="H36" i="3"/>
  <c r="G36" i="3"/>
  <c r="F36" i="3"/>
  <c r="E36" i="3"/>
  <c r="K36" i="3" s="1"/>
  <c r="U36" i="3" s="1"/>
  <c r="D36" i="3"/>
  <c r="C36" i="3"/>
  <c r="T35" i="3"/>
  <c r="K35" i="3"/>
  <c r="V35" i="3" s="1"/>
  <c r="J35" i="3"/>
  <c r="I35" i="3"/>
  <c r="H35" i="3"/>
  <c r="G35" i="3"/>
  <c r="F35" i="3"/>
  <c r="F34" i="3" s="1"/>
  <c r="E35" i="3"/>
  <c r="E34" i="3" s="1"/>
  <c r="D35" i="3"/>
  <c r="C35" i="3"/>
  <c r="T34" i="3"/>
  <c r="S34" i="3"/>
  <c r="R34" i="3"/>
  <c r="Q34" i="3"/>
  <c r="P34" i="3"/>
  <c r="O34" i="3"/>
  <c r="N34" i="3"/>
  <c r="M34" i="3"/>
  <c r="L34" i="3"/>
  <c r="J34" i="3"/>
  <c r="I34" i="3"/>
  <c r="H34" i="3"/>
  <c r="G34" i="3"/>
  <c r="D34" i="3"/>
  <c r="C34" i="3"/>
  <c r="T33" i="3"/>
  <c r="J33" i="3"/>
  <c r="I33" i="3"/>
  <c r="H33" i="3"/>
  <c r="G33" i="3"/>
  <c r="F33" i="3"/>
  <c r="E33" i="3"/>
  <c r="D33" i="3"/>
  <c r="C33" i="3"/>
  <c r="K33" i="3" s="1"/>
  <c r="U33" i="3" s="1"/>
  <c r="T32" i="3"/>
  <c r="J32" i="3"/>
  <c r="I32" i="3"/>
  <c r="H32" i="3"/>
  <c r="G32" i="3"/>
  <c r="G31" i="3" s="1"/>
  <c r="F32" i="3"/>
  <c r="F31" i="3" s="1"/>
  <c r="F26" i="3" s="1"/>
  <c r="E32" i="3"/>
  <c r="D32" i="3"/>
  <c r="C32" i="3"/>
  <c r="K32" i="3" s="1"/>
  <c r="T31" i="3"/>
  <c r="T26" i="3" s="1"/>
  <c r="T25" i="3" s="1"/>
  <c r="S31" i="3"/>
  <c r="R31" i="3"/>
  <c r="Q31" i="3"/>
  <c r="P31" i="3"/>
  <c r="O31" i="3"/>
  <c r="N31" i="3"/>
  <c r="N26" i="3" s="1"/>
  <c r="N25" i="3" s="1"/>
  <c r="M31" i="3"/>
  <c r="L31" i="3"/>
  <c r="J31" i="3"/>
  <c r="I31" i="3"/>
  <c r="H31" i="3"/>
  <c r="E31" i="3"/>
  <c r="D31" i="3"/>
  <c r="C31" i="3"/>
  <c r="T30" i="3"/>
  <c r="J30" i="3"/>
  <c r="I30" i="3"/>
  <c r="H30" i="3"/>
  <c r="G30" i="3"/>
  <c r="F30" i="3"/>
  <c r="E30" i="3"/>
  <c r="D30" i="3"/>
  <c r="C30" i="3"/>
  <c r="K30" i="3" s="1"/>
  <c r="U30" i="3" s="1"/>
  <c r="T29" i="3"/>
  <c r="J29" i="3"/>
  <c r="I29" i="3"/>
  <c r="H29" i="3"/>
  <c r="H28" i="3" s="1"/>
  <c r="H27" i="3" s="1"/>
  <c r="H26" i="3" s="1"/>
  <c r="H25" i="3" s="1"/>
  <c r="G29" i="3"/>
  <c r="F29" i="3"/>
  <c r="E29" i="3"/>
  <c r="D29" i="3"/>
  <c r="C29" i="3"/>
  <c r="K29" i="3" s="1"/>
  <c r="T28" i="3"/>
  <c r="J28" i="3"/>
  <c r="I28" i="3"/>
  <c r="G28" i="3"/>
  <c r="G27" i="3" s="1"/>
  <c r="G26" i="3" s="1"/>
  <c r="G25" i="3" s="1"/>
  <c r="F28" i="3"/>
  <c r="E28" i="3"/>
  <c r="D28" i="3"/>
  <c r="C28" i="3"/>
  <c r="T27" i="3"/>
  <c r="S27" i="3"/>
  <c r="R27" i="3"/>
  <c r="Q27" i="3"/>
  <c r="P27" i="3"/>
  <c r="P26" i="3" s="1"/>
  <c r="P25" i="3" s="1"/>
  <c r="O27" i="3"/>
  <c r="O26" i="3" s="1"/>
  <c r="O25" i="3" s="1"/>
  <c r="N27" i="3"/>
  <c r="M27" i="3"/>
  <c r="L27" i="3"/>
  <c r="J27" i="3"/>
  <c r="J26" i="3" s="1"/>
  <c r="J25" i="3" s="1"/>
  <c r="I27" i="3"/>
  <c r="I26" i="3" s="1"/>
  <c r="I25" i="3" s="1"/>
  <c r="F27" i="3"/>
  <c r="E27" i="3"/>
  <c r="D27" i="3"/>
  <c r="D26" i="3" s="1"/>
  <c r="D25" i="3" s="1"/>
  <c r="C27" i="3"/>
  <c r="C26" i="3" s="1"/>
  <c r="C25" i="3" s="1"/>
  <c r="S26" i="3"/>
  <c r="R26" i="3"/>
  <c r="R25" i="3" s="1"/>
  <c r="Q26" i="3"/>
  <c r="Q25" i="3" s="1"/>
  <c r="M26" i="3"/>
  <c r="L26" i="3"/>
  <c r="L25" i="3" s="1"/>
  <c r="E26" i="3"/>
  <c r="E25" i="3" s="1"/>
  <c r="S25" i="3"/>
  <c r="M25" i="3"/>
  <c r="T24" i="3"/>
  <c r="T23" i="3" s="1"/>
  <c r="J24" i="3"/>
  <c r="I24" i="3"/>
  <c r="H24" i="3"/>
  <c r="G24" i="3"/>
  <c r="F24" i="3"/>
  <c r="F23" i="3" s="1"/>
  <c r="F22" i="3" s="1"/>
  <c r="E24" i="3"/>
  <c r="D24" i="3"/>
  <c r="C24" i="3"/>
  <c r="K24" i="3" s="1"/>
  <c r="S23" i="3"/>
  <c r="S22" i="3" s="1"/>
  <c r="R23" i="3"/>
  <c r="Q23" i="3"/>
  <c r="P23" i="3"/>
  <c r="O23" i="3"/>
  <c r="N23" i="3"/>
  <c r="M23" i="3"/>
  <c r="M22" i="3" s="1"/>
  <c r="T22" i="3" s="1"/>
  <c r="L23" i="3"/>
  <c r="J23" i="3"/>
  <c r="I23" i="3"/>
  <c r="H23" i="3"/>
  <c r="G23" i="3"/>
  <c r="G22" i="3" s="1"/>
  <c r="E23" i="3"/>
  <c r="D23" i="3"/>
  <c r="C23" i="3"/>
  <c r="R22" i="3"/>
  <c r="Q22" i="3"/>
  <c r="P22" i="3"/>
  <c r="O22" i="3"/>
  <c r="N22" i="3"/>
  <c r="L22" i="3"/>
  <c r="J22" i="3"/>
  <c r="I22" i="3"/>
  <c r="H22" i="3"/>
  <c r="E22" i="3"/>
  <c r="D22" i="3"/>
  <c r="C22" i="3"/>
  <c r="T21" i="3"/>
  <c r="J21" i="3"/>
  <c r="I21" i="3"/>
  <c r="H21" i="3"/>
  <c r="G21" i="3"/>
  <c r="F21" i="3"/>
  <c r="E21" i="3"/>
  <c r="D21" i="3"/>
  <c r="C21" i="3"/>
  <c r="K21" i="3" s="1"/>
  <c r="T20" i="3"/>
  <c r="J20" i="3"/>
  <c r="I20" i="3"/>
  <c r="I19" i="3" s="1"/>
  <c r="H20" i="3"/>
  <c r="H19" i="3" s="1"/>
  <c r="G20" i="3"/>
  <c r="F20" i="3"/>
  <c r="E20" i="3"/>
  <c r="D20" i="3"/>
  <c r="C20" i="3"/>
  <c r="K20" i="3" s="1"/>
  <c r="T19" i="3"/>
  <c r="S19" i="3"/>
  <c r="R19" i="3"/>
  <c r="Q19" i="3"/>
  <c r="P19" i="3"/>
  <c r="O19" i="3"/>
  <c r="N19" i="3"/>
  <c r="M19" i="3"/>
  <c r="L19" i="3"/>
  <c r="J19" i="3"/>
  <c r="G19" i="3"/>
  <c r="F19" i="3"/>
  <c r="E19" i="3"/>
  <c r="D19" i="3"/>
  <c r="T18" i="3"/>
  <c r="J18" i="3"/>
  <c r="I18" i="3"/>
  <c r="H18" i="3"/>
  <c r="G18" i="3"/>
  <c r="F18" i="3"/>
  <c r="E18" i="3"/>
  <c r="D18" i="3"/>
  <c r="C18" i="3"/>
  <c r="K18" i="3" s="1"/>
  <c r="U18" i="3" s="1"/>
  <c r="T17" i="3"/>
  <c r="J17" i="3"/>
  <c r="J16" i="3" s="1"/>
  <c r="J15" i="3" s="1"/>
  <c r="I17" i="3"/>
  <c r="I16" i="3" s="1"/>
  <c r="I15" i="3" s="1"/>
  <c r="H17" i="3"/>
  <c r="G17" i="3"/>
  <c r="F17" i="3"/>
  <c r="E17" i="3"/>
  <c r="D17" i="3"/>
  <c r="D16" i="3" s="1"/>
  <c r="D15" i="3" s="1"/>
  <c r="C17" i="3"/>
  <c r="K17" i="3" s="1"/>
  <c r="T16" i="3"/>
  <c r="S16" i="3"/>
  <c r="R16" i="3"/>
  <c r="R15" i="3" s="1"/>
  <c r="R11" i="3" s="1"/>
  <c r="R10" i="3" s="1"/>
  <c r="R9" i="3" s="1"/>
  <c r="Q16" i="3"/>
  <c r="Q15" i="3" s="1"/>
  <c r="Q11" i="3" s="1"/>
  <c r="Q10" i="3" s="1"/>
  <c r="P16" i="3"/>
  <c r="O16" i="3"/>
  <c r="N16" i="3"/>
  <c r="M16" i="3"/>
  <c r="L16" i="3"/>
  <c r="L15" i="3" s="1"/>
  <c r="H16" i="3"/>
  <c r="G16" i="3"/>
  <c r="F16" i="3"/>
  <c r="F15" i="3" s="1"/>
  <c r="F11" i="3" s="1"/>
  <c r="F10" i="3" s="1"/>
  <c r="E16" i="3"/>
  <c r="E15" i="3" s="1"/>
  <c r="E11" i="3" s="1"/>
  <c r="E10" i="3" s="1"/>
  <c r="E9" i="3" s="1"/>
  <c r="S15" i="3"/>
  <c r="S11" i="3" s="1"/>
  <c r="S10" i="3" s="1"/>
  <c r="S9" i="3" s="1"/>
  <c r="S51" i="3" s="1"/>
  <c r="P15" i="3"/>
  <c r="O15" i="3"/>
  <c r="N15" i="3"/>
  <c r="N11" i="3" s="1"/>
  <c r="N10" i="3" s="1"/>
  <c r="N9" i="3" s="1"/>
  <c r="M15" i="3"/>
  <c r="M11" i="3" s="1"/>
  <c r="M10" i="3" s="1"/>
  <c r="M9" i="3" s="1"/>
  <c r="M51" i="3" s="1"/>
  <c r="H15" i="3"/>
  <c r="G15" i="3"/>
  <c r="T14" i="3"/>
  <c r="J14" i="3"/>
  <c r="I14" i="3"/>
  <c r="H14" i="3"/>
  <c r="G14" i="3"/>
  <c r="F14" i="3"/>
  <c r="E14" i="3"/>
  <c r="D14" i="3"/>
  <c r="C14" i="3"/>
  <c r="K14" i="3" s="1"/>
  <c r="T13" i="3"/>
  <c r="J13" i="3"/>
  <c r="I13" i="3"/>
  <c r="H13" i="3"/>
  <c r="H12" i="3" s="1"/>
  <c r="H11" i="3" s="1"/>
  <c r="H10" i="3" s="1"/>
  <c r="H9" i="3" s="1"/>
  <c r="G13" i="3"/>
  <c r="G12" i="3" s="1"/>
  <c r="G11" i="3" s="1"/>
  <c r="G10" i="3" s="1"/>
  <c r="G9" i="3" s="1"/>
  <c r="F13" i="3"/>
  <c r="E13" i="3"/>
  <c r="D13" i="3"/>
  <c r="C13" i="3"/>
  <c r="K13" i="3" s="1"/>
  <c r="T12" i="3"/>
  <c r="S12" i="3"/>
  <c r="R12" i="3"/>
  <c r="Q12" i="3"/>
  <c r="P12" i="3"/>
  <c r="P11" i="3" s="1"/>
  <c r="P10" i="3" s="1"/>
  <c r="P9" i="3" s="1"/>
  <c r="P51" i="3" s="1"/>
  <c r="O12" i="3"/>
  <c r="O11" i="3" s="1"/>
  <c r="O10" i="3" s="1"/>
  <c r="O9" i="3" s="1"/>
  <c r="N12" i="3"/>
  <c r="M12" i="3"/>
  <c r="L12" i="3"/>
  <c r="J12" i="3"/>
  <c r="J11" i="3" s="1"/>
  <c r="J10" i="3" s="1"/>
  <c r="I12" i="3"/>
  <c r="F12" i="3"/>
  <c r="E12" i="3"/>
  <c r="D12" i="3"/>
  <c r="D11" i="3" s="1"/>
  <c r="D10" i="3" s="1"/>
  <c r="C12" i="3"/>
  <c r="T29" i="2"/>
  <c r="K29" i="2"/>
  <c r="U29" i="2" s="1"/>
  <c r="J29" i="2"/>
  <c r="I29" i="2"/>
  <c r="H29" i="2"/>
  <c r="G29" i="2"/>
  <c r="F29" i="2"/>
  <c r="E29" i="2"/>
  <c r="D29" i="2"/>
  <c r="C29" i="2"/>
  <c r="T28" i="2"/>
  <c r="J28" i="2"/>
  <c r="I28" i="2"/>
  <c r="H28" i="2"/>
  <c r="G28" i="2"/>
  <c r="G27" i="2" s="1"/>
  <c r="G26" i="2" s="1"/>
  <c r="F28" i="2"/>
  <c r="E28" i="2"/>
  <c r="E27" i="2" s="1"/>
  <c r="E26" i="2" s="1"/>
  <c r="D28" i="2"/>
  <c r="C28" i="2"/>
  <c r="T27" i="2"/>
  <c r="R27" i="2"/>
  <c r="R26" i="2" s="1"/>
  <c r="Q27" i="2"/>
  <c r="P27" i="2"/>
  <c r="O27" i="2"/>
  <c r="N27" i="2"/>
  <c r="M27" i="2"/>
  <c r="M26" i="2" s="1"/>
  <c r="L27" i="2"/>
  <c r="L26" i="2" s="1"/>
  <c r="J27" i="2"/>
  <c r="I27" i="2"/>
  <c r="H27" i="2"/>
  <c r="F27" i="2"/>
  <c r="F26" i="2" s="1"/>
  <c r="D27" i="2"/>
  <c r="C27" i="2"/>
  <c r="T26" i="2"/>
  <c r="S26" i="2"/>
  <c r="Q26" i="2"/>
  <c r="P26" i="2"/>
  <c r="O26" i="2"/>
  <c r="N26" i="2"/>
  <c r="J26" i="2"/>
  <c r="I26" i="2"/>
  <c r="H26" i="2"/>
  <c r="D26" i="2"/>
  <c r="C26" i="2"/>
  <c r="T25" i="2"/>
  <c r="J25" i="2"/>
  <c r="I25" i="2"/>
  <c r="H25" i="2"/>
  <c r="G25" i="2"/>
  <c r="F25" i="2"/>
  <c r="E25" i="2"/>
  <c r="D25" i="2"/>
  <c r="C25" i="2"/>
  <c r="K25" i="2" s="1"/>
  <c r="U25" i="2" s="1"/>
  <c r="T24" i="2"/>
  <c r="J24" i="2"/>
  <c r="I24" i="2"/>
  <c r="H24" i="2"/>
  <c r="G24" i="2"/>
  <c r="F24" i="2"/>
  <c r="E24" i="2"/>
  <c r="D24" i="2"/>
  <c r="C24" i="2"/>
  <c r="K24" i="2" s="1"/>
  <c r="T23" i="2"/>
  <c r="J23" i="2"/>
  <c r="I23" i="2"/>
  <c r="H23" i="2"/>
  <c r="G23" i="2"/>
  <c r="G22" i="2" s="1"/>
  <c r="G19" i="2" s="1"/>
  <c r="F23" i="2"/>
  <c r="E23" i="2"/>
  <c r="D23" i="2"/>
  <c r="C23" i="2"/>
  <c r="K23" i="2" s="1"/>
  <c r="T22" i="2"/>
  <c r="S22" i="2"/>
  <c r="R22" i="2"/>
  <c r="Q22" i="2"/>
  <c r="P22" i="2"/>
  <c r="O22" i="2"/>
  <c r="O19" i="2" s="1"/>
  <c r="O8" i="2" s="1"/>
  <c r="O30" i="2" s="1"/>
  <c r="N22" i="2"/>
  <c r="M22" i="2"/>
  <c r="L22" i="2"/>
  <c r="J22" i="2"/>
  <c r="I22" i="2"/>
  <c r="H22" i="2"/>
  <c r="F22" i="2"/>
  <c r="E22" i="2"/>
  <c r="D22" i="2"/>
  <c r="C22" i="2"/>
  <c r="T21" i="2"/>
  <c r="J21" i="2"/>
  <c r="I21" i="2"/>
  <c r="I20" i="2" s="1"/>
  <c r="I19" i="2" s="1"/>
  <c r="H21" i="2"/>
  <c r="G21" i="2"/>
  <c r="F21" i="2"/>
  <c r="E21" i="2"/>
  <c r="D21" i="2"/>
  <c r="C21" i="2"/>
  <c r="C20" i="2" s="1"/>
  <c r="C19" i="2" s="1"/>
  <c r="T20" i="2"/>
  <c r="S20" i="2"/>
  <c r="R20" i="2"/>
  <c r="Q20" i="2"/>
  <c r="Q19" i="2" s="1"/>
  <c r="Q8" i="2" s="1"/>
  <c r="Q30" i="2" s="1"/>
  <c r="P20" i="2"/>
  <c r="O20" i="2"/>
  <c r="N20" i="2"/>
  <c r="M20" i="2"/>
  <c r="L20" i="2"/>
  <c r="J20" i="2"/>
  <c r="H20" i="2"/>
  <c r="G20" i="2"/>
  <c r="F20" i="2"/>
  <c r="E20" i="2"/>
  <c r="E19" i="2" s="1"/>
  <c r="E8" i="2" s="1"/>
  <c r="D20" i="2"/>
  <c r="T19" i="2"/>
  <c r="S19" i="2"/>
  <c r="S8" i="2" s="1"/>
  <c r="S30" i="2" s="1"/>
  <c r="R19" i="2"/>
  <c r="P19" i="2"/>
  <c r="N19" i="2"/>
  <c r="M19" i="2"/>
  <c r="M8" i="2" s="1"/>
  <c r="M30" i="2" s="1"/>
  <c r="L19" i="2"/>
  <c r="J19" i="2"/>
  <c r="H19" i="2"/>
  <c r="F19" i="2"/>
  <c r="D19" i="2"/>
  <c r="T18" i="2"/>
  <c r="J18" i="2"/>
  <c r="I18" i="2"/>
  <c r="I9" i="2" s="1"/>
  <c r="H18" i="2"/>
  <c r="G18" i="2"/>
  <c r="G9" i="2" s="1"/>
  <c r="G8" i="2" s="1"/>
  <c r="F18" i="2"/>
  <c r="E18" i="2"/>
  <c r="D18" i="2"/>
  <c r="C18" i="2"/>
  <c r="K18" i="2" s="1"/>
  <c r="T17" i="2"/>
  <c r="J17" i="2"/>
  <c r="I17" i="2"/>
  <c r="H17" i="2"/>
  <c r="G17" i="2"/>
  <c r="F17" i="2"/>
  <c r="E17" i="2"/>
  <c r="D17" i="2"/>
  <c r="C17" i="2"/>
  <c r="K17" i="2" s="1"/>
  <c r="U17" i="2" s="1"/>
  <c r="T16" i="2"/>
  <c r="J16" i="2"/>
  <c r="I16" i="2"/>
  <c r="H16" i="2"/>
  <c r="G16" i="2"/>
  <c r="F16" i="2"/>
  <c r="E16" i="2"/>
  <c r="D16" i="2"/>
  <c r="C16" i="2"/>
  <c r="K16" i="2" s="1"/>
  <c r="T15" i="2"/>
  <c r="J15" i="2"/>
  <c r="I15" i="2"/>
  <c r="H15" i="2"/>
  <c r="G15" i="2"/>
  <c r="F15" i="2"/>
  <c r="E15" i="2"/>
  <c r="D15" i="2"/>
  <c r="C15" i="2"/>
  <c r="K15" i="2" s="1"/>
  <c r="T14" i="2"/>
  <c r="J14" i="2"/>
  <c r="I14" i="2"/>
  <c r="H14" i="2"/>
  <c r="G14" i="2"/>
  <c r="F14" i="2"/>
  <c r="E14" i="2"/>
  <c r="D14" i="2"/>
  <c r="C14" i="2"/>
  <c r="K14" i="2" s="1"/>
  <c r="T13" i="2"/>
  <c r="T12" i="2" s="1"/>
  <c r="T9" i="2" s="1"/>
  <c r="T8" i="2" s="1"/>
  <c r="T30" i="2" s="1"/>
  <c r="J13" i="2"/>
  <c r="I13" i="2"/>
  <c r="H13" i="2"/>
  <c r="G13" i="2"/>
  <c r="F13" i="2"/>
  <c r="F12" i="2" s="1"/>
  <c r="F9" i="2" s="1"/>
  <c r="F8" i="2" s="1"/>
  <c r="F30" i="2" s="1"/>
  <c r="E13" i="2"/>
  <c r="D13" i="2"/>
  <c r="C13" i="2"/>
  <c r="K13" i="2" s="1"/>
  <c r="S12" i="2"/>
  <c r="R12" i="2"/>
  <c r="Q12" i="2"/>
  <c r="P12" i="2"/>
  <c r="P9" i="2" s="1"/>
  <c r="P8" i="2" s="1"/>
  <c r="P30" i="2" s="1"/>
  <c r="O12" i="2"/>
  <c r="N12" i="2"/>
  <c r="N9" i="2" s="1"/>
  <c r="N8" i="2" s="1"/>
  <c r="N30" i="2" s="1"/>
  <c r="M12" i="2"/>
  <c r="L12" i="2"/>
  <c r="J12" i="2"/>
  <c r="I12" i="2"/>
  <c r="H12" i="2"/>
  <c r="G12" i="2"/>
  <c r="E12" i="2"/>
  <c r="D12" i="2"/>
  <c r="C12" i="2"/>
  <c r="T11" i="2"/>
  <c r="J11" i="2"/>
  <c r="J9" i="2" s="1"/>
  <c r="J8" i="2" s="1"/>
  <c r="J30" i="2" s="1"/>
  <c r="I11" i="2"/>
  <c r="H11" i="2"/>
  <c r="H9" i="2" s="1"/>
  <c r="H8" i="2" s="1"/>
  <c r="H30" i="2" s="1"/>
  <c r="G11" i="2"/>
  <c r="F11" i="2"/>
  <c r="E11" i="2"/>
  <c r="D11" i="2"/>
  <c r="D9" i="2" s="1"/>
  <c r="D8" i="2" s="1"/>
  <c r="D30" i="2" s="1"/>
  <c r="C11" i="2"/>
  <c r="K11" i="2" s="1"/>
  <c r="T10" i="2"/>
  <c r="S10" i="2"/>
  <c r="R10" i="2"/>
  <c r="Q10" i="2"/>
  <c r="P10" i="2"/>
  <c r="O10" i="2"/>
  <c r="N10" i="2"/>
  <c r="M10" i="2"/>
  <c r="L10" i="2"/>
  <c r="J10" i="2"/>
  <c r="I10" i="2"/>
  <c r="G10" i="2"/>
  <c r="F10" i="2"/>
  <c r="E10" i="2"/>
  <c r="D10" i="2"/>
  <c r="C10" i="2"/>
  <c r="S9" i="2"/>
  <c r="R9" i="2"/>
  <c r="R8" i="2" s="1"/>
  <c r="R30" i="2" s="1"/>
  <c r="Q9" i="2"/>
  <c r="O9" i="2"/>
  <c r="M9" i="2"/>
  <c r="L9" i="2"/>
  <c r="L8" i="2" s="1"/>
  <c r="L30" i="2" s="1"/>
  <c r="E9" i="2"/>
  <c r="T64" i="1"/>
  <c r="K64" i="1"/>
  <c r="V64" i="1" s="1"/>
  <c r="J64" i="1"/>
  <c r="I64" i="1"/>
  <c r="H64" i="1"/>
  <c r="G64" i="1"/>
  <c r="F64" i="1"/>
  <c r="E64" i="1"/>
  <c r="D64" i="1"/>
  <c r="C64" i="1"/>
  <c r="T63" i="1"/>
  <c r="K63" i="1"/>
  <c r="V63" i="1" s="1"/>
  <c r="J63" i="1"/>
  <c r="I63" i="1"/>
  <c r="H63" i="1"/>
  <c r="G63" i="1"/>
  <c r="F63" i="1"/>
  <c r="E63" i="1"/>
  <c r="D63" i="1"/>
  <c r="C63" i="1"/>
  <c r="T62" i="1"/>
  <c r="K62" i="1"/>
  <c r="V62" i="1" s="1"/>
  <c r="J62" i="1"/>
  <c r="I62" i="1"/>
  <c r="H62" i="1"/>
  <c r="G62" i="1"/>
  <c r="F62" i="1"/>
  <c r="E62" i="1"/>
  <c r="D62" i="1"/>
  <c r="C62" i="1"/>
  <c r="T61" i="1"/>
  <c r="T59" i="1" s="1"/>
  <c r="T58" i="1" s="1"/>
  <c r="T57" i="1" s="1"/>
  <c r="J61" i="1"/>
  <c r="I61" i="1"/>
  <c r="H61" i="1"/>
  <c r="H59" i="1" s="1"/>
  <c r="H58" i="1" s="1"/>
  <c r="H57" i="1" s="1"/>
  <c r="G61" i="1"/>
  <c r="F61" i="1"/>
  <c r="E61" i="1"/>
  <c r="K61" i="1" s="1"/>
  <c r="D61" i="1"/>
  <c r="C61" i="1"/>
  <c r="T60" i="1"/>
  <c r="J60" i="1"/>
  <c r="J59" i="1" s="1"/>
  <c r="J58" i="1" s="1"/>
  <c r="J57" i="1" s="1"/>
  <c r="I60" i="1"/>
  <c r="H60" i="1"/>
  <c r="G60" i="1"/>
  <c r="G59" i="1" s="1"/>
  <c r="G58" i="1" s="1"/>
  <c r="G57" i="1" s="1"/>
  <c r="F60" i="1"/>
  <c r="E60" i="1"/>
  <c r="E59" i="1" s="1"/>
  <c r="E58" i="1" s="1"/>
  <c r="E57" i="1" s="1"/>
  <c r="D60" i="1"/>
  <c r="D59" i="1" s="1"/>
  <c r="D58" i="1" s="1"/>
  <c r="D57" i="1" s="1"/>
  <c r="C60" i="1"/>
  <c r="S59" i="1"/>
  <c r="S58" i="1" s="1"/>
  <c r="S57" i="1" s="1"/>
  <c r="R59" i="1"/>
  <c r="R58" i="1" s="1"/>
  <c r="R57" i="1" s="1"/>
  <c r="Q59" i="1"/>
  <c r="P59" i="1"/>
  <c r="O59" i="1"/>
  <c r="O58" i="1" s="1"/>
  <c r="O57" i="1" s="1"/>
  <c r="N59" i="1"/>
  <c r="M59" i="1"/>
  <c r="M58" i="1" s="1"/>
  <c r="M57" i="1" s="1"/>
  <c r="L59" i="1"/>
  <c r="L58" i="1" s="1"/>
  <c r="L57" i="1" s="1"/>
  <c r="I59" i="1"/>
  <c r="I58" i="1" s="1"/>
  <c r="I57" i="1" s="1"/>
  <c r="F59" i="1"/>
  <c r="F58" i="1" s="1"/>
  <c r="F57" i="1" s="1"/>
  <c r="C59" i="1"/>
  <c r="C58" i="1" s="1"/>
  <c r="C57" i="1" s="1"/>
  <c r="Q58" i="1"/>
  <c r="Q57" i="1" s="1"/>
  <c r="P58" i="1"/>
  <c r="N58" i="1"/>
  <c r="N57" i="1" s="1"/>
  <c r="P57" i="1"/>
  <c r="P9" i="1" s="1"/>
  <c r="P65" i="1" s="1"/>
  <c r="T56" i="1"/>
  <c r="J56" i="1"/>
  <c r="I56" i="1"/>
  <c r="H56" i="1"/>
  <c r="G56" i="1"/>
  <c r="F56" i="1"/>
  <c r="E56" i="1"/>
  <c r="D56" i="1"/>
  <c r="C56" i="1"/>
  <c r="K56" i="1" s="1"/>
  <c r="U56" i="1" s="1"/>
  <c r="T55" i="1"/>
  <c r="J55" i="1"/>
  <c r="I55" i="1"/>
  <c r="H55" i="1"/>
  <c r="G55" i="1"/>
  <c r="F55" i="1"/>
  <c r="E55" i="1"/>
  <c r="D55" i="1"/>
  <c r="C55" i="1"/>
  <c r="K55" i="1" s="1"/>
  <c r="T54" i="1"/>
  <c r="J54" i="1"/>
  <c r="J53" i="1" s="1"/>
  <c r="I54" i="1"/>
  <c r="I53" i="1" s="1"/>
  <c r="H54" i="1"/>
  <c r="G54" i="1"/>
  <c r="F54" i="1"/>
  <c r="F53" i="1" s="1"/>
  <c r="E54" i="1"/>
  <c r="D54" i="1"/>
  <c r="D53" i="1" s="1"/>
  <c r="C54" i="1"/>
  <c r="C53" i="1" s="1"/>
  <c r="T53" i="1"/>
  <c r="S53" i="1"/>
  <c r="R53" i="1"/>
  <c r="Q53" i="1"/>
  <c r="Q49" i="1" s="1"/>
  <c r="P53" i="1"/>
  <c r="O53" i="1"/>
  <c r="N53" i="1"/>
  <c r="M53" i="1"/>
  <c r="L53" i="1"/>
  <c r="H53" i="1"/>
  <c r="G53" i="1"/>
  <c r="E53" i="1"/>
  <c r="T52" i="1"/>
  <c r="J52" i="1"/>
  <c r="I52" i="1"/>
  <c r="H52" i="1"/>
  <c r="G52" i="1"/>
  <c r="F52" i="1"/>
  <c r="E52" i="1"/>
  <c r="D52" i="1"/>
  <c r="K52" i="1" s="1"/>
  <c r="U52" i="1" s="1"/>
  <c r="C52" i="1"/>
  <c r="T51" i="1"/>
  <c r="J51" i="1"/>
  <c r="J50" i="1" s="1"/>
  <c r="J49" i="1" s="1"/>
  <c r="I51" i="1"/>
  <c r="H51" i="1"/>
  <c r="G51" i="1"/>
  <c r="G50" i="1" s="1"/>
  <c r="G49" i="1" s="1"/>
  <c r="F51" i="1"/>
  <c r="E51" i="1"/>
  <c r="E50" i="1" s="1"/>
  <c r="E49" i="1" s="1"/>
  <c r="D51" i="1"/>
  <c r="D50" i="1" s="1"/>
  <c r="D49" i="1" s="1"/>
  <c r="D9" i="1" s="1"/>
  <c r="D65" i="1" s="1"/>
  <c r="C51" i="1"/>
  <c r="T50" i="1"/>
  <c r="S50" i="1"/>
  <c r="S49" i="1" s="1"/>
  <c r="R50" i="1"/>
  <c r="R49" i="1" s="1"/>
  <c r="R9" i="1" s="1"/>
  <c r="R65" i="1" s="1"/>
  <c r="Q50" i="1"/>
  <c r="P50" i="1"/>
  <c r="O50" i="1"/>
  <c r="O49" i="1" s="1"/>
  <c r="N50" i="1"/>
  <c r="M50" i="1"/>
  <c r="M49" i="1" s="1"/>
  <c r="L50" i="1"/>
  <c r="L49" i="1" s="1"/>
  <c r="L9" i="1" s="1"/>
  <c r="L65" i="1" s="1"/>
  <c r="I50" i="1"/>
  <c r="H50" i="1"/>
  <c r="F50" i="1"/>
  <c r="F49" i="1" s="1"/>
  <c r="F9" i="1" s="1"/>
  <c r="F65" i="1" s="1"/>
  <c r="C50" i="1"/>
  <c r="T49" i="1"/>
  <c r="T9" i="1" s="1"/>
  <c r="P49" i="1"/>
  <c r="N49" i="1"/>
  <c r="N9" i="1" s="1"/>
  <c r="N65" i="1" s="1"/>
  <c r="H49" i="1"/>
  <c r="T48" i="1"/>
  <c r="J48" i="1"/>
  <c r="I48" i="1"/>
  <c r="H48" i="1"/>
  <c r="G48" i="1"/>
  <c r="F48" i="1"/>
  <c r="E48" i="1"/>
  <c r="K48" i="1" s="1"/>
  <c r="D48" i="1"/>
  <c r="C48" i="1"/>
  <c r="T47" i="1"/>
  <c r="J47" i="1"/>
  <c r="I47" i="1"/>
  <c r="H47" i="1"/>
  <c r="H10" i="1" s="1"/>
  <c r="H9" i="1" s="1"/>
  <c r="H65" i="1" s="1"/>
  <c r="G47" i="1"/>
  <c r="F47" i="1"/>
  <c r="E47" i="1"/>
  <c r="K47" i="1" s="1"/>
  <c r="D47" i="1"/>
  <c r="C47" i="1"/>
  <c r="T46" i="1"/>
  <c r="J46" i="1"/>
  <c r="I46" i="1"/>
  <c r="H46" i="1"/>
  <c r="G46" i="1"/>
  <c r="F46" i="1"/>
  <c r="E46" i="1"/>
  <c r="D46" i="1"/>
  <c r="C46" i="1"/>
  <c r="K46" i="1" s="1"/>
  <c r="U46" i="1" s="1"/>
  <c r="T45" i="1"/>
  <c r="J45" i="1"/>
  <c r="J44" i="1" s="1"/>
  <c r="J10" i="1" s="1"/>
  <c r="I45" i="1"/>
  <c r="H45" i="1"/>
  <c r="G45" i="1"/>
  <c r="G44" i="1" s="1"/>
  <c r="F45" i="1"/>
  <c r="E45" i="1"/>
  <c r="D45" i="1"/>
  <c r="C45" i="1"/>
  <c r="K45" i="1" s="1"/>
  <c r="T44" i="1"/>
  <c r="S44" i="1"/>
  <c r="R44" i="1"/>
  <c r="Q44" i="1"/>
  <c r="P44" i="1"/>
  <c r="O44" i="1"/>
  <c r="N44" i="1"/>
  <c r="M44" i="1"/>
  <c r="L44" i="1"/>
  <c r="I44" i="1"/>
  <c r="H44" i="1"/>
  <c r="F44" i="1"/>
  <c r="E44" i="1"/>
  <c r="D44" i="1"/>
  <c r="C44" i="1"/>
  <c r="T43" i="1"/>
  <c r="J43" i="1"/>
  <c r="I43" i="1"/>
  <c r="H43" i="1"/>
  <c r="G43" i="1"/>
  <c r="F43" i="1"/>
  <c r="E43" i="1"/>
  <c r="D43" i="1"/>
  <c r="C43" i="1"/>
  <c r="K43" i="1" s="1"/>
  <c r="T42" i="1"/>
  <c r="J42" i="1"/>
  <c r="I42" i="1"/>
  <c r="H42" i="1"/>
  <c r="G42" i="1"/>
  <c r="F42" i="1"/>
  <c r="E42" i="1"/>
  <c r="D42" i="1"/>
  <c r="C42" i="1"/>
  <c r="K42" i="1" s="1"/>
  <c r="T41" i="1"/>
  <c r="J41" i="1"/>
  <c r="I41" i="1"/>
  <c r="H41" i="1"/>
  <c r="G41" i="1"/>
  <c r="F41" i="1"/>
  <c r="E41" i="1"/>
  <c r="D41" i="1"/>
  <c r="C41" i="1"/>
  <c r="K41" i="1" s="1"/>
  <c r="T40" i="1"/>
  <c r="J40" i="1"/>
  <c r="I40" i="1"/>
  <c r="H40" i="1"/>
  <c r="G40" i="1"/>
  <c r="F40" i="1"/>
  <c r="E40" i="1"/>
  <c r="D40" i="1"/>
  <c r="C40" i="1"/>
  <c r="K40" i="1" s="1"/>
  <c r="T39" i="1"/>
  <c r="J39" i="1"/>
  <c r="I39" i="1"/>
  <c r="I38" i="1" s="1"/>
  <c r="H39" i="1"/>
  <c r="G39" i="1"/>
  <c r="F39" i="1"/>
  <c r="E39" i="1"/>
  <c r="D39" i="1"/>
  <c r="C39" i="1"/>
  <c r="C38" i="1" s="1"/>
  <c r="T38" i="1"/>
  <c r="S38" i="1"/>
  <c r="R38" i="1"/>
  <c r="Q38" i="1"/>
  <c r="P38" i="1"/>
  <c r="O38" i="1"/>
  <c r="N38" i="1"/>
  <c r="M38" i="1"/>
  <c r="L38" i="1"/>
  <c r="J38" i="1"/>
  <c r="H38" i="1"/>
  <c r="G38" i="1"/>
  <c r="F38" i="1"/>
  <c r="E38" i="1"/>
  <c r="D38" i="1"/>
  <c r="T37" i="1"/>
  <c r="J37" i="1"/>
  <c r="I37" i="1"/>
  <c r="H37" i="1"/>
  <c r="G37" i="1"/>
  <c r="F37" i="1"/>
  <c r="E37" i="1"/>
  <c r="K37" i="1" s="1"/>
  <c r="D37" i="1"/>
  <c r="C37" i="1"/>
  <c r="T36" i="1"/>
  <c r="J36" i="1"/>
  <c r="I36" i="1"/>
  <c r="H36" i="1"/>
  <c r="G36" i="1"/>
  <c r="F36" i="1"/>
  <c r="E36" i="1"/>
  <c r="K36" i="1" s="1"/>
  <c r="D36" i="1"/>
  <c r="C36" i="1"/>
  <c r="T35" i="1"/>
  <c r="J35" i="1"/>
  <c r="I35" i="1"/>
  <c r="H35" i="1"/>
  <c r="G35" i="1"/>
  <c r="F35" i="1"/>
  <c r="E35" i="1"/>
  <c r="K35" i="1" s="1"/>
  <c r="D35" i="1"/>
  <c r="C35" i="1"/>
  <c r="T34" i="1"/>
  <c r="J34" i="1"/>
  <c r="I34" i="1"/>
  <c r="H34" i="1"/>
  <c r="G34" i="1"/>
  <c r="F34" i="1"/>
  <c r="E34" i="1"/>
  <c r="K34" i="1" s="1"/>
  <c r="D34" i="1"/>
  <c r="C34" i="1"/>
  <c r="T33" i="1"/>
  <c r="J33" i="1"/>
  <c r="I33" i="1"/>
  <c r="H33" i="1"/>
  <c r="G33" i="1"/>
  <c r="F33" i="1"/>
  <c r="E33" i="1"/>
  <c r="K33" i="1" s="1"/>
  <c r="D33" i="1"/>
  <c r="C33" i="1"/>
  <c r="T32" i="1"/>
  <c r="J32" i="1"/>
  <c r="I32" i="1"/>
  <c r="H32" i="1"/>
  <c r="G32" i="1"/>
  <c r="F32" i="1"/>
  <c r="E32" i="1"/>
  <c r="K32" i="1" s="1"/>
  <c r="D32" i="1"/>
  <c r="C32" i="1"/>
  <c r="T31" i="1"/>
  <c r="J31" i="1"/>
  <c r="I31" i="1"/>
  <c r="H31" i="1"/>
  <c r="G31" i="1"/>
  <c r="F31" i="1"/>
  <c r="E31" i="1"/>
  <c r="K31" i="1" s="1"/>
  <c r="D31" i="1"/>
  <c r="C31" i="1"/>
  <c r="T30" i="1"/>
  <c r="J30" i="1"/>
  <c r="I30" i="1"/>
  <c r="H30" i="1"/>
  <c r="G30" i="1"/>
  <c r="F30" i="1"/>
  <c r="E30" i="1"/>
  <c r="K30" i="1" s="1"/>
  <c r="D30" i="1"/>
  <c r="C30" i="1"/>
  <c r="T29" i="1"/>
  <c r="S29" i="1"/>
  <c r="S26" i="1" s="1"/>
  <c r="R29" i="1"/>
  <c r="Q29" i="1"/>
  <c r="P29" i="1"/>
  <c r="O29" i="1"/>
  <c r="N29" i="1"/>
  <c r="M29" i="1"/>
  <c r="M26" i="1" s="1"/>
  <c r="L29" i="1"/>
  <c r="J29" i="1"/>
  <c r="I29" i="1"/>
  <c r="H29" i="1"/>
  <c r="G29" i="1"/>
  <c r="F29" i="1"/>
  <c r="D29" i="1"/>
  <c r="C29" i="1"/>
  <c r="T28" i="1"/>
  <c r="J28" i="1"/>
  <c r="I28" i="1"/>
  <c r="H28" i="1"/>
  <c r="G28" i="1"/>
  <c r="G27" i="1" s="1"/>
  <c r="G26" i="1" s="1"/>
  <c r="F28" i="1"/>
  <c r="E28" i="1"/>
  <c r="D28" i="1"/>
  <c r="C28" i="1"/>
  <c r="K28" i="1" s="1"/>
  <c r="T27" i="1"/>
  <c r="S27" i="1"/>
  <c r="R27" i="1"/>
  <c r="Q27" i="1"/>
  <c r="P27" i="1"/>
  <c r="O27" i="1"/>
  <c r="O26" i="1" s="1"/>
  <c r="N27" i="1"/>
  <c r="M27" i="1"/>
  <c r="L27" i="1"/>
  <c r="J27" i="1"/>
  <c r="I27" i="1"/>
  <c r="H27" i="1"/>
  <c r="F27" i="1"/>
  <c r="E27" i="1"/>
  <c r="D27" i="1"/>
  <c r="C27" i="1"/>
  <c r="T26" i="1"/>
  <c r="R26" i="1"/>
  <c r="Q26" i="1"/>
  <c r="P26" i="1"/>
  <c r="N26" i="1"/>
  <c r="L26" i="1"/>
  <c r="J26" i="1"/>
  <c r="H26" i="1"/>
  <c r="F26" i="1"/>
  <c r="D26" i="1"/>
  <c r="T25" i="1"/>
  <c r="K25" i="1"/>
  <c r="V25" i="1" s="1"/>
  <c r="J25" i="1"/>
  <c r="I25" i="1"/>
  <c r="H25" i="1"/>
  <c r="G25" i="1"/>
  <c r="F25" i="1"/>
  <c r="E25" i="1"/>
  <c r="D25" i="1"/>
  <c r="C25" i="1"/>
  <c r="T24" i="1"/>
  <c r="J24" i="1"/>
  <c r="I24" i="1"/>
  <c r="H24" i="1"/>
  <c r="G24" i="1"/>
  <c r="F24" i="1"/>
  <c r="E24" i="1"/>
  <c r="K24" i="1" s="1"/>
  <c r="D24" i="1"/>
  <c r="C24" i="1"/>
  <c r="T23" i="1"/>
  <c r="J23" i="1"/>
  <c r="I23" i="1"/>
  <c r="H23" i="1"/>
  <c r="G23" i="1"/>
  <c r="F23" i="1"/>
  <c r="E23" i="1"/>
  <c r="K23" i="1" s="1"/>
  <c r="D23" i="1"/>
  <c r="C23" i="1"/>
  <c r="T22" i="1"/>
  <c r="K22" i="1"/>
  <c r="V22" i="1" s="1"/>
  <c r="J22" i="1"/>
  <c r="I22" i="1"/>
  <c r="H22" i="1"/>
  <c r="G22" i="1"/>
  <c r="F22" i="1"/>
  <c r="E22" i="1"/>
  <c r="D22" i="1"/>
  <c r="C22" i="1"/>
  <c r="T21" i="1"/>
  <c r="J21" i="1"/>
  <c r="I21" i="1"/>
  <c r="H21" i="1"/>
  <c r="G21" i="1"/>
  <c r="F21" i="1"/>
  <c r="E21" i="1"/>
  <c r="K21" i="1" s="1"/>
  <c r="D21" i="1"/>
  <c r="C21" i="1"/>
  <c r="T20" i="1"/>
  <c r="K20" i="1"/>
  <c r="V20" i="1" s="1"/>
  <c r="J20" i="1"/>
  <c r="I20" i="1"/>
  <c r="H20" i="1"/>
  <c r="G20" i="1"/>
  <c r="F20" i="1"/>
  <c r="E20" i="1"/>
  <c r="D20" i="1"/>
  <c r="C20" i="1"/>
  <c r="T19" i="1"/>
  <c r="J19" i="1"/>
  <c r="I19" i="1"/>
  <c r="H19" i="1"/>
  <c r="G19" i="1"/>
  <c r="F19" i="1"/>
  <c r="E19" i="1"/>
  <c r="K19" i="1" s="1"/>
  <c r="D19" i="1"/>
  <c r="C19" i="1"/>
  <c r="T18" i="1"/>
  <c r="J18" i="1"/>
  <c r="I18" i="1"/>
  <c r="H18" i="1"/>
  <c r="G18" i="1"/>
  <c r="F18" i="1"/>
  <c r="E18" i="1"/>
  <c r="E17" i="1" s="1"/>
  <c r="E16" i="1" s="1"/>
  <c r="D18" i="1"/>
  <c r="C18" i="1"/>
  <c r="T17" i="1"/>
  <c r="S17" i="1"/>
  <c r="S16" i="1" s="1"/>
  <c r="S10" i="1" s="1"/>
  <c r="S9" i="1" s="1"/>
  <c r="S65" i="1" s="1"/>
  <c r="R17" i="1"/>
  <c r="Q17" i="1"/>
  <c r="P17" i="1"/>
  <c r="O17" i="1"/>
  <c r="N17" i="1"/>
  <c r="M17" i="1"/>
  <c r="M16" i="1" s="1"/>
  <c r="M10" i="1" s="1"/>
  <c r="M9" i="1" s="1"/>
  <c r="M65" i="1" s="1"/>
  <c r="L17" i="1"/>
  <c r="J17" i="1"/>
  <c r="I17" i="1"/>
  <c r="H17" i="1"/>
  <c r="G17" i="1"/>
  <c r="G16" i="1" s="1"/>
  <c r="F17" i="1"/>
  <c r="D17" i="1"/>
  <c r="C17" i="1"/>
  <c r="T16" i="1"/>
  <c r="R16" i="1"/>
  <c r="Q16" i="1"/>
  <c r="P16" i="1"/>
  <c r="O16" i="1"/>
  <c r="O10" i="1" s="1"/>
  <c r="N16" i="1"/>
  <c r="L16" i="1"/>
  <c r="J16" i="1"/>
  <c r="I16" i="1"/>
  <c r="H16" i="1"/>
  <c r="F16" i="1"/>
  <c r="D16" i="1"/>
  <c r="C16" i="1"/>
  <c r="T15" i="1"/>
  <c r="J15" i="1"/>
  <c r="I15" i="1"/>
  <c r="H15" i="1"/>
  <c r="G15" i="1"/>
  <c r="F15" i="1"/>
  <c r="E15" i="1"/>
  <c r="D15" i="1"/>
  <c r="C15" i="1"/>
  <c r="K15" i="1" s="1"/>
  <c r="T14" i="1"/>
  <c r="J14" i="1"/>
  <c r="I14" i="1"/>
  <c r="H14" i="1"/>
  <c r="G14" i="1"/>
  <c r="F14" i="1"/>
  <c r="E14" i="1"/>
  <c r="D14" i="1"/>
  <c r="C14" i="1"/>
  <c r="K14" i="1" s="1"/>
  <c r="T13" i="1"/>
  <c r="J13" i="1"/>
  <c r="I13" i="1"/>
  <c r="H13" i="1"/>
  <c r="G13" i="1"/>
  <c r="F13" i="1"/>
  <c r="E13" i="1"/>
  <c r="D13" i="1"/>
  <c r="C13" i="1"/>
  <c r="K13" i="1" s="1"/>
  <c r="T12" i="1"/>
  <c r="J12" i="1"/>
  <c r="I12" i="1"/>
  <c r="I11" i="1" s="1"/>
  <c r="H12" i="1"/>
  <c r="G12" i="1"/>
  <c r="F12" i="1"/>
  <c r="E12" i="1"/>
  <c r="D12" i="1"/>
  <c r="C12" i="1"/>
  <c r="C11" i="1" s="1"/>
  <c r="T11" i="1"/>
  <c r="S11" i="1"/>
  <c r="R11" i="1"/>
  <c r="Q11" i="1"/>
  <c r="Q10" i="1" s="1"/>
  <c r="P11" i="1"/>
  <c r="O11" i="1"/>
  <c r="N11" i="1"/>
  <c r="M11" i="1"/>
  <c r="L11" i="1"/>
  <c r="J11" i="1"/>
  <c r="H11" i="1"/>
  <c r="G11" i="1"/>
  <c r="F11" i="1"/>
  <c r="E11" i="1"/>
  <c r="D11" i="1"/>
  <c r="T10" i="1"/>
  <c r="R10" i="1"/>
  <c r="P10" i="1"/>
  <c r="N10" i="1"/>
  <c r="L10" i="1"/>
  <c r="F10" i="1"/>
  <c r="D10" i="1"/>
  <c r="F8" i="4" l="1"/>
  <c r="F34" i="4" s="1"/>
  <c r="F36" i="4" s="1"/>
  <c r="J64" i="4"/>
  <c r="J63" i="4" s="1"/>
  <c r="S24" i="4"/>
  <c r="E52" i="4"/>
  <c r="E51" i="4" s="1"/>
  <c r="E50" i="4" s="1"/>
  <c r="E49" i="4" s="1"/>
  <c r="E48" i="4" s="1"/>
  <c r="N12" i="4"/>
  <c r="N11" i="4" s="1"/>
  <c r="N10" i="4" s="1"/>
  <c r="N9" i="4" s="1"/>
  <c r="N8" i="4" s="1"/>
  <c r="N34" i="4" s="1"/>
  <c r="N36" i="4" s="1"/>
  <c r="T13" i="4"/>
  <c r="F62" i="4"/>
  <c r="O20" i="4"/>
  <c r="O19" i="4" s="1"/>
  <c r="O18" i="4" s="1"/>
  <c r="O8" i="4" s="1"/>
  <c r="O34" i="4" s="1"/>
  <c r="O36" i="4" s="1"/>
  <c r="T22" i="4"/>
  <c r="C61" i="4"/>
  <c r="L21" i="4"/>
  <c r="L20" i="4" s="1"/>
  <c r="L19" i="4" s="1"/>
  <c r="L18" i="4" s="1"/>
  <c r="L8" i="4" s="1"/>
  <c r="L34" i="4" s="1"/>
  <c r="L36" i="4" s="1"/>
  <c r="E24" i="4"/>
  <c r="E19" i="4" s="1"/>
  <c r="E18" i="4" s="1"/>
  <c r="E8" i="4" s="1"/>
  <c r="E34" i="4" s="1"/>
  <c r="E36" i="4" s="1"/>
  <c r="K25" i="4"/>
  <c r="K24" i="4" s="1"/>
  <c r="D12" i="4"/>
  <c r="D11" i="4" s="1"/>
  <c r="D10" i="4" s="1"/>
  <c r="D9" i="4" s="1"/>
  <c r="D8" i="4" s="1"/>
  <c r="D34" i="4" s="1"/>
  <c r="D36" i="4" s="1"/>
  <c r="P12" i="4"/>
  <c r="P11" i="4" s="1"/>
  <c r="P10" i="4" s="1"/>
  <c r="P9" i="4" s="1"/>
  <c r="I52" i="4"/>
  <c r="I51" i="4" s="1"/>
  <c r="I50" i="4" s="1"/>
  <c r="I49" i="4" s="1"/>
  <c r="I48" i="4" s="1"/>
  <c r="H52" i="4"/>
  <c r="H51" i="4" s="1"/>
  <c r="H50" i="4" s="1"/>
  <c r="H49" i="4" s="1"/>
  <c r="H48" i="4" s="1"/>
  <c r="H47" i="4" s="1"/>
  <c r="H73" i="4" s="1"/>
  <c r="H75" i="4" s="1"/>
  <c r="Q12" i="4"/>
  <c r="Q11" i="4" s="1"/>
  <c r="Q10" i="4" s="1"/>
  <c r="Q9" i="4" s="1"/>
  <c r="Q8" i="4" s="1"/>
  <c r="Q34" i="4" s="1"/>
  <c r="Q36" i="4" s="1"/>
  <c r="J58" i="4"/>
  <c r="J57" i="4" s="1"/>
  <c r="J47" i="4" s="1"/>
  <c r="J73" i="4" s="1"/>
  <c r="J75" i="4" s="1"/>
  <c r="E69" i="4"/>
  <c r="K70" i="4"/>
  <c r="F55" i="4"/>
  <c r="F54" i="4" s="1"/>
  <c r="T16" i="4"/>
  <c r="C20" i="4"/>
  <c r="C19" i="4" s="1"/>
  <c r="C18" i="4" s="1"/>
  <c r="C8" i="4" s="1"/>
  <c r="C34" i="4" s="1"/>
  <c r="F59" i="4"/>
  <c r="F58" i="4" s="1"/>
  <c r="F57" i="4" s="1"/>
  <c r="F65" i="4"/>
  <c r="D64" i="4"/>
  <c r="D63" i="4" s="1"/>
  <c r="D58" i="4" s="1"/>
  <c r="D57" i="4" s="1"/>
  <c r="D47" i="4" s="1"/>
  <c r="D73" i="4" s="1"/>
  <c r="D75" i="4" s="1"/>
  <c r="M24" i="4"/>
  <c r="M19" i="4" s="1"/>
  <c r="M18" i="4" s="1"/>
  <c r="M8" i="4" s="1"/>
  <c r="M34" i="4" s="1"/>
  <c r="M36" i="4" s="1"/>
  <c r="G66" i="4"/>
  <c r="G65" i="4" s="1"/>
  <c r="G57" i="4" s="1"/>
  <c r="G47" i="4" s="1"/>
  <c r="G73" i="4" s="1"/>
  <c r="G75" i="4" s="1"/>
  <c r="P26" i="4"/>
  <c r="P18" i="4" s="1"/>
  <c r="T54" i="4"/>
  <c r="K62" i="4"/>
  <c r="M47" i="4"/>
  <c r="M73" i="4" s="1"/>
  <c r="M75" i="4" s="1"/>
  <c r="O57" i="4"/>
  <c r="K67" i="4"/>
  <c r="P15" i="4"/>
  <c r="S19" i="4"/>
  <c r="S18" i="4" s="1"/>
  <c r="S8" i="4" s="1"/>
  <c r="S34" i="4" s="1"/>
  <c r="S36" i="4" s="1"/>
  <c r="L24" i="4"/>
  <c r="T25" i="4"/>
  <c r="U28" i="4"/>
  <c r="V28" i="4" s="1"/>
  <c r="C63" i="4"/>
  <c r="D69" i="4"/>
  <c r="U74" i="4"/>
  <c r="T31" i="4"/>
  <c r="O47" i="4"/>
  <c r="O73" i="4" s="1"/>
  <c r="O75" i="4" s="1"/>
  <c r="O31" i="4"/>
  <c r="O30" i="4" s="1"/>
  <c r="F71" i="4"/>
  <c r="F70" i="4" s="1"/>
  <c r="N57" i="4"/>
  <c r="N47" i="4" s="1"/>
  <c r="N73" i="4" s="1"/>
  <c r="N75" i="4" s="1"/>
  <c r="L69" i="4"/>
  <c r="L47" i="4" s="1"/>
  <c r="L73" i="4" s="1"/>
  <c r="L75" i="4" s="1"/>
  <c r="T70" i="4"/>
  <c r="T69" i="4" s="1"/>
  <c r="T47" i="4" s="1"/>
  <c r="T73" i="4" s="1"/>
  <c r="J69" i="4"/>
  <c r="S47" i="4"/>
  <c r="S73" i="4" s="1"/>
  <c r="S75" i="4" s="1"/>
  <c r="I64" i="4"/>
  <c r="I63" i="4" s="1"/>
  <c r="I58" i="4" s="1"/>
  <c r="I57" i="4" s="1"/>
  <c r="K68" i="4"/>
  <c r="U14" i="4"/>
  <c r="K22" i="4"/>
  <c r="K21" i="4" s="1"/>
  <c r="K20" i="4" s="1"/>
  <c r="K19" i="4" s="1"/>
  <c r="K18" i="4" s="1"/>
  <c r="K8" i="4" s="1"/>
  <c r="H61" i="4"/>
  <c r="H60" i="4" s="1"/>
  <c r="H59" i="4" s="1"/>
  <c r="H58" i="4" s="1"/>
  <c r="H57" i="4" s="1"/>
  <c r="Q21" i="4"/>
  <c r="Q20" i="4" s="1"/>
  <c r="Q19" i="4" s="1"/>
  <c r="Q18" i="4" s="1"/>
  <c r="T23" i="4"/>
  <c r="U23" i="4" s="1"/>
  <c r="V23" i="4" s="1"/>
  <c r="K71" i="4"/>
  <c r="F72" i="4"/>
  <c r="K72" i="4" s="1"/>
  <c r="U72" i="4" s="1"/>
  <c r="T27" i="4"/>
  <c r="K31" i="3"/>
  <c r="V32" i="3"/>
  <c r="U32" i="3"/>
  <c r="J38" i="3"/>
  <c r="J37" i="3" s="1"/>
  <c r="J9" i="3" s="1"/>
  <c r="J51" i="3" s="1"/>
  <c r="V13" i="3"/>
  <c r="U13" i="3"/>
  <c r="K12" i="3"/>
  <c r="V44" i="3"/>
  <c r="U44" i="3"/>
  <c r="R51" i="3"/>
  <c r="I11" i="3"/>
  <c r="I10" i="3" s="1"/>
  <c r="I9" i="3" s="1"/>
  <c r="I51" i="3" s="1"/>
  <c r="V21" i="3"/>
  <c r="U21" i="3"/>
  <c r="U24" i="3"/>
  <c r="K23" i="3"/>
  <c r="T51" i="3"/>
  <c r="G51" i="3"/>
  <c r="C11" i="3"/>
  <c r="C10" i="3" s="1"/>
  <c r="C9" i="3" s="1"/>
  <c r="C51" i="3" s="1"/>
  <c r="U14" i="3"/>
  <c r="V14" i="3"/>
  <c r="E51" i="3"/>
  <c r="N51" i="3"/>
  <c r="K16" i="3"/>
  <c r="V17" i="3"/>
  <c r="U17" i="3"/>
  <c r="Q9" i="3"/>
  <c r="Q51" i="3" s="1"/>
  <c r="K19" i="3"/>
  <c r="V20" i="3"/>
  <c r="U20" i="3"/>
  <c r="D38" i="3"/>
  <c r="D37" i="3" s="1"/>
  <c r="D9" i="3" s="1"/>
  <c r="D51" i="3" s="1"/>
  <c r="O51" i="3"/>
  <c r="T15" i="3"/>
  <c r="T11" i="3" s="1"/>
  <c r="T10" i="3" s="1"/>
  <c r="T9" i="3" s="1"/>
  <c r="L11" i="3"/>
  <c r="L10" i="3" s="1"/>
  <c r="L9" i="3" s="1"/>
  <c r="L51" i="3" s="1"/>
  <c r="V29" i="3"/>
  <c r="U29" i="3"/>
  <c r="K28" i="3"/>
  <c r="F25" i="3"/>
  <c r="F9" i="3" s="1"/>
  <c r="F51" i="3" s="1"/>
  <c r="K39" i="3"/>
  <c r="U40" i="3"/>
  <c r="H51" i="3"/>
  <c r="K43" i="3"/>
  <c r="K48" i="3"/>
  <c r="C16" i="3"/>
  <c r="C15" i="3" s="1"/>
  <c r="K34" i="3"/>
  <c r="C19" i="3"/>
  <c r="C39" i="3"/>
  <c r="C38" i="3" s="1"/>
  <c r="C37" i="3" s="1"/>
  <c r="K46" i="3"/>
  <c r="U35" i="3"/>
  <c r="V14" i="2"/>
  <c r="U14" i="2"/>
  <c r="V16" i="2"/>
  <c r="U16" i="2"/>
  <c r="V18" i="2"/>
  <c r="U18" i="2"/>
  <c r="I8" i="2"/>
  <c r="I30" i="2" s="1"/>
  <c r="K22" i="2"/>
  <c r="V23" i="2"/>
  <c r="U23" i="2"/>
  <c r="U11" i="2"/>
  <c r="K10" i="2"/>
  <c r="V11" i="2"/>
  <c r="K12" i="2"/>
  <c r="V13" i="2"/>
  <c r="U13" i="2"/>
  <c r="V15" i="2"/>
  <c r="U15" i="2"/>
  <c r="E30" i="2"/>
  <c r="V24" i="2"/>
  <c r="U24" i="2"/>
  <c r="G30" i="2"/>
  <c r="K28" i="2"/>
  <c r="K21" i="2"/>
  <c r="C9" i="2"/>
  <c r="C8" i="2" s="1"/>
  <c r="C30" i="2" s="1"/>
  <c r="V29" i="2"/>
  <c r="H10" i="2"/>
  <c r="K29" i="1"/>
  <c r="V30" i="1"/>
  <c r="U30" i="1"/>
  <c r="V34" i="1"/>
  <c r="U34" i="1"/>
  <c r="U48" i="1"/>
  <c r="V48" i="1"/>
  <c r="O9" i="1"/>
  <c r="O65" i="1" s="1"/>
  <c r="V24" i="1"/>
  <c r="U24" i="1"/>
  <c r="I49" i="1"/>
  <c r="V19" i="1"/>
  <c r="U19" i="1"/>
  <c r="U28" i="1"/>
  <c r="K27" i="1"/>
  <c r="V28" i="1"/>
  <c r="V31" i="1"/>
  <c r="U31" i="1"/>
  <c r="V33" i="1"/>
  <c r="U33" i="1"/>
  <c r="V35" i="1"/>
  <c r="U35" i="1"/>
  <c r="V37" i="1"/>
  <c r="U37" i="1"/>
  <c r="U47" i="1"/>
  <c r="V47" i="1"/>
  <c r="T65" i="1"/>
  <c r="V55" i="1"/>
  <c r="U55" i="1"/>
  <c r="V32" i="1"/>
  <c r="U32" i="1"/>
  <c r="Q9" i="1"/>
  <c r="Q65" i="1" s="1"/>
  <c r="U45" i="1"/>
  <c r="K44" i="1"/>
  <c r="V45" i="1"/>
  <c r="V15" i="1"/>
  <c r="U15" i="1"/>
  <c r="J9" i="1"/>
  <c r="J65" i="1" s="1"/>
  <c r="G10" i="1"/>
  <c r="G9" i="1" s="1"/>
  <c r="G65" i="1" s="1"/>
  <c r="V21" i="1"/>
  <c r="U21" i="1"/>
  <c r="I26" i="1"/>
  <c r="V40" i="1"/>
  <c r="U40" i="1"/>
  <c r="V42" i="1"/>
  <c r="U42" i="1"/>
  <c r="V36" i="1"/>
  <c r="U36" i="1"/>
  <c r="V41" i="1"/>
  <c r="U41" i="1"/>
  <c r="V43" i="1"/>
  <c r="U43" i="1"/>
  <c r="V13" i="1"/>
  <c r="U13" i="1"/>
  <c r="I10" i="1"/>
  <c r="V14" i="1"/>
  <c r="U14" i="1"/>
  <c r="V23" i="1"/>
  <c r="U23" i="1"/>
  <c r="C26" i="1"/>
  <c r="C10" i="1" s="1"/>
  <c r="C9" i="1" s="1"/>
  <c r="C65" i="1" s="1"/>
  <c r="C49" i="1"/>
  <c r="V61" i="1"/>
  <c r="U61" i="1"/>
  <c r="K51" i="1"/>
  <c r="K60" i="1"/>
  <c r="K12" i="1"/>
  <c r="U20" i="1"/>
  <c r="U22" i="1"/>
  <c r="U25" i="1"/>
  <c r="K39" i="1"/>
  <c r="K54" i="1"/>
  <c r="U62" i="1"/>
  <c r="U63" i="1"/>
  <c r="U64" i="1"/>
  <c r="K18" i="1"/>
  <c r="E29" i="1"/>
  <c r="E26" i="1" s="1"/>
  <c r="E10" i="1" s="1"/>
  <c r="E9" i="1" s="1"/>
  <c r="E65" i="1" s="1"/>
  <c r="C36" i="4" l="1"/>
  <c r="K34" i="4"/>
  <c r="K36" i="4" s="1"/>
  <c r="T75" i="4"/>
  <c r="F47" i="4"/>
  <c r="F73" i="4" s="1"/>
  <c r="F75" i="4" s="1"/>
  <c r="U25" i="4"/>
  <c r="V25" i="4" s="1"/>
  <c r="T24" i="4"/>
  <c r="U24" i="4" s="1"/>
  <c r="V24" i="4" s="1"/>
  <c r="V71" i="4"/>
  <c r="U71" i="4"/>
  <c r="U31" i="4"/>
  <c r="V31" i="4" s="1"/>
  <c r="T30" i="4"/>
  <c r="U30" i="4" s="1"/>
  <c r="V30" i="4" s="1"/>
  <c r="E47" i="4"/>
  <c r="E73" i="4" s="1"/>
  <c r="E75" i="4" s="1"/>
  <c r="I47" i="4"/>
  <c r="I73" i="4" s="1"/>
  <c r="I75" i="4" s="1"/>
  <c r="K55" i="4"/>
  <c r="P8" i="4"/>
  <c r="P34" i="4" s="1"/>
  <c r="P36" i="4" s="1"/>
  <c r="C60" i="4"/>
  <c r="C59" i="4" s="1"/>
  <c r="C58" i="4" s="1"/>
  <c r="C57" i="4" s="1"/>
  <c r="C47" i="4" s="1"/>
  <c r="C73" i="4" s="1"/>
  <c r="C75" i="4" s="1"/>
  <c r="K61" i="4"/>
  <c r="K66" i="4"/>
  <c r="V62" i="4"/>
  <c r="U62" i="4"/>
  <c r="V70" i="4"/>
  <c r="U70" i="4"/>
  <c r="K69" i="4"/>
  <c r="U22" i="4"/>
  <c r="V22" i="4" s="1"/>
  <c r="T21" i="4"/>
  <c r="U68" i="4"/>
  <c r="V68" i="4"/>
  <c r="F69" i="4"/>
  <c r="U67" i="4"/>
  <c r="V67" i="4"/>
  <c r="U27" i="4"/>
  <c r="V27" i="4" s="1"/>
  <c r="T26" i="4"/>
  <c r="U26" i="4" s="1"/>
  <c r="V26" i="4" s="1"/>
  <c r="K64" i="4"/>
  <c r="T15" i="4"/>
  <c r="U16" i="4"/>
  <c r="U15" i="4" s="1"/>
  <c r="K52" i="4"/>
  <c r="T12" i="4"/>
  <c r="U13" i="4"/>
  <c r="V13" i="4" s="1"/>
  <c r="V34" i="3"/>
  <c r="U34" i="3"/>
  <c r="U39" i="3"/>
  <c r="V16" i="3"/>
  <c r="U16" i="3"/>
  <c r="K15" i="3"/>
  <c r="U48" i="3"/>
  <c r="K47" i="3"/>
  <c r="U47" i="3" s="1"/>
  <c r="U46" i="3"/>
  <c r="V19" i="3"/>
  <c r="U19" i="3"/>
  <c r="V28" i="3"/>
  <c r="K27" i="3"/>
  <c r="U28" i="3"/>
  <c r="K22" i="3"/>
  <c r="U22" i="3" s="1"/>
  <c r="U23" i="3"/>
  <c r="V31" i="3"/>
  <c r="U31" i="3"/>
  <c r="U43" i="3"/>
  <c r="K42" i="3"/>
  <c r="U42" i="3" s="1"/>
  <c r="V12" i="3"/>
  <c r="U12" i="3"/>
  <c r="V21" i="2"/>
  <c r="U21" i="2"/>
  <c r="K20" i="2"/>
  <c r="U10" i="2"/>
  <c r="K9" i="2"/>
  <c r="V10" i="2"/>
  <c r="K27" i="2"/>
  <c r="U28" i="2"/>
  <c r="V28" i="2"/>
  <c r="V12" i="2"/>
  <c r="U12" i="2"/>
  <c r="V22" i="2"/>
  <c r="U22" i="2"/>
  <c r="K50" i="1"/>
  <c r="V51" i="1"/>
  <c r="U51" i="1"/>
  <c r="K17" i="1"/>
  <c r="V18" i="1"/>
  <c r="U18" i="1"/>
  <c r="V44" i="1"/>
  <c r="U44" i="1"/>
  <c r="V12" i="1"/>
  <c r="K11" i="1"/>
  <c r="U12" i="1"/>
  <c r="V39" i="1"/>
  <c r="U39" i="1"/>
  <c r="K38" i="1"/>
  <c r="U27" i="1"/>
  <c r="V27" i="1"/>
  <c r="K26" i="1"/>
  <c r="I9" i="1"/>
  <c r="I65" i="1" s="1"/>
  <c r="V54" i="1"/>
  <c r="U54" i="1"/>
  <c r="K53" i="1"/>
  <c r="K59" i="1"/>
  <c r="U60" i="1"/>
  <c r="V29" i="1"/>
  <c r="U29" i="1"/>
  <c r="U12" i="4" l="1"/>
  <c r="V12" i="4" s="1"/>
  <c r="T11" i="4"/>
  <c r="U21" i="4"/>
  <c r="T20" i="4"/>
  <c r="K51" i="4"/>
  <c r="U52" i="4"/>
  <c r="V52" i="4"/>
  <c r="K65" i="4"/>
  <c r="V66" i="4"/>
  <c r="U66" i="4"/>
  <c r="V69" i="4"/>
  <c r="U69" i="4"/>
  <c r="U64" i="4"/>
  <c r="V64" i="4"/>
  <c r="K63" i="4"/>
  <c r="V61" i="4"/>
  <c r="U61" i="4"/>
  <c r="K60" i="4"/>
  <c r="K54" i="4"/>
  <c r="U55" i="4"/>
  <c r="U54" i="4" s="1"/>
  <c r="V15" i="3"/>
  <c r="U15" i="3"/>
  <c r="K11" i="3"/>
  <c r="K38" i="3"/>
  <c r="V27" i="3"/>
  <c r="U27" i="3"/>
  <c r="K26" i="3"/>
  <c r="V9" i="2"/>
  <c r="U9" i="2"/>
  <c r="V20" i="2"/>
  <c r="U20" i="2"/>
  <c r="K19" i="2"/>
  <c r="V27" i="2"/>
  <c r="K26" i="2"/>
  <c r="U27" i="2"/>
  <c r="V26" i="1"/>
  <c r="U26" i="1"/>
  <c r="V59" i="1"/>
  <c r="U59" i="1"/>
  <c r="K58" i="1"/>
  <c r="V11" i="1"/>
  <c r="U11" i="1"/>
  <c r="K10" i="1"/>
  <c r="V53" i="1"/>
  <c r="U53" i="1"/>
  <c r="V17" i="1"/>
  <c r="U17" i="1"/>
  <c r="K16" i="1"/>
  <c r="V38" i="1"/>
  <c r="U38" i="1"/>
  <c r="V50" i="1"/>
  <c r="U50" i="1"/>
  <c r="K49" i="1"/>
  <c r="V65" i="4" l="1"/>
  <c r="U65" i="4"/>
  <c r="V60" i="4"/>
  <c r="U60" i="4"/>
  <c r="K59" i="4"/>
  <c r="K50" i="4"/>
  <c r="U51" i="4"/>
  <c r="V51" i="4"/>
  <c r="T19" i="4"/>
  <c r="U20" i="4"/>
  <c r="V20" i="4" s="1"/>
  <c r="V63" i="4"/>
  <c r="U63" i="4"/>
  <c r="T10" i="4"/>
  <c r="U11" i="4"/>
  <c r="V11" i="4" s="1"/>
  <c r="V26" i="3"/>
  <c r="U26" i="3"/>
  <c r="K25" i="3"/>
  <c r="K37" i="3"/>
  <c r="U37" i="3" s="1"/>
  <c r="U38" i="3"/>
  <c r="V11" i="3"/>
  <c r="U11" i="3"/>
  <c r="K10" i="3"/>
  <c r="V19" i="2"/>
  <c r="U19" i="2"/>
  <c r="K8" i="2"/>
  <c r="V26" i="2"/>
  <c r="U26" i="2"/>
  <c r="V49" i="1"/>
  <c r="U49" i="1"/>
  <c r="V58" i="1"/>
  <c r="U58" i="1"/>
  <c r="K57" i="1"/>
  <c r="V10" i="1"/>
  <c r="U10" i="1"/>
  <c r="U16" i="1"/>
  <c r="V16" i="1"/>
  <c r="U50" i="4" l="1"/>
  <c r="K49" i="4"/>
  <c r="V50" i="4"/>
  <c r="V59" i="4"/>
  <c r="K58" i="4"/>
  <c r="U59" i="4"/>
  <c r="T18" i="4"/>
  <c r="U18" i="4" s="1"/>
  <c r="V18" i="4" s="1"/>
  <c r="U19" i="4"/>
  <c r="V19" i="4" s="1"/>
  <c r="T9" i="4"/>
  <c r="U10" i="4"/>
  <c r="V10" i="4" s="1"/>
  <c r="V25" i="3"/>
  <c r="U25" i="3"/>
  <c r="V10" i="3"/>
  <c r="U10" i="3"/>
  <c r="K9" i="3"/>
  <c r="V8" i="2"/>
  <c r="U8" i="2"/>
  <c r="K30" i="2"/>
  <c r="U57" i="1"/>
  <c r="V57" i="1"/>
  <c r="K9" i="1"/>
  <c r="U58" i="4" l="1"/>
  <c r="V58" i="4"/>
  <c r="K57" i="4"/>
  <c r="V49" i="4"/>
  <c r="U49" i="4"/>
  <c r="K48" i="4"/>
  <c r="U9" i="4"/>
  <c r="V9" i="4" s="1"/>
  <c r="T8" i="4"/>
  <c r="V9" i="3"/>
  <c r="U9" i="3"/>
  <c r="K51" i="3"/>
  <c r="V30" i="2"/>
  <c r="U30" i="2"/>
  <c r="K65" i="1"/>
  <c r="U9" i="1"/>
  <c r="V9" i="1"/>
  <c r="K47" i="4" l="1"/>
  <c r="V48" i="4"/>
  <c r="U48" i="4"/>
  <c r="V57" i="4"/>
  <c r="U57" i="4"/>
  <c r="T34" i="4"/>
  <c r="U8" i="4"/>
  <c r="V8" i="4" s="1"/>
  <c r="V51" i="3"/>
  <c r="U51" i="3"/>
  <c r="V65" i="1"/>
  <c r="U65" i="1"/>
  <c r="T36" i="4" l="1"/>
  <c r="U36" i="4" s="1"/>
  <c r="U34" i="4"/>
  <c r="V34" i="4" s="1"/>
  <c r="U47" i="4"/>
  <c r="K73" i="4"/>
  <c r="V47" i="4"/>
  <c r="U73" i="4" l="1"/>
  <c r="K75" i="4"/>
  <c r="V73" i="4"/>
  <c r="V75" i="4" l="1"/>
  <c r="U75" i="4"/>
</calcChain>
</file>

<file path=xl/sharedStrings.xml><?xml version="1.0" encoding="utf-8"?>
<sst xmlns="http://schemas.openxmlformats.org/spreadsheetml/2006/main" count="463" uniqueCount="155">
  <si>
    <t>I</t>
  </si>
  <si>
    <t xml:space="preserve"> CUADRO No.2</t>
  </si>
  <si>
    <t>INGRESOS FISCALES COMPARADOS POR PARTIDAS, DIRECCION GENERAL DE IMPUESTOS INTERNOS</t>
  </si>
  <si>
    <t>ENERO-AGOSTO 2025/PRESUPUESTO  2025</t>
  </si>
  <si>
    <t xml:space="preserve">(En millones RD$) </t>
  </si>
  <si>
    <t>PARTIDAS</t>
  </si>
  <si>
    <t>RECAUDADO 2025</t>
  </si>
  <si>
    <t>DIFERENCIA</t>
  </si>
  <si>
    <t xml:space="preserve">% ALCANZADO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</si>
  <si>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</si>
  <si>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</si>
  <si>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</si>
  <si>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</si>
  <si>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</si>
  <si>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</si>
  <si>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</si>
  <si>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</si>
  <si>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A) INGRESOS CORRIENTES</t>
  </si>
  <si>
    <t>I) IMPUESTOS</t>
  </si>
  <si>
    <t>1) IMPUESTOS SOBRE LOS INGRESOS</t>
  </si>
  <si>
    <t>- Impuestos Sobre la Renta de las Personas</t>
  </si>
  <si>
    <t>- Impuestos Sobre Los Ingresos de las Empresas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</si>
  <si>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</si>
  <si>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</si>
  <si>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</si>
  <si>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</si>
  <si>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</si>
  <si>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</si>
  <si>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</si>
  <si>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</si>
  <si>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las Sucesiones y Donaciones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</si>
  <si>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</si>
  <si>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</si>
  <si>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</si>
  <si>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</si>
  <si>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</si>
  <si>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Impuestos Transferencias de Bienes Industrializados y Servicios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</si>
  <si>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</si>
  <si>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</si>
  <si>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</si>
  <si>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Productos Derivados del Alcohol</t>
  </si>
  <si>
    <t>- Impuesto Selectivo a las Cervezas</t>
  </si>
  <si>
    <t>- Impuesto Selectivo al Tabaco y los Cigarrillos</t>
  </si>
  <si>
    <t>- Impuestos Selectivo a las Telecomunicaciones</t>
  </si>
  <si>
    <t>- Impuestos Selectivo a los Seguros</t>
  </si>
  <si>
    <t xml:space="preserve"> - Impuestos Sobre el Uso de Bienes y Licencias</t>
  </si>
  <si>
    <t>- 17% Registro de Propiedad de vehículo</t>
  </si>
  <si>
    <t>- Derecho de Circulación Vehículos de Motor</t>
  </si>
  <si>
    <t>- Imp.especifico Bancas de Apuestas de Loteria</t>
  </si>
  <si>
    <t xml:space="preserve">- Imp.especifico Bancas de Apuestas  deportivas  </t>
  </si>
  <si>
    <t>- Accesorios sobre Impuestos Internos a  Mercancías y  Servicios</t>
  </si>
  <si>
    <t>4) IMPUESTOS SOBRE EL COMERCIO Y LAS TRANSACCIONES/COMERCIO EXTERIOR</t>
  </si>
  <si>
    <t>- Salida de Pasajeros al Exterior por Aeropuertos</t>
  </si>
  <si>
    <t>5) IMPUESTOS ECOLOGICOS</t>
  </si>
  <si>
    <t>6)  IMPUESTOS DIVERSOS</t>
  </si>
  <si>
    <t>II) INGRESOS POR CONTRAPRESTACION</t>
  </si>
  <si>
    <t>- Ventas de Bienes y Servicios</t>
  </si>
  <si>
    <t>- Ventas de Mercancías del Estado</t>
  </si>
  <si>
    <t>- Ventas Servicios del Estado</t>
  </si>
  <si>
    <t>-</t>
  </si>
  <si>
    <t>- Tasas</t>
  </si>
  <si>
    <t>- Tarjetas de Turismo</t>
  </si>
  <si>
    <t>- Derechos Administrativos</t>
  </si>
  <si>
    <t>III) OTROS INGRESOS</t>
  </si>
  <si>
    <t>- Rentas de la Propiedad</t>
  </si>
  <si>
    <t>- Arriendo de Activos Tangibles No Producidos</t>
  </si>
  <si>
    <t>- Regalia neta por fundicion- RNF</t>
  </si>
  <si>
    <t>C:\Documents and Settings\fperez\My Documents\Ingresos Mensuales 2004\Enero 2004.xls</t>
  </si>
  <si>
    <t>- Multas y Sanciones</t>
  </si>
  <si>
    <t>- Ingresos Diversos</t>
  </si>
  <si>
    <t>- Ingresos por diferencial del gas licuado de petróleo</t>
  </si>
  <si>
    <t xml:space="preserve">   TOTAL </t>
  </si>
  <si>
    <t>FUENTE: Elaborado por la Direción de Análisis y Regulación Tributaria (DART) del Ministerio de Hacienda y Economía, con los datos del Sistema Integrado de Gestión Financiera (SIGEF)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</si>
  <si>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</si>
  <si>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</si>
  <si>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 y los depósitos en exceso de la recaudadora.</t>
  </si>
  <si>
    <t>Las informaciones presentadas difieren de las presentadas en  Portal de Transparencia Fiscal,  ya que solo incluyen los ingresos presupuestarios.</t>
  </si>
  <si>
    <t xml:space="preserve"> CUADRO No.3</t>
  </si>
  <si>
    <t>INGRESOS FISCALES COMPARADOS POR PARTIDAS, DIRECCION GENERAL DE ADUANAS</t>
  </si>
  <si>
    <t>ENERO-AGOSTO  2025/PRESUPUESTO 2025</t>
  </si>
  <si>
    <t>1) IMPUESTOS INTERNOS SOBRE MERCANCIAS Y SERVICIOS</t>
  </si>
  <si>
    <t>- Impuesto Selectivo a las demás Mercancías</t>
  </si>
  <si>
    <t>- Impuesto adicional de RD$2.0 al consumo de gasoil y gasolina premium-regular</t>
  </si>
  <si>
    <t>2) IMPUESTOS SOBRE EL COMERCIO Y LAS TRANSACCIONES/COMERCIO EXTERIOR</t>
  </si>
  <si>
    <t>- Impuestos sobre las Importaciones</t>
  </si>
  <si>
    <t>- Impuestos Arancelarios</t>
  </si>
  <si>
    <t>- Otros Impuestos sobre el Comercio Exterior</t>
  </si>
  <si>
    <t>- Salida de Pasajeros por la Región Fronteriza</t>
  </si>
  <si>
    <t>II) TRANFERENCIAS CORRIENTES</t>
  </si>
  <si>
    <t>III) INGRESOS POR CONTRAPRESTACION</t>
  </si>
  <si>
    <t>IV) OTROS INGRESOS</t>
  </si>
  <si>
    <t>TOTAL</t>
  </si>
  <si>
    <t xml:space="preserve">(1) Cifras sujetas a rectificación.   Incluye los dólares convertidos a la tasa oficial. </t>
  </si>
  <si>
    <t xml:space="preserve">     Excluye depósitos en exceso de la DGA.</t>
  </si>
  <si>
    <t>CUADRO No.4</t>
  </si>
  <si>
    <t xml:space="preserve"> INGRESOS FISCALES COMPARADOS  POR PARTIDAS, TESORERÍA NACIONAL</t>
  </si>
  <si>
    <t>ENERO-AGOSTO 2025/PRESUPUESTO 2025</t>
  </si>
  <si>
    <t xml:space="preserve">(En millones de RD$) </t>
  </si>
  <si>
    <t>%</t>
  </si>
  <si>
    <t>- Impuesto para Contribuir al Desarrollo de las Telecomunicaciones</t>
  </si>
  <si>
    <t>- Impuesto por uso de servicio de las telecomunicaciones para el sistema de emergencia 9-1-1</t>
  </si>
  <si>
    <t>- Impuestos Sobre el Uso de Bienes y Licencias</t>
  </si>
  <si>
    <t>- Licencias para Portar Armas de Fuego</t>
  </si>
  <si>
    <t>Fondo General</t>
  </si>
  <si>
    <t>- Derechos Consulares</t>
  </si>
  <si>
    <t>II) CONTRIBUCIONES SOCIALES</t>
  </si>
  <si>
    <t xml:space="preserve">III) TRANSFERENCIAS </t>
  </si>
  <si>
    <t>- Transferencias Corrientes</t>
  </si>
  <si>
    <t>- De Instituciones  Públicas Descentralizadas o Autónomas</t>
  </si>
  <si>
    <t>IV) INGRESOS POR CONTRAPRESTACION</t>
  </si>
  <si>
    <t>- PROMESE</t>
  </si>
  <si>
    <t>- Fondo General</t>
  </si>
  <si>
    <t>- Otras Ventas</t>
  </si>
  <si>
    <t>- Otras Ventas de Servicios del Gobierno Central</t>
  </si>
  <si>
    <t>- Expedición y Renovación de Pasaportes</t>
  </si>
  <si>
    <t>V) OTROS INGRESOS</t>
  </si>
  <si>
    <t xml:space="preserve"> - Rentas de Propiedad</t>
  </si>
  <si>
    <t>- Dividendos por Inversiones Empresariales</t>
  </si>
  <si>
    <t>- Dividendos Banco de reservas</t>
  </si>
  <si>
    <t xml:space="preserve">- Otros Dividendos </t>
  </si>
  <si>
    <t xml:space="preserve">- Intereses </t>
  </si>
  <si>
    <t>- Intereses por Colocación de Inversiones Financieras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</si>
  <si>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</si>
  <si>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</si>
  <si>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</si>
  <si>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</si>
  <si>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</si>
  <si>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 xml:space="preserve">TOTAL </t>
  </si>
  <si>
    <r>
      <t xml:space="preserve">(1) Cifras sujetas a rectificación.  Incluye los dólares convertidos a la tasa oficial. </t>
    </r>
    <r>
      <rPr>
        <b/>
        <sz val="8"/>
        <color indexed="8"/>
        <rFont val="Gotham"/>
      </rPr>
      <t xml:space="preserve"> </t>
    </r>
  </si>
  <si>
    <t xml:space="preserve">     Excluye los Depósitos a Cargo del Estado, Fondos Especiales y de Terceros, ingresos de las instituciones centralizadas en la CUT no presupuestaria y los depósitos en exceso de las recaudadoras.</t>
  </si>
  <si>
    <t xml:space="preserve">Las informaciones presentadas difieren de las presentadas en  Portal de Transparencia Fiscal,  ya que solo incluyen los ingresos presupuestarios. </t>
  </si>
  <si>
    <t xml:space="preserve"> *</t>
  </si>
  <si>
    <t xml:space="preserve"> INGRESOS FISCALES COMPARADOS  POR PARTIDAS, RECAUDACIONES DIRECTAS DE LAS INSTITUCIONES CENTRALIZADAS EN LA CUT</t>
  </si>
  <si>
    <t>ENERO-AGOSTO 2024/2025</t>
  </si>
  <si>
    <t>(En millones de RD$)</t>
  </si>
  <si>
    <t>VARIACION</t>
  </si>
  <si>
    <t>Abs.</t>
  </si>
  <si>
    <t>- Recursos de Captación Directa del Ministerio de Interior y Policia</t>
  </si>
  <si>
    <t xml:space="preserve">- Otros </t>
  </si>
  <si>
    <t>- Otros (Transferencias internas)</t>
  </si>
  <si>
    <t>- Recursos de captación directa del programa PROMESE CAL ( D. No. 308-97)</t>
  </si>
  <si>
    <t>- Ingresos de las Inst. Centralizadas en mercancías en la CUT</t>
  </si>
  <si>
    <t>- Ingresos de las Inst. Centralizadas en Servicios en la CUT</t>
  </si>
  <si>
    <t xml:space="preserve"> - Recursos de Captación Directa para el Fomento y Desarrollo del Gas Natural en el Parque vehicular</t>
  </si>
  <si>
    <t>- Recursos de Captación Directa por Prestación de Servicios (MIVHED), Ley No.160-21</t>
  </si>
  <si>
    <t xml:space="preserve">- Otros registros contratos y cobros </t>
  </si>
  <si>
    <t>- Recursos de Captación Directa de la Procuradoria General de la República ( multas de tránsito)</t>
  </si>
  <si>
    <t xml:space="preserve"> Incremento de disponibilidades (devolución de recursos a la CUT años anteriores)</t>
  </si>
  <si>
    <t>FUENTE: Elaborado por la Direción General de Polí ítica y Legislación Tributaria (DGPLT) del Ministerio de Hacienda, con los datos del Sistema Integrado de Gestión Financiera (SIGEF), Informe de Ejecución de Ingresos.</t>
  </si>
  <si>
    <t xml:space="preserve">(1) Cifras sujetas a rectificación.  Incluye los dólares convertidos a la tasa oficial.  </t>
  </si>
  <si>
    <t>PRESUPUESTO  2025</t>
  </si>
  <si>
    <t>Diferencia</t>
  </si>
  <si>
    <t>Recursos de Captación Directa de la Procuradoria General de la República ( multas de tránsito)</t>
  </si>
  <si>
    <t xml:space="preserve">PRESUPUESTO 2025 </t>
  </si>
  <si>
    <t>PRESUPUESTO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</si>
</sst>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_);_(* \(#,##0.0\);_(* &quot;-&quot;??_);_(@_)"/>
    <numFmt numFmtId="165" formatCode="#,##0.0_);\(#,##0.0\)"/>
    <numFmt numFmtId="166" formatCode="_(* #,##0_);_(* \(#,##0\);_(* &quot;-&quot;??_);_(@_)"/>
    <numFmt numFmtId="167" formatCode="#,##0.0000_);\(#,##0.0000\)"/>
    <numFmt numFmtId="168" formatCode="0.0"/>
    <numFmt numFmtId="169" formatCode="_(* #,##0.0000_);_(* \(#,##0.0000\);_(* &quot;-&quot;??_);_(@_)"/>
  </numFmts>
  <fonts count="35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sz val="12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2"/>
      <name val="Courier"/>
      <family val="3"/>
    </font>
    <font>
      <sz val="10"/>
      <color indexed="8"/>
      <name val="Gotham"/>
    </font>
    <font>
      <b/>
      <sz val="10"/>
      <name val="Arial"/>
      <family val="2"/>
    </font>
    <font>
      <b/>
      <sz val="10"/>
      <name val="Gotham"/>
    </font>
    <font>
      <sz val="11"/>
      <name val="Arial"/>
      <family val="2"/>
    </font>
    <font>
      <u/>
      <sz val="7"/>
      <color indexed="12"/>
      <name val="Arial"/>
      <family val="2"/>
    </font>
    <font>
      <u/>
      <sz val="10"/>
      <color indexed="12"/>
      <name val="Arial"/>
      <family val="2"/>
    </font>
    <font>
      <b/>
      <u/>
      <sz val="7"/>
      <color indexed="12"/>
      <name val="Arial"/>
      <family val="2"/>
    </font>
    <font>
      <b/>
      <sz val="9"/>
      <name val="Gotham"/>
    </font>
    <font>
      <b/>
      <sz val="9"/>
      <color indexed="8"/>
      <name val="Gotham"/>
    </font>
    <font>
      <sz val="10"/>
      <name val="Gotham"/>
    </font>
    <font>
      <sz val="8"/>
      <color indexed="8"/>
      <name val="Gotham"/>
    </font>
    <font>
      <sz val="9"/>
      <color indexed="8"/>
      <name val="Gotham"/>
    </font>
    <font>
      <sz val="8"/>
      <name val="Gotham"/>
    </font>
    <font>
      <sz val="10"/>
      <name val="Segoe UI"/>
      <family val="2"/>
    </font>
    <font>
      <sz val="10"/>
      <name val="Antique Olive"/>
      <family val="2"/>
    </font>
    <font>
      <i/>
      <sz val="12"/>
      <color indexed="8"/>
      <name val="Gotham"/>
    </font>
    <font>
      <sz val="10"/>
      <color theme="0"/>
      <name val="Gotham"/>
    </font>
    <font>
      <sz val="12"/>
      <name val="Arial"/>
      <family val="2"/>
    </font>
    <font>
      <b/>
      <i/>
      <sz val="11"/>
      <color indexed="8"/>
      <name val="Gotham"/>
    </font>
    <font>
      <b/>
      <sz val="11"/>
      <color indexed="8"/>
      <name val="Gotham"/>
    </font>
    <font>
      <b/>
      <sz val="9"/>
      <color theme="0"/>
      <name val="Gotham"/>
    </font>
    <font>
      <u/>
      <sz val="10"/>
      <color indexed="8"/>
      <name val="Gotham"/>
    </font>
    <font>
      <b/>
      <sz val="8"/>
      <color indexed="8"/>
      <name val="Gotham"/>
    </font>
    <font>
      <sz val="7"/>
      <name val="Gotham"/>
    </font>
    <font>
      <sz val="11"/>
      <color indexed="8"/>
      <name val="Gotham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9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39" fontId="9" fillId="0" borderId="0"/>
  </cellStyleXfs>
  <cellXfs count="251">
    <xf numFmtId="0" fontId="0" fillId="0" borderId="0" xfId="0"/>
    <xf numFmtId="0" fontId="1" fillId="0" borderId="0" xfId="2"/>
    <xf numFmtId="0" fontId="2" fillId="0" borderId="0" xfId="2" applyFont="1"/>
    <xf numFmtId="164" fontId="1" fillId="0" borderId="0" xfId="1" applyNumberFormat="1" applyFont="1" applyFill="1" applyBorder="1"/>
    <xf numFmtId="164" fontId="1" fillId="0" borderId="0" xfId="1" applyNumberFormat="1"/>
    <xf numFmtId="43" fontId="1" fillId="0" borderId="0" xfId="1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164" fontId="5" fillId="0" borderId="0" xfId="1" applyNumberFormat="1" applyFont="1" applyFill="1" applyBorder="1"/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0" borderId="7" xfId="2" applyFont="1" applyBorder="1" applyAlignment="1">
      <alignment horizontal="left" vertical="center"/>
    </xf>
    <xf numFmtId="165" fontId="8" fillId="0" borderId="8" xfId="3" applyNumberFormat="1" applyFont="1" applyBorder="1"/>
    <xf numFmtId="165" fontId="8" fillId="0" borderId="8" xfId="1" applyNumberFormat="1" applyFont="1" applyFill="1" applyBorder="1"/>
    <xf numFmtId="165" fontId="8" fillId="0" borderId="8" xfId="1" applyNumberFormat="1" applyFont="1" applyFill="1" applyBorder="1" applyAlignment="1">
      <alignment horizontal="right" indent="1"/>
    </xf>
    <xf numFmtId="165" fontId="1" fillId="0" borderId="0" xfId="2" applyNumberFormat="1"/>
    <xf numFmtId="0" fontId="8" fillId="0" borderId="9" xfId="4" applyFont="1" applyBorder="1"/>
    <xf numFmtId="165" fontId="8" fillId="0" borderId="9" xfId="4" applyNumberFormat="1" applyFont="1" applyBorder="1"/>
    <xf numFmtId="165" fontId="8" fillId="0" borderId="9" xfId="1" applyNumberFormat="1" applyFont="1" applyFill="1" applyBorder="1" applyProtection="1"/>
    <xf numFmtId="165" fontId="8" fillId="0" borderId="10" xfId="1" applyNumberFormat="1" applyFont="1" applyFill="1" applyBorder="1" applyAlignment="1" applyProtection="1">
      <alignment horizontal="right" indent="1"/>
    </xf>
    <xf numFmtId="165" fontId="8" fillId="0" borderId="9" xfId="1" applyNumberFormat="1" applyFont="1" applyFill="1" applyBorder="1" applyAlignment="1" applyProtection="1">
      <alignment horizontal="right" indent="1"/>
    </xf>
    <xf numFmtId="165" fontId="8" fillId="0" borderId="10" xfId="4" applyNumberFormat="1" applyFont="1" applyBorder="1"/>
    <xf numFmtId="165" fontId="8" fillId="0" borderId="9" xfId="1" applyNumberFormat="1" applyFont="1" applyFill="1" applyBorder="1" applyAlignment="1" applyProtection="1"/>
    <xf numFmtId="166" fontId="1" fillId="0" borderId="0" xfId="1" applyNumberFormat="1"/>
    <xf numFmtId="49" fontId="10" fillId="0" borderId="9" xfId="5" applyNumberFormat="1" applyFont="1" applyBorder="1" applyAlignment="1">
      <alignment horizontal="left" indent="1"/>
    </xf>
    <xf numFmtId="165" fontId="10" fillId="0" borderId="9" xfId="4" applyNumberFormat="1" applyFont="1" applyBorder="1"/>
    <xf numFmtId="165" fontId="10" fillId="0" borderId="10" xfId="4" applyNumberFormat="1" applyFont="1" applyBorder="1"/>
    <xf numFmtId="165" fontId="10" fillId="0" borderId="9" xfId="1" applyNumberFormat="1" applyFont="1" applyFill="1" applyBorder="1" applyAlignment="1" applyProtection="1"/>
    <xf numFmtId="165" fontId="10" fillId="0" borderId="10" xfId="1" applyNumberFormat="1" applyFont="1" applyFill="1" applyBorder="1" applyAlignment="1" applyProtection="1"/>
    <xf numFmtId="165" fontId="10" fillId="0" borderId="10" xfId="1" applyNumberFormat="1" applyFont="1" applyFill="1" applyBorder="1" applyAlignment="1" applyProtection="1">
      <alignment horizontal="right" indent="1"/>
    </xf>
    <xf numFmtId="165" fontId="10" fillId="0" borderId="9" xfId="1" applyNumberFormat="1" applyFont="1" applyFill="1" applyBorder="1" applyAlignment="1" applyProtection="1">
      <alignment horizontal="right" indent="1"/>
    </xf>
    <xf numFmtId="49" fontId="8" fillId="0" borderId="9" xfId="4" applyNumberFormat="1" applyFont="1" applyBorder="1" applyAlignment="1">
      <alignment horizontal="left" indent="1"/>
    </xf>
    <xf numFmtId="49" fontId="10" fillId="0" borderId="9" xfId="5" applyNumberFormat="1" applyFont="1" applyBorder="1" applyAlignment="1">
      <alignment horizontal="left" indent="2"/>
    </xf>
    <xf numFmtId="165" fontId="10" fillId="0" borderId="9" xfId="1" applyNumberFormat="1" applyFont="1" applyFill="1" applyBorder="1" applyProtection="1"/>
    <xf numFmtId="165" fontId="10" fillId="0" borderId="10" xfId="1" applyNumberFormat="1" applyFont="1" applyFill="1" applyBorder="1" applyProtection="1"/>
    <xf numFmtId="43" fontId="11" fillId="0" borderId="0" xfId="1" applyFont="1"/>
    <xf numFmtId="43" fontId="1" fillId="0" borderId="0" xfId="2" applyNumberFormat="1"/>
    <xf numFmtId="49" fontId="10" fillId="0" borderId="9" xfId="2" applyNumberFormat="1" applyFont="1" applyBorder="1" applyAlignment="1">
      <alignment horizontal="left" indent="2"/>
    </xf>
    <xf numFmtId="165" fontId="8" fillId="0" borderId="10" xfId="1" applyNumberFormat="1" applyFont="1" applyFill="1" applyBorder="1" applyAlignment="1" applyProtection="1"/>
    <xf numFmtId="49" fontId="10" fillId="0" borderId="9" xfId="4" applyNumberFormat="1" applyFont="1" applyBorder="1" applyAlignment="1">
      <alignment horizontal="left" indent="2"/>
    </xf>
    <xf numFmtId="0" fontId="8" fillId="0" borderId="9" xfId="4" applyFont="1" applyBorder="1" applyAlignment="1">
      <alignment horizontal="left" indent="1"/>
    </xf>
    <xf numFmtId="49" fontId="10" fillId="0" borderId="9" xfId="6" applyNumberFormat="1" applyFont="1" applyBorder="1" applyAlignment="1">
      <alignment horizontal="left" indent="2"/>
    </xf>
    <xf numFmtId="0" fontId="12" fillId="0" borderId="9" xfId="2" applyFont="1" applyBorder="1"/>
    <xf numFmtId="165" fontId="8" fillId="0" borderId="10" xfId="1" applyNumberFormat="1" applyFont="1" applyFill="1" applyBorder="1" applyProtection="1"/>
    <xf numFmtId="43" fontId="10" fillId="0" borderId="9" xfId="1" applyFont="1" applyFill="1" applyBorder="1" applyAlignment="1" applyProtection="1">
      <alignment horizontal="right" indent="1"/>
    </xf>
    <xf numFmtId="0" fontId="11" fillId="0" borderId="0" xfId="2" applyFont="1"/>
    <xf numFmtId="49" fontId="8" fillId="0" borderId="9" xfId="6" applyNumberFormat="1" applyFont="1" applyBorder="1" applyAlignment="1">
      <alignment horizontal="left" indent="1"/>
    </xf>
    <xf numFmtId="0" fontId="1" fillId="0" borderId="0" xfId="2" applyAlignment="1">
      <alignment vertical="center"/>
    </xf>
    <xf numFmtId="43" fontId="8" fillId="0" borderId="9" xfId="1" applyFont="1" applyFill="1" applyBorder="1" applyAlignment="1" applyProtection="1">
      <alignment horizontal="right" indent="1"/>
    </xf>
    <xf numFmtId="49" fontId="8" fillId="0" borderId="9" xfId="6" applyNumberFormat="1" applyFont="1" applyBorder="1" applyAlignment="1">
      <alignment horizontal="left"/>
    </xf>
    <xf numFmtId="0" fontId="13" fillId="0" borderId="0" xfId="2" applyFont="1"/>
    <xf numFmtId="43" fontId="13" fillId="0" borderId="0" xfId="1" applyFont="1"/>
    <xf numFmtId="0" fontId="14" fillId="0" borderId="0" xfId="2" applyFont="1"/>
    <xf numFmtId="164" fontId="10" fillId="0" borderId="10" xfId="1" applyNumberFormat="1" applyFont="1" applyFill="1" applyBorder="1" applyAlignment="1" applyProtection="1">
      <alignment horizontal="right" indent="1"/>
    </xf>
    <xf numFmtId="0" fontId="16" fillId="0" borderId="0" xfId="7" applyFont="1" applyAlignment="1" applyProtection="1"/>
    <xf numFmtId="43" fontId="16" fillId="0" borderId="0" xfId="1" applyFont="1" applyAlignment="1" applyProtection="1"/>
    <xf numFmtId="0" fontId="7" fillId="2" borderId="6" xfId="4" applyFont="1" applyFill="1" applyBorder="1" applyAlignment="1">
      <alignment horizontal="left" vertical="center"/>
    </xf>
    <xf numFmtId="165" fontId="7" fillId="2" borderId="6" xfId="4" applyNumberFormat="1" applyFont="1" applyFill="1" applyBorder="1" applyAlignment="1">
      <alignment vertical="center"/>
    </xf>
    <xf numFmtId="165" fontId="7" fillId="2" borderId="6" xfId="1" applyNumberFormat="1" applyFont="1" applyFill="1" applyBorder="1" applyAlignment="1" applyProtection="1">
      <alignment horizontal="right" vertical="center" indent="1"/>
    </xf>
    <xf numFmtId="165" fontId="17" fillId="0" borderId="0" xfId="0" applyNumberFormat="1" applyFont="1"/>
    <xf numFmtId="165" fontId="8" fillId="0" borderId="0" xfId="4" applyNumberFormat="1" applyFont="1" applyAlignment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49" fontId="18" fillId="0" borderId="0" xfId="2" applyNumberFormat="1" applyFont="1"/>
    <xf numFmtId="165" fontId="19" fillId="0" borderId="0" xfId="2" applyNumberFormat="1" applyFont="1"/>
    <xf numFmtId="164" fontId="10" fillId="0" borderId="0" xfId="1" applyNumberFormat="1" applyFont="1" applyFill="1" applyBorder="1" applyProtection="1"/>
    <xf numFmtId="164" fontId="8" fillId="0" borderId="0" xfId="1" applyNumberFormat="1" applyFont="1" applyFill="1" applyBorder="1" applyProtection="1"/>
    <xf numFmtId="0" fontId="20" fillId="0" borderId="0" xfId="2" applyFont="1"/>
    <xf numFmtId="164" fontId="21" fillId="0" borderId="0" xfId="1" applyNumberFormat="1" applyFont="1" applyAlignment="1">
      <alignment horizontal="right"/>
    </xf>
    <xf numFmtId="164" fontId="19" fillId="0" borderId="0" xfId="1" applyNumberFormat="1" applyFont="1" applyFill="1" applyBorder="1"/>
    <xf numFmtId="0" fontId="20" fillId="0" borderId="0" xfId="2" applyFont="1" applyAlignment="1">
      <alignment horizontal="left" indent="1"/>
    </xf>
    <xf numFmtId="0" fontId="19" fillId="0" borderId="0" xfId="2" applyFont="1"/>
    <xf numFmtId="0" fontId="22" fillId="0" borderId="0" xfId="2" applyFont="1"/>
    <xf numFmtId="0" fontId="23" fillId="0" borderId="0" xfId="2" applyFont="1"/>
    <xf numFmtId="164" fontId="23" fillId="0" borderId="0" xfId="1" applyNumberFormat="1" applyFont="1" applyFill="1" applyBorder="1"/>
    <xf numFmtId="0" fontId="24" fillId="0" borderId="0" xfId="2" applyFont="1"/>
    <xf numFmtId="164" fontId="1" fillId="0" borderId="0" xfId="1" applyNumberFormat="1" applyFill="1" applyBorder="1"/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164" fontId="7" fillId="2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164" fontId="7" fillId="2" borderId="5" xfId="1" applyNumberFormat="1" applyFont="1" applyFill="1" applyBorder="1" applyAlignment="1" applyProtection="1">
      <alignment horizontal="center" vertical="center" wrapText="1"/>
    </xf>
    <xf numFmtId="39" fontId="8" fillId="0" borderId="9" xfId="8" applyFont="1" applyBorder="1"/>
    <xf numFmtId="165" fontId="8" fillId="0" borderId="8" xfId="4" applyNumberFormat="1" applyFont="1" applyBorder="1"/>
    <xf numFmtId="165" fontId="8" fillId="0" borderId="8" xfId="4" applyNumberFormat="1" applyFont="1" applyBorder="1" applyAlignment="1">
      <alignment horizontal="right" indent="1"/>
    </xf>
    <xf numFmtId="165" fontId="8" fillId="0" borderId="10" xfId="4" applyNumberFormat="1" applyFont="1" applyBorder="1" applyAlignment="1">
      <alignment horizontal="right" indent="1"/>
    </xf>
    <xf numFmtId="165" fontId="10" fillId="0" borderId="0" xfId="0" applyNumberFormat="1" applyFont="1"/>
    <xf numFmtId="165" fontId="1" fillId="0" borderId="0" xfId="0" applyNumberFormat="1" applyFont="1"/>
    <xf numFmtId="49" fontId="8" fillId="0" borderId="9" xfId="8" applyNumberFormat="1" applyFont="1" applyBorder="1"/>
    <xf numFmtId="165" fontId="8" fillId="0" borderId="9" xfId="4" applyNumberFormat="1" applyFont="1" applyBorder="1" applyAlignment="1">
      <alignment horizontal="right" indent="1"/>
    </xf>
    <xf numFmtId="49" fontId="8" fillId="0" borderId="9" xfId="8" applyNumberFormat="1" applyFont="1" applyBorder="1" applyAlignment="1">
      <alignment horizontal="left" indent="1"/>
    </xf>
    <xf numFmtId="0" fontId="19" fillId="0" borderId="9" xfId="4" applyFont="1" applyBorder="1" applyAlignment="1">
      <alignment horizontal="left" indent="2"/>
    </xf>
    <xf numFmtId="165" fontId="19" fillId="0" borderId="9" xfId="4" applyNumberFormat="1" applyFont="1" applyBorder="1" applyAlignment="1">
      <alignment horizontal="right"/>
    </xf>
    <xf numFmtId="165" fontId="19" fillId="0" borderId="10" xfId="4" applyNumberFormat="1" applyFont="1" applyBorder="1" applyAlignment="1">
      <alignment horizontal="right"/>
    </xf>
    <xf numFmtId="165" fontId="19" fillId="0" borderId="10" xfId="4" applyNumberFormat="1" applyFont="1" applyBorder="1" applyAlignment="1">
      <alignment horizontal="right" indent="1"/>
    </xf>
    <xf numFmtId="165" fontId="12" fillId="0" borderId="9" xfId="4" applyNumberFormat="1" applyFont="1" applyBorder="1" applyAlignment="1">
      <alignment horizontal="right"/>
    </xf>
    <xf numFmtId="165" fontId="12" fillId="0" borderId="9" xfId="4" applyNumberFormat="1" applyFont="1" applyBorder="1" applyAlignment="1">
      <alignment horizontal="right" indent="1"/>
    </xf>
    <xf numFmtId="165" fontId="12" fillId="0" borderId="10" xfId="4" applyNumberFormat="1" applyFont="1" applyBorder="1" applyAlignment="1">
      <alignment horizontal="right" indent="1"/>
    </xf>
    <xf numFmtId="49" fontId="10" fillId="0" borderId="9" xfId="8" applyNumberFormat="1" applyFont="1" applyBorder="1" applyAlignment="1">
      <alignment horizontal="left" indent="2"/>
    </xf>
    <xf numFmtId="43" fontId="19" fillId="0" borderId="10" xfId="1" applyFont="1" applyFill="1" applyBorder="1" applyAlignment="1" applyProtection="1">
      <alignment horizontal="right" indent="1"/>
    </xf>
    <xf numFmtId="165" fontId="8" fillId="0" borderId="9" xfId="8" applyNumberFormat="1" applyFont="1" applyBorder="1" applyAlignment="1">
      <alignment horizontal="left" indent="1"/>
    </xf>
    <xf numFmtId="165" fontId="12" fillId="0" borderId="10" xfId="4" applyNumberFormat="1" applyFont="1" applyBorder="1" applyAlignment="1">
      <alignment horizontal="right"/>
    </xf>
    <xf numFmtId="0" fontId="12" fillId="0" borderId="9" xfId="0" applyFont="1" applyBorder="1"/>
    <xf numFmtId="49" fontId="19" fillId="0" borderId="9" xfId="4" applyNumberFormat="1" applyFont="1" applyBorder="1" applyAlignment="1">
      <alignment horizontal="left" indent="2"/>
    </xf>
    <xf numFmtId="49" fontId="12" fillId="0" borderId="9" xfId="4" applyNumberFormat="1" applyFont="1" applyBorder="1" applyAlignment="1">
      <alignment horizontal="left"/>
    </xf>
    <xf numFmtId="165" fontId="8" fillId="0" borderId="0" xfId="0" applyNumberFormat="1" applyFont="1"/>
    <xf numFmtId="39" fontId="8" fillId="0" borderId="9" xfId="8" applyFont="1" applyBorder="1" applyAlignment="1">
      <alignment horizontal="left" indent="1"/>
    </xf>
    <xf numFmtId="39" fontId="10" fillId="0" borderId="9" xfId="8" applyFont="1" applyBorder="1" applyAlignment="1">
      <alignment horizontal="left" indent="2"/>
    </xf>
    <xf numFmtId="165" fontId="19" fillId="0" borderId="0" xfId="0" applyNumberFormat="1" applyFont="1"/>
    <xf numFmtId="165" fontId="7" fillId="2" borderId="6" xfId="4" applyNumberFormat="1" applyFont="1" applyFill="1" applyBorder="1" applyAlignment="1">
      <alignment horizontal="right" vertical="center" indent="1"/>
    </xf>
    <xf numFmtId="165" fontId="7" fillId="2" borderId="11" xfId="4" applyNumberFormat="1" applyFont="1" applyFill="1" applyBorder="1" applyAlignment="1">
      <alignment horizontal="right" vertical="center" indent="1"/>
    </xf>
    <xf numFmtId="0" fontId="26" fillId="0" borderId="0" xfId="0" applyFont="1"/>
    <xf numFmtId="43" fontId="1" fillId="0" borderId="0" xfId="1" applyFont="1"/>
    <xf numFmtId="0" fontId="27" fillId="0" borderId="0" xfId="0" applyFont="1"/>
    <xf numFmtId="165" fontId="23" fillId="0" borderId="0" xfId="2" applyNumberFormat="1" applyFont="1"/>
    <xf numFmtId="0" fontId="19" fillId="0" borderId="0" xfId="0" applyFont="1"/>
    <xf numFmtId="49" fontId="18" fillId="0" borderId="0" xfId="0" applyNumberFormat="1" applyFont="1"/>
    <xf numFmtId="0" fontId="20" fillId="0" borderId="0" xfId="0" applyFont="1"/>
    <xf numFmtId="167" fontId="19" fillId="0" borderId="0" xfId="0" applyNumberFormat="1" applyFont="1"/>
    <xf numFmtId="0" fontId="20" fillId="0" borderId="0" xfId="0" applyFont="1" applyAlignment="1">
      <alignment horizontal="left" indent="1"/>
    </xf>
    <xf numFmtId="43" fontId="19" fillId="0" borderId="0" xfId="1" applyFont="1" applyFill="1" applyBorder="1"/>
    <xf numFmtId="0" fontId="0" fillId="3" borderId="0" xfId="0" applyFill="1"/>
    <xf numFmtId="0" fontId="28" fillId="0" borderId="0" xfId="0" applyFont="1" applyAlignment="1">
      <alignment horizontal="center"/>
    </xf>
    <xf numFmtId="0" fontId="1" fillId="3" borderId="0" xfId="0" applyFont="1" applyFill="1"/>
    <xf numFmtId="0" fontId="29" fillId="0" borderId="0" xfId="0" applyFont="1"/>
    <xf numFmtId="0" fontId="29" fillId="3" borderId="0" xfId="0" applyFont="1" applyFill="1"/>
    <xf numFmtId="0" fontId="29" fillId="0" borderId="0" xfId="0" applyFont="1" applyAlignment="1">
      <alignment horizontal="center"/>
    </xf>
    <xf numFmtId="0" fontId="27" fillId="3" borderId="0" xfId="0" applyFont="1" applyFill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30" fillId="2" borderId="6" xfId="4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 wrapText="1"/>
    </xf>
    <xf numFmtId="164" fontId="7" fillId="2" borderId="13" xfId="1" applyNumberFormat="1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43" fontId="1" fillId="3" borderId="0" xfId="1" applyFont="1" applyFill="1"/>
    <xf numFmtId="165" fontId="1" fillId="3" borderId="0" xfId="0" applyNumberFormat="1" applyFont="1" applyFill="1"/>
    <xf numFmtId="49" fontId="8" fillId="0" borderId="9" xfId="0" applyNumberFormat="1" applyFont="1" applyBorder="1"/>
    <xf numFmtId="165" fontId="8" fillId="3" borderId="10" xfId="4" applyNumberFormat="1" applyFont="1" applyFill="1" applyBorder="1"/>
    <xf numFmtId="49" fontId="8" fillId="0" borderId="9" xfId="0" applyNumberFormat="1" applyFont="1" applyBorder="1" applyAlignment="1">
      <alignment horizontal="left" indent="1"/>
    </xf>
    <xf numFmtId="165" fontId="8" fillId="3" borderId="9" xfId="4" applyNumberFormat="1" applyFont="1" applyFill="1" applyBorder="1"/>
    <xf numFmtId="0" fontId="10" fillId="0" borderId="9" xfId="0" applyFont="1" applyBorder="1" applyAlignment="1">
      <alignment horizontal="left" indent="2"/>
    </xf>
    <xf numFmtId="165" fontId="10" fillId="3" borderId="10" xfId="4" applyNumberFormat="1" applyFont="1" applyFill="1" applyBorder="1"/>
    <xf numFmtId="0" fontId="10" fillId="3" borderId="9" xfId="0" applyFont="1" applyFill="1" applyBorder="1" applyAlignment="1">
      <alignment horizontal="left" indent="2"/>
    </xf>
    <xf numFmtId="49" fontId="8" fillId="0" borderId="9" xfId="0" applyNumberFormat="1" applyFont="1" applyBorder="1" applyAlignment="1">
      <alignment horizontal="left" indent="2"/>
    </xf>
    <xf numFmtId="165" fontId="10" fillId="0" borderId="9" xfId="0" applyNumberFormat="1" applyFont="1" applyBorder="1" applyAlignment="1">
      <alignment horizontal="left" indent="4"/>
    </xf>
    <xf numFmtId="49" fontId="10" fillId="0" borderId="9" xfId="0" applyNumberFormat="1" applyFont="1" applyBorder="1" applyAlignment="1">
      <alignment horizontal="left" indent="2"/>
    </xf>
    <xf numFmtId="43" fontId="10" fillId="0" borderId="10" xfId="1" applyFont="1" applyFill="1" applyBorder="1" applyProtection="1"/>
    <xf numFmtId="49" fontId="8" fillId="3" borderId="9" xfId="0" applyNumberFormat="1" applyFont="1" applyFill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49" fontId="8" fillId="0" borderId="9" xfId="3" applyNumberFormat="1" applyFont="1" applyBorder="1" applyAlignment="1">
      <alignment horizontal="left" indent="1"/>
    </xf>
    <xf numFmtId="49" fontId="10" fillId="3" borderId="9" xfId="4" applyNumberFormat="1" applyFont="1" applyFill="1" applyBorder="1" applyAlignment="1">
      <alignment horizontal="left" indent="2"/>
    </xf>
    <xf numFmtId="49" fontId="8" fillId="0" borderId="9" xfId="0" applyNumberFormat="1" applyFont="1" applyBorder="1" applyAlignment="1">
      <alignment horizontal="left" indent="3"/>
    </xf>
    <xf numFmtId="49" fontId="10" fillId="3" borderId="9" xfId="0" applyNumberFormat="1" applyFont="1" applyFill="1" applyBorder="1" applyAlignment="1">
      <alignment horizontal="left" indent="4"/>
    </xf>
    <xf numFmtId="49" fontId="10" fillId="3" borderId="9" xfId="3" applyNumberFormat="1" applyFont="1" applyFill="1" applyBorder="1" applyAlignment="1">
      <alignment horizontal="left" indent="5"/>
    </xf>
    <xf numFmtId="49" fontId="8" fillId="3" borderId="9" xfId="0" applyNumberFormat="1" applyFont="1" applyFill="1" applyBorder="1" applyAlignment="1">
      <alignment horizontal="left" indent="3"/>
    </xf>
    <xf numFmtId="49" fontId="8" fillId="3" borderId="9" xfId="0" applyNumberFormat="1" applyFont="1" applyFill="1" applyBorder="1"/>
    <xf numFmtId="49" fontId="8" fillId="3" borderId="9" xfId="0" applyNumberFormat="1" applyFont="1" applyFill="1" applyBorder="1" applyAlignment="1">
      <alignment horizontal="left" vertical="center" indent="1"/>
    </xf>
    <xf numFmtId="49" fontId="10" fillId="3" borderId="9" xfId="0" applyNumberFormat="1" applyFont="1" applyFill="1" applyBorder="1" applyAlignment="1">
      <alignment horizontal="left" indent="2"/>
    </xf>
    <xf numFmtId="49" fontId="8" fillId="3" borderId="9" xfId="0" applyNumberFormat="1" applyFont="1" applyFill="1" applyBorder="1" applyAlignment="1">
      <alignment horizontal="left" indent="1"/>
    </xf>
    <xf numFmtId="165" fontId="19" fillId="0" borderId="9" xfId="0" applyNumberFormat="1" applyFont="1" applyBorder="1"/>
    <xf numFmtId="165" fontId="12" fillId="0" borderId="9" xfId="0" applyNumberFormat="1" applyFont="1" applyBorder="1"/>
    <xf numFmtId="165" fontId="12" fillId="0" borderId="9" xfId="4" applyNumberFormat="1" applyFont="1" applyBorder="1"/>
    <xf numFmtId="49" fontId="31" fillId="3" borderId="9" xfId="0" applyNumberFormat="1" applyFont="1" applyFill="1" applyBorder="1" applyAlignment="1">
      <alignment horizontal="left" indent="1"/>
    </xf>
    <xf numFmtId="165" fontId="31" fillId="0" borderId="9" xfId="4" applyNumberFormat="1" applyFont="1" applyBorder="1"/>
    <xf numFmtId="165" fontId="31" fillId="3" borderId="9" xfId="4" applyNumberFormat="1" applyFont="1" applyFill="1" applyBorder="1"/>
    <xf numFmtId="49" fontId="10" fillId="3" borderId="9" xfId="3" applyNumberFormat="1" applyFont="1" applyFill="1" applyBorder="1" applyAlignment="1">
      <alignment horizontal="left" indent="2"/>
    </xf>
    <xf numFmtId="49" fontId="10" fillId="0" borderId="9" xfId="0" applyNumberFormat="1" applyFont="1" applyBorder="1" applyAlignment="1">
      <alignment horizontal="left" indent="1"/>
    </xf>
    <xf numFmtId="49" fontId="7" fillId="2" borderId="6" xfId="0" applyNumberFormat="1" applyFont="1" applyFill="1" applyBorder="1" applyAlignment="1">
      <alignment horizontal="left" vertical="center"/>
    </xf>
    <xf numFmtId="165" fontId="7" fillId="2" borderId="14" xfId="4" applyNumberFormat="1" applyFont="1" applyFill="1" applyBorder="1" applyAlignment="1">
      <alignment vertical="center"/>
    </xf>
    <xf numFmtId="168" fontId="1" fillId="3" borderId="0" xfId="0" applyNumberFormat="1" applyFont="1" applyFill="1"/>
    <xf numFmtId="165" fontId="8" fillId="0" borderId="0" xfId="4" applyNumberFormat="1" applyFont="1"/>
    <xf numFmtId="165" fontId="8" fillId="3" borderId="0" xfId="4" applyNumberFormat="1" applyFont="1" applyFill="1"/>
    <xf numFmtId="165" fontId="20" fillId="3" borderId="0" xfId="0" applyNumberFormat="1" applyFont="1" applyFill="1"/>
    <xf numFmtId="165" fontId="10" fillId="3" borderId="0" xfId="0" applyNumberFormat="1" applyFont="1" applyFill="1"/>
    <xf numFmtId="164" fontId="1" fillId="3" borderId="0" xfId="1" applyNumberFormat="1" applyFont="1" applyFill="1"/>
    <xf numFmtId="0" fontId="19" fillId="0" borderId="0" xfId="0" applyFont="1" applyAlignment="1">
      <alignment horizontal="center"/>
    </xf>
    <xf numFmtId="164" fontId="19" fillId="0" borderId="0" xfId="1" applyNumberFormat="1" applyFont="1" applyBorder="1"/>
    <xf numFmtId="164" fontId="33" fillId="0" borderId="0" xfId="1" applyNumberFormat="1" applyFont="1" applyFill="1" applyBorder="1"/>
    <xf numFmtId="165" fontId="34" fillId="0" borderId="0" xfId="0" applyNumberFormat="1" applyFont="1"/>
    <xf numFmtId="165" fontId="34" fillId="3" borderId="0" xfId="0" applyNumberFormat="1" applyFont="1" applyFill="1"/>
    <xf numFmtId="165" fontId="12" fillId="0" borderId="0" xfId="0" applyNumberFormat="1" applyFont="1"/>
    <xf numFmtId="165" fontId="19" fillId="3" borderId="0" xfId="0" applyNumberFormat="1" applyFont="1" applyFill="1"/>
    <xf numFmtId="43" fontId="19" fillId="0" borderId="0" xfId="0" applyNumberFormat="1" applyFont="1"/>
    <xf numFmtId="0" fontId="19" fillId="3" borderId="0" xfId="0" applyFont="1" applyFill="1"/>
    <xf numFmtId="164" fontId="19" fillId="0" borderId="0" xfId="1" applyNumberFormat="1" applyFont="1"/>
    <xf numFmtId="168" fontId="19" fillId="0" borderId="0" xfId="0" applyNumberFormat="1" applyFont="1"/>
    <xf numFmtId="0" fontId="4" fillId="0" borderId="0" xfId="0" applyFont="1"/>
    <xf numFmtId="0" fontId="4" fillId="3" borderId="0" xfId="0" applyFont="1" applyFill="1"/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165" fontId="8" fillId="3" borderId="9" xfId="3" applyNumberFormat="1" applyFont="1" applyFill="1" applyBorder="1"/>
    <xf numFmtId="165" fontId="8" fillId="0" borderId="10" xfId="3" applyNumberFormat="1" applyFont="1" applyBorder="1"/>
    <xf numFmtId="165" fontId="0" fillId="0" borderId="0" xfId="0" applyNumberFormat="1"/>
    <xf numFmtId="43" fontId="10" fillId="0" borderId="9" xfId="1" applyFont="1" applyBorder="1"/>
    <xf numFmtId="43" fontId="8" fillId="0" borderId="9" xfId="1" applyFont="1" applyBorder="1"/>
    <xf numFmtId="49" fontId="10" fillId="0" borderId="9" xfId="4" applyNumberFormat="1" applyFont="1" applyBorder="1" applyAlignment="1">
      <alignment horizontal="left" indent="3"/>
    </xf>
    <xf numFmtId="0" fontId="11" fillId="0" borderId="0" xfId="0" applyFont="1"/>
    <xf numFmtId="49" fontId="12" fillId="0" borderId="9" xfId="0" applyNumberFormat="1" applyFont="1" applyBorder="1" applyAlignment="1">
      <alignment horizontal="left" indent="3"/>
    </xf>
    <xf numFmtId="165" fontId="12" fillId="0" borderId="10" xfId="3" applyNumberFormat="1" applyFont="1" applyBorder="1"/>
    <xf numFmtId="164" fontId="10" fillId="0" borderId="9" xfId="1" applyNumberFormat="1" applyFont="1" applyFill="1" applyBorder="1"/>
    <xf numFmtId="49" fontId="10" fillId="0" borderId="9" xfId="0" applyNumberFormat="1" applyFont="1" applyBorder="1" applyAlignment="1">
      <alignment horizontal="left" indent="3"/>
    </xf>
    <xf numFmtId="43" fontId="0" fillId="0" borderId="0" xfId="1" applyFont="1"/>
    <xf numFmtId="165" fontId="19" fillId="0" borderId="9" xfId="4" applyNumberFormat="1" applyFont="1" applyBorder="1"/>
    <xf numFmtId="164" fontId="8" fillId="0" borderId="9" xfId="1" applyNumberFormat="1" applyFont="1" applyFill="1" applyBorder="1" applyProtection="1"/>
    <xf numFmtId="49" fontId="7" fillId="2" borderId="2" xfId="0" applyNumberFormat="1" applyFont="1" applyFill="1" applyBorder="1" applyAlignment="1">
      <alignment vertical="center"/>
    </xf>
    <xf numFmtId="165" fontId="7" fillId="2" borderId="15" xfId="4" applyNumberFormat="1" applyFont="1" applyFill="1" applyBorder="1" applyAlignment="1">
      <alignment vertical="center"/>
    </xf>
    <xf numFmtId="49" fontId="8" fillId="0" borderId="9" xfId="0" applyNumberFormat="1" applyFont="1" applyBorder="1" applyAlignment="1">
      <alignment horizontal="left" vertical="center" wrapText="1"/>
    </xf>
    <xf numFmtId="165" fontId="12" fillId="0" borderId="14" xfId="4" applyNumberFormat="1" applyFont="1" applyBorder="1" applyAlignment="1">
      <alignment vertical="center"/>
    </xf>
    <xf numFmtId="165" fontId="8" fillId="0" borderId="9" xfId="4" applyNumberFormat="1" applyFont="1" applyBorder="1" applyAlignment="1">
      <alignment vertical="center"/>
    </xf>
    <xf numFmtId="43" fontId="12" fillId="0" borderId="9" xfId="1" applyFont="1" applyBorder="1" applyAlignment="1">
      <alignment vertical="center"/>
    </xf>
    <xf numFmtId="49" fontId="7" fillId="2" borderId="16" xfId="0" applyNumberFormat="1" applyFont="1" applyFill="1" applyBorder="1" applyAlignment="1">
      <alignment vertical="center"/>
    </xf>
    <xf numFmtId="43" fontId="7" fillId="2" borderId="15" xfId="1" applyFont="1" applyFill="1" applyBorder="1" applyAlignment="1">
      <alignment vertical="center"/>
    </xf>
    <xf numFmtId="165" fontId="10" fillId="3" borderId="0" xfId="0" applyNumberFormat="1" applyFont="1" applyFill="1" applyAlignment="1">
      <alignment vertical="center"/>
    </xf>
    <xf numFmtId="164" fontId="0" fillId="0" borderId="0" xfId="1" applyNumberFormat="1" applyFont="1"/>
    <xf numFmtId="164" fontId="0" fillId="3" borderId="0" xfId="1" applyNumberFormat="1" applyFont="1" applyFill="1"/>
    <xf numFmtId="164" fontId="10" fillId="3" borderId="0" xfId="1" applyNumberFormat="1" applyFont="1" applyFill="1" applyAlignment="1">
      <alignment vertical="center"/>
    </xf>
    <xf numFmtId="165" fontId="10" fillId="0" borderId="0" xfId="0" applyNumberFormat="1" applyFont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169" fontId="0" fillId="0" borderId="0" xfId="1" applyNumberFormat="1" applyFont="1"/>
    <xf numFmtId="167" fontId="0" fillId="0" borderId="0" xfId="0" applyNumberFormat="1"/>
    <xf numFmtId="43" fontId="10" fillId="0" borderId="10" xfId="1" applyFont="1" applyBorder="1"/>
    <xf numFmtId="49" fontId="12" fillId="0" borderId="9" xfId="0" applyNumberFormat="1" applyFont="1" applyBorder="1" applyAlignment="1">
      <alignment horizontal="left" indent="4"/>
    </xf>
    <xf numFmtId="49" fontId="10" fillId="0" borderId="9" xfId="4" applyNumberFormat="1" applyFont="1" applyBorder="1" applyAlignment="1">
      <alignment horizontal="left" indent="5"/>
    </xf>
    <xf numFmtId="49" fontId="10" fillId="0" borderId="9" xfId="0" applyNumberFormat="1" applyFont="1" applyBorder="1" applyAlignment="1">
      <alignment horizontal="left" indent="4"/>
    </xf>
    <xf numFmtId="49" fontId="10" fillId="0" borderId="9" xfId="0" applyNumberFormat="1" applyFont="1" applyBorder="1" applyAlignment="1">
      <alignment horizontal="left" indent="5"/>
    </xf>
    <xf numFmtId="165" fontId="12" fillId="0" borderId="9" xfId="4" applyNumberFormat="1" applyFont="1" applyBorder="1" applyAlignment="1">
      <alignment vertical="center"/>
    </xf>
    <xf numFmtId="43" fontId="8" fillId="0" borderId="9" xfId="1" applyFont="1" applyBorder="1" applyAlignment="1">
      <alignment vertical="center"/>
    </xf>
    <xf numFmtId="49" fontId="7" fillId="2" borderId="0" xfId="0" applyNumberFormat="1" applyFont="1" applyFill="1" applyAlignment="1">
      <alignment vertical="center"/>
    </xf>
    <xf numFmtId="165" fontId="7" fillId="2" borderId="0" xfId="4" applyNumberFormat="1" applyFont="1" applyFill="1" applyAlignment="1">
      <alignment vertical="center"/>
    </xf>
    <xf numFmtId="43" fontId="19" fillId="0" borderId="0" xfId="1" applyFont="1"/>
  </cellXfs>
  <cellStyles count="9">
    <cellStyle name="Hipervínculo" xfId="7" builtinId="8"/>
    <cellStyle name="Millares" xfId="1" builtinId="3"/>
    <cellStyle name="Normal" xfId="0" builtinId="0"/>
    <cellStyle name="Normal 10 2" xfId="2" xr:uid="{D611638C-D187-4CCA-AE4A-87CA6C16FF01}"/>
    <cellStyle name="Normal 2 2 2 2" xfId="3" xr:uid="{8352B58C-DDC4-4F7A-919E-69BFD477AFA4}"/>
    <cellStyle name="Normal 3 6" xfId="6" xr:uid="{04CE770E-546F-45C2-9A22-285701492B6E}"/>
    <cellStyle name="Normal_COMPARACION 2002-2001 2" xfId="4" xr:uid="{4C73E738-77A0-4B9A-847B-E060B2674269}"/>
    <cellStyle name="Normal_Hoja4" xfId="5" xr:uid="{2E4FDBF6-0750-4CFC-B655-E4B45BDB7BE1}"/>
    <cellStyle name="Normal_Hoja6" xfId="8" xr:uid="{A60B8910-485F-4CBA-B623-5925ED4EB6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AGOSTO%202025.xlsx" TargetMode="External"/><Relationship Id="rId1" Type="http://schemas.openxmlformats.org/officeDocument/2006/relationships/externalLinkPath" Target="/personal/fperez_hacienda_gov_do/Documents/Documentos/My%20Documents%20Raulina%20Perez/INGRESOS%20FISCALES%20ACUMULADOS%202025/INGRESOS%20ENERO-AGOSTO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4-2025"/>
      <sheetName val="FINANCIERO (2025 Est. 2025)"/>
      <sheetName val="PP"/>
      <sheetName val="PP (2)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5 (REC)"/>
      <sheetName val="2025 (RESUMEN)"/>
      <sheetName val="2025 REC- EST "/>
      <sheetName val="2025 REC-EST RES"/>
    </sheetNames>
    <sheetDataSet>
      <sheetData sheetId="0"/>
      <sheetData sheetId="1"/>
      <sheetData sheetId="2">
        <row r="41">
          <cell r="C41">
            <v>25.2</v>
          </cell>
          <cell r="D41">
            <v>21.1</v>
          </cell>
          <cell r="E41">
            <v>19.899999999999999</v>
          </cell>
          <cell r="F41">
            <v>33.5</v>
          </cell>
          <cell r="G41">
            <v>19</v>
          </cell>
          <cell r="H41">
            <v>10.1</v>
          </cell>
          <cell r="I41">
            <v>12.4</v>
          </cell>
          <cell r="J41">
            <v>10.9</v>
          </cell>
          <cell r="L41">
            <v>10.6</v>
          </cell>
          <cell r="M41">
            <v>12.3</v>
          </cell>
          <cell r="N41">
            <v>8.3000000000000007</v>
          </cell>
          <cell r="O41">
            <v>7.2</v>
          </cell>
          <cell r="P41">
            <v>8.3000000000000007</v>
          </cell>
          <cell r="Q41">
            <v>4.3</v>
          </cell>
          <cell r="R41">
            <v>6.9</v>
          </cell>
          <cell r="S41">
            <v>8.9</v>
          </cell>
        </row>
        <row r="57">
          <cell r="O57">
            <v>1</v>
          </cell>
          <cell r="P57">
            <v>0</v>
          </cell>
          <cell r="Q57">
            <v>1.7</v>
          </cell>
        </row>
        <row r="67">
          <cell r="C67">
            <v>2.2000000000000002</v>
          </cell>
          <cell r="D67">
            <v>28.5</v>
          </cell>
          <cell r="E67">
            <v>0</v>
          </cell>
          <cell r="F67">
            <v>20.8</v>
          </cell>
          <cell r="G67">
            <v>6.6</v>
          </cell>
          <cell r="H67">
            <v>7.4</v>
          </cell>
          <cell r="I67">
            <v>6.2</v>
          </cell>
          <cell r="J67">
            <v>52.7</v>
          </cell>
          <cell r="L67">
            <v>10.1</v>
          </cell>
          <cell r="M67">
            <v>36.5</v>
          </cell>
          <cell r="N67">
            <v>10</v>
          </cell>
          <cell r="O67">
            <v>12.5</v>
          </cell>
          <cell r="P67">
            <v>19.600000000000001</v>
          </cell>
          <cell r="Q67">
            <v>16.2</v>
          </cell>
          <cell r="R67">
            <v>8.1999999999999993</v>
          </cell>
          <cell r="S67">
            <v>4.3</v>
          </cell>
        </row>
        <row r="68">
          <cell r="C68">
            <v>202</v>
          </cell>
          <cell r="D68">
            <v>138.5</v>
          </cell>
          <cell r="E68">
            <v>8.5</v>
          </cell>
          <cell r="F68">
            <v>47.7</v>
          </cell>
          <cell r="G68">
            <v>316.89999999999998</v>
          </cell>
          <cell r="H68">
            <v>11.6</v>
          </cell>
          <cell r="I68">
            <v>111.8</v>
          </cell>
          <cell r="J68">
            <v>235.8</v>
          </cell>
          <cell r="L68">
            <v>22.2</v>
          </cell>
          <cell r="M68">
            <v>143.69999999999999</v>
          </cell>
          <cell r="N68">
            <v>78.8</v>
          </cell>
          <cell r="O68">
            <v>192.9</v>
          </cell>
          <cell r="P68">
            <v>0.7</v>
          </cell>
          <cell r="Q68">
            <v>211.2</v>
          </cell>
          <cell r="R68">
            <v>0.8</v>
          </cell>
          <cell r="S68">
            <v>0.2</v>
          </cell>
        </row>
        <row r="72">
          <cell r="C72">
            <v>2881.9</v>
          </cell>
          <cell r="D72">
            <v>2610</v>
          </cell>
          <cell r="E72">
            <v>1912.5</v>
          </cell>
          <cell r="F72">
            <v>2520.6</v>
          </cell>
          <cell r="G72">
            <v>2067.8000000000002</v>
          </cell>
          <cell r="H72">
            <v>1727.5</v>
          </cell>
          <cell r="I72">
            <v>2189.1999999999998</v>
          </cell>
          <cell r="J72">
            <v>2946.3</v>
          </cell>
          <cell r="L72">
            <v>2166.8000000000002</v>
          </cell>
          <cell r="M72">
            <v>1998.9</v>
          </cell>
          <cell r="N72">
            <v>2050.4</v>
          </cell>
          <cell r="O72">
            <v>1959.5</v>
          </cell>
          <cell r="P72">
            <v>2655.8</v>
          </cell>
          <cell r="Q72">
            <v>2306.1999999999998</v>
          </cell>
          <cell r="R72">
            <v>2971.4</v>
          </cell>
          <cell r="S72">
            <v>3452.7</v>
          </cell>
        </row>
        <row r="79">
          <cell r="L79">
            <v>4.3</v>
          </cell>
          <cell r="M79">
            <v>3.4</v>
          </cell>
          <cell r="N79">
            <v>3.1</v>
          </cell>
          <cell r="O79">
            <v>4</v>
          </cell>
          <cell r="P79">
            <v>3.3</v>
          </cell>
          <cell r="R79">
            <v>3.6</v>
          </cell>
          <cell r="S79">
            <v>3.1</v>
          </cell>
        </row>
        <row r="89">
          <cell r="C89">
            <v>101</v>
          </cell>
          <cell r="D89">
            <v>70.400000000000006</v>
          </cell>
          <cell r="E89">
            <v>71</v>
          </cell>
          <cell r="F89">
            <v>76.099999999999994</v>
          </cell>
          <cell r="G89">
            <v>69.2</v>
          </cell>
          <cell r="H89">
            <v>70.099999999999994</v>
          </cell>
          <cell r="I89">
            <v>78</v>
          </cell>
          <cell r="J89">
            <v>73.8</v>
          </cell>
          <cell r="K89">
            <v>609.59999999999991</v>
          </cell>
          <cell r="L89">
            <v>88.7</v>
          </cell>
          <cell r="M89">
            <v>68.900000000000006</v>
          </cell>
          <cell r="N89">
            <v>85.4</v>
          </cell>
          <cell r="O89">
            <v>86.5</v>
          </cell>
          <cell r="P89">
            <v>84.3</v>
          </cell>
          <cell r="Q89">
            <v>80.900000000000006</v>
          </cell>
          <cell r="R89">
            <v>89</v>
          </cell>
          <cell r="S89">
            <v>86.3</v>
          </cell>
          <cell r="T89">
            <v>670</v>
          </cell>
        </row>
      </sheetData>
      <sheetData sheetId="3"/>
      <sheetData sheetId="4"/>
      <sheetData sheetId="5">
        <row r="12">
          <cell r="L12">
            <v>12908.9</v>
          </cell>
          <cell r="M12">
            <v>11313.6</v>
          </cell>
          <cell r="N12">
            <v>11933.5</v>
          </cell>
          <cell r="O12">
            <v>11986.6</v>
          </cell>
          <cell r="P12">
            <v>12744.3</v>
          </cell>
          <cell r="Q12">
            <v>10631.9</v>
          </cell>
          <cell r="R12">
            <v>9242</v>
          </cell>
          <cell r="S12">
            <v>10913.3</v>
          </cell>
        </row>
        <row r="13">
          <cell r="L13">
            <v>17302</v>
          </cell>
          <cell r="M13">
            <v>12300.8</v>
          </cell>
          <cell r="N13">
            <v>11863.2</v>
          </cell>
          <cell r="O13">
            <v>40824.800000000003</v>
          </cell>
          <cell r="P13">
            <v>21556.2</v>
          </cell>
          <cell r="Q13">
            <v>13687.3</v>
          </cell>
          <cell r="R13">
            <v>21721.8</v>
          </cell>
          <cell r="S13">
            <v>15323.6</v>
          </cell>
        </row>
        <row r="14">
          <cell r="L14">
            <v>9006.4</v>
          </cell>
          <cell r="M14">
            <v>4037.7</v>
          </cell>
          <cell r="N14">
            <v>3901.8</v>
          </cell>
          <cell r="O14">
            <v>6448.2</v>
          </cell>
          <cell r="P14">
            <v>6465.6</v>
          </cell>
          <cell r="Q14">
            <v>8149.9</v>
          </cell>
          <cell r="R14">
            <v>4850.1000000000004</v>
          </cell>
          <cell r="S14">
            <v>4835.8999999999996</v>
          </cell>
        </row>
        <row r="15">
          <cell r="L15">
            <v>232.5</v>
          </cell>
          <cell r="M15">
            <v>282.5</v>
          </cell>
          <cell r="N15">
            <v>262</v>
          </cell>
          <cell r="O15">
            <v>291.39999999999998</v>
          </cell>
          <cell r="P15">
            <v>407.1</v>
          </cell>
          <cell r="Q15">
            <v>282.10000000000002</v>
          </cell>
          <cell r="R15">
            <v>302.7</v>
          </cell>
          <cell r="S15">
            <v>318.2</v>
          </cell>
        </row>
        <row r="18">
          <cell r="L18">
            <v>133.5</v>
          </cell>
          <cell r="M18">
            <v>511.2</v>
          </cell>
          <cell r="N18">
            <v>2130.3000000000002</v>
          </cell>
          <cell r="O18">
            <v>232.5</v>
          </cell>
          <cell r="P18">
            <v>199.3</v>
          </cell>
          <cell r="Q18">
            <v>162.6</v>
          </cell>
          <cell r="R18">
            <v>150.6</v>
          </cell>
          <cell r="S18">
            <v>328.8</v>
          </cell>
        </row>
        <row r="19">
          <cell r="L19">
            <v>280.8</v>
          </cell>
          <cell r="M19">
            <v>144.80000000000001</v>
          </cell>
          <cell r="N19">
            <v>363.7</v>
          </cell>
          <cell r="O19">
            <v>4321.7</v>
          </cell>
          <cell r="P19">
            <v>361.2</v>
          </cell>
          <cell r="Q19">
            <v>273.5</v>
          </cell>
          <cell r="R19">
            <v>332</v>
          </cell>
          <cell r="S19">
            <v>311.7</v>
          </cell>
        </row>
        <row r="20">
          <cell r="L20">
            <v>1004.4</v>
          </cell>
          <cell r="M20">
            <v>1046.7</v>
          </cell>
          <cell r="N20">
            <v>1394.8</v>
          </cell>
          <cell r="O20">
            <v>1366.7</v>
          </cell>
          <cell r="P20">
            <v>1356.7</v>
          </cell>
          <cell r="Q20">
            <v>1420.5</v>
          </cell>
          <cell r="R20">
            <v>1286.7</v>
          </cell>
          <cell r="S20">
            <v>1249.5999999999999</v>
          </cell>
        </row>
        <row r="21">
          <cell r="L21">
            <v>222.1</v>
          </cell>
          <cell r="M21">
            <v>216.7</v>
          </cell>
          <cell r="N21">
            <v>220.1</v>
          </cell>
          <cell r="O21">
            <v>205</v>
          </cell>
          <cell r="P21">
            <v>213.7</v>
          </cell>
          <cell r="Q21">
            <v>201.8</v>
          </cell>
          <cell r="R21">
            <v>232.9</v>
          </cell>
          <cell r="S21">
            <v>216.1</v>
          </cell>
        </row>
        <row r="22">
          <cell r="L22">
            <v>97.5</v>
          </cell>
          <cell r="M22">
            <v>99.5</v>
          </cell>
          <cell r="N22">
            <v>91.1</v>
          </cell>
          <cell r="O22">
            <v>120.1</v>
          </cell>
          <cell r="P22">
            <v>93.9</v>
          </cell>
          <cell r="Q22">
            <v>111.4</v>
          </cell>
          <cell r="R22">
            <v>80.7</v>
          </cell>
          <cell r="S22">
            <v>91</v>
          </cell>
        </row>
        <row r="23">
          <cell r="L23">
            <v>1792.6</v>
          </cell>
          <cell r="M23">
            <v>1470.6</v>
          </cell>
          <cell r="N23">
            <v>1504</v>
          </cell>
          <cell r="O23">
            <v>1449.4</v>
          </cell>
          <cell r="P23">
            <v>1903.7</v>
          </cell>
          <cell r="Q23">
            <v>1471</v>
          </cell>
          <cell r="R23">
            <v>1550.9</v>
          </cell>
          <cell r="S23">
            <v>1948.5</v>
          </cell>
        </row>
        <row r="24">
          <cell r="L24">
            <v>126.9</v>
          </cell>
          <cell r="M24">
            <v>54.4</v>
          </cell>
          <cell r="N24">
            <v>214.6</v>
          </cell>
          <cell r="O24">
            <v>77.900000000000006</v>
          </cell>
          <cell r="P24">
            <v>125.2</v>
          </cell>
          <cell r="Q24">
            <v>105.3</v>
          </cell>
          <cell r="R24">
            <v>86</v>
          </cell>
          <cell r="S24">
            <v>60.8</v>
          </cell>
        </row>
        <row r="25">
          <cell r="L25">
            <v>195.9</v>
          </cell>
          <cell r="M25">
            <v>226.3</v>
          </cell>
          <cell r="N25">
            <v>333.6</v>
          </cell>
          <cell r="O25">
            <v>251.8</v>
          </cell>
          <cell r="P25">
            <v>300.89999999999998</v>
          </cell>
          <cell r="Q25">
            <v>297.39999999999998</v>
          </cell>
          <cell r="R25">
            <v>259.5</v>
          </cell>
          <cell r="S25">
            <v>312.5</v>
          </cell>
        </row>
        <row r="28">
          <cell r="L28">
            <v>21901.9</v>
          </cell>
          <cell r="M28">
            <v>17624.8</v>
          </cell>
          <cell r="N28">
            <v>16953.7</v>
          </cell>
          <cell r="O28">
            <v>18555.400000000001</v>
          </cell>
          <cell r="P28">
            <v>16861.400000000001</v>
          </cell>
          <cell r="Q28">
            <v>17399.099999999999</v>
          </cell>
          <cell r="R28">
            <v>17189.3</v>
          </cell>
          <cell r="S28">
            <v>18612.3</v>
          </cell>
        </row>
        <row r="30">
          <cell r="L30">
            <v>5006.6000000000004</v>
          </cell>
          <cell r="M30">
            <v>4257.3</v>
          </cell>
          <cell r="N30">
            <v>4350.6000000000004</v>
          </cell>
          <cell r="O30">
            <v>4448.3999999999996</v>
          </cell>
          <cell r="P30">
            <v>4942.8999999999996</v>
          </cell>
          <cell r="Q30">
            <v>4275.3999999999996</v>
          </cell>
          <cell r="R30">
            <v>5500</v>
          </cell>
          <cell r="S30">
            <v>3400</v>
          </cell>
        </row>
        <row r="31">
          <cell r="L31">
            <v>2957.2</v>
          </cell>
          <cell r="M31">
            <v>2520.6</v>
          </cell>
          <cell r="N31">
            <v>2544.4</v>
          </cell>
          <cell r="O31">
            <v>2598.6</v>
          </cell>
          <cell r="P31">
            <v>2876.1</v>
          </cell>
          <cell r="Q31">
            <v>2478.1999999999998</v>
          </cell>
          <cell r="R31">
            <v>3372.1</v>
          </cell>
          <cell r="S31">
            <v>2375.1</v>
          </cell>
        </row>
        <row r="32">
          <cell r="L32">
            <v>1194.8</v>
          </cell>
          <cell r="M32">
            <v>506.2</v>
          </cell>
          <cell r="N32">
            <v>573.29999999999995</v>
          </cell>
          <cell r="O32">
            <v>809.6</v>
          </cell>
          <cell r="P32">
            <v>701.4</v>
          </cell>
          <cell r="Q32">
            <v>787.5</v>
          </cell>
          <cell r="R32">
            <v>833.6</v>
          </cell>
          <cell r="S32">
            <v>601</v>
          </cell>
        </row>
        <row r="33">
          <cell r="L33">
            <v>2517.1999999999998</v>
          </cell>
          <cell r="M33">
            <v>1589.5</v>
          </cell>
          <cell r="N33">
            <v>1416.7</v>
          </cell>
          <cell r="O33">
            <v>1785.4</v>
          </cell>
          <cell r="P33">
            <v>1839.9</v>
          </cell>
          <cell r="Q33">
            <v>1882.7</v>
          </cell>
          <cell r="R33">
            <v>1906</v>
          </cell>
          <cell r="S33">
            <v>2021.6</v>
          </cell>
        </row>
        <row r="34">
          <cell r="L34">
            <v>44.9</v>
          </cell>
          <cell r="M34">
            <v>27.7</v>
          </cell>
          <cell r="N34">
            <v>30.6</v>
          </cell>
          <cell r="O34">
            <v>63.6</v>
          </cell>
          <cell r="P34">
            <v>20.9</v>
          </cell>
          <cell r="Q34">
            <v>34.9</v>
          </cell>
          <cell r="R34">
            <v>32.299999999999997</v>
          </cell>
          <cell r="S34">
            <v>30.4</v>
          </cell>
        </row>
        <row r="35">
          <cell r="L35">
            <v>826.3</v>
          </cell>
          <cell r="M35">
            <v>817.4</v>
          </cell>
          <cell r="N35">
            <v>795.2</v>
          </cell>
          <cell r="O35">
            <v>810.5</v>
          </cell>
          <cell r="P35">
            <v>805.3</v>
          </cell>
          <cell r="Q35">
            <v>819.1</v>
          </cell>
          <cell r="R35">
            <v>816.7</v>
          </cell>
          <cell r="S35">
            <v>805.1</v>
          </cell>
        </row>
        <row r="36">
          <cell r="L36">
            <v>1205.7</v>
          </cell>
          <cell r="M36">
            <v>1144.0999999999999</v>
          </cell>
          <cell r="N36">
            <v>1132.9000000000001</v>
          </cell>
          <cell r="O36">
            <v>1408.1</v>
          </cell>
          <cell r="P36">
            <v>1550.6</v>
          </cell>
          <cell r="Q36">
            <v>1261.4000000000001</v>
          </cell>
          <cell r="R36">
            <v>1381.9</v>
          </cell>
          <cell r="S36">
            <v>1439.9</v>
          </cell>
        </row>
        <row r="37">
          <cell r="L37">
            <v>8</v>
          </cell>
          <cell r="M37">
            <v>5.5</v>
          </cell>
          <cell r="N37">
            <v>3.5</v>
          </cell>
          <cell r="O37">
            <v>0</v>
          </cell>
          <cell r="P37">
            <v>9.4</v>
          </cell>
          <cell r="Q37">
            <v>3.4</v>
          </cell>
          <cell r="R37">
            <v>3.4</v>
          </cell>
          <cell r="S37">
            <v>0</v>
          </cell>
        </row>
        <row r="39">
          <cell r="L39">
            <v>1839</v>
          </cell>
          <cell r="M39">
            <v>1973.2</v>
          </cell>
          <cell r="N39">
            <v>1885.9</v>
          </cell>
          <cell r="O39">
            <v>1649.7</v>
          </cell>
          <cell r="P39">
            <v>1897.5</v>
          </cell>
          <cell r="Q39">
            <v>1715.8</v>
          </cell>
          <cell r="R39">
            <v>2040.6</v>
          </cell>
          <cell r="S39">
            <v>1877.4</v>
          </cell>
        </row>
        <row r="40">
          <cell r="L40">
            <v>1196.2</v>
          </cell>
          <cell r="M40">
            <v>661.4</v>
          </cell>
          <cell r="N40">
            <v>67.099999999999994</v>
          </cell>
          <cell r="O40">
            <v>45.5</v>
          </cell>
          <cell r="P40">
            <v>47.2</v>
          </cell>
          <cell r="Q40">
            <v>41.4</v>
          </cell>
          <cell r="R40">
            <v>46.6</v>
          </cell>
          <cell r="S40">
            <v>40.799999999999997</v>
          </cell>
        </row>
        <row r="41">
          <cell r="L41">
            <v>98.2</v>
          </cell>
          <cell r="M41">
            <v>102.7</v>
          </cell>
          <cell r="N41">
            <v>105.4</v>
          </cell>
          <cell r="O41">
            <v>108.1</v>
          </cell>
          <cell r="P41">
            <v>106.2</v>
          </cell>
          <cell r="Q41">
            <v>103.8</v>
          </cell>
          <cell r="R41">
            <v>126.1</v>
          </cell>
          <cell r="S41">
            <v>103.6</v>
          </cell>
        </row>
        <row r="42">
          <cell r="L42">
            <v>35.200000000000003</v>
          </cell>
          <cell r="M42">
            <v>30.7</v>
          </cell>
          <cell r="N42">
            <v>33.4</v>
          </cell>
          <cell r="O42">
            <v>32.4</v>
          </cell>
          <cell r="P42">
            <v>34.5</v>
          </cell>
          <cell r="Q42">
            <v>33.9</v>
          </cell>
          <cell r="R42">
            <v>33.799999999999997</v>
          </cell>
          <cell r="S42">
            <v>32.799999999999997</v>
          </cell>
        </row>
        <row r="43">
          <cell r="L43">
            <v>197.3</v>
          </cell>
          <cell r="M43">
            <v>218.3</v>
          </cell>
          <cell r="N43">
            <v>207.4</v>
          </cell>
          <cell r="O43">
            <v>243.8</v>
          </cell>
          <cell r="P43">
            <v>229</v>
          </cell>
          <cell r="Q43">
            <v>380.7</v>
          </cell>
          <cell r="R43">
            <v>192</v>
          </cell>
          <cell r="S43">
            <v>188.2</v>
          </cell>
        </row>
        <row r="45">
          <cell r="L45">
            <v>1031.5</v>
          </cell>
          <cell r="M45">
            <v>980.4</v>
          </cell>
          <cell r="N45">
            <v>995.8</v>
          </cell>
          <cell r="O45">
            <v>1002.7</v>
          </cell>
          <cell r="P45">
            <v>863.8</v>
          </cell>
          <cell r="Q45">
            <v>828.7</v>
          </cell>
          <cell r="R45">
            <v>946.8</v>
          </cell>
          <cell r="S45">
            <v>1086.0999999999999</v>
          </cell>
        </row>
        <row r="46"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0.1</v>
          </cell>
          <cell r="Q46">
            <v>0</v>
          </cell>
          <cell r="R46">
            <v>0</v>
          </cell>
          <cell r="S46">
            <v>0</v>
          </cell>
        </row>
        <row r="47">
          <cell r="L47">
            <v>128.80000000000001</v>
          </cell>
          <cell r="M47">
            <v>132.5</v>
          </cell>
          <cell r="N47">
            <v>135.80000000000001</v>
          </cell>
          <cell r="O47">
            <v>123.6</v>
          </cell>
          <cell r="P47">
            <v>128.6</v>
          </cell>
          <cell r="Q47">
            <v>117.8</v>
          </cell>
          <cell r="R47">
            <v>140.69999999999999</v>
          </cell>
          <cell r="S47">
            <v>127.3</v>
          </cell>
        </row>
        <row r="48">
          <cell r="L48">
            <v>0.1</v>
          </cell>
          <cell r="M48">
            <v>1.9</v>
          </cell>
          <cell r="N48">
            <v>0.3</v>
          </cell>
          <cell r="O48">
            <v>1.2</v>
          </cell>
          <cell r="P48">
            <v>0.2</v>
          </cell>
          <cell r="Q48">
            <v>0.4</v>
          </cell>
          <cell r="R48">
            <v>0.4</v>
          </cell>
          <cell r="S48">
            <v>0.2</v>
          </cell>
        </row>
        <row r="51">
          <cell r="L51">
            <v>0.2</v>
          </cell>
          <cell r="M51">
            <v>0</v>
          </cell>
          <cell r="N51">
            <v>1.2</v>
          </cell>
          <cell r="O51">
            <v>2.2999999999999998</v>
          </cell>
          <cell r="P51">
            <v>0.3</v>
          </cell>
          <cell r="Q51">
            <v>0.5</v>
          </cell>
          <cell r="R51">
            <v>1.9</v>
          </cell>
          <cell r="S51">
            <v>0.7</v>
          </cell>
        </row>
        <row r="52"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4">
          <cell r="L54">
            <v>446.2</v>
          </cell>
          <cell r="M54">
            <v>569.29999999999995</v>
          </cell>
          <cell r="N54">
            <v>502.7</v>
          </cell>
          <cell r="O54">
            <v>555.79999999999995</v>
          </cell>
          <cell r="P54">
            <v>442.3</v>
          </cell>
          <cell r="Q54">
            <v>461.4</v>
          </cell>
          <cell r="R54">
            <v>402.2</v>
          </cell>
          <cell r="S54">
            <v>470.7</v>
          </cell>
        </row>
        <row r="55">
          <cell r="L55">
            <v>2.5</v>
          </cell>
          <cell r="M55">
            <v>2.4</v>
          </cell>
          <cell r="N55">
            <v>3</v>
          </cell>
          <cell r="O55">
            <v>2.6</v>
          </cell>
          <cell r="P55">
            <v>2.6</v>
          </cell>
          <cell r="Q55">
            <v>2.4</v>
          </cell>
          <cell r="R55">
            <v>2.8</v>
          </cell>
          <cell r="S55">
            <v>2.4</v>
          </cell>
        </row>
        <row r="56"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0.1</v>
          </cell>
          <cell r="Q56">
            <v>0</v>
          </cell>
          <cell r="R56">
            <v>0</v>
          </cell>
          <cell r="S56">
            <v>0</v>
          </cell>
        </row>
        <row r="60">
          <cell r="L60">
            <v>336.5</v>
          </cell>
          <cell r="M60">
            <v>218.1</v>
          </cell>
          <cell r="N60">
            <v>255.1</v>
          </cell>
          <cell r="O60">
            <v>248.2</v>
          </cell>
          <cell r="P60">
            <v>223.5</v>
          </cell>
          <cell r="Q60">
            <v>411.3</v>
          </cell>
          <cell r="R60">
            <v>357.4</v>
          </cell>
          <cell r="S60">
            <v>380.8</v>
          </cell>
        </row>
        <row r="61"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0.1</v>
          </cell>
        </row>
        <row r="62">
          <cell r="L62">
            <v>10.7</v>
          </cell>
          <cell r="M62">
            <v>9.9</v>
          </cell>
          <cell r="N62">
            <v>13.9</v>
          </cell>
          <cell r="O62">
            <v>14.8</v>
          </cell>
          <cell r="P62">
            <v>14.1</v>
          </cell>
          <cell r="Q62">
            <v>19.2</v>
          </cell>
          <cell r="R62">
            <v>25.1</v>
          </cell>
          <cell r="S62">
            <v>19.899999999999999</v>
          </cell>
        </row>
        <row r="63">
          <cell r="L63">
            <v>1018.7</v>
          </cell>
          <cell r="M63">
            <v>891.3</v>
          </cell>
          <cell r="N63">
            <v>816.1</v>
          </cell>
          <cell r="O63">
            <v>811</v>
          </cell>
          <cell r="P63">
            <v>990.3</v>
          </cell>
          <cell r="Q63">
            <v>743.1</v>
          </cell>
          <cell r="R63">
            <v>1016.3</v>
          </cell>
          <cell r="S63">
            <v>814.9</v>
          </cell>
        </row>
        <row r="64">
          <cell r="L64">
            <v>1014.3</v>
          </cell>
          <cell r="M64">
            <v>883.2</v>
          </cell>
          <cell r="N64">
            <v>810.1</v>
          </cell>
          <cell r="O64">
            <v>806.8</v>
          </cell>
          <cell r="P64">
            <v>984.6</v>
          </cell>
          <cell r="Q64">
            <v>735.5</v>
          </cell>
          <cell r="R64">
            <v>1010</v>
          </cell>
          <cell r="S64">
            <v>810.7</v>
          </cell>
        </row>
      </sheetData>
      <sheetData sheetId="6"/>
      <sheetData sheetId="7">
        <row r="11">
          <cell r="L11">
            <v>13284.3</v>
          </cell>
          <cell r="M11">
            <v>13018.4</v>
          </cell>
          <cell r="N11">
            <v>14741.7</v>
          </cell>
          <cell r="O11">
            <v>14306.8</v>
          </cell>
          <cell r="P11">
            <v>14275.6</v>
          </cell>
          <cell r="Q11">
            <v>13740.1</v>
          </cell>
          <cell r="R11">
            <v>15173.7</v>
          </cell>
          <cell r="S11">
            <v>14719.2</v>
          </cell>
        </row>
        <row r="13">
          <cell r="L13">
            <v>1092.8</v>
          </cell>
          <cell r="M13">
            <v>1335.7</v>
          </cell>
          <cell r="N13">
            <v>1431.6</v>
          </cell>
          <cell r="O13">
            <v>1247.7</v>
          </cell>
          <cell r="P13">
            <v>1291.2</v>
          </cell>
          <cell r="Q13">
            <v>1195.2</v>
          </cell>
          <cell r="R13">
            <v>1385.1</v>
          </cell>
          <cell r="S13">
            <v>1274.7</v>
          </cell>
        </row>
        <row r="14">
          <cell r="L14">
            <v>123.3</v>
          </cell>
          <cell r="M14">
            <v>224</v>
          </cell>
          <cell r="N14">
            <v>163.19999999999999</v>
          </cell>
          <cell r="O14">
            <v>200.8</v>
          </cell>
          <cell r="P14">
            <v>207.4</v>
          </cell>
          <cell r="Q14">
            <v>218.1</v>
          </cell>
          <cell r="R14">
            <v>205.1</v>
          </cell>
          <cell r="S14">
            <v>210.4</v>
          </cell>
        </row>
        <row r="15">
          <cell r="L15">
            <v>279.10000000000002</v>
          </cell>
          <cell r="M15">
            <v>237.2</v>
          </cell>
          <cell r="N15">
            <v>259.39999999999998</v>
          </cell>
          <cell r="O15">
            <v>341</v>
          </cell>
          <cell r="P15">
            <v>323.3</v>
          </cell>
          <cell r="Q15">
            <v>337</v>
          </cell>
          <cell r="R15">
            <v>356.6</v>
          </cell>
          <cell r="S15">
            <v>327.3</v>
          </cell>
        </row>
        <row r="16">
          <cell r="L16">
            <v>172</v>
          </cell>
          <cell r="M16">
            <v>139.9</v>
          </cell>
          <cell r="N16">
            <v>178.9</v>
          </cell>
          <cell r="O16">
            <v>152.6</v>
          </cell>
          <cell r="P16">
            <v>190.8</v>
          </cell>
          <cell r="Q16">
            <v>135.19999999999999</v>
          </cell>
          <cell r="R16">
            <v>182</v>
          </cell>
          <cell r="S16">
            <v>162.30000000000001</v>
          </cell>
        </row>
        <row r="17"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L18">
            <v>60.9</v>
          </cell>
          <cell r="M18">
            <v>53.3</v>
          </cell>
          <cell r="N18">
            <v>38.799999999999997</v>
          </cell>
          <cell r="O18">
            <v>42.5</v>
          </cell>
          <cell r="P18">
            <v>52.5</v>
          </cell>
          <cell r="Q18">
            <v>44.4</v>
          </cell>
          <cell r="R18">
            <v>47.2</v>
          </cell>
          <cell r="S18">
            <v>49.2</v>
          </cell>
        </row>
        <row r="21">
          <cell r="L21">
            <v>4516.1000000000004</v>
          </cell>
          <cell r="M21">
            <v>4532.1000000000004</v>
          </cell>
          <cell r="N21">
            <v>4975.8</v>
          </cell>
          <cell r="O21">
            <v>4976.8</v>
          </cell>
          <cell r="P21">
            <v>4858.1000000000004</v>
          </cell>
          <cell r="Q21">
            <v>4709.8999999999996</v>
          </cell>
          <cell r="R21">
            <v>5598</v>
          </cell>
          <cell r="S21">
            <v>5342.3</v>
          </cell>
        </row>
        <row r="23">
          <cell r="L23">
            <v>2.7</v>
          </cell>
          <cell r="M23">
            <v>1.5</v>
          </cell>
          <cell r="N23">
            <v>1.7</v>
          </cell>
          <cell r="O23">
            <v>1.7</v>
          </cell>
          <cell r="P23">
            <v>1.5</v>
          </cell>
          <cell r="Q23">
            <v>1.6</v>
          </cell>
          <cell r="R23">
            <v>2.1</v>
          </cell>
          <cell r="S23">
            <v>1.9</v>
          </cell>
        </row>
        <row r="24">
          <cell r="L24">
            <v>0.8</v>
          </cell>
          <cell r="M24">
            <v>1</v>
          </cell>
          <cell r="N24">
            <v>1.4</v>
          </cell>
          <cell r="O24">
            <v>1.1000000000000001</v>
          </cell>
          <cell r="P24">
            <v>1.1000000000000001</v>
          </cell>
          <cell r="Q24">
            <v>0.9</v>
          </cell>
          <cell r="R24">
            <v>0.4</v>
          </cell>
          <cell r="S24">
            <v>0.7</v>
          </cell>
        </row>
        <row r="25"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8">
          <cell r="L28">
            <v>202.3</v>
          </cell>
          <cell r="M28">
            <v>103.2</v>
          </cell>
          <cell r="N28">
            <v>114.5</v>
          </cell>
          <cell r="O28">
            <v>58.6</v>
          </cell>
          <cell r="P28">
            <v>687.9</v>
          </cell>
          <cell r="Q28">
            <v>553.79999999999995</v>
          </cell>
          <cell r="R28">
            <v>207.7</v>
          </cell>
          <cell r="S28">
            <v>198.2</v>
          </cell>
        </row>
        <row r="29">
          <cell r="L29">
            <v>259</v>
          </cell>
          <cell r="M29">
            <v>0</v>
          </cell>
          <cell r="N29">
            <v>0</v>
          </cell>
          <cell r="O29">
            <v>109.3</v>
          </cell>
          <cell r="P29">
            <v>134</v>
          </cell>
          <cell r="Q29">
            <v>0</v>
          </cell>
          <cell r="R29">
            <v>125.3</v>
          </cell>
          <cell r="S29">
            <v>0</v>
          </cell>
          <cell r="T29">
            <v>627.6</v>
          </cell>
        </row>
      </sheetData>
      <sheetData sheetId="8"/>
      <sheetData sheetId="9">
        <row r="12"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L14">
            <v>0</v>
          </cell>
          <cell r="M14">
            <v>0</v>
          </cell>
          <cell r="N14">
            <v>66.400000000000006</v>
          </cell>
          <cell r="O14">
            <v>65.7</v>
          </cell>
          <cell r="P14">
            <v>0</v>
          </cell>
          <cell r="Q14">
            <v>61.5</v>
          </cell>
          <cell r="R14">
            <v>29.8</v>
          </cell>
          <cell r="S14">
            <v>56.4</v>
          </cell>
        </row>
        <row r="17">
          <cell r="L17">
            <v>12.5</v>
          </cell>
          <cell r="M17">
            <v>9.6</v>
          </cell>
          <cell r="N17">
            <v>15.9</v>
          </cell>
          <cell r="O17">
            <v>13.6</v>
          </cell>
          <cell r="P17">
            <v>14.4</v>
          </cell>
          <cell r="Q17">
            <v>13.1</v>
          </cell>
          <cell r="R17">
            <v>17</v>
          </cell>
          <cell r="S17">
            <v>11.7</v>
          </cell>
        </row>
        <row r="18">
          <cell r="L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L20">
            <v>15.5</v>
          </cell>
          <cell r="M20">
            <v>14.5</v>
          </cell>
          <cell r="N20">
            <v>17.2</v>
          </cell>
          <cell r="O20">
            <v>14.1</v>
          </cell>
          <cell r="P20">
            <v>13.6</v>
          </cell>
          <cell r="Q20">
            <v>18</v>
          </cell>
          <cell r="R20">
            <v>18.100000000000001</v>
          </cell>
          <cell r="S20">
            <v>15.1</v>
          </cell>
        </row>
        <row r="21">
          <cell r="L21">
            <v>313.60000000000002</v>
          </cell>
          <cell r="M21">
            <v>352.4</v>
          </cell>
          <cell r="N21">
            <v>988.1</v>
          </cell>
          <cell r="O21">
            <v>329.6</v>
          </cell>
          <cell r="P21">
            <v>328.5</v>
          </cell>
          <cell r="Q21">
            <v>1196.0999999999999</v>
          </cell>
          <cell r="R21">
            <v>382</v>
          </cell>
          <cell r="S21">
            <v>331</v>
          </cell>
        </row>
        <row r="26">
          <cell r="L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31">
          <cell r="L31">
            <v>98.2</v>
          </cell>
          <cell r="M31">
            <v>81.400000000000006</v>
          </cell>
          <cell r="N31">
            <v>83.6</v>
          </cell>
          <cell r="O31">
            <v>75.599999999999994</v>
          </cell>
          <cell r="P31">
            <v>82</v>
          </cell>
          <cell r="Q31">
            <v>70.400000000000006</v>
          </cell>
          <cell r="R31">
            <v>73.900000000000006</v>
          </cell>
          <cell r="S31">
            <v>73.099999999999994</v>
          </cell>
        </row>
        <row r="32">
          <cell r="L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L34">
            <v>9.6999999999999993</v>
          </cell>
          <cell r="M34">
            <v>7.2</v>
          </cell>
          <cell r="N34">
            <v>8.1</v>
          </cell>
          <cell r="O34">
            <v>21.4</v>
          </cell>
          <cell r="P34">
            <v>20.8</v>
          </cell>
          <cell r="Q34">
            <v>7.5</v>
          </cell>
          <cell r="R34">
            <v>7</v>
          </cell>
          <cell r="S34">
            <v>18.7</v>
          </cell>
        </row>
        <row r="35">
          <cell r="L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7">
          <cell r="L37">
            <v>132.1</v>
          </cell>
          <cell r="M37">
            <v>94.1</v>
          </cell>
          <cell r="N37">
            <v>114.4</v>
          </cell>
          <cell r="O37">
            <v>103.9</v>
          </cell>
          <cell r="P37">
            <v>92.4</v>
          </cell>
          <cell r="Q37">
            <v>99.4</v>
          </cell>
          <cell r="R37">
            <v>117.7</v>
          </cell>
          <cell r="S37">
            <v>94.2</v>
          </cell>
        </row>
        <row r="38">
          <cell r="L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42">
          <cell r="L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9923.9</v>
          </cell>
          <cell r="S42">
            <v>0</v>
          </cell>
        </row>
        <row r="43">
          <cell r="L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5">
          <cell r="L45">
            <v>158.4</v>
          </cell>
          <cell r="M45">
            <v>25.1</v>
          </cell>
          <cell r="N45">
            <v>30.1</v>
          </cell>
          <cell r="O45">
            <v>30</v>
          </cell>
          <cell r="P45">
            <v>37.799999999999997</v>
          </cell>
          <cell r="Q45">
            <v>17.2</v>
          </cell>
          <cell r="R45">
            <v>0.1</v>
          </cell>
          <cell r="S45">
            <v>34.799999999999997</v>
          </cell>
        </row>
        <row r="46">
          <cell r="L46">
            <v>0.1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L47">
            <v>0</v>
          </cell>
          <cell r="N47">
            <v>273.3</v>
          </cell>
          <cell r="O47">
            <v>655.5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52">
          <cell r="L52">
            <v>0</v>
          </cell>
          <cell r="M52">
            <v>31.3</v>
          </cell>
          <cell r="N52">
            <v>3.8</v>
          </cell>
          <cell r="O52">
            <v>0</v>
          </cell>
          <cell r="P52">
            <v>0</v>
          </cell>
          <cell r="Q52">
            <v>26.5</v>
          </cell>
          <cell r="R52">
            <v>0</v>
          </cell>
          <cell r="S52">
            <v>0</v>
          </cell>
        </row>
        <row r="53"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L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8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1"/>
      <sheetName val="[MFLOW96.XLS]_WIN_TEMP_MFLOW_14"/>
      <sheetName val="[MFLOW96.XLS]_WIN_TEMP_MFLOW_13"/>
      <sheetName val="[MFLOW96.XLS]_WIN_TEMP_MFLOW_12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186E8-095E-4CD8-A3AC-FDDD1C63013A}">
  <dimension ref="A1:GM893"/>
  <sheetViews>
    <sheetView showGridLines="0" zoomScaleNormal="100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T9" sqref="T9"/>
    </sheetView>
  </sheetViews>
  <sheetFormatPr baseColWidth="10" defaultColWidth="11.42578125" defaultRowHeight="12.75"/>
  <cols>
    <col min="1" max="1" width="0.85546875" style="1" customWidth="1"/>
    <col min="2" max="2" width="79" style="1" customWidth="1"/>
    <col min="3" max="3" width="11.140625" style="1" bestFit="1" customWidth="1"/>
    <col min="4" max="4" width="11.28515625" style="1" bestFit="1" customWidth="1"/>
    <col min="5" max="6" width="11.140625" style="1" bestFit="1" customWidth="1"/>
    <col min="7" max="7" width="10.5703125" style="1" customWidth="1"/>
    <col min="8" max="8" width="11.28515625" style="1" bestFit="1" customWidth="1"/>
    <col min="9" max="10" width="11.28515625" style="1" customWidth="1"/>
    <col min="11" max="11" width="13.7109375" style="1" customWidth="1"/>
    <col min="12" max="16" width="12.7109375" style="4" customWidth="1"/>
    <col min="17" max="17" width="12.28515625" style="4" bestFit="1" customWidth="1"/>
    <col min="18" max="19" width="12.28515625" style="4" customWidth="1"/>
    <col min="20" max="20" width="16" style="4" customWidth="1"/>
    <col min="21" max="21" width="15.28515625" style="4" customWidth="1"/>
    <col min="22" max="22" width="14.28515625" style="4" customWidth="1"/>
    <col min="23" max="23" width="17.85546875" style="4" bestFit="1" customWidth="1"/>
    <col min="24" max="25" width="11.42578125" style="1"/>
    <col min="26" max="27" width="11.42578125" style="5"/>
    <col min="28" max="16384" width="11.42578125" style="1"/>
  </cols>
  <sheetData>
    <row r="1" spans="1:25" ht="7.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" ht="15.7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5" ht="13.5" customHeight="1">
      <c r="B3" s="7"/>
      <c r="C3" s="7"/>
      <c r="D3" s="7"/>
      <c r="E3" s="7"/>
      <c r="F3" s="7"/>
      <c r="G3" s="7"/>
      <c r="H3" s="7"/>
      <c r="I3" s="7"/>
      <c r="J3" s="7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5" ht="19.5" customHeight="1">
      <c r="B4" s="10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5" ht="15.75" customHeight="1">
      <c r="B5" s="11" t="s">
        <v>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5" ht="14.25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5" ht="15" customHeight="1">
      <c r="B7" s="12" t="s">
        <v>5</v>
      </c>
      <c r="C7" s="13">
        <v>2025</v>
      </c>
      <c r="D7" s="14"/>
      <c r="E7" s="14"/>
      <c r="F7" s="14"/>
      <c r="G7" s="14"/>
      <c r="H7" s="14"/>
      <c r="I7" s="15"/>
      <c r="J7" s="15"/>
      <c r="K7" s="16" t="s">
        <v>6</v>
      </c>
      <c r="L7" s="13">
        <v>2025</v>
      </c>
      <c r="M7" s="14"/>
      <c r="N7" s="14"/>
      <c r="O7" s="14"/>
      <c r="P7" s="14"/>
      <c r="Q7" s="14"/>
      <c r="R7" s="15"/>
      <c r="S7" s="15"/>
      <c r="T7" s="16" t="s">
        <v>154</v>
      </c>
      <c r="U7" s="12" t="s">
        <v>7</v>
      </c>
      <c r="V7" s="16" t="s">
        <v>8</v>
      </c>
    </row>
    <row r="8" spans="1:25" ht="36.75" customHeight="1" thickBot="1">
      <c r="B8" s="17"/>
      <c r="C8" s="18" t="s">
        <v>9</v>
      </c>
      <c r="D8" s="18" t="s">
        <v>10</v>
      </c>
      <c r="E8" s="18" t="s">
        <v>11</v>
      </c>
      <c r="F8" s="18" t="s">
        <v>12</v>
      </c>
      <c r="G8" s="18" t="s">
        <v>13</v>
      </c>
      <c r="H8" s="18" t="s">
        <v>14</v>
      </c>
      <c r="I8" s="18" t="s">
        <v>15</v>
      </c>
      <c r="J8" s="18" t="s">
        <v>16</v>
      </c>
      <c r="K8" s="19"/>
      <c r="L8" s="18" t="s">
        <v>9</v>
      </c>
      <c r="M8" s="18" t="s">
        <v>10</v>
      </c>
      <c r="N8" s="18" t="s">
        <v>11</v>
      </c>
      <c r="O8" s="18" t="s">
        <v>12</v>
      </c>
      <c r="P8" s="18" t="s">
        <v>13</v>
      </c>
      <c r="Q8" s="18" t="s">
        <v>14</v>
      </c>
      <c r="R8" s="18" t="s">
        <v>15</v>
      </c>
      <c r="S8" s="18" t="s">
        <v>16</v>
      </c>
      <c r="T8" s="19"/>
      <c r="U8" s="17"/>
      <c r="V8" s="19"/>
    </row>
    <row r="9" spans="1:25" ht="18" customHeight="1" thickTop="1">
      <c r="B9" s="20" t="s">
        <v>17</v>
      </c>
      <c r="C9" s="21">
        <f>+C10+C49+C57</f>
        <v>85307.199999999997</v>
      </c>
      <c r="D9" s="21">
        <f t="shared" ref="D9:J9" si="0">+D10+D49+D57</f>
        <v>65990</v>
      </c>
      <c r="E9" s="21">
        <f t="shared" si="0"/>
        <v>67036.700000000012</v>
      </c>
      <c r="F9" s="21">
        <f t="shared" si="0"/>
        <v>102897.40000000001</v>
      </c>
      <c r="G9" s="21">
        <f t="shared" si="0"/>
        <v>80316</v>
      </c>
      <c r="H9" s="21">
        <f t="shared" si="0"/>
        <v>70596.800000000003</v>
      </c>
      <c r="I9" s="21">
        <f t="shared" si="0"/>
        <v>76463.899999999994</v>
      </c>
      <c r="J9" s="21">
        <f t="shared" si="0"/>
        <v>70341.3</v>
      </c>
      <c r="K9" s="21">
        <f>+K10+K49+K57</f>
        <v>472144.09999999986</v>
      </c>
      <c r="L9" s="22">
        <f t="shared" ref="L9:S9" si="1">+L10+L49+L57</f>
        <v>86675.513257060113</v>
      </c>
      <c r="M9" s="22">
        <f t="shared" si="1"/>
        <v>65631.837111101588</v>
      </c>
      <c r="N9" s="22">
        <f t="shared" si="1"/>
        <v>68899.789794796467</v>
      </c>
      <c r="O9" s="22">
        <f t="shared" si="1"/>
        <v>101029.78307866993</v>
      </c>
      <c r="P9" s="22">
        <f t="shared" si="1"/>
        <v>74776.98901694025</v>
      </c>
      <c r="Q9" s="22">
        <f t="shared" si="1"/>
        <v>69065.479723364057</v>
      </c>
      <c r="R9" s="22">
        <f t="shared" si="1"/>
        <v>74001.064361029756</v>
      </c>
      <c r="S9" s="22">
        <f t="shared" si="1"/>
        <v>70379.062650760519</v>
      </c>
      <c r="T9" s="23">
        <f>+T10+T49+T57</f>
        <v>610459.51899372274</v>
      </c>
      <c r="U9" s="23">
        <f t="shared" ref="U9:U65" si="2">+K9-T9</f>
        <v>-138315.41899372288</v>
      </c>
      <c r="V9" s="23">
        <f t="shared" ref="V9:V51" si="3">+K9/T9*100</f>
        <v>77.342409334246923</v>
      </c>
      <c r="X9" s="24"/>
    </row>
    <row r="10" spans="1:25" ht="18" customHeight="1">
      <c r="B10" s="25" t="s">
        <v>18</v>
      </c>
      <c r="C10" s="26">
        <f>+C11+C16+C26+C44+C47+C48</f>
        <v>83492.400000000009</v>
      </c>
      <c r="D10" s="26">
        <f t="shared" ref="D10:J10" si="4">+D11+D16+D26+D44+D47+D48</f>
        <v>64299</v>
      </c>
      <c r="E10" s="26">
        <f t="shared" si="4"/>
        <v>65444.700000000012</v>
      </c>
      <c r="F10" s="26">
        <f t="shared" si="4"/>
        <v>101262.70000000001</v>
      </c>
      <c r="G10" s="26">
        <f t="shared" si="4"/>
        <v>78642.8</v>
      </c>
      <c r="H10" s="26">
        <f t="shared" si="4"/>
        <v>68958.899999999994</v>
      </c>
      <c r="I10" s="26">
        <f t="shared" si="4"/>
        <v>74658.2</v>
      </c>
      <c r="J10" s="26">
        <f t="shared" si="4"/>
        <v>68651.8</v>
      </c>
      <c r="K10" s="26">
        <f>+K11+K16+K26+K44+K47+K48</f>
        <v>462100.49999999988</v>
      </c>
      <c r="L10" s="27">
        <f t="shared" ref="L10:S10" si="5">+L11+L16+L26+L44+L47+L48</f>
        <v>84672.501127279742</v>
      </c>
      <c r="M10" s="27">
        <f t="shared" si="5"/>
        <v>63984.173845574391</v>
      </c>
      <c r="N10" s="27">
        <f t="shared" si="5"/>
        <v>67246.313027536176</v>
      </c>
      <c r="O10" s="27">
        <f t="shared" si="5"/>
        <v>99247.254436679315</v>
      </c>
      <c r="P10" s="27">
        <f t="shared" si="5"/>
        <v>73102.237126817068</v>
      </c>
      <c r="Q10" s="27">
        <f t="shared" si="5"/>
        <v>67488.439255654361</v>
      </c>
      <c r="R10" s="27">
        <f t="shared" si="5"/>
        <v>72085.44282428798</v>
      </c>
      <c r="S10" s="27">
        <f t="shared" si="5"/>
        <v>68855.142759136899</v>
      </c>
      <c r="T10" s="28">
        <f>+T11+T16+T26+T44+T47+T48</f>
        <v>596681.50440296601</v>
      </c>
      <c r="U10" s="28">
        <f t="shared" si="2"/>
        <v>-134581.00440296612</v>
      </c>
      <c r="V10" s="29">
        <f t="shared" si="3"/>
        <v>77.445085290916353</v>
      </c>
      <c r="X10" s="24"/>
    </row>
    <row r="11" spans="1:25" ht="18" customHeight="1">
      <c r="B11" s="25" t="s">
        <v>19</v>
      </c>
      <c r="C11" s="26">
        <f t="shared" ref="C11:L11" si="6">SUM(C12:C15)</f>
        <v>39449.800000000003</v>
      </c>
      <c r="D11" s="26">
        <f t="shared" ref="D11:J11" si="7">SUM(D12:D15)</f>
        <v>27934.600000000002</v>
      </c>
      <c r="E11" s="26">
        <f t="shared" si="7"/>
        <v>27960.5</v>
      </c>
      <c r="F11" s="26">
        <f t="shared" si="7"/>
        <v>59551</v>
      </c>
      <c r="G11" s="26">
        <f t="shared" si="7"/>
        <v>41173.199999999997</v>
      </c>
      <c r="H11" s="26">
        <f t="shared" si="7"/>
        <v>32751.199999999997</v>
      </c>
      <c r="I11" s="26">
        <f t="shared" si="7"/>
        <v>36116.6</v>
      </c>
      <c r="J11" s="26">
        <f t="shared" si="7"/>
        <v>31391.000000000004</v>
      </c>
      <c r="K11" s="30">
        <f>SUM(K12:K15)</f>
        <v>228820.3</v>
      </c>
      <c r="L11" s="31">
        <f t="shared" si="6"/>
        <v>37949.688885725336</v>
      </c>
      <c r="M11" s="31">
        <f t="shared" ref="M11:S11" si="8">SUM(M12:M15)</f>
        <v>26490.658280467524</v>
      </c>
      <c r="N11" s="31">
        <f t="shared" si="8"/>
        <v>27723.036206106728</v>
      </c>
      <c r="O11" s="31">
        <f t="shared" si="8"/>
        <v>54450.180534762512</v>
      </c>
      <c r="P11" s="31">
        <f t="shared" si="8"/>
        <v>31891.085306712783</v>
      </c>
      <c r="Q11" s="31">
        <f t="shared" si="8"/>
        <v>28986.176126918133</v>
      </c>
      <c r="R11" s="31">
        <f t="shared" si="8"/>
        <v>30955.421243057623</v>
      </c>
      <c r="S11" s="31">
        <f t="shared" si="8"/>
        <v>28899.137119999334</v>
      </c>
      <c r="T11" s="28">
        <f>SUM(T12:T15)</f>
        <v>267345.38370374998</v>
      </c>
      <c r="U11" s="28">
        <f t="shared" si="2"/>
        <v>-38525.083703749988</v>
      </c>
      <c r="V11" s="29">
        <f t="shared" si="3"/>
        <v>85.589770367443379</v>
      </c>
      <c r="W11" s="32"/>
      <c r="X11" s="24"/>
    </row>
    <row r="12" spans="1:25" ht="18" customHeight="1">
      <c r="B12" s="33" t="s">
        <v>20</v>
      </c>
      <c r="C12" s="34">
        <f>+[1]DGII!L12</f>
        <v>12908.9</v>
      </c>
      <c r="D12" s="34">
        <f>+[1]DGII!M12</f>
        <v>11313.6</v>
      </c>
      <c r="E12" s="34">
        <f>+[1]DGII!N12</f>
        <v>11933.5</v>
      </c>
      <c r="F12" s="34">
        <f>+[1]DGII!O12</f>
        <v>11986.6</v>
      </c>
      <c r="G12" s="34">
        <f>+[1]DGII!P12</f>
        <v>12744.3</v>
      </c>
      <c r="H12" s="34">
        <f>+[1]DGII!Q12</f>
        <v>10631.9</v>
      </c>
      <c r="I12" s="34">
        <f>+[1]DGII!R12</f>
        <v>9242</v>
      </c>
      <c r="J12" s="34">
        <f>+[1]DGII!S12</f>
        <v>10913.3</v>
      </c>
      <c r="K12" s="35">
        <f>SUM(C12:H12)</f>
        <v>71518.799999999988</v>
      </c>
      <c r="L12" s="36">
        <v>12583.965682354908</v>
      </c>
      <c r="M12" s="36">
        <v>10768.470042923467</v>
      </c>
      <c r="N12" s="36">
        <v>11302.543454222143</v>
      </c>
      <c r="O12" s="36">
        <v>10965.742699237566</v>
      </c>
      <c r="P12" s="36">
        <v>12057.271706305881</v>
      </c>
      <c r="Q12" s="36">
        <v>9958.8742467691191</v>
      </c>
      <c r="R12" s="37">
        <v>9187.4285596563168</v>
      </c>
      <c r="S12" s="37">
        <v>10265.71592206841</v>
      </c>
      <c r="T12" s="38">
        <f>SUM(L12:S12)</f>
        <v>87090.012313537809</v>
      </c>
      <c r="U12" s="38">
        <f t="shared" si="2"/>
        <v>-15571.212313537821</v>
      </c>
      <c r="V12" s="39">
        <f t="shared" si="3"/>
        <v>82.120553321913661</v>
      </c>
      <c r="X12" s="24"/>
      <c r="Y12" s="5"/>
    </row>
    <row r="13" spans="1:25" ht="18" customHeight="1">
      <c r="B13" s="33" t="s">
        <v>21</v>
      </c>
      <c r="C13" s="34">
        <f>+[1]DGII!L13</f>
        <v>17302</v>
      </c>
      <c r="D13" s="34">
        <f>+[1]DGII!M13</f>
        <v>12300.8</v>
      </c>
      <c r="E13" s="34">
        <f>+[1]DGII!N13</f>
        <v>11863.2</v>
      </c>
      <c r="F13" s="34">
        <f>+[1]DGII!O13</f>
        <v>40824.800000000003</v>
      </c>
      <c r="G13" s="34">
        <f>+[1]DGII!P13</f>
        <v>21556.2</v>
      </c>
      <c r="H13" s="34">
        <f>+[1]DGII!Q13</f>
        <v>13687.3</v>
      </c>
      <c r="I13" s="34">
        <f>+[1]DGII!R13</f>
        <v>21721.8</v>
      </c>
      <c r="J13" s="34">
        <f>+[1]DGII!S13</f>
        <v>15323.6</v>
      </c>
      <c r="K13" s="35">
        <f>SUM(C13:H13)</f>
        <v>117534.3</v>
      </c>
      <c r="L13" s="36">
        <v>16654.246632491289</v>
      </c>
      <c r="M13" s="36">
        <v>11458.406733360807</v>
      </c>
      <c r="N13" s="36">
        <v>11447.390287667284</v>
      </c>
      <c r="O13" s="36">
        <v>37215.055738145355</v>
      </c>
      <c r="P13" s="36">
        <v>12315.31977687463</v>
      </c>
      <c r="Q13" s="36">
        <v>12554.7971787347</v>
      </c>
      <c r="R13" s="37">
        <v>15250.259111223842</v>
      </c>
      <c r="S13" s="37">
        <v>12655.66415287147</v>
      </c>
      <c r="T13" s="38">
        <f>SUM(L13:S13)</f>
        <v>129551.13961136938</v>
      </c>
      <c r="U13" s="38">
        <f t="shared" si="2"/>
        <v>-12016.839611369374</v>
      </c>
      <c r="V13" s="39">
        <f t="shared" si="3"/>
        <v>90.724250170691064</v>
      </c>
      <c r="X13" s="24"/>
      <c r="Y13" s="5"/>
    </row>
    <row r="14" spans="1:25" ht="18" customHeight="1">
      <c r="B14" s="33" t="s">
        <v>22</v>
      </c>
      <c r="C14" s="34">
        <f>+[1]DGII!L14</f>
        <v>9006.4</v>
      </c>
      <c r="D14" s="34">
        <f>+[1]DGII!M14</f>
        <v>4037.7</v>
      </c>
      <c r="E14" s="34">
        <f>+[1]DGII!N14</f>
        <v>3901.8</v>
      </c>
      <c r="F14" s="34">
        <f>+[1]DGII!O14</f>
        <v>6448.2</v>
      </c>
      <c r="G14" s="34">
        <f>+[1]DGII!P14</f>
        <v>6465.6</v>
      </c>
      <c r="H14" s="34">
        <f>+[1]DGII!Q14</f>
        <v>8149.9</v>
      </c>
      <c r="I14" s="34">
        <f>+[1]DGII!R14</f>
        <v>4850.1000000000004</v>
      </c>
      <c r="J14" s="34">
        <f>+[1]DGII!S14</f>
        <v>4835.8999999999996</v>
      </c>
      <c r="K14" s="35">
        <f>SUM(C14:H14)</f>
        <v>38009.599999999999</v>
      </c>
      <c r="L14" s="36">
        <v>8500.3596387304351</v>
      </c>
      <c r="M14" s="36">
        <v>4103.435332820457</v>
      </c>
      <c r="N14" s="36">
        <v>4775.5695545110466</v>
      </c>
      <c r="O14" s="36">
        <v>6015.0632923521334</v>
      </c>
      <c r="P14" s="36">
        <v>7247.3532172786454</v>
      </c>
      <c r="Q14" s="36">
        <v>6223.7128999400375</v>
      </c>
      <c r="R14" s="37">
        <v>6221.138181706172</v>
      </c>
      <c r="S14" s="37">
        <v>5723.3139177518578</v>
      </c>
      <c r="T14" s="38">
        <f>SUM(L14:S14)</f>
        <v>48809.946035090783</v>
      </c>
      <c r="U14" s="38">
        <f t="shared" si="2"/>
        <v>-10800.346035090784</v>
      </c>
      <c r="V14" s="39">
        <f t="shared" si="3"/>
        <v>77.872653193826267</v>
      </c>
      <c r="X14" s="24"/>
      <c r="Y14" s="5"/>
    </row>
    <row r="15" spans="1:25" ht="18" customHeight="1">
      <c r="B15" s="33" t="s">
        <v>23</v>
      </c>
      <c r="C15" s="34">
        <f>+[1]DGII!L15</f>
        <v>232.5</v>
      </c>
      <c r="D15" s="34">
        <f>+[1]DGII!M15</f>
        <v>282.5</v>
      </c>
      <c r="E15" s="34">
        <f>+[1]DGII!N15</f>
        <v>262</v>
      </c>
      <c r="F15" s="34">
        <f>+[1]DGII!O15</f>
        <v>291.39999999999998</v>
      </c>
      <c r="G15" s="34">
        <f>+[1]DGII!P15</f>
        <v>407.1</v>
      </c>
      <c r="H15" s="34">
        <f>+[1]DGII!Q15</f>
        <v>282.10000000000002</v>
      </c>
      <c r="I15" s="34">
        <f>+[1]DGII!R15</f>
        <v>302.7</v>
      </c>
      <c r="J15" s="34">
        <f>+[1]DGII!S15</f>
        <v>318.2</v>
      </c>
      <c r="K15" s="35">
        <f>SUM(C15:H15)</f>
        <v>1757.6</v>
      </c>
      <c r="L15" s="36">
        <v>211.11693214869982</v>
      </c>
      <c r="M15" s="36">
        <v>160.3461713627924</v>
      </c>
      <c r="N15" s="36">
        <v>197.53290970625272</v>
      </c>
      <c r="O15" s="36">
        <v>254.31880502745798</v>
      </c>
      <c r="P15" s="36">
        <v>271.14060625362657</v>
      </c>
      <c r="Q15" s="36">
        <v>248.79180147427843</v>
      </c>
      <c r="R15" s="37">
        <v>296.5953904712951</v>
      </c>
      <c r="S15" s="37">
        <v>254.44312730759825</v>
      </c>
      <c r="T15" s="38">
        <f>SUM(L15:S15)</f>
        <v>1894.2857437520013</v>
      </c>
      <c r="U15" s="38">
        <f t="shared" si="2"/>
        <v>-136.68574375200137</v>
      </c>
      <c r="V15" s="39">
        <f t="shared" si="3"/>
        <v>92.784312282197263</v>
      </c>
      <c r="X15" s="24"/>
      <c r="Y15" s="5"/>
    </row>
    <row r="16" spans="1:25" ht="18" customHeight="1">
      <c r="B16" s="25" t="s">
        <v>24</v>
      </c>
      <c r="C16" s="26">
        <f>+C17+C25</f>
        <v>3853.7</v>
      </c>
      <c r="D16" s="26">
        <f t="shared" ref="D16:J16" si="9">+D17+D25</f>
        <v>3770.2000000000003</v>
      </c>
      <c r="E16" s="26">
        <f t="shared" si="9"/>
        <v>6252.2000000000016</v>
      </c>
      <c r="F16" s="26">
        <f t="shared" si="9"/>
        <v>8025.0999999999995</v>
      </c>
      <c r="G16" s="26">
        <f t="shared" si="9"/>
        <v>4554.5999999999995</v>
      </c>
      <c r="H16" s="26">
        <f t="shared" si="9"/>
        <v>4043.5000000000005</v>
      </c>
      <c r="I16" s="26">
        <f t="shared" si="9"/>
        <v>3979.3</v>
      </c>
      <c r="J16" s="26">
        <f t="shared" si="9"/>
        <v>4519</v>
      </c>
      <c r="K16" s="30">
        <f>+K17+K25</f>
        <v>30499.300000000003</v>
      </c>
      <c r="L16" s="27">
        <f t="shared" ref="L16:S16" si="10">+L17+L25</f>
        <v>3817.7125590652531</v>
      </c>
      <c r="M16" s="27">
        <f t="shared" si="10"/>
        <v>3945.1661851402491</v>
      </c>
      <c r="N16" s="27">
        <f t="shared" si="10"/>
        <v>6054.3528964650695</v>
      </c>
      <c r="O16" s="27">
        <f t="shared" si="10"/>
        <v>8432.3891673262933</v>
      </c>
      <c r="P16" s="27">
        <f t="shared" si="10"/>
        <v>4612.0117389035477</v>
      </c>
      <c r="Q16" s="27">
        <f t="shared" si="10"/>
        <v>4018.3005194363086</v>
      </c>
      <c r="R16" s="27">
        <f t="shared" si="10"/>
        <v>4318.6436632366631</v>
      </c>
      <c r="S16" s="27">
        <f t="shared" si="10"/>
        <v>4628.889018799473</v>
      </c>
      <c r="T16" s="28">
        <f>+T17+T25</f>
        <v>39827.465748372852</v>
      </c>
      <c r="U16" s="28">
        <f t="shared" si="2"/>
        <v>-9328.1657483728486</v>
      </c>
      <c r="V16" s="29">
        <f t="shared" si="3"/>
        <v>76.578560616164864</v>
      </c>
      <c r="X16" s="24"/>
      <c r="Y16" s="5"/>
    </row>
    <row r="17" spans="2:29" ht="18" customHeight="1">
      <c r="B17" s="40" t="s">
        <v>25</v>
      </c>
      <c r="C17" s="26">
        <f>SUM(C18:C24)</f>
        <v>3657.7999999999997</v>
      </c>
      <c r="D17" s="26">
        <f t="shared" ref="D17:J17" si="11">SUM(D18:D24)</f>
        <v>3543.9</v>
      </c>
      <c r="E17" s="26">
        <f t="shared" si="11"/>
        <v>5918.6000000000013</v>
      </c>
      <c r="F17" s="26">
        <f t="shared" si="11"/>
        <v>7773.2999999999993</v>
      </c>
      <c r="G17" s="26">
        <f t="shared" si="11"/>
        <v>4253.7</v>
      </c>
      <c r="H17" s="26">
        <f t="shared" si="11"/>
        <v>3746.1000000000004</v>
      </c>
      <c r="I17" s="26">
        <f t="shared" si="11"/>
        <v>3719.8</v>
      </c>
      <c r="J17" s="26">
        <f t="shared" si="11"/>
        <v>4206.5</v>
      </c>
      <c r="K17" s="30">
        <f>SUM(K18:K24)</f>
        <v>28893.4</v>
      </c>
      <c r="L17" s="27">
        <f t="shared" ref="L17:S17" si="12">SUM(L18:L24)</f>
        <v>3666.9664052209728</v>
      </c>
      <c r="M17" s="27">
        <f t="shared" si="12"/>
        <v>3762.1124136375274</v>
      </c>
      <c r="N17" s="27">
        <f t="shared" si="12"/>
        <v>5816.3545018938003</v>
      </c>
      <c r="O17" s="27">
        <f t="shared" si="12"/>
        <v>8240.5744241602915</v>
      </c>
      <c r="P17" s="27">
        <f t="shared" si="12"/>
        <v>4376.3104043187759</v>
      </c>
      <c r="Q17" s="27">
        <f t="shared" si="12"/>
        <v>3794.6580166002254</v>
      </c>
      <c r="R17" s="27">
        <f t="shared" si="12"/>
        <v>4082.5096395846404</v>
      </c>
      <c r="S17" s="27">
        <f t="shared" si="12"/>
        <v>4413.4018231524506</v>
      </c>
      <c r="T17" s="28">
        <f>SUM(T18:T24)</f>
        <v>38152.887628568678</v>
      </c>
      <c r="U17" s="28">
        <f t="shared" si="2"/>
        <v>-9259.4876285686769</v>
      </c>
      <c r="V17" s="29">
        <f t="shared" si="3"/>
        <v>75.730571906606556</v>
      </c>
      <c r="X17" s="24"/>
      <c r="Y17" s="5"/>
    </row>
    <row r="18" spans="2:29" ht="18" customHeight="1">
      <c r="B18" s="41" t="s">
        <v>26</v>
      </c>
      <c r="C18" s="34">
        <f>+[1]DGII!L18</f>
        <v>133.5</v>
      </c>
      <c r="D18" s="34">
        <f>+[1]DGII!M18</f>
        <v>511.2</v>
      </c>
      <c r="E18" s="34">
        <f>+[1]DGII!N18</f>
        <v>2130.3000000000002</v>
      </c>
      <c r="F18" s="34">
        <f>+[1]DGII!O18</f>
        <v>232.5</v>
      </c>
      <c r="G18" s="34">
        <f>+[1]DGII!P18</f>
        <v>199.3</v>
      </c>
      <c r="H18" s="34">
        <f>+[1]DGII!Q18</f>
        <v>162.6</v>
      </c>
      <c r="I18" s="34">
        <f>+[1]DGII!R18</f>
        <v>150.6</v>
      </c>
      <c r="J18" s="34">
        <f>+[1]DGII!S18</f>
        <v>328.8</v>
      </c>
      <c r="K18" s="35">
        <f t="shared" ref="K18:K25" si="13">SUM(C18:H18)</f>
        <v>3369.4</v>
      </c>
      <c r="L18" s="42">
        <v>165.74873770105796</v>
      </c>
      <c r="M18" s="42">
        <v>498.98255559307108</v>
      </c>
      <c r="N18" s="42">
        <v>2197.2885172830001</v>
      </c>
      <c r="O18" s="42">
        <v>313.40312888264629</v>
      </c>
      <c r="P18" s="42">
        <v>276.58685143604026</v>
      </c>
      <c r="Q18" s="42">
        <v>225.28226841249466</v>
      </c>
      <c r="R18" s="43">
        <v>243.83040497098608</v>
      </c>
      <c r="S18" s="43">
        <v>432.80615780536755</v>
      </c>
      <c r="T18" s="38">
        <f>SUM(L18:S18)</f>
        <v>4353.9286220846643</v>
      </c>
      <c r="U18" s="38">
        <f t="shared" si="2"/>
        <v>-984.52862208466422</v>
      </c>
      <c r="V18" s="39">
        <f t="shared" si="3"/>
        <v>77.387580102007476</v>
      </c>
      <c r="X18" s="24"/>
      <c r="Y18" s="44"/>
      <c r="AB18" s="45"/>
    </row>
    <row r="19" spans="2:29" ht="18" customHeight="1">
      <c r="B19" s="41" t="s">
        <v>27</v>
      </c>
      <c r="C19" s="34">
        <f>+[1]DGII!L19</f>
        <v>280.8</v>
      </c>
      <c r="D19" s="34">
        <f>+[1]DGII!M19</f>
        <v>144.80000000000001</v>
      </c>
      <c r="E19" s="34">
        <f>+[1]DGII!N19</f>
        <v>363.7</v>
      </c>
      <c r="F19" s="34">
        <f>+[1]DGII!O19</f>
        <v>4321.7</v>
      </c>
      <c r="G19" s="34">
        <f>+[1]DGII!P19</f>
        <v>361.2</v>
      </c>
      <c r="H19" s="34">
        <f>+[1]DGII!Q19</f>
        <v>273.5</v>
      </c>
      <c r="I19" s="34">
        <f>+[1]DGII!R19</f>
        <v>332</v>
      </c>
      <c r="J19" s="34">
        <f>+[1]DGII!S19</f>
        <v>311.7</v>
      </c>
      <c r="K19" s="35">
        <f t="shared" si="13"/>
        <v>5745.7</v>
      </c>
      <c r="L19" s="42">
        <v>413.90891208702732</v>
      </c>
      <c r="M19" s="42">
        <v>209.83771658110138</v>
      </c>
      <c r="N19" s="42">
        <v>282.76123291601652</v>
      </c>
      <c r="O19" s="42">
        <v>4743.7263781990441</v>
      </c>
      <c r="P19" s="42">
        <v>563.78830290350186</v>
      </c>
      <c r="Q19" s="42">
        <v>352.61838155095933</v>
      </c>
      <c r="R19" s="43">
        <v>505.87500993653748</v>
      </c>
      <c r="S19" s="43">
        <v>219.69148796880475</v>
      </c>
      <c r="T19" s="38">
        <f t="shared" ref="T19:T22" si="14">SUM(L19:S19)</f>
        <v>7292.2074221429921</v>
      </c>
      <c r="U19" s="38">
        <f t="shared" si="2"/>
        <v>-1546.5074221429923</v>
      </c>
      <c r="V19" s="39">
        <f t="shared" si="3"/>
        <v>78.792328130341176</v>
      </c>
      <c r="X19" s="24"/>
      <c r="Y19" s="5"/>
    </row>
    <row r="20" spans="2:29" ht="18" customHeight="1">
      <c r="B20" s="41" t="s">
        <v>28</v>
      </c>
      <c r="C20" s="34">
        <f>+[1]DGII!L20</f>
        <v>1004.4</v>
      </c>
      <c r="D20" s="34">
        <f>+[1]DGII!M20</f>
        <v>1046.7</v>
      </c>
      <c r="E20" s="34">
        <f>+[1]DGII!N20</f>
        <v>1394.8</v>
      </c>
      <c r="F20" s="34">
        <f>+[1]DGII!O20</f>
        <v>1366.7</v>
      </c>
      <c r="G20" s="34">
        <f>+[1]DGII!P20</f>
        <v>1356.7</v>
      </c>
      <c r="H20" s="34">
        <f>+[1]DGII!Q20</f>
        <v>1420.5</v>
      </c>
      <c r="I20" s="34">
        <f>+[1]DGII!R20</f>
        <v>1286.7</v>
      </c>
      <c r="J20" s="34">
        <f>+[1]DGII!S20</f>
        <v>1249.5999999999999</v>
      </c>
      <c r="K20" s="35">
        <f t="shared" si="13"/>
        <v>7589.7999999999993</v>
      </c>
      <c r="L20" s="42">
        <v>959.68216033381702</v>
      </c>
      <c r="M20" s="42">
        <v>1214.1377023867853</v>
      </c>
      <c r="N20" s="42">
        <v>1398.9650146847055</v>
      </c>
      <c r="O20" s="42">
        <v>1180.4188802335709</v>
      </c>
      <c r="P20" s="42">
        <v>1252.411938070109</v>
      </c>
      <c r="Q20" s="42">
        <v>1311.9585030822018</v>
      </c>
      <c r="R20" s="43">
        <v>1363.5501932939899</v>
      </c>
      <c r="S20" s="43">
        <v>1419.2373802229049</v>
      </c>
      <c r="T20" s="38">
        <f t="shared" si="14"/>
        <v>10100.361772308084</v>
      </c>
      <c r="U20" s="38">
        <f t="shared" si="2"/>
        <v>-2510.561772308085</v>
      </c>
      <c r="V20" s="39">
        <f t="shared" si="3"/>
        <v>75.143843073114155</v>
      </c>
      <c r="X20" s="24"/>
      <c r="Y20" s="5"/>
    </row>
    <row r="21" spans="2:29" ht="18" customHeight="1">
      <c r="B21" s="41" t="s">
        <v>29</v>
      </c>
      <c r="C21" s="34">
        <f>+[1]DGII!L21</f>
        <v>222.1</v>
      </c>
      <c r="D21" s="34">
        <f>+[1]DGII!M21</f>
        <v>216.7</v>
      </c>
      <c r="E21" s="34">
        <f>+[1]DGII!N21</f>
        <v>220.1</v>
      </c>
      <c r="F21" s="34">
        <f>+[1]DGII!O21</f>
        <v>205</v>
      </c>
      <c r="G21" s="34">
        <f>+[1]DGII!P21</f>
        <v>213.7</v>
      </c>
      <c r="H21" s="34">
        <f>+[1]DGII!Q21</f>
        <v>201.8</v>
      </c>
      <c r="I21" s="34">
        <f>+[1]DGII!R21</f>
        <v>232.9</v>
      </c>
      <c r="J21" s="34">
        <f>+[1]DGII!S21</f>
        <v>216.1</v>
      </c>
      <c r="K21" s="35">
        <f t="shared" si="13"/>
        <v>1279.3999999999999</v>
      </c>
      <c r="L21" s="42">
        <v>232.95864699279463</v>
      </c>
      <c r="M21" s="42">
        <v>221.46324575342652</v>
      </c>
      <c r="N21" s="42">
        <v>223.78962085365706</v>
      </c>
      <c r="O21" s="42">
        <v>217.07820286847257</v>
      </c>
      <c r="P21" s="42">
        <v>221.19404108442006</v>
      </c>
      <c r="Q21" s="42">
        <v>205.32786701857299</v>
      </c>
      <c r="R21" s="43">
        <v>227.40671706802883</v>
      </c>
      <c r="S21" s="43">
        <v>214.45303929611438</v>
      </c>
      <c r="T21" s="38">
        <f t="shared" si="14"/>
        <v>1763.6713809354872</v>
      </c>
      <c r="U21" s="38">
        <f t="shared" si="2"/>
        <v>-484.27138093548729</v>
      </c>
      <c r="V21" s="39">
        <f t="shared" si="3"/>
        <v>72.541858638165351</v>
      </c>
      <c r="X21" s="24"/>
      <c r="Y21" s="5"/>
      <c r="AC21" s="5"/>
    </row>
    <row r="22" spans="2:29" ht="18" customHeight="1">
      <c r="B22" s="41" t="s">
        <v>30</v>
      </c>
      <c r="C22" s="34">
        <f>+[1]DGII!L22</f>
        <v>97.5</v>
      </c>
      <c r="D22" s="34">
        <f>+[1]DGII!M22</f>
        <v>99.5</v>
      </c>
      <c r="E22" s="34">
        <f>+[1]DGII!N22</f>
        <v>91.1</v>
      </c>
      <c r="F22" s="34">
        <f>+[1]DGII!O22</f>
        <v>120.1</v>
      </c>
      <c r="G22" s="34">
        <f>+[1]DGII!P22</f>
        <v>93.9</v>
      </c>
      <c r="H22" s="34">
        <f>+[1]DGII!Q22</f>
        <v>111.4</v>
      </c>
      <c r="I22" s="34">
        <f>+[1]DGII!R22</f>
        <v>80.7</v>
      </c>
      <c r="J22" s="34">
        <f>+[1]DGII!S22</f>
        <v>91</v>
      </c>
      <c r="K22" s="35">
        <f t="shared" si="13"/>
        <v>613.5</v>
      </c>
      <c r="L22" s="42">
        <v>86.867622334323087</v>
      </c>
      <c r="M22" s="42">
        <v>100.36200972718231</v>
      </c>
      <c r="N22" s="42">
        <v>137.13839562587231</v>
      </c>
      <c r="O22" s="42">
        <v>106.82705775132018</v>
      </c>
      <c r="P22" s="42">
        <v>115.62158228740492</v>
      </c>
      <c r="Q22" s="42">
        <v>131.39546190355904</v>
      </c>
      <c r="R22" s="43">
        <v>131.82206087067712</v>
      </c>
      <c r="S22" s="43">
        <v>125.05345321635359</v>
      </c>
      <c r="T22" s="38">
        <f t="shared" si="14"/>
        <v>935.08764371669258</v>
      </c>
      <c r="U22" s="38">
        <f t="shared" si="2"/>
        <v>-321.58764371669258</v>
      </c>
      <c r="V22" s="39">
        <f t="shared" si="3"/>
        <v>65.608823314306846</v>
      </c>
      <c r="X22" s="24"/>
      <c r="AC22" s="5"/>
    </row>
    <row r="23" spans="2:29" ht="18" customHeight="1">
      <c r="B23" s="46" t="s">
        <v>31</v>
      </c>
      <c r="C23" s="34">
        <f>+[1]DGII!L23</f>
        <v>1792.6</v>
      </c>
      <c r="D23" s="34">
        <f>+[1]DGII!M23</f>
        <v>1470.6</v>
      </c>
      <c r="E23" s="34">
        <f>+[1]DGII!N23</f>
        <v>1504</v>
      </c>
      <c r="F23" s="34">
        <f>+[1]DGII!O23</f>
        <v>1449.4</v>
      </c>
      <c r="G23" s="34">
        <f>+[1]DGII!P23</f>
        <v>1903.7</v>
      </c>
      <c r="H23" s="34">
        <f>+[1]DGII!Q23</f>
        <v>1471</v>
      </c>
      <c r="I23" s="34">
        <f>+[1]DGII!R23</f>
        <v>1550.9</v>
      </c>
      <c r="J23" s="34">
        <f>+[1]DGII!S23</f>
        <v>1948.5</v>
      </c>
      <c r="K23" s="35">
        <f t="shared" si="13"/>
        <v>9591.2999999999993</v>
      </c>
      <c r="L23" s="42">
        <v>1744.7541528431823</v>
      </c>
      <c r="M23" s="42">
        <v>1403.8819588326505</v>
      </c>
      <c r="N23" s="42">
        <v>1414.9663139889617</v>
      </c>
      <c r="O23" s="42">
        <v>1524.878157553966</v>
      </c>
      <c r="P23" s="42">
        <v>1826.7597518525583</v>
      </c>
      <c r="Q23" s="42">
        <v>1456.877547224346</v>
      </c>
      <c r="R23" s="43">
        <v>1450.4478468176974</v>
      </c>
      <c r="S23" s="43">
        <v>1820.7838826908576</v>
      </c>
      <c r="T23" s="38">
        <f>SUM(L23:S23)</f>
        <v>12643.349611804219</v>
      </c>
      <c r="U23" s="38">
        <f t="shared" si="2"/>
        <v>-3052.0496118042192</v>
      </c>
      <c r="V23" s="39">
        <f t="shared" si="3"/>
        <v>75.860434888593659</v>
      </c>
      <c r="X23" s="24"/>
      <c r="AC23" s="5"/>
    </row>
    <row r="24" spans="2:29" ht="18" customHeight="1">
      <c r="B24" s="46" t="s">
        <v>32</v>
      </c>
      <c r="C24" s="34">
        <f>+[1]DGII!L24</f>
        <v>126.9</v>
      </c>
      <c r="D24" s="34">
        <f>+[1]DGII!M24</f>
        <v>54.4</v>
      </c>
      <c r="E24" s="34">
        <f>+[1]DGII!N24</f>
        <v>214.6</v>
      </c>
      <c r="F24" s="34">
        <f>+[1]DGII!O24</f>
        <v>77.900000000000006</v>
      </c>
      <c r="G24" s="34">
        <f>+[1]DGII!P24</f>
        <v>125.2</v>
      </c>
      <c r="H24" s="34">
        <f>+[1]DGII!Q24</f>
        <v>105.3</v>
      </c>
      <c r="I24" s="34">
        <f>+[1]DGII!R24</f>
        <v>86</v>
      </c>
      <c r="J24" s="34">
        <f>+[1]DGII!S24</f>
        <v>60.8</v>
      </c>
      <c r="K24" s="35">
        <f t="shared" si="13"/>
        <v>704.3</v>
      </c>
      <c r="L24" s="34">
        <v>63.046172928770346</v>
      </c>
      <c r="M24" s="34">
        <v>113.44722476331044</v>
      </c>
      <c r="N24" s="34">
        <v>161.44540654158791</v>
      </c>
      <c r="O24" s="34">
        <v>154.242618671271</v>
      </c>
      <c r="P24" s="34">
        <v>119.94793668474111</v>
      </c>
      <c r="Q24" s="34">
        <v>111.19798740809173</v>
      </c>
      <c r="R24" s="35">
        <v>159.57740662672416</v>
      </c>
      <c r="S24" s="35">
        <v>181.37642195204776</v>
      </c>
      <c r="T24" s="38">
        <f>SUM(L24:S24)</f>
        <v>1064.2811755765445</v>
      </c>
      <c r="U24" s="38">
        <f t="shared" si="2"/>
        <v>-359.9811755765445</v>
      </c>
      <c r="V24" s="39">
        <f t="shared" si="3"/>
        <v>66.176121138144268</v>
      </c>
      <c r="X24" s="24"/>
      <c r="AC24" s="45"/>
    </row>
    <row r="25" spans="2:29" ht="18" customHeight="1">
      <c r="B25" s="40" t="s">
        <v>33</v>
      </c>
      <c r="C25" s="26">
        <f>+[1]DGII!L25</f>
        <v>195.9</v>
      </c>
      <c r="D25" s="26">
        <f>+[1]DGII!M25</f>
        <v>226.3</v>
      </c>
      <c r="E25" s="26">
        <f>+[1]DGII!N25</f>
        <v>333.6</v>
      </c>
      <c r="F25" s="26">
        <f>+[1]DGII!O25</f>
        <v>251.8</v>
      </c>
      <c r="G25" s="26">
        <f>+[1]DGII!P25</f>
        <v>300.89999999999998</v>
      </c>
      <c r="H25" s="26">
        <f>+[1]DGII!Q25</f>
        <v>297.39999999999998</v>
      </c>
      <c r="I25" s="26">
        <f>+[1]DGII!R25</f>
        <v>259.5</v>
      </c>
      <c r="J25" s="26">
        <f>+[1]DGII!S25</f>
        <v>312.5</v>
      </c>
      <c r="K25" s="30">
        <f t="shared" si="13"/>
        <v>1605.9</v>
      </c>
      <c r="L25" s="31">
        <v>150.7461538442804</v>
      </c>
      <c r="M25" s="31">
        <v>183.0537715027219</v>
      </c>
      <c r="N25" s="31">
        <v>237.99839457126902</v>
      </c>
      <c r="O25" s="31">
        <v>191.81474316600108</v>
      </c>
      <c r="P25" s="31">
        <v>235.70133458477201</v>
      </c>
      <c r="Q25" s="31">
        <v>223.64250283608322</v>
      </c>
      <c r="R25" s="47">
        <v>236.13402365202316</v>
      </c>
      <c r="S25" s="47">
        <v>215.48719564702273</v>
      </c>
      <c r="T25" s="28">
        <f>SUM(L25:S25)</f>
        <v>1674.5781198041734</v>
      </c>
      <c r="U25" s="28">
        <f t="shared" si="2"/>
        <v>-68.678119804173321</v>
      </c>
      <c r="V25" s="29">
        <f t="shared" si="3"/>
        <v>95.898780773977592</v>
      </c>
      <c r="X25" s="24"/>
    </row>
    <row r="26" spans="2:29" ht="18" customHeight="1">
      <c r="B26" s="25" t="s">
        <v>34</v>
      </c>
      <c r="C26" s="26">
        <f>+C27+C29+C38+C43</f>
        <v>39028.5</v>
      </c>
      <c r="D26" s="26">
        <f t="shared" ref="D26:J26" si="15">+D27+D29+D38+D43</f>
        <v>31479.399999999998</v>
      </c>
      <c r="E26" s="26">
        <f t="shared" si="15"/>
        <v>30100.100000000002</v>
      </c>
      <c r="F26" s="26">
        <f t="shared" si="15"/>
        <v>32559.100000000002</v>
      </c>
      <c r="G26" s="26">
        <f t="shared" si="15"/>
        <v>31922.300000000003</v>
      </c>
      <c r="H26" s="26">
        <f t="shared" si="15"/>
        <v>31217.3</v>
      </c>
      <c r="I26" s="26">
        <f t="shared" si="15"/>
        <v>33474.400000000001</v>
      </c>
      <c r="J26" s="26">
        <f t="shared" si="15"/>
        <v>31528.2</v>
      </c>
      <c r="K26" s="30">
        <f>+K27+K29+K38+K43</f>
        <v>196306.69999999998</v>
      </c>
      <c r="L26" s="27">
        <f t="shared" ref="L26:Q26" si="16">+L27+L29+L38+L43</f>
        <v>41631.754030534139</v>
      </c>
      <c r="M26" s="27">
        <f t="shared" si="16"/>
        <v>32339.01565488915</v>
      </c>
      <c r="N26" s="27">
        <f t="shared" si="16"/>
        <v>32250.554191594503</v>
      </c>
      <c r="O26" s="27">
        <f t="shared" si="16"/>
        <v>35046.540824303353</v>
      </c>
      <c r="P26" s="27">
        <f t="shared" si="16"/>
        <v>35546.462305485751</v>
      </c>
      <c r="Q26" s="27">
        <f t="shared" si="16"/>
        <v>33426.518316790585</v>
      </c>
      <c r="R26" s="27">
        <f>+R27+R29+R38+R43</f>
        <v>35631.927711925382</v>
      </c>
      <c r="S26" s="27">
        <f>+S27+S29+S38+S43</f>
        <v>34112.789795927165</v>
      </c>
      <c r="T26" s="28">
        <f>+T27+T29+T38+T43</f>
        <v>279985.56283144996</v>
      </c>
      <c r="U26" s="28">
        <f t="shared" si="2"/>
        <v>-83678.86283144998</v>
      </c>
      <c r="V26" s="29">
        <f t="shared" si="3"/>
        <v>70.113150840629487</v>
      </c>
      <c r="X26" s="24"/>
    </row>
    <row r="27" spans="2:29" ht="18" customHeight="1">
      <c r="B27" s="40" t="s">
        <v>35</v>
      </c>
      <c r="C27" s="26">
        <f t="shared" ref="C27:S27" si="17">+C28</f>
        <v>21901.9</v>
      </c>
      <c r="D27" s="26">
        <f t="shared" si="17"/>
        <v>17624.8</v>
      </c>
      <c r="E27" s="26">
        <f t="shared" si="17"/>
        <v>16953.7</v>
      </c>
      <c r="F27" s="26">
        <f t="shared" si="17"/>
        <v>18555.400000000001</v>
      </c>
      <c r="G27" s="26">
        <f t="shared" si="17"/>
        <v>16861.400000000001</v>
      </c>
      <c r="H27" s="26">
        <f t="shared" si="17"/>
        <v>17399.099999999999</v>
      </c>
      <c r="I27" s="26">
        <f t="shared" si="17"/>
        <v>17189.3</v>
      </c>
      <c r="J27" s="26">
        <f t="shared" si="17"/>
        <v>18612.3</v>
      </c>
      <c r="K27" s="30">
        <f>+K28</f>
        <v>109296.29999999999</v>
      </c>
      <c r="L27" s="27">
        <f t="shared" si="17"/>
        <v>22919.393513689367</v>
      </c>
      <c r="M27" s="27">
        <f t="shared" si="17"/>
        <v>17655.079454018323</v>
      </c>
      <c r="N27" s="27">
        <f t="shared" si="17"/>
        <v>17966.806443611407</v>
      </c>
      <c r="O27" s="27">
        <f t="shared" si="17"/>
        <v>20214.852416022852</v>
      </c>
      <c r="P27" s="27">
        <f t="shared" si="17"/>
        <v>18892.114930600244</v>
      </c>
      <c r="Q27" s="27">
        <f t="shared" si="17"/>
        <v>19117.172941379467</v>
      </c>
      <c r="R27" s="27">
        <f t="shared" si="17"/>
        <v>19328.179213034833</v>
      </c>
      <c r="S27" s="27">
        <f t="shared" si="17"/>
        <v>19250.681208802052</v>
      </c>
      <c r="T27" s="28">
        <f>+T28</f>
        <v>155344.28012115852</v>
      </c>
      <c r="U27" s="28">
        <f t="shared" si="2"/>
        <v>-46047.980121158529</v>
      </c>
      <c r="V27" s="29">
        <f t="shared" si="3"/>
        <v>70.357466599192406</v>
      </c>
      <c r="X27" s="24"/>
    </row>
    <row r="28" spans="2:29" ht="18" customHeight="1">
      <c r="B28" s="48" t="s">
        <v>36</v>
      </c>
      <c r="C28" s="34">
        <f>+[1]DGII!L28</f>
        <v>21901.9</v>
      </c>
      <c r="D28" s="34">
        <f>+[1]DGII!M28</f>
        <v>17624.8</v>
      </c>
      <c r="E28" s="34">
        <f>+[1]DGII!N28</f>
        <v>16953.7</v>
      </c>
      <c r="F28" s="34">
        <f>+[1]DGII!O28</f>
        <v>18555.400000000001</v>
      </c>
      <c r="G28" s="34">
        <f>+[1]DGII!P28</f>
        <v>16861.400000000001</v>
      </c>
      <c r="H28" s="34">
        <f>+[1]DGII!Q28</f>
        <v>17399.099999999999</v>
      </c>
      <c r="I28" s="34">
        <f>+[1]DGII!R28</f>
        <v>17189.3</v>
      </c>
      <c r="J28" s="34">
        <f>+[1]DGII!S28</f>
        <v>18612.3</v>
      </c>
      <c r="K28" s="35">
        <f>SUM(C28:H28)</f>
        <v>109296.29999999999</v>
      </c>
      <c r="L28" s="42">
        <v>22919.393513689367</v>
      </c>
      <c r="M28" s="42">
        <v>17655.079454018323</v>
      </c>
      <c r="N28" s="42">
        <v>17966.806443611407</v>
      </c>
      <c r="O28" s="42">
        <v>20214.852416022852</v>
      </c>
      <c r="P28" s="42">
        <v>18892.114930600244</v>
      </c>
      <c r="Q28" s="42">
        <v>19117.172941379467</v>
      </c>
      <c r="R28" s="43">
        <v>19328.179213034833</v>
      </c>
      <c r="S28" s="43">
        <v>19250.681208802052</v>
      </c>
      <c r="T28" s="38">
        <f>SUM(L28:S28)</f>
        <v>155344.28012115852</v>
      </c>
      <c r="U28" s="38">
        <f t="shared" si="2"/>
        <v>-46047.980121158529</v>
      </c>
      <c r="V28" s="39">
        <f t="shared" si="3"/>
        <v>70.357466599192406</v>
      </c>
      <c r="X28" s="24"/>
      <c r="AC28" s="45"/>
    </row>
    <row r="29" spans="2:29" ht="18" customHeight="1">
      <c r="B29" s="49" t="s">
        <v>37</v>
      </c>
      <c r="C29" s="26">
        <f>SUM(C30:C37)</f>
        <v>13760.699999999999</v>
      </c>
      <c r="D29" s="26">
        <f t="shared" ref="D29:J29" si="18">SUM(D30:D37)</f>
        <v>10868.3</v>
      </c>
      <c r="E29" s="26">
        <f t="shared" si="18"/>
        <v>10847.2</v>
      </c>
      <c r="F29" s="26">
        <f t="shared" si="18"/>
        <v>11924.2</v>
      </c>
      <c r="G29" s="26">
        <f t="shared" si="18"/>
        <v>12746.499999999998</v>
      </c>
      <c r="H29" s="26">
        <f t="shared" si="18"/>
        <v>11542.599999999999</v>
      </c>
      <c r="I29" s="26">
        <f t="shared" si="18"/>
        <v>13846</v>
      </c>
      <c r="J29" s="26">
        <f t="shared" si="18"/>
        <v>10673.1</v>
      </c>
      <c r="K29" s="30">
        <f>SUM(K30:K37)</f>
        <v>71689.500000000015</v>
      </c>
      <c r="L29" s="27">
        <f t="shared" ref="L29:S29" si="19">SUM(L30:L37)</f>
        <v>15474.731525668991</v>
      </c>
      <c r="M29" s="27">
        <f t="shared" si="19"/>
        <v>11578.629101923989</v>
      </c>
      <c r="N29" s="27">
        <f t="shared" si="19"/>
        <v>11636.540012879403</v>
      </c>
      <c r="O29" s="27">
        <f t="shared" si="19"/>
        <v>12626.325534349988</v>
      </c>
      <c r="P29" s="27">
        <f t="shared" si="19"/>
        <v>14185.045698926591</v>
      </c>
      <c r="Q29" s="27">
        <f t="shared" si="19"/>
        <v>11990.212379940791</v>
      </c>
      <c r="R29" s="27">
        <f t="shared" si="19"/>
        <v>13880.529368475107</v>
      </c>
      <c r="S29" s="27">
        <f t="shared" si="19"/>
        <v>12546.287812305805</v>
      </c>
      <c r="T29" s="28">
        <f>SUM(T30:T37)</f>
        <v>103918.30143447066</v>
      </c>
      <c r="U29" s="28">
        <f t="shared" si="2"/>
        <v>-32228.801434470646</v>
      </c>
      <c r="V29" s="29">
        <f t="shared" si="3"/>
        <v>68.986404714482703</v>
      </c>
      <c r="X29" s="24"/>
    </row>
    <row r="30" spans="2:29" ht="18" customHeight="1">
      <c r="B30" s="48" t="s">
        <v>38</v>
      </c>
      <c r="C30" s="34">
        <f>+[1]DGII!L30</f>
        <v>5006.6000000000004</v>
      </c>
      <c r="D30" s="34">
        <f>+[1]DGII!M30</f>
        <v>4257.3</v>
      </c>
      <c r="E30" s="34">
        <f>+[1]DGII!N30</f>
        <v>4350.6000000000004</v>
      </c>
      <c r="F30" s="34">
        <f>+[1]DGII!O30</f>
        <v>4448.3999999999996</v>
      </c>
      <c r="G30" s="34">
        <f>+[1]DGII!P30</f>
        <v>4942.8999999999996</v>
      </c>
      <c r="H30" s="34">
        <f>+[1]DGII!Q30</f>
        <v>4275.3999999999996</v>
      </c>
      <c r="I30" s="34">
        <f>+[1]DGII!R30</f>
        <v>5500</v>
      </c>
      <c r="J30" s="34">
        <f>+[1]DGII!S30</f>
        <v>3400</v>
      </c>
      <c r="K30" s="35">
        <f t="shared" ref="K30:K37" si="20">SUM(C30:H30)</f>
        <v>27281.200000000004</v>
      </c>
      <c r="L30" s="42">
        <v>5616.9149095760813</v>
      </c>
      <c r="M30" s="42">
        <v>4521.6677396642144</v>
      </c>
      <c r="N30" s="42">
        <v>4505.6106199388378</v>
      </c>
      <c r="O30" s="42">
        <v>4445.8727383407713</v>
      </c>
      <c r="P30" s="42">
        <v>5563.5019882612814</v>
      </c>
      <c r="Q30" s="42">
        <v>4530.1669161714808</v>
      </c>
      <c r="R30" s="43">
        <v>5456.4808212646485</v>
      </c>
      <c r="S30" s="43">
        <v>4465.3638534183319</v>
      </c>
      <c r="T30" s="38">
        <f>SUM(L30:S30)</f>
        <v>39105.579586635649</v>
      </c>
      <c r="U30" s="38">
        <f t="shared" si="2"/>
        <v>-11824.379586635645</v>
      </c>
      <c r="V30" s="39">
        <f t="shared" si="3"/>
        <v>69.762934825094291</v>
      </c>
      <c r="X30" s="24"/>
    </row>
    <row r="31" spans="2:29" ht="18" customHeight="1">
      <c r="B31" s="48" t="s">
        <v>39</v>
      </c>
      <c r="C31" s="34">
        <f>+[1]DGII!L31</f>
        <v>2957.2</v>
      </c>
      <c r="D31" s="34">
        <f>+[1]DGII!M31</f>
        <v>2520.6</v>
      </c>
      <c r="E31" s="34">
        <f>+[1]DGII!N31</f>
        <v>2544.4</v>
      </c>
      <c r="F31" s="34">
        <f>+[1]DGII!O31</f>
        <v>2598.6</v>
      </c>
      <c r="G31" s="34">
        <f>+[1]DGII!P31</f>
        <v>2876.1</v>
      </c>
      <c r="H31" s="34">
        <f>+[1]DGII!Q31</f>
        <v>2478.1999999999998</v>
      </c>
      <c r="I31" s="34">
        <f>+[1]DGII!R31</f>
        <v>3372.1</v>
      </c>
      <c r="J31" s="34">
        <f>+[1]DGII!S31</f>
        <v>2375.1</v>
      </c>
      <c r="K31" s="35">
        <f t="shared" si="20"/>
        <v>15975.099999999999</v>
      </c>
      <c r="L31" s="42">
        <v>3486.7534685338687</v>
      </c>
      <c r="M31" s="42">
        <v>2820.4752655431735</v>
      </c>
      <c r="N31" s="42">
        <v>2744.3586240406621</v>
      </c>
      <c r="O31" s="42">
        <v>2758.9039253879164</v>
      </c>
      <c r="P31" s="42">
        <v>3419.6377470367397</v>
      </c>
      <c r="Q31" s="42">
        <v>2722.7634073242816</v>
      </c>
      <c r="R31" s="43">
        <v>3403.955513792193</v>
      </c>
      <c r="S31" s="43">
        <v>2831.3886927258486</v>
      </c>
      <c r="T31" s="38">
        <f t="shared" ref="T31:T36" si="21">SUM(L31:S31)</f>
        <v>24188.236644384684</v>
      </c>
      <c r="U31" s="38">
        <f t="shared" si="2"/>
        <v>-8213.1366443846855</v>
      </c>
      <c r="V31" s="39">
        <f t="shared" si="3"/>
        <v>66.044913628330278</v>
      </c>
      <c r="X31" s="24"/>
    </row>
    <row r="32" spans="2:29" ht="18" customHeight="1">
      <c r="B32" s="48" t="s">
        <v>40</v>
      </c>
      <c r="C32" s="34">
        <f>+[1]DGII!L32</f>
        <v>1194.8</v>
      </c>
      <c r="D32" s="34">
        <f>+[1]DGII!M32</f>
        <v>506.2</v>
      </c>
      <c r="E32" s="34">
        <f>+[1]DGII!N32</f>
        <v>573.29999999999995</v>
      </c>
      <c r="F32" s="34">
        <f>+[1]DGII!O32</f>
        <v>809.6</v>
      </c>
      <c r="G32" s="34">
        <f>+[1]DGII!P32</f>
        <v>701.4</v>
      </c>
      <c r="H32" s="34">
        <f>+[1]DGII!Q32</f>
        <v>787.5</v>
      </c>
      <c r="I32" s="34">
        <f>+[1]DGII!R32</f>
        <v>833.6</v>
      </c>
      <c r="J32" s="34">
        <f>+[1]DGII!S32</f>
        <v>601</v>
      </c>
      <c r="K32" s="35">
        <f t="shared" si="20"/>
        <v>4572.8</v>
      </c>
      <c r="L32" s="42">
        <v>1540.8669833030754</v>
      </c>
      <c r="M32" s="42">
        <v>733.64189546587431</v>
      </c>
      <c r="N32" s="42">
        <v>701.12179177971655</v>
      </c>
      <c r="O32" s="42">
        <v>1054.1301556099399</v>
      </c>
      <c r="P32" s="42">
        <v>930.55788878632654</v>
      </c>
      <c r="Q32" s="42">
        <v>592.27252619064643</v>
      </c>
      <c r="R32" s="43">
        <v>705.47350759994924</v>
      </c>
      <c r="S32" s="43">
        <v>756.28563270186805</v>
      </c>
      <c r="T32" s="38">
        <f t="shared" si="21"/>
        <v>7014.3503814373971</v>
      </c>
      <c r="U32" s="38">
        <f t="shared" si="2"/>
        <v>-2441.5503814373969</v>
      </c>
      <c r="V32" s="39">
        <f t="shared" si="3"/>
        <v>65.192066995987901</v>
      </c>
      <c r="X32" s="24"/>
    </row>
    <row r="33" spans="1:24" ht="18" customHeight="1">
      <c r="B33" s="48" t="s">
        <v>41</v>
      </c>
      <c r="C33" s="34">
        <f>+[1]DGII!L33</f>
        <v>2517.1999999999998</v>
      </c>
      <c r="D33" s="34">
        <f>+[1]DGII!M33</f>
        <v>1589.5</v>
      </c>
      <c r="E33" s="34">
        <f>+[1]DGII!N33</f>
        <v>1416.7</v>
      </c>
      <c r="F33" s="34">
        <f>+[1]DGII!O33</f>
        <v>1785.4</v>
      </c>
      <c r="G33" s="34">
        <f>+[1]DGII!P33</f>
        <v>1839.9</v>
      </c>
      <c r="H33" s="34">
        <f>+[1]DGII!Q33</f>
        <v>1882.7</v>
      </c>
      <c r="I33" s="34">
        <f>+[1]DGII!R33</f>
        <v>1906</v>
      </c>
      <c r="J33" s="34">
        <f>+[1]DGII!S33</f>
        <v>2021.6</v>
      </c>
      <c r="K33" s="35">
        <f t="shared" si="20"/>
        <v>11031.4</v>
      </c>
      <c r="L33" s="42">
        <v>2630.9817422882211</v>
      </c>
      <c r="M33" s="42">
        <v>1724.5497149159878</v>
      </c>
      <c r="N33" s="42">
        <v>1720.0636688325694</v>
      </c>
      <c r="O33" s="42">
        <v>2107.7617559456075</v>
      </c>
      <c r="P33" s="42">
        <v>1899.3948347572104</v>
      </c>
      <c r="Q33" s="42">
        <v>1997.5539856696546</v>
      </c>
      <c r="R33" s="43">
        <v>2077.5598489298281</v>
      </c>
      <c r="S33" s="43">
        <v>2067.5907766266546</v>
      </c>
      <c r="T33" s="38">
        <f t="shared" si="21"/>
        <v>16225.456327965734</v>
      </c>
      <c r="U33" s="38">
        <f t="shared" si="2"/>
        <v>-5194.0563279657345</v>
      </c>
      <c r="V33" s="39">
        <f t="shared" si="3"/>
        <v>67.988226506681315</v>
      </c>
      <c r="X33" s="24"/>
    </row>
    <row r="34" spans="1:24" ht="18" customHeight="1">
      <c r="B34" s="48" t="s">
        <v>42</v>
      </c>
      <c r="C34" s="34">
        <f>+[1]DGII!L34</f>
        <v>44.9</v>
      </c>
      <c r="D34" s="34">
        <f>+[1]DGII!M34</f>
        <v>27.7</v>
      </c>
      <c r="E34" s="34">
        <f>+[1]DGII!N34</f>
        <v>30.6</v>
      </c>
      <c r="F34" s="34">
        <f>+[1]DGII!O34</f>
        <v>63.6</v>
      </c>
      <c r="G34" s="34">
        <f>+[1]DGII!P34</f>
        <v>20.9</v>
      </c>
      <c r="H34" s="34">
        <f>+[1]DGII!Q34</f>
        <v>34.9</v>
      </c>
      <c r="I34" s="34">
        <f>+[1]DGII!R34</f>
        <v>32.299999999999997</v>
      </c>
      <c r="J34" s="34">
        <f>+[1]DGII!S34</f>
        <v>30.4</v>
      </c>
      <c r="K34" s="35">
        <f t="shared" si="20"/>
        <v>222.6</v>
      </c>
      <c r="L34" s="42">
        <v>54.823140595342416</v>
      </c>
      <c r="M34" s="42">
        <v>47.225197756688793</v>
      </c>
      <c r="N34" s="42">
        <v>39.938114451669982</v>
      </c>
      <c r="O34" s="42">
        <v>54.423299126399954</v>
      </c>
      <c r="P34" s="42">
        <v>47.109795804151929</v>
      </c>
      <c r="Q34" s="42">
        <v>47.196496123270308</v>
      </c>
      <c r="R34" s="43">
        <v>47.294047829259846</v>
      </c>
      <c r="S34" s="43">
        <v>44.076301424249081</v>
      </c>
      <c r="T34" s="38">
        <f t="shared" si="21"/>
        <v>382.08639311103235</v>
      </c>
      <c r="U34" s="38">
        <f t="shared" si="2"/>
        <v>-159.48639311103236</v>
      </c>
      <c r="V34" s="39">
        <f t="shared" si="3"/>
        <v>58.25907543776718</v>
      </c>
      <c r="X34" s="24"/>
    </row>
    <row r="35" spans="1:24" ht="18" customHeight="1">
      <c r="B35" s="48" t="s">
        <v>43</v>
      </c>
      <c r="C35" s="34">
        <f>+[1]DGII!L35</f>
        <v>826.3</v>
      </c>
      <c r="D35" s="34">
        <f>+[1]DGII!M35</f>
        <v>817.4</v>
      </c>
      <c r="E35" s="34">
        <f>+[1]DGII!N35</f>
        <v>795.2</v>
      </c>
      <c r="F35" s="34">
        <f>+[1]DGII!O35</f>
        <v>810.5</v>
      </c>
      <c r="G35" s="34">
        <f>+[1]DGII!P35</f>
        <v>805.3</v>
      </c>
      <c r="H35" s="34">
        <f>+[1]DGII!Q35</f>
        <v>819.1</v>
      </c>
      <c r="I35" s="34">
        <f>+[1]DGII!R35</f>
        <v>816.7</v>
      </c>
      <c r="J35" s="34">
        <f>+[1]DGII!S35</f>
        <v>805.1</v>
      </c>
      <c r="K35" s="35">
        <f t="shared" si="20"/>
        <v>4873.8</v>
      </c>
      <c r="L35" s="36">
        <v>851.66762077751059</v>
      </c>
      <c r="M35" s="36">
        <v>827.63371577124815</v>
      </c>
      <c r="N35" s="36">
        <v>823.17555468049284</v>
      </c>
      <c r="O35" s="36">
        <v>843.44329593912391</v>
      </c>
      <c r="P35" s="36">
        <v>833.37091953366507</v>
      </c>
      <c r="Q35" s="36">
        <v>853.74787402208733</v>
      </c>
      <c r="R35" s="37">
        <v>843.56439211821214</v>
      </c>
      <c r="S35" s="37">
        <v>851.84979446897376</v>
      </c>
      <c r="T35" s="38">
        <f t="shared" si="21"/>
        <v>6728.4531673113133</v>
      </c>
      <c r="U35" s="38">
        <f t="shared" si="2"/>
        <v>-1854.6531673113132</v>
      </c>
      <c r="V35" s="39">
        <f t="shared" si="3"/>
        <v>72.435668032561608</v>
      </c>
      <c r="X35" s="24"/>
    </row>
    <row r="36" spans="1:24" ht="18" customHeight="1">
      <c r="B36" s="48" t="s">
        <v>44</v>
      </c>
      <c r="C36" s="34">
        <f>+[1]DGII!L36</f>
        <v>1205.7</v>
      </c>
      <c r="D36" s="34">
        <f>+[1]DGII!M36</f>
        <v>1144.0999999999999</v>
      </c>
      <c r="E36" s="34">
        <f>+[1]DGII!N36</f>
        <v>1132.9000000000001</v>
      </c>
      <c r="F36" s="34">
        <f>+[1]DGII!O36</f>
        <v>1408.1</v>
      </c>
      <c r="G36" s="34">
        <f>+[1]DGII!P36</f>
        <v>1550.6</v>
      </c>
      <c r="H36" s="34">
        <f>+[1]DGII!Q36</f>
        <v>1261.4000000000001</v>
      </c>
      <c r="I36" s="34">
        <f>+[1]DGII!R36</f>
        <v>1381.9</v>
      </c>
      <c r="J36" s="34">
        <f>+[1]DGII!S36</f>
        <v>1439.9</v>
      </c>
      <c r="K36" s="35">
        <f t="shared" si="20"/>
        <v>7702.7999999999993</v>
      </c>
      <c r="L36" s="36">
        <v>1288.5775960496126</v>
      </c>
      <c r="M36" s="36">
        <v>899.41061063225936</v>
      </c>
      <c r="N36" s="36">
        <v>1098.2851074064044</v>
      </c>
      <c r="O36" s="36">
        <v>1357.6285097517648</v>
      </c>
      <c r="P36" s="36">
        <v>1487.3860387863754</v>
      </c>
      <c r="Q36" s="36">
        <v>1242.5867826793547</v>
      </c>
      <c r="R36" s="37">
        <v>1342.3267563491734</v>
      </c>
      <c r="S36" s="37">
        <v>1525.7754499809616</v>
      </c>
      <c r="T36" s="38">
        <f t="shared" si="21"/>
        <v>10241.976851635905</v>
      </c>
      <c r="U36" s="38">
        <f t="shared" si="2"/>
        <v>-2539.1768516359061</v>
      </c>
      <c r="V36" s="39">
        <f t="shared" si="3"/>
        <v>75.208137174901594</v>
      </c>
      <c r="X36" s="24"/>
    </row>
    <row r="37" spans="1:24" ht="18" customHeight="1">
      <c r="B37" s="48" t="s">
        <v>32</v>
      </c>
      <c r="C37" s="34">
        <f>+[1]DGII!L37</f>
        <v>8</v>
      </c>
      <c r="D37" s="34">
        <f>+[1]DGII!M37</f>
        <v>5.5</v>
      </c>
      <c r="E37" s="34">
        <f>+[1]DGII!N37</f>
        <v>3.5</v>
      </c>
      <c r="F37" s="34">
        <f>+[1]DGII!O37</f>
        <v>0</v>
      </c>
      <c r="G37" s="34">
        <f>+[1]DGII!P37</f>
        <v>9.4</v>
      </c>
      <c r="H37" s="34">
        <f>+[1]DGII!Q37</f>
        <v>3.4</v>
      </c>
      <c r="I37" s="34">
        <f>+[1]DGII!R37</f>
        <v>3.4</v>
      </c>
      <c r="J37" s="34">
        <f>+[1]DGII!S37</f>
        <v>0</v>
      </c>
      <c r="K37" s="35">
        <f t="shared" si="20"/>
        <v>29.799999999999997</v>
      </c>
      <c r="L37" s="34">
        <v>4.1460645452788434</v>
      </c>
      <c r="M37" s="34">
        <v>4.0249621745423401</v>
      </c>
      <c r="N37" s="34">
        <v>3.986531749049341</v>
      </c>
      <c r="O37" s="34">
        <v>4.1618542484655654</v>
      </c>
      <c r="P37" s="34">
        <v>4.0864859608401112</v>
      </c>
      <c r="Q37" s="34">
        <v>3.9243917600153897</v>
      </c>
      <c r="R37" s="35">
        <v>3.8744805918414471</v>
      </c>
      <c r="S37" s="35">
        <v>3.9573109589190785</v>
      </c>
      <c r="T37" s="38">
        <f>SUM(L37:S37)</f>
        <v>32.162081988952117</v>
      </c>
      <c r="U37" s="38">
        <f t="shared" si="2"/>
        <v>-2.3620819889521201</v>
      </c>
      <c r="V37" s="39">
        <f t="shared" si="3"/>
        <v>92.655693155177232</v>
      </c>
      <c r="X37" s="24"/>
    </row>
    <row r="38" spans="1:24" ht="18" customHeight="1">
      <c r="B38" s="49" t="s">
        <v>45</v>
      </c>
      <c r="C38" s="26">
        <f>SUM(C39:C42)</f>
        <v>3168.5999999999995</v>
      </c>
      <c r="D38" s="26">
        <f t="shared" ref="D38:J38" si="22">SUM(D39:D42)</f>
        <v>2767.9999999999995</v>
      </c>
      <c r="E38" s="26">
        <f t="shared" si="22"/>
        <v>2091.8000000000002</v>
      </c>
      <c r="F38" s="26">
        <f t="shared" si="22"/>
        <v>1835.7</v>
      </c>
      <c r="G38" s="26">
        <f t="shared" si="22"/>
        <v>2085.4</v>
      </c>
      <c r="H38" s="26">
        <f t="shared" si="22"/>
        <v>1894.9</v>
      </c>
      <c r="I38" s="26">
        <f t="shared" si="22"/>
        <v>2247.1</v>
      </c>
      <c r="J38" s="26">
        <f t="shared" si="22"/>
        <v>2054.6</v>
      </c>
      <c r="K38" s="30">
        <f>SUM(K39:K42)</f>
        <v>13844.399999999998</v>
      </c>
      <c r="L38" s="27">
        <f t="shared" ref="L38:S38" si="23">SUM(L39:L42)</f>
        <v>3067.9630524074801</v>
      </c>
      <c r="M38" s="27">
        <f t="shared" si="23"/>
        <v>2907.6494594713299</v>
      </c>
      <c r="N38" s="27">
        <f t="shared" si="23"/>
        <v>2463.6606788161071</v>
      </c>
      <c r="O38" s="27">
        <f t="shared" si="23"/>
        <v>2042.393164601956</v>
      </c>
      <c r="P38" s="27">
        <f t="shared" si="23"/>
        <v>2277.8801292242233</v>
      </c>
      <c r="Q38" s="27">
        <f t="shared" si="23"/>
        <v>2131.2308567796736</v>
      </c>
      <c r="R38" s="27">
        <f t="shared" si="23"/>
        <v>2227.3037910365406</v>
      </c>
      <c r="S38" s="27">
        <f t="shared" si="23"/>
        <v>2125.526042925313</v>
      </c>
      <c r="T38" s="28">
        <f>SUM(T39:T42)</f>
        <v>19243.607175262623</v>
      </c>
      <c r="U38" s="28">
        <f t="shared" si="2"/>
        <v>-5399.2071752626252</v>
      </c>
      <c r="V38" s="29">
        <f t="shared" si="3"/>
        <v>71.942852885693767</v>
      </c>
      <c r="X38" s="24"/>
    </row>
    <row r="39" spans="1:24" ht="18" customHeight="1">
      <c r="B39" s="50" t="s">
        <v>46</v>
      </c>
      <c r="C39" s="34">
        <f>+[1]DGII!L39</f>
        <v>1839</v>
      </c>
      <c r="D39" s="34">
        <f>+[1]DGII!M39</f>
        <v>1973.2</v>
      </c>
      <c r="E39" s="34">
        <f>+[1]DGII!N39</f>
        <v>1885.9</v>
      </c>
      <c r="F39" s="34">
        <f>+[1]DGII!O39</f>
        <v>1649.7</v>
      </c>
      <c r="G39" s="34">
        <f>+[1]DGII!P39</f>
        <v>1897.5</v>
      </c>
      <c r="H39" s="34">
        <f>+[1]DGII!Q39</f>
        <v>1715.8</v>
      </c>
      <c r="I39" s="34">
        <f>+[1]DGII!R39</f>
        <v>2040.6</v>
      </c>
      <c r="J39" s="34">
        <f>+[1]DGII!S39</f>
        <v>1877.4</v>
      </c>
      <c r="K39" s="35">
        <f>SUM(C39:H39)</f>
        <v>10961.099999999999</v>
      </c>
      <c r="L39" s="42">
        <v>1730.7209693542245</v>
      </c>
      <c r="M39" s="42">
        <v>2008.0399898219907</v>
      </c>
      <c r="N39" s="42">
        <v>2135.3542108719148</v>
      </c>
      <c r="O39" s="42">
        <v>1818.7527942305899</v>
      </c>
      <c r="P39" s="42">
        <v>2058.03784486938</v>
      </c>
      <c r="Q39" s="42">
        <v>1915.8963603560305</v>
      </c>
      <c r="R39" s="43">
        <v>2004.8361741474544</v>
      </c>
      <c r="S39" s="43">
        <v>1913.3293446945438</v>
      </c>
      <c r="T39" s="38">
        <f>SUM(L39:S39)</f>
        <v>15584.967688346127</v>
      </c>
      <c r="U39" s="38">
        <f t="shared" si="2"/>
        <v>-4623.8676883461285</v>
      </c>
      <c r="V39" s="39">
        <f t="shared" si="3"/>
        <v>70.331233398682699</v>
      </c>
      <c r="X39" s="24"/>
    </row>
    <row r="40" spans="1:24" ht="18" customHeight="1">
      <c r="B40" s="50" t="s">
        <v>47</v>
      </c>
      <c r="C40" s="34">
        <f>+[1]DGII!L40</f>
        <v>1196.2</v>
      </c>
      <c r="D40" s="34">
        <f>+[1]DGII!M40</f>
        <v>661.4</v>
      </c>
      <c r="E40" s="34">
        <f>+[1]DGII!N40</f>
        <v>67.099999999999994</v>
      </c>
      <c r="F40" s="34">
        <f>+[1]DGII!O40</f>
        <v>45.5</v>
      </c>
      <c r="G40" s="34">
        <f>+[1]DGII!P40</f>
        <v>47.2</v>
      </c>
      <c r="H40" s="34">
        <f>+[1]DGII!Q40</f>
        <v>41.4</v>
      </c>
      <c r="I40" s="34">
        <f>+[1]DGII!R40</f>
        <v>46.6</v>
      </c>
      <c r="J40" s="34">
        <f>+[1]DGII!S40</f>
        <v>40.799999999999997</v>
      </c>
      <c r="K40" s="35">
        <f>SUM(C40:H40)</f>
        <v>2058.7999999999997</v>
      </c>
      <c r="L40" s="42">
        <v>1187.0506237508614</v>
      </c>
      <c r="M40" s="42">
        <v>752.41871533313986</v>
      </c>
      <c r="N40" s="42">
        <v>177.02785584375999</v>
      </c>
      <c r="O40" s="42">
        <v>70.159369901289423</v>
      </c>
      <c r="P40" s="42">
        <v>66.4607293205339</v>
      </c>
      <c r="Q40" s="42">
        <v>61.003649453045512</v>
      </c>
      <c r="R40" s="43">
        <v>60.137167040071034</v>
      </c>
      <c r="S40" s="43">
        <v>56.622255772290401</v>
      </c>
      <c r="T40" s="38">
        <f>SUM(L40:S40)</f>
        <v>2430.8803664149909</v>
      </c>
      <c r="U40" s="38">
        <f t="shared" si="2"/>
        <v>-372.0803664149912</v>
      </c>
      <c r="V40" s="39">
        <f t="shared" si="3"/>
        <v>84.69359613267487</v>
      </c>
      <c r="X40" s="24"/>
    </row>
    <row r="41" spans="1:24" ht="18" customHeight="1">
      <c r="B41" s="48" t="s">
        <v>48</v>
      </c>
      <c r="C41" s="34">
        <f>+[1]DGII!L41</f>
        <v>98.2</v>
      </c>
      <c r="D41" s="34">
        <f>+[1]DGII!M41</f>
        <v>102.7</v>
      </c>
      <c r="E41" s="34">
        <f>+[1]DGII!N41</f>
        <v>105.4</v>
      </c>
      <c r="F41" s="34">
        <f>+[1]DGII!O41</f>
        <v>108.1</v>
      </c>
      <c r="G41" s="34">
        <f>+[1]DGII!P41</f>
        <v>106.2</v>
      </c>
      <c r="H41" s="34">
        <f>+[1]DGII!Q41</f>
        <v>103.8</v>
      </c>
      <c r="I41" s="34">
        <f>+[1]DGII!R41</f>
        <v>126.1</v>
      </c>
      <c r="J41" s="34">
        <f>+[1]DGII!S41</f>
        <v>103.6</v>
      </c>
      <c r="K41" s="35">
        <f>SUM(C41:H41)</f>
        <v>624.4</v>
      </c>
      <c r="L41" s="42">
        <v>111.88949986734626</v>
      </c>
      <c r="M41" s="42">
        <v>109.65403733362925</v>
      </c>
      <c r="N41" s="42">
        <v>112.69940599261417</v>
      </c>
      <c r="O41" s="42">
        <v>114.34013932284311</v>
      </c>
      <c r="P41" s="42">
        <v>114.26605455048788</v>
      </c>
      <c r="Q41" s="42">
        <v>114.97325721349377</v>
      </c>
      <c r="R41" s="43">
        <v>120.93279425615208</v>
      </c>
      <c r="S41" s="43">
        <v>115.89970987480125</v>
      </c>
      <c r="T41" s="38">
        <f>SUM(L41:S41)</f>
        <v>914.65489841136775</v>
      </c>
      <c r="U41" s="38">
        <f t="shared" si="2"/>
        <v>-290.25489841136778</v>
      </c>
      <c r="V41" s="39">
        <f t="shared" si="3"/>
        <v>68.2661844466693</v>
      </c>
      <c r="X41" s="24"/>
    </row>
    <row r="42" spans="1:24" ht="18" customHeight="1">
      <c r="B42" s="48" t="s">
        <v>49</v>
      </c>
      <c r="C42" s="34">
        <f>+[1]DGII!L42</f>
        <v>35.200000000000003</v>
      </c>
      <c r="D42" s="34">
        <f>+[1]DGII!M42</f>
        <v>30.7</v>
      </c>
      <c r="E42" s="34">
        <f>+[1]DGII!N42</f>
        <v>33.4</v>
      </c>
      <c r="F42" s="34">
        <f>+[1]DGII!O42</f>
        <v>32.4</v>
      </c>
      <c r="G42" s="34">
        <f>+[1]DGII!P42</f>
        <v>34.5</v>
      </c>
      <c r="H42" s="34">
        <f>+[1]DGII!Q42</f>
        <v>33.9</v>
      </c>
      <c r="I42" s="34">
        <f>+[1]DGII!R42</f>
        <v>33.799999999999997</v>
      </c>
      <c r="J42" s="34">
        <f>+[1]DGII!S42</f>
        <v>32.799999999999997</v>
      </c>
      <c r="K42" s="35">
        <f>SUM(C42:H42)</f>
        <v>200.10000000000002</v>
      </c>
      <c r="L42" s="42">
        <v>38.301959435047529</v>
      </c>
      <c r="M42" s="42">
        <v>37.536716982569779</v>
      </c>
      <c r="N42" s="42">
        <v>38.579206107818315</v>
      </c>
      <c r="O42" s="42">
        <v>39.140861147233672</v>
      </c>
      <c r="P42" s="42">
        <v>39.115500483821386</v>
      </c>
      <c r="Q42" s="42">
        <v>39.35758975710371</v>
      </c>
      <c r="R42" s="43">
        <v>41.397655592862954</v>
      </c>
      <c r="S42" s="43">
        <v>39.674732583677802</v>
      </c>
      <c r="T42" s="38">
        <f>SUM(L42:S42)</f>
        <v>313.10422209013512</v>
      </c>
      <c r="U42" s="38">
        <f t="shared" si="2"/>
        <v>-113.0042220901351</v>
      </c>
      <c r="V42" s="39">
        <f t="shared" si="3"/>
        <v>63.908432362945291</v>
      </c>
      <c r="X42" s="24"/>
    </row>
    <row r="43" spans="1:24" ht="18" customHeight="1">
      <c r="B43" s="40" t="s">
        <v>50</v>
      </c>
      <c r="C43" s="26">
        <f>+[1]DGII!L43</f>
        <v>197.3</v>
      </c>
      <c r="D43" s="26">
        <f>+[1]DGII!M43</f>
        <v>218.3</v>
      </c>
      <c r="E43" s="26">
        <f>+[1]DGII!N43</f>
        <v>207.4</v>
      </c>
      <c r="F43" s="26">
        <f>+[1]DGII!O43</f>
        <v>243.8</v>
      </c>
      <c r="G43" s="26">
        <f>+[1]DGII!P43</f>
        <v>229</v>
      </c>
      <c r="H43" s="26">
        <f>+[1]DGII!Q43</f>
        <v>380.7</v>
      </c>
      <c r="I43" s="26">
        <f>+[1]DGII!R43</f>
        <v>192</v>
      </c>
      <c r="J43" s="26">
        <f>+[1]DGII!S43</f>
        <v>188.2</v>
      </c>
      <c r="K43" s="26">
        <f>SUM(C43:H43)</f>
        <v>1476.5</v>
      </c>
      <c r="L43" s="26">
        <v>169.66593876829759</v>
      </c>
      <c r="M43" s="26">
        <v>197.6576394755055</v>
      </c>
      <c r="N43" s="26">
        <v>183.54705628758549</v>
      </c>
      <c r="O43" s="26">
        <v>162.96970932855922</v>
      </c>
      <c r="P43" s="26">
        <v>191.42154673469307</v>
      </c>
      <c r="Q43" s="26">
        <v>187.90213869065241</v>
      </c>
      <c r="R43" s="30">
        <v>195.91533937890009</v>
      </c>
      <c r="S43" s="30">
        <v>190.29473189399889</v>
      </c>
      <c r="T43" s="28">
        <f>SUM(L43:S43)</f>
        <v>1479.3741005581924</v>
      </c>
      <c r="U43" s="28">
        <f t="shared" si="2"/>
        <v>-2.8741005581923673</v>
      </c>
      <c r="V43" s="39">
        <f t="shared" si="3"/>
        <v>99.80572185513401</v>
      </c>
      <c r="X43" s="24"/>
    </row>
    <row r="44" spans="1:24" ht="18" customHeight="1">
      <c r="B44" s="51" t="s">
        <v>51</v>
      </c>
      <c r="C44" s="26">
        <f>SUM(C45:C46)</f>
        <v>1031.5</v>
      </c>
      <c r="D44" s="26">
        <f t="shared" ref="D44:J44" si="24">SUM(D45:D46)</f>
        <v>980.4</v>
      </c>
      <c r="E44" s="26">
        <f t="shared" si="24"/>
        <v>995.8</v>
      </c>
      <c r="F44" s="26">
        <f t="shared" si="24"/>
        <v>1002.7</v>
      </c>
      <c r="G44" s="26">
        <f t="shared" si="24"/>
        <v>863.9</v>
      </c>
      <c r="H44" s="26">
        <f t="shared" si="24"/>
        <v>828.7</v>
      </c>
      <c r="I44" s="26">
        <f t="shared" si="24"/>
        <v>946.8</v>
      </c>
      <c r="J44" s="26">
        <f t="shared" si="24"/>
        <v>1086.0999999999999</v>
      </c>
      <c r="K44" s="30">
        <f>SUM(K45:K46)</f>
        <v>5703</v>
      </c>
      <c r="L44" s="52">
        <f>+L45+L46</f>
        <v>1135.7088884484745</v>
      </c>
      <c r="M44" s="52">
        <f t="shared" ref="M44:S44" si="25">+M45+M46</f>
        <v>1049.2208010594911</v>
      </c>
      <c r="N44" s="52">
        <f t="shared" si="25"/>
        <v>1073.2803733313044</v>
      </c>
      <c r="O44" s="52">
        <f t="shared" si="25"/>
        <v>1170.8253608713107</v>
      </c>
      <c r="P44" s="52">
        <f t="shared" si="25"/>
        <v>906.12539539652994</v>
      </c>
      <c r="Q44" s="52">
        <f t="shared" si="25"/>
        <v>917.18982893918462</v>
      </c>
      <c r="R44" s="52">
        <f t="shared" si="25"/>
        <v>1016.4539379925866</v>
      </c>
      <c r="S44" s="52">
        <f t="shared" si="25"/>
        <v>1080.3736298785113</v>
      </c>
      <c r="T44" s="28">
        <f>+T45+T46</f>
        <v>8349.1782159173927</v>
      </c>
      <c r="U44" s="28">
        <f t="shared" si="2"/>
        <v>-2646.1782159173927</v>
      </c>
      <c r="V44" s="29">
        <f t="shared" si="3"/>
        <v>68.306123698826383</v>
      </c>
      <c r="X44" s="24"/>
    </row>
    <row r="45" spans="1:24" ht="18" customHeight="1">
      <c r="B45" s="48" t="s">
        <v>52</v>
      </c>
      <c r="C45" s="34">
        <f>+[1]DGII!L45</f>
        <v>1031.5</v>
      </c>
      <c r="D45" s="34">
        <f>+[1]DGII!M45</f>
        <v>980.4</v>
      </c>
      <c r="E45" s="34">
        <f>+[1]DGII!N45</f>
        <v>995.8</v>
      </c>
      <c r="F45" s="34">
        <f>+[1]DGII!O45</f>
        <v>1002.7</v>
      </c>
      <c r="G45" s="34">
        <f>+[1]DGII!P45</f>
        <v>863.8</v>
      </c>
      <c r="H45" s="34">
        <f>+[1]DGII!Q45</f>
        <v>828.7</v>
      </c>
      <c r="I45" s="34">
        <f>+[1]DGII!R45</f>
        <v>946.8</v>
      </c>
      <c r="J45" s="34">
        <f>+[1]DGII!S45</f>
        <v>1086.0999999999999</v>
      </c>
      <c r="K45" s="35">
        <f>SUM(C45:H45)</f>
        <v>5702.9</v>
      </c>
      <c r="L45" s="42">
        <v>1135.7088884484745</v>
      </c>
      <c r="M45" s="42">
        <v>1049.2208010594911</v>
      </c>
      <c r="N45" s="42">
        <v>1073.2803733313044</v>
      </c>
      <c r="O45" s="42">
        <v>1170.8253608713107</v>
      </c>
      <c r="P45" s="42">
        <v>906.12539539652994</v>
      </c>
      <c r="Q45" s="42">
        <v>917.18982893918462</v>
      </c>
      <c r="R45" s="43">
        <v>1016.4539379925866</v>
      </c>
      <c r="S45" s="43">
        <v>1080.3736298785113</v>
      </c>
      <c r="T45" s="38">
        <f>SUM(L45:S45)</f>
        <v>8349.1782159173927</v>
      </c>
      <c r="U45" s="38">
        <f t="shared" si="2"/>
        <v>-2646.278215917393</v>
      </c>
      <c r="V45" s="39">
        <f t="shared" si="3"/>
        <v>68.304925976159382</v>
      </c>
      <c r="X45" s="24"/>
    </row>
    <row r="46" spans="1:24" ht="18" customHeight="1">
      <c r="B46" s="48" t="s">
        <v>32</v>
      </c>
      <c r="C46" s="34">
        <f>+[1]DGII!L46</f>
        <v>0</v>
      </c>
      <c r="D46" s="34">
        <f>+[1]DGII!M46</f>
        <v>0</v>
      </c>
      <c r="E46" s="34">
        <f>+[1]DGII!N46</f>
        <v>0</v>
      </c>
      <c r="F46" s="34">
        <f>+[1]DGII!O46</f>
        <v>0</v>
      </c>
      <c r="G46" s="34">
        <f>+[1]DGII!P46</f>
        <v>0.1</v>
      </c>
      <c r="H46" s="34">
        <f>+[1]DGII!Q46</f>
        <v>0</v>
      </c>
      <c r="I46" s="34">
        <f>+[1]DGII!R46</f>
        <v>0</v>
      </c>
      <c r="J46" s="34">
        <f>+[1]DGII!S46</f>
        <v>0</v>
      </c>
      <c r="K46" s="35">
        <f>SUM(C46:H46)</f>
        <v>0.1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5">
        <v>0</v>
      </c>
      <c r="S46" s="35">
        <v>0</v>
      </c>
      <c r="T46" s="38">
        <f>SUM(L46:S46)</f>
        <v>0</v>
      </c>
      <c r="U46" s="38">
        <f t="shared" si="2"/>
        <v>0.1</v>
      </c>
      <c r="V46" s="53">
        <v>0</v>
      </c>
      <c r="X46" s="24"/>
    </row>
    <row r="47" spans="1:24" ht="18" customHeight="1">
      <c r="B47" s="51" t="s">
        <v>53</v>
      </c>
      <c r="C47" s="26">
        <f>+[1]DGII!L47</f>
        <v>128.80000000000001</v>
      </c>
      <c r="D47" s="26">
        <f>+[1]DGII!M47</f>
        <v>132.5</v>
      </c>
      <c r="E47" s="26">
        <f>+[1]DGII!N47</f>
        <v>135.80000000000001</v>
      </c>
      <c r="F47" s="26">
        <f>+[1]DGII!O47</f>
        <v>123.6</v>
      </c>
      <c r="G47" s="26">
        <f>+[1]DGII!P47</f>
        <v>128.6</v>
      </c>
      <c r="H47" s="26">
        <f>+[1]DGII!Q47</f>
        <v>117.8</v>
      </c>
      <c r="I47" s="26">
        <f>+[1]DGII!R47</f>
        <v>140.69999999999999</v>
      </c>
      <c r="J47" s="26">
        <f>+[1]DGII!S47</f>
        <v>127.3</v>
      </c>
      <c r="K47" s="30">
        <f>SUM(C47:H47)</f>
        <v>767.1</v>
      </c>
      <c r="L47" s="27">
        <v>137.48639784649268</v>
      </c>
      <c r="M47" s="27">
        <v>159.96377925772197</v>
      </c>
      <c r="N47" s="27">
        <v>144.89955000463553</v>
      </c>
      <c r="O47" s="27">
        <v>146.87251816867575</v>
      </c>
      <c r="P47" s="27">
        <v>146.02655560068794</v>
      </c>
      <c r="Q47" s="27">
        <v>140.08525647464788</v>
      </c>
      <c r="R47" s="52">
        <v>162.81775158820287</v>
      </c>
      <c r="S47" s="52">
        <v>133.8511695840491</v>
      </c>
      <c r="T47" s="28">
        <f>SUM(L47:S47)</f>
        <v>1172.0029785251136</v>
      </c>
      <c r="U47" s="28">
        <f t="shared" si="2"/>
        <v>-404.90297852511355</v>
      </c>
      <c r="V47" s="29">
        <f t="shared" si="3"/>
        <v>65.452052089948054</v>
      </c>
      <c r="X47" s="24"/>
    </row>
    <row r="48" spans="1:24" ht="18" customHeight="1">
      <c r="A48" s="54"/>
      <c r="B48" s="51" t="s">
        <v>54</v>
      </c>
      <c r="C48" s="26">
        <f>+[1]DGII!L48</f>
        <v>0.1</v>
      </c>
      <c r="D48" s="26">
        <f>+[1]DGII!M48</f>
        <v>1.9</v>
      </c>
      <c r="E48" s="26">
        <f>+[1]DGII!N48</f>
        <v>0.3</v>
      </c>
      <c r="F48" s="26">
        <f>+[1]DGII!O48</f>
        <v>1.2</v>
      </c>
      <c r="G48" s="26">
        <f>+[1]DGII!P48</f>
        <v>0.2</v>
      </c>
      <c r="H48" s="26">
        <f>+[1]DGII!Q48</f>
        <v>0.4</v>
      </c>
      <c r="I48" s="26">
        <f>+[1]DGII!R48</f>
        <v>0.4</v>
      </c>
      <c r="J48" s="26">
        <f>+[1]DGII!S48</f>
        <v>0.2</v>
      </c>
      <c r="K48" s="30">
        <f>SUM(C48:H48)</f>
        <v>4.1000000000000005</v>
      </c>
      <c r="L48" s="27">
        <v>0.15036566007116495</v>
      </c>
      <c r="M48" s="27">
        <v>0.14914476025632928</v>
      </c>
      <c r="N48" s="27">
        <v>0.18981003394486559</v>
      </c>
      <c r="O48" s="27">
        <v>0.44603124717430598</v>
      </c>
      <c r="P48" s="27">
        <v>0.52582471776051443</v>
      </c>
      <c r="Q48" s="27">
        <v>0.16920709550695665</v>
      </c>
      <c r="R48" s="52">
        <v>0.17851648753160496</v>
      </c>
      <c r="S48" s="52">
        <v>0.10202494837649238</v>
      </c>
      <c r="T48" s="28">
        <f>SUM(L48:S48)</f>
        <v>1.9109249506222341</v>
      </c>
      <c r="U48" s="28">
        <f t="shared" si="2"/>
        <v>2.1890750493777666</v>
      </c>
      <c r="V48" s="29">
        <f t="shared" si="3"/>
        <v>214.55578350499644</v>
      </c>
      <c r="X48" s="24"/>
    </row>
    <row r="49" spans="1:195" ht="18" customHeight="1">
      <c r="B49" s="25" t="s">
        <v>55</v>
      </c>
      <c r="C49" s="26">
        <f>+C50+C53+C56</f>
        <v>448.9</v>
      </c>
      <c r="D49" s="26">
        <f t="shared" ref="D49:J49" si="26">+D50+D53+D56</f>
        <v>571.69999999999993</v>
      </c>
      <c r="E49" s="26">
        <f t="shared" si="26"/>
        <v>506.9</v>
      </c>
      <c r="F49" s="26">
        <f t="shared" si="26"/>
        <v>560.69999999999993</v>
      </c>
      <c r="G49" s="26">
        <f t="shared" si="26"/>
        <v>445.30000000000007</v>
      </c>
      <c r="H49" s="26">
        <f t="shared" si="26"/>
        <v>464.29999999999995</v>
      </c>
      <c r="I49" s="26">
        <f t="shared" si="26"/>
        <v>406.9</v>
      </c>
      <c r="J49" s="26">
        <f t="shared" si="26"/>
        <v>473.79999999999995</v>
      </c>
      <c r="K49" s="30">
        <f>+K50+K53+K56</f>
        <v>2997.8</v>
      </c>
      <c r="L49" s="30">
        <f t="shared" ref="L49:S49" si="27">+L50+L53+L56</f>
        <v>457.25209467846929</v>
      </c>
      <c r="M49" s="30">
        <f t="shared" si="27"/>
        <v>623.24627250996582</v>
      </c>
      <c r="N49" s="30">
        <f t="shared" si="27"/>
        <v>597.44912985710937</v>
      </c>
      <c r="O49" s="30">
        <f t="shared" si="27"/>
        <v>605.69637298341672</v>
      </c>
      <c r="P49" s="30">
        <f t="shared" si="27"/>
        <v>499.41701590233589</v>
      </c>
      <c r="Q49" s="30">
        <f t="shared" si="27"/>
        <v>482.01478430547303</v>
      </c>
      <c r="R49" s="30">
        <f t="shared" si="27"/>
        <v>464.15088199914021</v>
      </c>
      <c r="S49" s="30">
        <f t="shared" si="27"/>
        <v>476.08330490562446</v>
      </c>
      <c r="T49" s="28">
        <f>+T50+T53+T56</f>
        <v>4205.3098571415358</v>
      </c>
      <c r="U49" s="28">
        <f t="shared" si="2"/>
        <v>-1207.5098571415356</v>
      </c>
      <c r="V49" s="29">
        <f t="shared" si="3"/>
        <v>71.286066944843085</v>
      </c>
      <c r="X49" s="24"/>
    </row>
    <row r="50" spans="1:195" ht="18" customHeight="1">
      <c r="B50" s="55" t="s">
        <v>56</v>
      </c>
      <c r="C50" s="26">
        <f>+C51+C52</f>
        <v>0.2</v>
      </c>
      <c r="D50" s="26">
        <f t="shared" ref="D50:J50" si="28">+D51+D52</f>
        <v>0</v>
      </c>
      <c r="E50" s="26">
        <f t="shared" si="28"/>
        <v>1.2</v>
      </c>
      <c r="F50" s="26">
        <f t="shared" si="28"/>
        <v>2.2999999999999998</v>
      </c>
      <c r="G50" s="26">
        <f t="shared" si="28"/>
        <v>0.3</v>
      </c>
      <c r="H50" s="26">
        <f t="shared" si="28"/>
        <v>0.5</v>
      </c>
      <c r="I50" s="26">
        <f t="shared" si="28"/>
        <v>1.9</v>
      </c>
      <c r="J50" s="26">
        <f t="shared" si="28"/>
        <v>0.7</v>
      </c>
      <c r="K50" s="30">
        <f>+K51+K52</f>
        <v>4.5</v>
      </c>
      <c r="L50" s="27">
        <f t="shared" ref="L50:S50" si="29">+L51+L52</f>
        <v>0.2927587188994677</v>
      </c>
      <c r="M50" s="27">
        <f t="shared" si="29"/>
        <v>0.29038165311512082</v>
      </c>
      <c r="N50" s="27">
        <f t="shared" si="29"/>
        <v>0.3695560698211538</v>
      </c>
      <c r="O50" s="27">
        <f t="shared" si="29"/>
        <v>0.86841328299347753</v>
      </c>
      <c r="P50" s="27">
        <f t="shared" si="29"/>
        <v>1.0237694608222772</v>
      </c>
      <c r="Q50" s="27">
        <f t="shared" si="29"/>
        <v>0.32944259005594578</v>
      </c>
      <c r="R50" s="27">
        <f t="shared" si="29"/>
        <v>0.3475677768943442</v>
      </c>
      <c r="S50" s="27">
        <f t="shared" si="29"/>
        <v>0.19864038882514798</v>
      </c>
      <c r="T50" s="29">
        <f>+T51+T52</f>
        <v>3.7205299414269342</v>
      </c>
      <c r="U50" s="29">
        <f t="shared" si="2"/>
        <v>0.77947005857306584</v>
      </c>
      <c r="V50" s="29">
        <f t="shared" si="3"/>
        <v>120.95051164335251</v>
      </c>
      <c r="X50" s="24"/>
    </row>
    <row r="51" spans="1:195" ht="18" customHeight="1">
      <c r="B51" s="50" t="s">
        <v>57</v>
      </c>
      <c r="C51" s="34">
        <f>+[1]DGII!L51</f>
        <v>0.2</v>
      </c>
      <c r="D51" s="34">
        <f>+[1]DGII!M51</f>
        <v>0</v>
      </c>
      <c r="E51" s="34">
        <f>+[1]DGII!N51</f>
        <v>1.2</v>
      </c>
      <c r="F51" s="34">
        <f>+[1]DGII!O51</f>
        <v>2.2999999999999998</v>
      </c>
      <c r="G51" s="34">
        <f>+[1]DGII!P51</f>
        <v>0.3</v>
      </c>
      <c r="H51" s="34">
        <f>+[1]DGII!Q51</f>
        <v>0.5</v>
      </c>
      <c r="I51" s="34">
        <f>+[1]DGII!R51</f>
        <v>1.9</v>
      </c>
      <c r="J51" s="34">
        <f>+[1]DGII!S51</f>
        <v>0.7</v>
      </c>
      <c r="K51" s="35">
        <f>SUM(C51:H51)</f>
        <v>4.5</v>
      </c>
      <c r="L51" s="34">
        <v>0.2927587188994677</v>
      </c>
      <c r="M51" s="34">
        <v>0.29038165311512082</v>
      </c>
      <c r="N51" s="34">
        <v>0.3695560698211538</v>
      </c>
      <c r="O51" s="34">
        <v>0.86841328299347753</v>
      </c>
      <c r="P51" s="34">
        <v>1.0237694608222772</v>
      </c>
      <c r="Q51" s="34">
        <v>0.32944259005594578</v>
      </c>
      <c r="R51" s="34">
        <v>0.3475677768943442</v>
      </c>
      <c r="S51" s="34">
        <v>0.19864038882514798</v>
      </c>
      <c r="T51" s="39">
        <f>SUM(L51:S51)</f>
        <v>3.7205299414269342</v>
      </c>
      <c r="U51" s="39">
        <f t="shared" si="2"/>
        <v>0.77947005857306584</v>
      </c>
      <c r="V51" s="39">
        <f t="shared" si="3"/>
        <v>120.95051164335251</v>
      </c>
      <c r="X51" s="24"/>
    </row>
    <row r="52" spans="1:195" ht="18" customHeight="1">
      <c r="B52" s="50" t="s">
        <v>58</v>
      </c>
      <c r="C52" s="34">
        <f>+[1]DGII!L52</f>
        <v>0</v>
      </c>
      <c r="D52" s="34">
        <f>+[1]DGII!M52</f>
        <v>0</v>
      </c>
      <c r="E52" s="34">
        <f>+[1]DGII!N52</f>
        <v>0</v>
      </c>
      <c r="F52" s="34">
        <f>+[1]DGII!O52</f>
        <v>0</v>
      </c>
      <c r="G52" s="34">
        <f>+[1]DGII!P52</f>
        <v>0</v>
      </c>
      <c r="H52" s="34">
        <f>+[1]DGII!Q52</f>
        <v>0</v>
      </c>
      <c r="I52" s="34">
        <f>+[1]DGII!R52</f>
        <v>0</v>
      </c>
      <c r="J52" s="34">
        <f>+[1]DGII!S52</f>
        <v>0</v>
      </c>
      <c r="K52" s="35">
        <f>SUM(C52:H52)</f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39">
        <f>SUM(L52:S52)</f>
        <v>0</v>
      </c>
      <c r="U52" s="39">
        <f t="shared" si="2"/>
        <v>0</v>
      </c>
      <c r="V52" s="39" t="s">
        <v>59</v>
      </c>
      <c r="X52" s="24"/>
    </row>
    <row r="53" spans="1:195" ht="18" customHeight="1">
      <c r="B53" s="55" t="s">
        <v>60</v>
      </c>
      <c r="C53" s="26">
        <f>+C54+C55</f>
        <v>448.7</v>
      </c>
      <c r="D53" s="26">
        <f t="shared" ref="D53:J53" si="30">+D54+D55</f>
        <v>571.69999999999993</v>
      </c>
      <c r="E53" s="26">
        <f t="shared" si="30"/>
        <v>505.7</v>
      </c>
      <c r="F53" s="26">
        <f t="shared" si="30"/>
        <v>558.4</v>
      </c>
      <c r="G53" s="26">
        <f t="shared" si="30"/>
        <v>444.90000000000003</v>
      </c>
      <c r="H53" s="26">
        <f t="shared" si="30"/>
        <v>463.79999999999995</v>
      </c>
      <c r="I53" s="26">
        <f t="shared" si="30"/>
        <v>405</v>
      </c>
      <c r="J53" s="26">
        <f t="shared" si="30"/>
        <v>473.09999999999997</v>
      </c>
      <c r="K53" s="30">
        <f>+K54+K55</f>
        <v>2993.2000000000003</v>
      </c>
      <c r="L53" s="27">
        <f t="shared" ref="L53:S53" si="31">+L54+L55</f>
        <v>456.95933595956984</v>
      </c>
      <c r="M53" s="27">
        <f t="shared" si="31"/>
        <v>622.95589085685071</v>
      </c>
      <c r="N53" s="27">
        <f t="shared" si="31"/>
        <v>597.07957378728827</v>
      </c>
      <c r="O53" s="27">
        <f t="shared" si="31"/>
        <v>604.82795970042321</v>
      </c>
      <c r="P53" s="27">
        <f t="shared" si="31"/>
        <v>498.39324644151361</v>
      </c>
      <c r="Q53" s="27">
        <f t="shared" si="31"/>
        <v>481.68534171541711</v>
      </c>
      <c r="R53" s="27">
        <f t="shared" si="31"/>
        <v>463.80331422224589</v>
      </c>
      <c r="S53" s="27">
        <f t="shared" si="31"/>
        <v>475.88466451679932</v>
      </c>
      <c r="T53" s="28">
        <f>+T54+T55</f>
        <v>4201.5893272001085</v>
      </c>
      <c r="U53" s="28">
        <f t="shared" si="2"/>
        <v>-1208.3893272001083</v>
      </c>
      <c r="V53" s="29">
        <f t="shared" ref="V53:V59" si="32">+K53/T53*100</f>
        <v>71.239708760271313</v>
      </c>
      <c r="X53" s="24"/>
    </row>
    <row r="54" spans="1:195" ht="18" customHeight="1">
      <c r="A54" s="56"/>
      <c r="B54" s="48" t="s">
        <v>61</v>
      </c>
      <c r="C54" s="34">
        <f>+[1]DGII!L54</f>
        <v>446.2</v>
      </c>
      <c r="D54" s="34">
        <f>+[1]DGII!M54</f>
        <v>569.29999999999995</v>
      </c>
      <c r="E54" s="34">
        <f>+[1]DGII!N54</f>
        <v>502.7</v>
      </c>
      <c r="F54" s="34">
        <f>+[1]DGII!O54</f>
        <v>555.79999999999995</v>
      </c>
      <c r="G54" s="34">
        <f>+[1]DGII!P54</f>
        <v>442.3</v>
      </c>
      <c r="H54" s="34">
        <f>+[1]DGII!Q54</f>
        <v>461.4</v>
      </c>
      <c r="I54" s="34">
        <f>+[1]DGII!R54</f>
        <v>402.2</v>
      </c>
      <c r="J54" s="34">
        <f>+[1]DGII!S54</f>
        <v>470.7</v>
      </c>
      <c r="K54" s="35">
        <f>SUM(C54:H54)</f>
        <v>2977.7000000000003</v>
      </c>
      <c r="L54" s="42">
        <v>454.36247689222478</v>
      </c>
      <c r="M54" s="42">
        <v>620.3058281818827</v>
      </c>
      <c r="N54" s="42">
        <v>593.92540993972966</v>
      </c>
      <c r="O54" s="42">
        <v>602.17414722875367</v>
      </c>
      <c r="P54" s="42">
        <v>495.27199393997228</v>
      </c>
      <c r="Q54" s="42">
        <v>478.82665458769452</v>
      </c>
      <c r="R54" s="43">
        <v>460.87074494123908</v>
      </c>
      <c r="S54" s="43">
        <v>473.02639239560972</v>
      </c>
      <c r="T54" s="38">
        <f>SUM(L54:S54)</f>
        <v>4178.7636481071067</v>
      </c>
      <c r="U54" s="38">
        <f t="shared" si="2"/>
        <v>-1201.0636481071065</v>
      </c>
      <c r="V54" s="39">
        <f t="shared" si="32"/>
        <v>71.257918627411172</v>
      </c>
      <c r="X54" s="24"/>
    </row>
    <row r="55" spans="1:195" ht="18" customHeight="1">
      <c r="B55" s="48" t="s">
        <v>32</v>
      </c>
      <c r="C55" s="34">
        <f>+[1]DGII!L55</f>
        <v>2.5</v>
      </c>
      <c r="D55" s="34">
        <f>+[1]DGII!M55</f>
        <v>2.4</v>
      </c>
      <c r="E55" s="34">
        <f>+[1]DGII!N55</f>
        <v>3</v>
      </c>
      <c r="F55" s="34">
        <f>+[1]DGII!O55</f>
        <v>2.6</v>
      </c>
      <c r="G55" s="34">
        <f>+[1]DGII!P55</f>
        <v>2.6</v>
      </c>
      <c r="H55" s="34">
        <f>+[1]DGII!Q55</f>
        <v>2.4</v>
      </c>
      <c r="I55" s="34">
        <f>+[1]DGII!R55</f>
        <v>2.8</v>
      </c>
      <c r="J55" s="34">
        <f>+[1]DGII!S55</f>
        <v>2.4</v>
      </c>
      <c r="K55" s="35">
        <f>SUM(C55:H55)</f>
        <v>15.5</v>
      </c>
      <c r="L55" s="42">
        <v>2.5968590673450582</v>
      </c>
      <c r="M55" s="42">
        <v>2.6500626749680039</v>
      </c>
      <c r="N55" s="42">
        <v>3.1541638475586269</v>
      </c>
      <c r="O55" s="42">
        <v>2.653812471669581</v>
      </c>
      <c r="P55" s="42">
        <v>3.1212525015413277</v>
      </c>
      <c r="Q55" s="42">
        <v>2.8586871277225669</v>
      </c>
      <c r="R55" s="43">
        <v>2.932569281006804</v>
      </c>
      <c r="S55" s="43">
        <v>2.858272121189589</v>
      </c>
      <c r="T55" s="38">
        <f>SUM(L55:S55)</f>
        <v>22.825679093001558</v>
      </c>
      <c r="U55" s="38">
        <f t="shared" si="2"/>
        <v>-7.3256790930015576</v>
      </c>
      <c r="V55" s="39">
        <f t="shared" si="32"/>
        <v>67.905975269547895</v>
      </c>
      <c r="X55" s="24"/>
    </row>
    <row r="56" spans="1:195" ht="18" customHeight="1">
      <c r="B56" s="55" t="s">
        <v>62</v>
      </c>
      <c r="C56" s="26">
        <f>+[1]DGII!L56</f>
        <v>0</v>
      </c>
      <c r="D56" s="26">
        <f>+[1]DGII!M56</f>
        <v>0</v>
      </c>
      <c r="E56" s="26">
        <f>+[1]DGII!N56</f>
        <v>0</v>
      </c>
      <c r="F56" s="26">
        <f>+[1]DGII!O56</f>
        <v>0</v>
      </c>
      <c r="G56" s="26">
        <f>+[1]DGII!P56</f>
        <v>0.1</v>
      </c>
      <c r="H56" s="26">
        <f>+[1]DGII!Q56</f>
        <v>0</v>
      </c>
      <c r="I56" s="26">
        <f>+[1]DGII!R56</f>
        <v>0</v>
      </c>
      <c r="J56" s="26">
        <f>+[1]DGII!S56</f>
        <v>0</v>
      </c>
      <c r="K56" s="30">
        <f>SUM(C56:H56)</f>
        <v>0.1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30">
        <v>0</v>
      </c>
      <c r="S56" s="30">
        <v>0</v>
      </c>
      <c r="T56" s="28">
        <f>SUM(L56:S56)</f>
        <v>0</v>
      </c>
      <c r="U56" s="28">
        <f t="shared" si="2"/>
        <v>0.1</v>
      </c>
      <c r="V56" s="57">
        <v>0</v>
      </c>
      <c r="X56" s="24"/>
    </row>
    <row r="57" spans="1:195" ht="18" customHeight="1">
      <c r="B57" s="58" t="s">
        <v>63</v>
      </c>
      <c r="C57" s="26">
        <f>+C58+C62+C63</f>
        <v>1365.9</v>
      </c>
      <c r="D57" s="26">
        <f t="shared" ref="D57:J57" si="33">+D58+D62+D63</f>
        <v>1119.3</v>
      </c>
      <c r="E57" s="26">
        <f t="shared" si="33"/>
        <v>1085.0999999999999</v>
      </c>
      <c r="F57" s="26">
        <f t="shared" si="33"/>
        <v>1074</v>
      </c>
      <c r="G57" s="26">
        <f t="shared" si="33"/>
        <v>1227.8999999999999</v>
      </c>
      <c r="H57" s="26">
        <f t="shared" si="33"/>
        <v>1173.5999999999999</v>
      </c>
      <c r="I57" s="26">
        <f t="shared" si="33"/>
        <v>1398.8</v>
      </c>
      <c r="J57" s="26">
        <f t="shared" si="33"/>
        <v>1215.7</v>
      </c>
      <c r="K57" s="30">
        <f>+K58+K62+K63</f>
        <v>7045.8</v>
      </c>
      <c r="L57" s="27">
        <f>+L58+L62+L63</f>
        <v>1545.7600351019041</v>
      </c>
      <c r="M57" s="27">
        <f t="shared" ref="M57:S57" si="34">+M58+M62+M63</f>
        <v>1024.4169930172316</v>
      </c>
      <c r="N57" s="27">
        <f t="shared" si="34"/>
        <v>1056.0276374031782</v>
      </c>
      <c r="O57" s="27">
        <f t="shared" si="34"/>
        <v>1176.8322690072027</v>
      </c>
      <c r="P57" s="27">
        <f t="shared" si="34"/>
        <v>1175.3348742208441</v>
      </c>
      <c r="Q57" s="27">
        <f t="shared" si="34"/>
        <v>1095.0256834042252</v>
      </c>
      <c r="R57" s="27">
        <f t="shared" si="34"/>
        <v>1451.4706547426324</v>
      </c>
      <c r="S57" s="27">
        <f t="shared" si="34"/>
        <v>1047.8365867179898</v>
      </c>
      <c r="T57" s="28">
        <f>+T58+T62+T63</f>
        <v>9572.7047336152082</v>
      </c>
      <c r="U57" s="28">
        <f t="shared" si="2"/>
        <v>-2526.904733615208</v>
      </c>
      <c r="V57" s="28">
        <f t="shared" si="32"/>
        <v>73.603022302131507</v>
      </c>
      <c r="X57" s="24"/>
    </row>
    <row r="58" spans="1:195" s="59" customFormat="1" ht="18" customHeight="1">
      <c r="B58" s="58" t="s">
        <v>64</v>
      </c>
      <c r="C58" s="26">
        <f t="shared" ref="C58:S58" si="35">+C59</f>
        <v>336.5</v>
      </c>
      <c r="D58" s="26">
        <f t="shared" si="35"/>
        <v>218.1</v>
      </c>
      <c r="E58" s="26">
        <f t="shared" si="35"/>
        <v>255.1</v>
      </c>
      <c r="F58" s="26">
        <f t="shared" si="35"/>
        <v>248.2</v>
      </c>
      <c r="G58" s="26">
        <f t="shared" si="35"/>
        <v>223.5</v>
      </c>
      <c r="H58" s="26">
        <f t="shared" si="35"/>
        <v>411.3</v>
      </c>
      <c r="I58" s="26">
        <f t="shared" si="35"/>
        <v>357.4</v>
      </c>
      <c r="J58" s="26">
        <f t="shared" si="35"/>
        <v>380.90000000000003</v>
      </c>
      <c r="K58" s="30">
        <f>+K59</f>
        <v>1692.7</v>
      </c>
      <c r="L58" s="27">
        <f t="shared" si="35"/>
        <v>427.25739560768284</v>
      </c>
      <c r="M58" s="27">
        <f t="shared" si="35"/>
        <v>127.88678583101418</v>
      </c>
      <c r="N58" s="27">
        <f t="shared" si="35"/>
        <v>120.01528362534388</v>
      </c>
      <c r="O58" s="27">
        <f t="shared" si="35"/>
        <v>277.70644890197121</v>
      </c>
      <c r="P58" s="27">
        <f t="shared" si="35"/>
        <v>87.567992844394837</v>
      </c>
      <c r="Q58" s="27">
        <f t="shared" si="35"/>
        <v>201.06897275837295</v>
      </c>
      <c r="R58" s="27">
        <f t="shared" si="35"/>
        <v>356.17853992658826</v>
      </c>
      <c r="S58" s="27">
        <f t="shared" si="35"/>
        <v>119.96855576310305</v>
      </c>
      <c r="T58" s="28">
        <f>+T59</f>
        <v>1717.6499752584709</v>
      </c>
      <c r="U58" s="28">
        <f t="shared" si="2"/>
        <v>-24.949975258470886</v>
      </c>
      <c r="V58" s="28">
        <f t="shared" si="32"/>
        <v>98.547435413625735</v>
      </c>
      <c r="W58" s="4"/>
      <c r="X58" s="24"/>
      <c r="Z58" s="60"/>
      <c r="AA58" s="60"/>
    </row>
    <row r="59" spans="1:195" ht="18" customHeight="1">
      <c r="B59" s="55" t="s">
        <v>65</v>
      </c>
      <c r="C59" s="26">
        <f>+C60+C61</f>
        <v>336.5</v>
      </c>
      <c r="D59" s="26">
        <f t="shared" ref="D59:J59" si="36">+D60+D61</f>
        <v>218.1</v>
      </c>
      <c r="E59" s="26">
        <f t="shared" si="36"/>
        <v>255.1</v>
      </c>
      <c r="F59" s="26">
        <f t="shared" si="36"/>
        <v>248.2</v>
      </c>
      <c r="G59" s="26">
        <f t="shared" si="36"/>
        <v>223.5</v>
      </c>
      <c r="H59" s="26">
        <f t="shared" si="36"/>
        <v>411.3</v>
      </c>
      <c r="I59" s="26">
        <f t="shared" si="36"/>
        <v>357.4</v>
      </c>
      <c r="J59" s="26">
        <f t="shared" si="36"/>
        <v>380.90000000000003</v>
      </c>
      <c r="K59" s="30">
        <f>+K60+K61</f>
        <v>1692.7</v>
      </c>
      <c r="L59" s="27">
        <f t="shared" ref="L59:S59" si="37">+L60+L61</f>
        <v>427.25739560768284</v>
      </c>
      <c r="M59" s="27">
        <f t="shared" si="37"/>
        <v>127.88678583101418</v>
      </c>
      <c r="N59" s="27">
        <f t="shared" si="37"/>
        <v>120.01528362534388</v>
      </c>
      <c r="O59" s="27">
        <f t="shared" si="37"/>
        <v>277.70644890197121</v>
      </c>
      <c r="P59" s="27">
        <f t="shared" si="37"/>
        <v>87.567992844394837</v>
      </c>
      <c r="Q59" s="27">
        <f t="shared" si="37"/>
        <v>201.06897275837295</v>
      </c>
      <c r="R59" s="27">
        <f t="shared" si="37"/>
        <v>356.17853992658826</v>
      </c>
      <c r="S59" s="27">
        <f t="shared" si="37"/>
        <v>119.96855576310305</v>
      </c>
      <c r="T59" s="28">
        <f>+T60+T61</f>
        <v>1717.6499752584709</v>
      </c>
      <c r="U59" s="28">
        <f t="shared" si="2"/>
        <v>-24.949975258470886</v>
      </c>
      <c r="V59" s="28">
        <f t="shared" si="32"/>
        <v>98.547435413625735</v>
      </c>
      <c r="X59" s="24"/>
    </row>
    <row r="60" spans="1:195" s="61" customFormat="1" ht="18" customHeight="1">
      <c r="B60" s="48" t="s">
        <v>66</v>
      </c>
      <c r="C60" s="34">
        <f>+[1]DGII!L60</f>
        <v>336.5</v>
      </c>
      <c r="D60" s="34">
        <f>+[1]DGII!M60</f>
        <v>218.1</v>
      </c>
      <c r="E60" s="34">
        <f>+[1]DGII!N60</f>
        <v>255.1</v>
      </c>
      <c r="F60" s="34">
        <f>+[1]DGII!O60</f>
        <v>248.2</v>
      </c>
      <c r="G60" s="34">
        <f>+[1]DGII!P60</f>
        <v>223.5</v>
      </c>
      <c r="H60" s="34">
        <f>+[1]DGII!Q60</f>
        <v>411.3</v>
      </c>
      <c r="I60" s="34">
        <f>+[1]DGII!R60</f>
        <v>357.4</v>
      </c>
      <c r="J60" s="34">
        <f>+[1]DGII!S60</f>
        <v>380.8</v>
      </c>
      <c r="K60" s="35">
        <f>SUM(C60:H60)</f>
        <v>1692.7</v>
      </c>
      <c r="L60" s="34">
        <v>427.21740198999998</v>
      </c>
      <c r="M60" s="34">
        <v>127.8753753</v>
      </c>
      <c r="N60" s="34">
        <v>120.00076194</v>
      </c>
      <c r="O60" s="34">
        <v>277.67232464999995</v>
      </c>
      <c r="P60" s="34">
        <v>87.527763879999995</v>
      </c>
      <c r="Q60" s="34">
        <v>201.05602732999998</v>
      </c>
      <c r="R60" s="35">
        <v>356.16488226999996</v>
      </c>
      <c r="S60" s="35">
        <v>119.96075020000001</v>
      </c>
      <c r="T60" s="38">
        <f t="shared" ref="T60:T65" si="38">SUM(L60:S60)</f>
        <v>1717.4752875599997</v>
      </c>
      <c r="U60" s="38">
        <f t="shared" si="2"/>
        <v>-24.775287559999697</v>
      </c>
      <c r="V60" s="62">
        <v>0</v>
      </c>
      <c r="W60" s="4"/>
      <c r="X60" s="24"/>
      <c r="Y60" s="63"/>
      <c r="Z60" s="64"/>
      <c r="AA60" s="64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 t="s">
        <v>67</v>
      </c>
      <c r="BK60" s="63" t="s">
        <v>67</v>
      </c>
      <c r="BL60" s="63" t="s">
        <v>67</v>
      </c>
      <c r="BM60" s="63" t="s">
        <v>67</v>
      </c>
      <c r="BN60" s="63" t="s">
        <v>67</v>
      </c>
      <c r="BO60" s="63" t="s">
        <v>67</v>
      </c>
      <c r="BP60" s="63" t="s">
        <v>67</v>
      </c>
      <c r="BQ60" s="63" t="s">
        <v>67</v>
      </c>
      <c r="BR60" s="63" t="s">
        <v>67</v>
      </c>
      <c r="BS60" s="63" t="s">
        <v>67</v>
      </c>
      <c r="BT60" s="63" t="s">
        <v>67</v>
      </c>
      <c r="BU60" s="63" t="s">
        <v>67</v>
      </c>
      <c r="BV60" s="63" t="s">
        <v>67</v>
      </c>
      <c r="BW60" s="63" t="s">
        <v>67</v>
      </c>
      <c r="BX60" s="63" t="s">
        <v>67</v>
      </c>
      <c r="BY60" s="63" t="s">
        <v>67</v>
      </c>
      <c r="BZ60" s="63" t="s">
        <v>67</v>
      </c>
      <c r="CA60" s="63" t="s">
        <v>67</v>
      </c>
      <c r="CB60" s="63" t="s">
        <v>67</v>
      </c>
      <c r="CC60" s="63" t="s">
        <v>67</v>
      </c>
      <c r="CD60" s="63" t="s">
        <v>67</v>
      </c>
      <c r="CE60" s="63" t="s">
        <v>67</v>
      </c>
      <c r="CF60" s="63" t="s">
        <v>67</v>
      </c>
      <c r="CG60" s="63" t="s">
        <v>67</v>
      </c>
      <c r="CH60" s="63" t="s">
        <v>67</v>
      </c>
      <c r="CI60" s="63" t="s">
        <v>67</v>
      </c>
      <c r="CJ60" s="63" t="s">
        <v>67</v>
      </c>
      <c r="CK60" s="63" t="s">
        <v>67</v>
      </c>
      <c r="CL60" s="63" t="s">
        <v>67</v>
      </c>
      <c r="CM60" s="63" t="s">
        <v>67</v>
      </c>
      <c r="CN60" s="63" t="s">
        <v>67</v>
      </c>
      <c r="CO60" s="63" t="s">
        <v>67</v>
      </c>
      <c r="CP60" s="63" t="s">
        <v>67</v>
      </c>
      <c r="CQ60" s="63" t="s">
        <v>67</v>
      </c>
      <c r="CR60" s="63" t="s">
        <v>67</v>
      </c>
      <c r="CS60" s="63" t="s">
        <v>67</v>
      </c>
      <c r="CT60" s="63" t="s">
        <v>67</v>
      </c>
      <c r="CU60" s="63" t="s">
        <v>67</v>
      </c>
      <c r="CV60" s="63" t="s">
        <v>67</v>
      </c>
      <c r="CW60" s="63" t="s">
        <v>67</v>
      </c>
      <c r="CX60" s="63" t="s">
        <v>67</v>
      </c>
      <c r="CY60" s="63" t="s">
        <v>67</v>
      </c>
      <c r="CZ60" s="63" t="s">
        <v>67</v>
      </c>
      <c r="DA60" s="63" t="s">
        <v>67</v>
      </c>
      <c r="DB60" s="63" t="s">
        <v>67</v>
      </c>
      <c r="DC60" s="63" t="s">
        <v>67</v>
      </c>
      <c r="DD60" s="63" t="s">
        <v>67</v>
      </c>
      <c r="DE60" s="63" t="s">
        <v>67</v>
      </c>
      <c r="DF60" s="63" t="s">
        <v>67</v>
      </c>
      <c r="DG60" s="63" t="s">
        <v>67</v>
      </c>
      <c r="DH60" s="63" t="s">
        <v>67</v>
      </c>
      <c r="DI60" s="63" t="s">
        <v>67</v>
      </c>
      <c r="DJ60" s="63" t="s">
        <v>67</v>
      </c>
      <c r="DK60" s="63" t="s">
        <v>67</v>
      </c>
      <c r="DL60" s="63" t="s">
        <v>67</v>
      </c>
      <c r="DM60" s="63" t="s">
        <v>67</v>
      </c>
      <c r="DN60" s="63" t="s">
        <v>67</v>
      </c>
      <c r="DO60" s="63" t="s">
        <v>67</v>
      </c>
      <c r="DP60" s="63" t="s">
        <v>67</v>
      </c>
      <c r="DQ60" s="63" t="s">
        <v>67</v>
      </c>
      <c r="DR60" s="63" t="s">
        <v>67</v>
      </c>
      <c r="DS60" s="63" t="s">
        <v>67</v>
      </c>
      <c r="DT60" s="63" t="s">
        <v>67</v>
      </c>
      <c r="DU60" s="63" t="s">
        <v>67</v>
      </c>
      <c r="DV60" s="63" t="s">
        <v>67</v>
      </c>
      <c r="DW60" s="63" t="s">
        <v>67</v>
      </c>
      <c r="DX60" s="63" t="s">
        <v>67</v>
      </c>
      <c r="DY60" s="63" t="s">
        <v>67</v>
      </c>
      <c r="DZ60" s="63" t="s">
        <v>67</v>
      </c>
      <c r="EA60" s="63" t="s">
        <v>67</v>
      </c>
      <c r="EB60" s="63" t="s">
        <v>67</v>
      </c>
      <c r="EC60" s="63" t="s">
        <v>67</v>
      </c>
      <c r="ED60" s="63" t="s">
        <v>67</v>
      </c>
      <c r="EE60" s="63" t="s">
        <v>67</v>
      </c>
      <c r="EF60" s="63" t="s">
        <v>67</v>
      </c>
      <c r="EG60" s="63" t="s">
        <v>67</v>
      </c>
      <c r="EH60" s="63" t="s">
        <v>67</v>
      </c>
      <c r="EI60" s="63" t="s">
        <v>67</v>
      </c>
      <c r="EJ60" s="63" t="s">
        <v>67</v>
      </c>
      <c r="EK60" s="63" t="s">
        <v>67</v>
      </c>
      <c r="EL60" s="63" t="s">
        <v>67</v>
      </c>
      <c r="EM60" s="63" t="s">
        <v>67</v>
      </c>
      <c r="EN60" s="63" t="s">
        <v>67</v>
      </c>
      <c r="EO60" s="63" t="s">
        <v>67</v>
      </c>
      <c r="EP60" s="63" t="s">
        <v>67</v>
      </c>
      <c r="EQ60" s="63" t="s">
        <v>67</v>
      </c>
      <c r="ER60" s="63" t="s">
        <v>67</v>
      </c>
      <c r="ES60" s="63" t="s">
        <v>67</v>
      </c>
      <c r="ET60" s="63" t="s">
        <v>67</v>
      </c>
      <c r="EU60" s="63" t="s">
        <v>67</v>
      </c>
      <c r="EV60" s="63" t="s">
        <v>67</v>
      </c>
      <c r="EW60" s="63" t="s">
        <v>67</v>
      </c>
      <c r="EX60" s="63" t="s">
        <v>67</v>
      </c>
      <c r="EY60" s="63" t="s">
        <v>67</v>
      </c>
      <c r="EZ60" s="63" t="s">
        <v>67</v>
      </c>
      <c r="FA60" s="63" t="s">
        <v>67</v>
      </c>
      <c r="FB60" s="63" t="s">
        <v>67</v>
      </c>
      <c r="FC60" s="63" t="s">
        <v>67</v>
      </c>
      <c r="FD60" s="63" t="s">
        <v>67</v>
      </c>
      <c r="FE60" s="63" t="s">
        <v>67</v>
      </c>
      <c r="FF60" s="63" t="s">
        <v>67</v>
      </c>
      <c r="FG60" s="63" t="s">
        <v>67</v>
      </c>
      <c r="FH60" s="63" t="s">
        <v>67</v>
      </c>
      <c r="FI60" s="63" t="s">
        <v>67</v>
      </c>
      <c r="FJ60" s="63" t="s">
        <v>67</v>
      </c>
      <c r="FK60" s="63" t="s">
        <v>67</v>
      </c>
      <c r="FL60" s="63" t="s">
        <v>67</v>
      </c>
      <c r="FM60" s="63" t="s">
        <v>67</v>
      </c>
      <c r="FN60" s="63" t="s">
        <v>67</v>
      </c>
      <c r="FO60" s="63" t="s">
        <v>67</v>
      </c>
      <c r="FP60" s="63" t="s">
        <v>67</v>
      </c>
      <c r="FQ60" s="63" t="s">
        <v>67</v>
      </c>
      <c r="FR60" s="63" t="s">
        <v>67</v>
      </c>
      <c r="FS60" s="63" t="s">
        <v>67</v>
      </c>
      <c r="FT60" s="63" t="s">
        <v>67</v>
      </c>
      <c r="FU60" s="63" t="s">
        <v>67</v>
      </c>
      <c r="FV60" s="63" t="s">
        <v>67</v>
      </c>
      <c r="FW60" s="63" t="s">
        <v>67</v>
      </c>
      <c r="FX60" s="63" t="s">
        <v>67</v>
      </c>
      <c r="FY60" s="63" t="s">
        <v>67</v>
      </c>
      <c r="FZ60" s="63" t="s">
        <v>67</v>
      </c>
      <c r="GA60" s="63" t="s">
        <v>67</v>
      </c>
      <c r="GB60" s="63" t="s">
        <v>67</v>
      </c>
      <c r="GC60" s="63" t="s">
        <v>67</v>
      </c>
      <c r="GD60" s="63" t="s">
        <v>67</v>
      </c>
      <c r="GE60" s="63" t="s">
        <v>67</v>
      </c>
      <c r="GF60" s="63" t="s">
        <v>67</v>
      </c>
      <c r="GG60" s="63" t="s">
        <v>67</v>
      </c>
      <c r="GH60" s="63" t="s">
        <v>67</v>
      </c>
      <c r="GI60" s="63" t="s">
        <v>67</v>
      </c>
      <c r="GJ60" s="63" t="s">
        <v>67</v>
      </c>
      <c r="GK60" s="63" t="s">
        <v>67</v>
      </c>
      <c r="GL60" s="63" t="s">
        <v>67</v>
      </c>
      <c r="GM60" s="63" t="s">
        <v>67</v>
      </c>
    </row>
    <row r="61" spans="1:195" ht="18" customHeight="1">
      <c r="B61" s="48" t="s">
        <v>32</v>
      </c>
      <c r="C61" s="34">
        <f>+[1]DGII!L61</f>
        <v>0</v>
      </c>
      <c r="D61" s="34">
        <f>+[1]DGII!M61</f>
        <v>0</v>
      </c>
      <c r="E61" s="34">
        <f>+[1]DGII!N61</f>
        <v>0</v>
      </c>
      <c r="F61" s="34">
        <f>+[1]DGII!O61</f>
        <v>0</v>
      </c>
      <c r="G61" s="34">
        <f>+[1]DGII!P61</f>
        <v>0</v>
      </c>
      <c r="H61" s="34">
        <f>+[1]DGII!Q61</f>
        <v>0</v>
      </c>
      <c r="I61" s="34">
        <f>+[1]DGII!R61</f>
        <v>0</v>
      </c>
      <c r="J61" s="34">
        <f>+[1]DGII!S61</f>
        <v>0.1</v>
      </c>
      <c r="K61" s="35">
        <f>SUM(C61:H61)</f>
        <v>0</v>
      </c>
      <c r="L61" s="34">
        <v>3.9993617682833528E-2</v>
      </c>
      <c r="M61" s="34">
        <v>1.141053101418189E-2</v>
      </c>
      <c r="N61" s="34">
        <v>1.452168534387982E-2</v>
      </c>
      <c r="O61" s="34">
        <v>3.4124251971236544E-2</v>
      </c>
      <c r="P61" s="34">
        <v>4.0228964394846509E-2</v>
      </c>
      <c r="Q61" s="34">
        <v>1.2945428372967804E-2</v>
      </c>
      <c r="R61" s="35">
        <v>1.3657656588279306E-2</v>
      </c>
      <c r="S61" s="35">
        <v>7.8055631030515471E-3</v>
      </c>
      <c r="T61" s="38">
        <f t="shared" si="38"/>
        <v>0.17468769847127696</v>
      </c>
      <c r="U61" s="38">
        <f t="shared" si="2"/>
        <v>-0.17468769847127696</v>
      </c>
      <c r="V61" s="39">
        <f>+K61/T61*100</f>
        <v>0</v>
      </c>
      <c r="X61" s="24"/>
    </row>
    <row r="62" spans="1:195" ht="18" customHeight="1">
      <c r="B62" s="55" t="s">
        <v>68</v>
      </c>
      <c r="C62" s="26">
        <f>+[1]DGII!L62</f>
        <v>10.7</v>
      </c>
      <c r="D62" s="26">
        <f>+[1]DGII!M62</f>
        <v>9.9</v>
      </c>
      <c r="E62" s="26">
        <f>+[1]DGII!N62</f>
        <v>13.9</v>
      </c>
      <c r="F62" s="26">
        <f>+[1]DGII!O62</f>
        <v>14.8</v>
      </c>
      <c r="G62" s="26">
        <f>+[1]DGII!P62</f>
        <v>14.1</v>
      </c>
      <c r="H62" s="26">
        <f>+[1]DGII!Q62</f>
        <v>19.2</v>
      </c>
      <c r="I62" s="26">
        <f>+[1]DGII!R62</f>
        <v>25.1</v>
      </c>
      <c r="J62" s="26">
        <f>+[1]DGII!S62</f>
        <v>19.899999999999999</v>
      </c>
      <c r="K62" s="30">
        <f>SUM(C62:H62)</f>
        <v>82.6</v>
      </c>
      <c r="L62" s="26">
        <v>23.406165720220621</v>
      </c>
      <c r="M62" s="26">
        <v>29.45525194692026</v>
      </c>
      <c r="N62" s="26">
        <v>28.223669859739029</v>
      </c>
      <c r="O62" s="26">
        <v>31.584755936499565</v>
      </c>
      <c r="P62" s="26">
        <v>30.75078388476577</v>
      </c>
      <c r="Q62" s="26">
        <v>26.736422483953852</v>
      </c>
      <c r="R62" s="30">
        <v>30.890153323467199</v>
      </c>
      <c r="S62" s="30">
        <v>33.794504025471198</v>
      </c>
      <c r="T62" s="28">
        <f t="shared" si="38"/>
        <v>234.84170718103746</v>
      </c>
      <c r="U62" s="28">
        <f t="shared" si="2"/>
        <v>-152.24170718103747</v>
      </c>
      <c r="V62" s="29">
        <f>+K62/T62*100</f>
        <v>35.172627976309315</v>
      </c>
      <c r="X62" s="24"/>
    </row>
    <row r="63" spans="1:195" ht="18" customHeight="1">
      <c r="B63" s="55" t="s">
        <v>69</v>
      </c>
      <c r="C63" s="26">
        <f>+[1]DGII!L63</f>
        <v>1018.7</v>
      </c>
      <c r="D63" s="26">
        <f>+[1]DGII!M63</f>
        <v>891.3</v>
      </c>
      <c r="E63" s="26">
        <f>+[1]DGII!N63</f>
        <v>816.1</v>
      </c>
      <c r="F63" s="26">
        <f>+[1]DGII!O63</f>
        <v>811</v>
      </c>
      <c r="G63" s="26">
        <f>+[1]DGII!P63</f>
        <v>990.3</v>
      </c>
      <c r="H63" s="26">
        <f>+[1]DGII!Q63</f>
        <v>743.1</v>
      </c>
      <c r="I63" s="26">
        <f>+[1]DGII!R63</f>
        <v>1016.3</v>
      </c>
      <c r="J63" s="26">
        <f>+[1]DGII!S63</f>
        <v>814.9</v>
      </c>
      <c r="K63" s="30">
        <f>SUM(C63:H63)</f>
        <v>5270.5</v>
      </c>
      <c r="L63" s="27">
        <v>1095.0964737740007</v>
      </c>
      <c r="M63" s="27">
        <v>867.0749552392972</v>
      </c>
      <c r="N63" s="27">
        <v>907.78868391809522</v>
      </c>
      <c r="O63" s="27">
        <v>867.54106416873185</v>
      </c>
      <c r="P63" s="27">
        <v>1057.0160974916835</v>
      </c>
      <c r="Q63" s="27">
        <v>867.22028816189845</v>
      </c>
      <c r="R63" s="52">
        <v>1064.4019614925769</v>
      </c>
      <c r="S63" s="52">
        <v>894.07352692941561</v>
      </c>
      <c r="T63" s="28">
        <f t="shared" si="38"/>
        <v>7620.2130511756995</v>
      </c>
      <c r="U63" s="28">
        <f t="shared" si="2"/>
        <v>-2349.7130511756995</v>
      </c>
      <c r="V63" s="29">
        <f>+K63/T63*100</f>
        <v>69.164732857263488</v>
      </c>
      <c r="X63" s="24"/>
    </row>
    <row r="64" spans="1:195" ht="18" customHeight="1">
      <c r="B64" s="50" t="s">
        <v>70</v>
      </c>
      <c r="C64" s="34">
        <f>+[1]DGII!L64</f>
        <v>1014.3</v>
      </c>
      <c r="D64" s="34">
        <f>+[1]DGII!M64</f>
        <v>883.2</v>
      </c>
      <c r="E64" s="34">
        <f>+[1]DGII!N64</f>
        <v>810.1</v>
      </c>
      <c r="F64" s="34">
        <f>+[1]DGII!O64</f>
        <v>806.8</v>
      </c>
      <c r="G64" s="34">
        <f>+[1]DGII!P64</f>
        <v>984.6</v>
      </c>
      <c r="H64" s="34">
        <f>+[1]DGII!Q64</f>
        <v>735.5</v>
      </c>
      <c r="I64" s="34">
        <f>+[1]DGII!R64</f>
        <v>1010</v>
      </c>
      <c r="J64" s="34">
        <f>+[1]DGII!S64</f>
        <v>810.7</v>
      </c>
      <c r="K64" s="35">
        <f>SUM(C64:H64)</f>
        <v>5234.5</v>
      </c>
      <c r="L64" s="42">
        <v>1086.7172647791142</v>
      </c>
      <c r="M64" s="42">
        <v>860.21108501601896</v>
      </c>
      <c r="N64" s="42">
        <v>896.18285088174969</v>
      </c>
      <c r="O64" s="42">
        <v>861.05109925900194</v>
      </c>
      <c r="P64" s="42">
        <v>1050.7937320144936</v>
      </c>
      <c r="Q64" s="42">
        <v>860.55835111756551</v>
      </c>
      <c r="R64" s="43">
        <v>1056.6750506868327</v>
      </c>
      <c r="S64" s="43">
        <v>885.47171376871415</v>
      </c>
      <c r="T64" s="38">
        <f t="shared" si="38"/>
        <v>7557.6611475234913</v>
      </c>
      <c r="U64" s="38">
        <f t="shared" si="2"/>
        <v>-2323.1611475234913</v>
      </c>
      <c r="V64" s="39">
        <f>+K64/T64*100</f>
        <v>69.260845357101658</v>
      </c>
      <c r="X64" s="24"/>
    </row>
    <row r="65" spans="2:24" ht="21.75" customHeight="1" thickBot="1">
      <c r="B65" s="65" t="s">
        <v>71</v>
      </c>
      <c r="C65" s="66">
        <f>++C9</f>
        <v>85307.199999999997</v>
      </c>
      <c r="D65" s="66">
        <f t="shared" ref="D65:J65" si="39">++D9</f>
        <v>65990</v>
      </c>
      <c r="E65" s="66">
        <f t="shared" si="39"/>
        <v>67036.700000000012</v>
      </c>
      <c r="F65" s="66">
        <f t="shared" si="39"/>
        <v>102897.40000000001</v>
      </c>
      <c r="G65" s="66">
        <f t="shared" si="39"/>
        <v>80316</v>
      </c>
      <c r="H65" s="66">
        <f t="shared" si="39"/>
        <v>70596.800000000003</v>
      </c>
      <c r="I65" s="66">
        <f t="shared" si="39"/>
        <v>76463.899999999994</v>
      </c>
      <c r="J65" s="66">
        <f t="shared" si="39"/>
        <v>70341.3</v>
      </c>
      <c r="K65" s="66">
        <f>+K9</f>
        <v>472144.09999999986</v>
      </c>
      <c r="L65" s="66">
        <f>++L9</f>
        <v>86675.513257060113</v>
      </c>
      <c r="M65" s="66">
        <f t="shared" ref="M65:Q65" si="40">++M9</f>
        <v>65631.837111101588</v>
      </c>
      <c r="N65" s="66">
        <f t="shared" si="40"/>
        <v>68899.789794796467</v>
      </c>
      <c r="O65" s="66">
        <f t="shared" si="40"/>
        <v>101029.78307866993</v>
      </c>
      <c r="P65" s="66">
        <f t="shared" si="40"/>
        <v>74776.98901694025</v>
      </c>
      <c r="Q65" s="66">
        <f t="shared" si="40"/>
        <v>69065.479723364057</v>
      </c>
      <c r="R65" s="66">
        <f>++R9</f>
        <v>74001.064361029756</v>
      </c>
      <c r="S65" s="66">
        <f>++S9</f>
        <v>70379.062650760519</v>
      </c>
      <c r="T65" s="66">
        <f t="shared" si="38"/>
        <v>610459.51899372262</v>
      </c>
      <c r="U65" s="66">
        <f t="shared" si="2"/>
        <v>-138315.41899372276</v>
      </c>
      <c r="V65" s="67">
        <f>+K65/T65*100</f>
        <v>77.342409334246938</v>
      </c>
      <c r="X65" s="24"/>
    </row>
    <row r="66" spans="2:24" ht="18" customHeight="1" thickTop="1">
      <c r="B66" s="68" t="s">
        <v>72</v>
      </c>
      <c r="C66" s="69"/>
      <c r="D66" s="69"/>
      <c r="E66" s="69"/>
      <c r="F66" s="69"/>
      <c r="G66" s="69"/>
      <c r="H66" s="69"/>
      <c r="I66" s="69"/>
      <c r="J66" s="69"/>
      <c r="K66" s="69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1"/>
      <c r="X66" s="24"/>
    </row>
    <row r="67" spans="2:24">
      <c r="B67" s="72" t="s">
        <v>73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4"/>
      <c r="V67" s="75"/>
      <c r="X67" s="24"/>
    </row>
    <row r="68" spans="2:24" ht="12.75" customHeight="1">
      <c r="B68" s="76" t="s">
        <v>74</v>
      </c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7"/>
      <c r="X68" s="24"/>
    </row>
    <row r="69" spans="2:24" ht="12" customHeight="1">
      <c r="B69" s="76" t="s">
        <v>75</v>
      </c>
      <c r="C69" s="73"/>
      <c r="D69" s="73"/>
      <c r="E69" s="73"/>
      <c r="F69" s="73"/>
      <c r="G69" s="73"/>
      <c r="H69" s="73"/>
      <c r="I69" s="73"/>
      <c r="J69" s="73"/>
      <c r="K69" s="73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X69" s="24"/>
    </row>
    <row r="70" spans="2:24">
      <c r="B70" s="79" t="s">
        <v>76</v>
      </c>
      <c r="C70" s="80"/>
      <c r="D70" s="80"/>
      <c r="E70" s="80"/>
      <c r="F70" s="80"/>
      <c r="G70" s="80"/>
      <c r="H70" s="80"/>
      <c r="I70" s="80"/>
      <c r="J70" s="80"/>
      <c r="K70" s="80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</row>
    <row r="71" spans="2:24">
      <c r="B71" s="81"/>
      <c r="C71" s="80"/>
      <c r="D71" s="80"/>
      <c r="E71" s="80"/>
      <c r="F71" s="80"/>
      <c r="G71" s="80"/>
      <c r="H71" s="80"/>
      <c r="I71" s="80"/>
      <c r="J71" s="80"/>
      <c r="K71" s="80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</row>
    <row r="72" spans="2:24"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</row>
    <row r="73" spans="2:24"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</row>
    <row r="74" spans="2:24"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</row>
    <row r="75" spans="2:24"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</row>
    <row r="76" spans="2:24"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</row>
    <row r="77" spans="2:24"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</row>
    <row r="78" spans="2:24"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</row>
    <row r="79" spans="2:24"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</row>
    <row r="80" spans="2:24"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</row>
    <row r="81" spans="2:22"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</row>
    <row r="82" spans="2:22"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</row>
    <row r="83" spans="2:22"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</row>
    <row r="84" spans="2:22"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</row>
    <row r="85" spans="2:22"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</row>
    <row r="86" spans="2:22"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</row>
    <row r="87" spans="2:22"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</row>
    <row r="88" spans="2:22"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</row>
    <row r="89" spans="2:22"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</row>
    <row r="90" spans="2:22"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</row>
    <row r="91" spans="2:22"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</row>
    <row r="92" spans="2:22"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</row>
    <row r="93" spans="2:22"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</row>
    <row r="94" spans="2:22"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</row>
    <row r="95" spans="2:22"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</row>
    <row r="96" spans="2:22"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</row>
    <row r="97" spans="2:22"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</row>
    <row r="98" spans="2:22"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</row>
    <row r="99" spans="2:22"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</row>
    <row r="100" spans="2:22"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</row>
    <row r="101" spans="2:22"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</row>
    <row r="102" spans="2:22"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</row>
    <row r="103" spans="2:22"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</row>
    <row r="104" spans="2:22"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</row>
    <row r="105" spans="2:22"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</row>
    <row r="106" spans="2:22"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</row>
    <row r="107" spans="2:22"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</row>
    <row r="108" spans="2:22"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</row>
    <row r="109" spans="2:22"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</row>
    <row r="110" spans="2:22"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</row>
    <row r="111" spans="2:22"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</row>
    <row r="112" spans="2:22"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</row>
    <row r="113" spans="2:22"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</row>
    <row r="114" spans="2:22"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</row>
    <row r="115" spans="2:22"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</row>
    <row r="116" spans="2:22"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</row>
    <row r="117" spans="2:22"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</row>
    <row r="118" spans="2:22"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</row>
    <row r="119" spans="2:22"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</row>
    <row r="120" spans="2:22"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</row>
    <row r="121" spans="2:22"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</row>
    <row r="122" spans="2:22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</row>
    <row r="123" spans="2:22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</row>
    <row r="124" spans="2:22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</row>
    <row r="125" spans="2:22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</row>
    <row r="126" spans="2:22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</row>
    <row r="127" spans="2:22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</row>
    <row r="128" spans="2:22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</row>
    <row r="129" spans="2:22"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</row>
    <row r="130" spans="2:22"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</row>
    <row r="131" spans="2:22"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</row>
    <row r="132" spans="2:22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</row>
    <row r="133" spans="2:22"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</row>
    <row r="134" spans="2:22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</row>
    <row r="135" spans="2:22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</row>
    <row r="136" spans="2:22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</row>
    <row r="137" spans="2:22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</row>
    <row r="138" spans="2:22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</row>
    <row r="139" spans="2:22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</row>
    <row r="140" spans="2:22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</row>
    <row r="141" spans="2:22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</row>
    <row r="142" spans="2:22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</row>
    <row r="143" spans="2:22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</row>
    <row r="144" spans="2:22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</row>
    <row r="145" spans="2:22"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</row>
    <row r="146" spans="2:22"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</row>
    <row r="147" spans="2:22"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</row>
    <row r="148" spans="2:22"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</row>
    <row r="149" spans="2:22"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</row>
    <row r="150" spans="2:22"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</row>
    <row r="151" spans="2:22"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</row>
    <row r="152" spans="2:22"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</row>
    <row r="153" spans="2:22"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</row>
    <row r="154" spans="2:22"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</row>
    <row r="155" spans="2:22"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</row>
    <row r="156" spans="2:22"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</row>
    <row r="157" spans="2:22"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</row>
    <row r="158" spans="2:22"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</row>
    <row r="159" spans="2:22"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</row>
    <row r="160" spans="2:22"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</row>
    <row r="161" spans="2:22"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</row>
    <row r="162" spans="2:22"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</row>
    <row r="163" spans="2:22"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</row>
    <row r="164" spans="2:22"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</row>
    <row r="165" spans="2:22"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</row>
    <row r="166" spans="2:22"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</row>
    <row r="167" spans="2:22"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</row>
    <row r="168" spans="2:22"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</row>
    <row r="169" spans="2:22"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</row>
    <row r="170" spans="2:22"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</row>
    <row r="171" spans="2:22"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</row>
    <row r="172" spans="2:22"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</row>
    <row r="173" spans="2:22"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</row>
    <row r="174" spans="2:22"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</row>
    <row r="175" spans="2:22"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</row>
    <row r="176" spans="2:22"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</row>
    <row r="177" spans="2:22"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</row>
    <row r="178" spans="2:22"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</row>
    <row r="179" spans="2:22"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</row>
    <row r="180" spans="2:22"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</row>
    <row r="181" spans="2:22"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</row>
    <row r="182" spans="2:22"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</row>
    <row r="183" spans="2:22"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</row>
    <row r="184" spans="2:22"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</row>
    <row r="185" spans="2:22"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</row>
    <row r="186" spans="2:22"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</row>
    <row r="187" spans="2:22"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</row>
    <row r="188" spans="2:22"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</row>
    <row r="189" spans="2:22" ht="14.25"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</row>
    <row r="190" spans="2:22" ht="14.25"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</row>
    <row r="191" spans="2:22" ht="14.25"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</row>
    <row r="192" spans="2:22" ht="14.25"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</row>
    <row r="193" spans="2:22" ht="14.25"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</row>
    <row r="194" spans="2:22" ht="14.25"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</row>
    <row r="195" spans="2:22" ht="14.25"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</row>
    <row r="196" spans="2:22" ht="14.25"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</row>
    <row r="197" spans="2:22" ht="14.25"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</row>
    <row r="198" spans="2:22" ht="14.25"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</row>
    <row r="199" spans="2:22" ht="14.25"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</row>
    <row r="200" spans="2:22" ht="14.25"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</row>
    <row r="201" spans="2:22" ht="14.25"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</row>
    <row r="202" spans="2:22" ht="14.25"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</row>
    <row r="203" spans="2:22" ht="14.25"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</row>
    <row r="204" spans="2:22" ht="14.25"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</row>
    <row r="205" spans="2:22" ht="14.25"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</row>
    <row r="206" spans="2:22" ht="14.25"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</row>
    <row r="207" spans="2:22" ht="14.25"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</row>
    <row r="208" spans="2:22" ht="14.25"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</row>
    <row r="209" spans="2:22" ht="14.25"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</row>
    <row r="210" spans="2:22" ht="14.25"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</row>
    <row r="211" spans="2:22" ht="14.25"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</row>
    <row r="212" spans="2:22" ht="14.25"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</row>
    <row r="213" spans="2:22" ht="14.25"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</row>
    <row r="214" spans="2:22" ht="14.25"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</row>
    <row r="215" spans="2:22" ht="14.25"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</row>
    <row r="216" spans="2:22" ht="14.25"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</row>
    <row r="217" spans="2:22" ht="14.25"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</row>
    <row r="218" spans="2:22" ht="14.25"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</row>
    <row r="219" spans="2:22" ht="14.25"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</row>
    <row r="220" spans="2:22" ht="14.25"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</row>
    <row r="221" spans="2:22" ht="14.25"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</row>
    <row r="222" spans="2:22" ht="14.25"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</row>
    <row r="223" spans="2:22" ht="14.25"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</row>
    <row r="224" spans="2:22" ht="14.25"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</row>
    <row r="225" spans="2:22" ht="14.25"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</row>
    <row r="226" spans="2:22" ht="14.25"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</row>
    <row r="227" spans="2:22" ht="14.25"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</row>
    <row r="228" spans="2:22" ht="14.25"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</row>
    <row r="229" spans="2:22" ht="14.25"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</row>
    <row r="230" spans="2:22" ht="14.25"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</row>
    <row r="231" spans="2:22" ht="14.25"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</row>
    <row r="232" spans="2:22" ht="14.25"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</row>
    <row r="233" spans="2:22" ht="14.25"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</row>
    <row r="234" spans="2:22" ht="14.25"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</row>
    <row r="235" spans="2:22" ht="14.25"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</row>
    <row r="236" spans="2:22" ht="14.25"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</row>
    <row r="237" spans="2:22" ht="14.25"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</row>
    <row r="238" spans="2:22" ht="14.25"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</row>
    <row r="239" spans="2:22" ht="14.25"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</row>
    <row r="240" spans="2:22" ht="14.25"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</row>
    <row r="241" spans="2:22" ht="14.25"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</row>
    <row r="242" spans="2:22" ht="14.25"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</row>
    <row r="243" spans="2:22"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2:22"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2:22"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2:22"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2:22"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2:22"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2:22"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2:22"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2:22"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2:22"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2:22"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2:22"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2:22"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2:22"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2:22"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2:22"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2:22"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2:22"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2:22"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2:22"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2:22"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2:22"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2:22"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2:22"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2:22"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2:22"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2:22"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2:22"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2:22"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2:22"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2:22"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2:22"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2:22"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2:22"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2:22"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2:22"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2:22"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2:22"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2:22"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2:22"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2:22"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2:22"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2:22"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2:22"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2:22"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2:22"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2:22"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2:22"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2:22"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2:22"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2:22"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2:22"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2:22"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2:22"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2:22"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2:22"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2:22"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2:22"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2:22"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2:22"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2:22"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2:22"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2:22"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2:22"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2:22"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2:22"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2:22"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2:22"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2:22"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2:22"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2:22">
      <c r="B313" s="84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</row>
    <row r="314" spans="2:22">
      <c r="B314" s="84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</row>
    <row r="315" spans="2:22">
      <c r="B315" s="84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</row>
    <row r="316" spans="2:22">
      <c r="B316" s="84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</row>
    <row r="317" spans="2:22">
      <c r="B317" s="84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</row>
    <row r="318" spans="2:22">
      <c r="B318" s="84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</row>
    <row r="319" spans="2:22">
      <c r="B319" s="84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</row>
    <row r="320" spans="2:22">
      <c r="B320" s="84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</row>
    <row r="321" spans="2:22">
      <c r="B321" s="84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</row>
    <row r="322" spans="2:22">
      <c r="B322" s="84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</row>
    <row r="323" spans="2:22">
      <c r="B323" s="84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</row>
    <row r="324" spans="2:22">
      <c r="B324" s="84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</row>
    <row r="325" spans="2:22">
      <c r="B325" s="84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</row>
    <row r="326" spans="2:22">
      <c r="B326" s="84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</row>
    <row r="327" spans="2:22">
      <c r="B327" s="84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</row>
    <row r="328" spans="2:22">
      <c r="B328" s="84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</row>
    <row r="329" spans="2:22">
      <c r="B329" s="84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</row>
    <row r="330" spans="2:22">
      <c r="B330" s="84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</row>
    <row r="331" spans="2:22">
      <c r="B331" s="84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</row>
    <row r="332" spans="2:22">
      <c r="B332" s="84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</row>
    <row r="333" spans="2:22">
      <c r="B333" s="84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</row>
    <row r="334" spans="2:22">
      <c r="B334" s="84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</row>
    <row r="335" spans="2:22">
      <c r="B335" s="84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</row>
    <row r="336" spans="2:22">
      <c r="B336" s="84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</row>
    <row r="337" spans="2:22">
      <c r="B337" s="84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</row>
    <row r="338" spans="2:22">
      <c r="B338" s="84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</row>
    <row r="339" spans="2:22">
      <c r="B339" s="84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</row>
    <row r="340" spans="2:22">
      <c r="B340" s="84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</row>
    <row r="341" spans="2:22">
      <c r="B341" s="84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</row>
    <row r="342" spans="2:22">
      <c r="B342" s="84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</row>
    <row r="343" spans="2:22">
      <c r="B343" s="84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</row>
    <row r="344" spans="2:22">
      <c r="B344" s="84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</row>
    <row r="345" spans="2:22">
      <c r="B345" s="84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</row>
    <row r="346" spans="2:22">
      <c r="B346" s="84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</row>
    <row r="347" spans="2:22">
      <c r="B347" s="84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</row>
    <row r="348" spans="2:22">
      <c r="B348" s="84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</row>
    <row r="349" spans="2:22">
      <c r="B349" s="84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</row>
    <row r="350" spans="2:22">
      <c r="B350" s="84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</row>
    <row r="351" spans="2:22">
      <c r="B351" s="84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</row>
    <row r="352" spans="2:22">
      <c r="B352" s="84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</row>
    <row r="353" spans="2:22">
      <c r="B353" s="84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</row>
    <row r="354" spans="2:22">
      <c r="B354" s="84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</row>
    <row r="355" spans="2:22">
      <c r="B355" s="84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</row>
    <row r="356" spans="2:22">
      <c r="B356" s="84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</row>
    <row r="357" spans="2:22">
      <c r="B357" s="84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</row>
    <row r="358" spans="2:22">
      <c r="B358" s="84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</row>
    <row r="359" spans="2:22">
      <c r="B359" s="84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</row>
    <row r="360" spans="2:22">
      <c r="B360" s="84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</row>
    <row r="361" spans="2:22">
      <c r="B361" s="84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</row>
    <row r="362" spans="2:22">
      <c r="B362" s="84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</row>
    <row r="363" spans="2:22">
      <c r="B363" s="84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</row>
    <row r="364" spans="2:22">
      <c r="B364" s="84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</row>
    <row r="365" spans="2:22">
      <c r="B365" s="84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</row>
    <row r="366" spans="2:22">
      <c r="B366" s="84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</row>
    <row r="367" spans="2:22">
      <c r="B367" s="84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</row>
    <row r="368" spans="2:22">
      <c r="B368" s="84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</row>
    <row r="369" spans="2:22">
      <c r="B369" s="84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</row>
    <row r="370" spans="2:22">
      <c r="B370" s="84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</row>
    <row r="371" spans="2:22">
      <c r="B371" s="84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</row>
    <row r="372" spans="2:22">
      <c r="B372" s="84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</row>
    <row r="373" spans="2:22">
      <c r="B373" s="84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</row>
    <row r="374" spans="2:22">
      <c r="B374" s="84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</row>
    <row r="375" spans="2:22">
      <c r="B375" s="84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</row>
    <row r="376" spans="2:22">
      <c r="B376" s="84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</row>
    <row r="377" spans="2:22">
      <c r="B377" s="84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</row>
    <row r="378" spans="2:22">
      <c r="B378" s="84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</row>
    <row r="379" spans="2:22">
      <c r="B379" s="84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</row>
    <row r="380" spans="2:22">
      <c r="B380" s="84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</row>
    <row r="381" spans="2:22">
      <c r="B381" s="84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</row>
    <row r="382" spans="2:22">
      <c r="B382" s="84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</row>
    <row r="383" spans="2:22">
      <c r="B383" s="84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</row>
    <row r="384" spans="2:22">
      <c r="B384" s="84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</row>
    <row r="385" spans="2:22">
      <c r="B385" s="84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</row>
    <row r="386" spans="2:22">
      <c r="B386" s="84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</row>
    <row r="387" spans="2:22">
      <c r="B387" s="84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</row>
    <row r="388" spans="2:22">
      <c r="B388" s="84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</row>
    <row r="389" spans="2:22">
      <c r="B389" s="84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</row>
    <row r="390" spans="2:22">
      <c r="B390" s="84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</row>
    <row r="391" spans="2:22">
      <c r="B391" s="84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</row>
    <row r="392" spans="2:22">
      <c r="B392" s="84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</row>
    <row r="393" spans="2:22">
      <c r="B393" s="84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</row>
    <row r="394" spans="2:22">
      <c r="B394" s="84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</row>
    <row r="395" spans="2:22">
      <c r="B395" s="84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</row>
    <row r="396" spans="2:22">
      <c r="B396" s="84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</row>
    <row r="397" spans="2:22">
      <c r="B397" s="84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</row>
    <row r="398" spans="2:22">
      <c r="B398" s="84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</row>
    <row r="399" spans="2:22">
      <c r="B399" s="84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</row>
    <row r="400" spans="2:22">
      <c r="B400" s="84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</row>
    <row r="401" spans="2:22">
      <c r="B401" s="84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</row>
    <row r="402" spans="2:22"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</row>
    <row r="403" spans="2:22"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</row>
    <row r="404" spans="2:22"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</row>
    <row r="405" spans="2:22"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</row>
    <row r="406" spans="2:22"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</row>
    <row r="407" spans="2:22"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</row>
    <row r="408" spans="2:22"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</row>
    <row r="409" spans="2:22"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</row>
    <row r="410" spans="2:22"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</row>
    <row r="411" spans="2:22"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</row>
    <row r="412" spans="2:22"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</row>
    <row r="413" spans="2:22"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</row>
    <row r="414" spans="2:22"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</row>
    <row r="415" spans="2:22"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</row>
    <row r="416" spans="2:22"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</row>
    <row r="417" spans="12:22"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</row>
    <row r="418" spans="12:22"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</row>
    <row r="419" spans="12:22"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</row>
    <row r="420" spans="12:22"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</row>
    <row r="421" spans="12:22"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</row>
    <row r="422" spans="12:22"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</row>
    <row r="423" spans="12:22"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</row>
    <row r="424" spans="12:22"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</row>
    <row r="425" spans="12:22"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</row>
    <row r="426" spans="12:22"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</row>
    <row r="427" spans="12:22"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</row>
    <row r="428" spans="12:22"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</row>
    <row r="429" spans="12:22"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</row>
    <row r="430" spans="12:22"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</row>
    <row r="431" spans="12:22"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</row>
    <row r="432" spans="12:22"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</row>
    <row r="433" spans="12:22"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</row>
    <row r="434" spans="12:22"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</row>
    <row r="435" spans="12:22"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</row>
    <row r="436" spans="12:22"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</row>
    <row r="437" spans="12:22"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</row>
    <row r="438" spans="12:22"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</row>
    <row r="439" spans="12:22"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</row>
    <row r="440" spans="12:22"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</row>
    <row r="441" spans="12:22"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</row>
    <row r="442" spans="12:22"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</row>
    <row r="443" spans="12:22"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</row>
    <row r="444" spans="12:22"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</row>
    <row r="445" spans="12:22"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</row>
    <row r="446" spans="12:22"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</row>
    <row r="447" spans="12:22"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</row>
    <row r="448" spans="12:22"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</row>
    <row r="449" spans="12:22"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</row>
    <row r="450" spans="12:22"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</row>
    <row r="451" spans="12:22"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</row>
    <row r="452" spans="12:22"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</row>
    <row r="453" spans="12:22"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</row>
    <row r="454" spans="12:22"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</row>
    <row r="455" spans="12:22"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</row>
    <row r="456" spans="12:22"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</row>
    <row r="457" spans="12:22"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</row>
    <row r="458" spans="12:22"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</row>
    <row r="459" spans="12:22"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</row>
    <row r="460" spans="12:22"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</row>
    <row r="461" spans="12:22"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</row>
    <row r="462" spans="12:22"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</row>
    <row r="463" spans="12:22"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</row>
    <row r="464" spans="12:22"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</row>
    <row r="465" spans="12:22"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</row>
    <row r="466" spans="12:22"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</row>
    <row r="467" spans="12:22"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</row>
    <row r="468" spans="12:22"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</row>
    <row r="469" spans="12:22"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</row>
    <row r="470" spans="12:22"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</row>
    <row r="471" spans="12:22"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</row>
    <row r="472" spans="12:22"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</row>
    <row r="473" spans="12:22"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</row>
    <row r="474" spans="12:22"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</row>
    <row r="475" spans="12:22"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</row>
    <row r="476" spans="12:22"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</row>
    <row r="477" spans="12:22"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</row>
    <row r="478" spans="12:22"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</row>
    <row r="479" spans="12:22"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</row>
    <row r="480" spans="12:22"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</row>
    <row r="481" spans="12:22"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</row>
    <row r="482" spans="12:22"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</row>
    <row r="483" spans="12:22"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</row>
    <row r="484" spans="12:22"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</row>
    <row r="485" spans="12:22"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</row>
    <row r="486" spans="12:22"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</row>
    <row r="487" spans="12:22"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</row>
    <row r="488" spans="12:22"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</row>
    <row r="489" spans="12:22"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</row>
    <row r="490" spans="12:22"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</row>
    <row r="491" spans="12:22"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</row>
    <row r="492" spans="12:22"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</row>
    <row r="493" spans="12:22"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</row>
    <row r="494" spans="12:22"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</row>
    <row r="495" spans="12:22"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</row>
    <row r="496" spans="12:22"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</row>
    <row r="497" spans="12:22"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</row>
    <row r="498" spans="12:22"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</row>
    <row r="499" spans="12:22"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</row>
    <row r="500" spans="12:22"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</row>
    <row r="501" spans="12:22"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</row>
    <row r="502" spans="12:22"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</row>
    <row r="503" spans="12:22"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</row>
    <row r="504" spans="12:22"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</row>
    <row r="505" spans="12:22"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</row>
    <row r="506" spans="12:22"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</row>
    <row r="507" spans="12:22"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</row>
    <row r="508" spans="12:22"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</row>
    <row r="509" spans="12:22"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</row>
    <row r="510" spans="12:22"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</row>
    <row r="511" spans="12:22"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</row>
    <row r="512" spans="12:22"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</row>
    <row r="513" spans="12:22"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</row>
    <row r="514" spans="12:22"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</row>
    <row r="515" spans="12:22"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</row>
    <row r="516" spans="12:22"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</row>
    <row r="517" spans="12:22"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</row>
    <row r="518" spans="12:22"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</row>
    <row r="519" spans="12:22"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</row>
    <row r="520" spans="12:22"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</row>
    <row r="521" spans="12:22"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</row>
    <row r="522" spans="12:22"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</row>
    <row r="523" spans="12:22"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</row>
    <row r="524" spans="12:22"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</row>
    <row r="525" spans="12:22"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</row>
    <row r="526" spans="12:22"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</row>
    <row r="527" spans="12:22"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</row>
    <row r="528" spans="12:22"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</row>
    <row r="529" spans="12:22"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</row>
    <row r="530" spans="12:22"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</row>
    <row r="531" spans="12:22"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</row>
    <row r="532" spans="12:22"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</row>
    <row r="533" spans="12:22"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</row>
    <row r="534" spans="12:22"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</row>
    <row r="535" spans="12:22"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</row>
    <row r="536" spans="12:22"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</row>
    <row r="537" spans="12:22"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</row>
    <row r="538" spans="12:22"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</row>
    <row r="539" spans="12:22"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</row>
    <row r="540" spans="12:22"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</row>
    <row r="541" spans="12:22"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</row>
    <row r="542" spans="12:22"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</row>
    <row r="543" spans="12:22"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</row>
    <row r="544" spans="12:22"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</row>
    <row r="545" spans="12:22"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</row>
    <row r="546" spans="12:22"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</row>
    <row r="547" spans="12:22"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</row>
    <row r="548" spans="12:22"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</row>
    <row r="549" spans="12:22"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</row>
    <row r="550" spans="12:22"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</row>
    <row r="551" spans="12:22"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</row>
    <row r="552" spans="12:22"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</row>
    <row r="553" spans="12:22"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</row>
    <row r="554" spans="12:22"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</row>
    <row r="555" spans="12:22"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</row>
    <row r="556" spans="12:22"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</row>
    <row r="557" spans="12:22"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</row>
    <row r="558" spans="12:22"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</row>
    <row r="559" spans="12:22"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</row>
    <row r="560" spans="12:22"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</row>
    <row r="561" spans="12:22"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</row>
    <row r="562" spans="12:22"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</row>
    <row r="563" spans="12:22"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</row>
    <row r="564" spans="12:22"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</row>
    <row r="565" spans="12:22"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</row>
    <row r="566" spans="12:22"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</row>
    <row r="567" spans="12:22"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</row>
    <row r="568" spans="12:22"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</row>
    <row r="569" spans="12:22"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</row>
    <row r="570" spans="12:22"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</row>
    <row r="571" spans="12:22"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</row>
    <row r="572" spans="12:22"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</row>
    <row r="573" spans="12:22"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</row>
    <row r="574" spans="12:22"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</row>
    <row r="575" spans="12:22"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</row>
    <row r="576" spans="12:22"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</row>
    <row r="577" spans="12:22"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</row>
    <row r="578" spans="12:22"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</row>
    <row r="579" spans="12:22"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</row>
    <row r="580" spans="12:22"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</row>
    <row r="581" spans="12:22"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</row>
    <row r="582" spans="12:22"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</row>
    <row r="583" spans="12:22"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</row>
    <row r="584" spans="12:22"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</row>
    <row r="585" spans="12:22"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</row>
    <row r="586" spans="12:22"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</row>
    <row r="587" spans="12:22"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</row>
    <row r="588" spans="12:22"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</row>
    <row r="589" spans="12:22"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</row>
    <row r="590" spans="12:22"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</row>
    <row r="591" spans="12:22"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</row>
    <row r="592" spans="12:22"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</row>
    <row r="593" spans="12:22"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</row>
    <row r="594" spans="12:22"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</row>
    <row r="595" spans="12:22"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</row>
    <row r="596" spans="12:22"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</row>
    <row r="597" spans="12:22"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</row>
    <row r="598" spans="12:22"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</row>
    <row r="599" spans="12:22"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</row>
    <row r="600" spans="12:22"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</row>
    <row r="601" spans="12:22"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</row>
    <row r="602" spans="12:22"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</row>
    <row r="603" spans="12:22"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</row>
    <row r="604" spans="12:22"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</row>
    <row r="605" spans="12:22"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</row>
    <row r="606" spans="12:22"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</row>
    <row r="607" spans="12:22"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</row>
    <row r="608" spans="12:22"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</row>
    <row r="609" spans="12:22"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</row>
    <row r="610" spans="12:22"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</row>
    <row r="611" spans="12:22"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</row>
    <row r="612" spans="12:22"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</row>
    <row r="613" spans="12:22"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</row>
    <row r="614" spans="12:22"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</row>
    <row r="615" spans="12:22"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</row>
    <row r="616" spans="12:22"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</row>
    <row r="617" spans="12:22"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</row>
    <row r="618" spans="12:22"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</row>
    <row r="619" spans="12:22"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</row>
    <row r="620" spans="12:22"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</row>
    <row r="621" spans="12:22"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</row>
    <row r="622" spans="12:22"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</row>
    <row r="623" spans="12:22"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</row>
    <row r="624" spans="12:22"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</row>
    <row r="625" spans="12:22"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</row>
    <row r="626" spans="12:22"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</row>
    <row r="627" spans="12:22"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</row>
    <row r="628" spans="12:22"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</row>
    <row r="629" spans="12:22"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</row>
    <row r="630" spans="12:22"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</row>
    <row r="631" spans="12:22"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</row>
    <row r="632" spans="12:22"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</row>
    <row r="633" spans="12:22"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</row>
    <row r="634" spans="12:22"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</row>
    <row r="635" spans="12:22"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</row>
    <row r="636" spans="12:22"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</row>
    <row r="637" spans="12:22"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</row>
    <row r="638" spans="12:22"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</row>
    <row r="639" spans="12:22"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</row>
    <row r="640" spans="12:22"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</row>
    <row r="641" spans="12:22"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</row>
    <row r="642" spans="12:22"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</row>
    <row r="643" spans="12:22"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</row>
    <row r="644" spans="12:22"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</row>
    <row r="645" spans="12:22"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</row>
    <row r="646" spans="12:22"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</row>
    <row r="647" spans="12:22"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</row>
    <row r="648" spans="12:22"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</row>
    <row r="649" spans="12:22"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</row>
    <row r="650" spans="12:22"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</row>
    <row r="651" spans="12:22"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</row>
    <row r="652" spans="12:22"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</row>
    <row r="653" spans="12:22"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</row>
    <row r="654" spans="12:22"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</row>
    <row r="655" spans="12:22"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</row>
    <row r="656" spans="12:22"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</row>
    <row r="657" spans="12:22"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</row>
    <row r="658" spans="12:22"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</row>
    <row r="659" spans="12:22"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</row>
    <row r="660" spans="12:22"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</row>
    <row r="661" spans="12:22"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</row>
    <row r="662" spans="12:22"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</row>
    <row r="663" spans="12:22"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</row>
    <row r="664" spans="12:22"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</row>
    <row r="665" spans="12:22"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</row>
    <row r="666" spans="12:22"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</row>
    <row r="667" spans="12:22"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</row>
    <row r="668" spans="12:22"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</row>
    <row r="669" spans="12:22"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</row>
    <row r="670" spans="12:22"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</row>
    <row r="671" spans="12:22"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</row>
    <row r="672" spans="12:22"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</row>
    <row r="673" spans="12:22"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</row>
    <row r="674" spans="12:22"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</row>
    <row r="675" spans="12:22"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</row>
    <row r="676" spans="12:22"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</row>
    <row r="677" spans="12:22"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</row>
    <row r="678" spans="12:22"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</row>
    <row r="679" spans="12:22"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</row>
    <row r="680" spans="12:22"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</row>
    <row r="681" spans="12:22"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</row>
    <row r="682" spans="12:22"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</row>
    <row r="683" spans="12:22"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</row>
    <row r="684" spans="12:22"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</row>
    <row r="685" spans="12:22"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</row>
    <row r="686" spans="12:22"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</row>
    <row r="687" spans="12:22"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</row>
    <row r="688" spans="12:22"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</row>
    <row r="689" spans="12:22"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</row>
    <row r="690" spans="12:22"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</row>
    <row r="691" spans="12:22"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</row>
    <row r="692" spans="12:22"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</row>
    <row r="693" spans="12:22"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</row>
    <row r="694" spans="12:22"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</row>
    <row r="695" spans="12:22"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</row>
    <row r="696" spans="12:22"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</row>
    <row r="697" spans="12:22"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</row>
    <row r="698" spans="12:22"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</row>
    <row r="699" spans="12:22"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</row>
    <row r="700" spans="12:22"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</row>
    <row r="701" spans="12:22"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</row>
    <row r="702" spans="12:22"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</row>
    <row r="703" spans="12:22"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</row>
    <row r="704" spans="12:22"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</row>
    <row r="705" spans="12:22"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</row>
    <row r="706" spans="12:22"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</row>
    <row r="707" spans="12:22"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</row>
    <row r="708" spans="12:22"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</row>
    <row r="709" spans="12:22"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</row>
    <row r="710" spans="12:22"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</row>
    <row r="711" spans="12:22"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</row>
    <row r="712" spans="12:22"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</row>
    <row r="713" spans="12:22"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</row>
    <row r="714" spans="12:22"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</row>
    <row r="715" spans="12:22"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</row>
    <row r="716" spans="12:22"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</row>
    <row r="717" spans="12:22"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</row>
    <row r="718" spans="12:22"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</row>
    <row r="719" spans="12:22"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</row>
    <row r="720" spans="12:22"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</row>
    <row r="721" spans="12:22"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</row>
    <row r="722" spans="12:22"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</row>
    <row r="723" spans="12:22"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</row>
    <row r="724" spans="12:22"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</row>
    <row r="725" spans="12:22"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</row>
    <row r="726" spans="12:22"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</row>
    <row r="727" spans="12:22"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</row>
    <row r="728" spans="12:22"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</row>
    <row r="729" spans="12:22"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</row>
    <row r="730" spans="12:22"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</row>
    <row r="731" spans="12:22"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</row>
    <row r="732" spans="12:22"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</row>
    <row r="733" spans="12:22"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</row>
    <row r="734" spans="12:22"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</row>
    <row r="735" spans="12:22"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</row>
    <row r="736" spans="12:22"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</row>
    <row r="737" spans="12:22"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</row>
    <row r="738" spans="12:22"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</row>
    <row r="739" spans="12:22"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</row>
    <row r="740" spans="12:22"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</row>
    <row r="741" spans="12:22"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</row>
    <row r="742" spans="12:22"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</row>
    <row r="743" spans="12:22"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</row>
    <row r="744" spans="12:22"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</row>
    <row r="745" spans="12:22"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</row>
    <row r="746" spans="12:22"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</row>
    <row r="747" spans="12:22"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</row>
    <row r="748" spans="12:22"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</row>
    <row r="749" spans="12:22"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</row>
    <row r="750" spans="12:22"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</row>
    <row r="751" spans="12:22"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</row>
    <row r="752" spans="12:22"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</row>
    <row r="753" spans="12:22"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</row>
    <row r="754" spans="12:22"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</row>
    <row r="755" spans="12:22"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</row>
    <row r="756" spans="12:22"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</row>
    <row r="757" spans="12:22"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</row>
    <row r="758" spans="12:22"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</row>
    <row r="759" spans="12:22"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</row>
    <row r="760" spans="12:22"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</row>
    <row r="761" spans="12:22"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</row>
    <row r="762" spans="12:22"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</row>
    <row r="763" spans="12:22"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</row>
    <row r="764" spans="12:22"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</row>
    <row r="765" spans="12:22"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</row>
    <row r="766" spans="12:22"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</row>
    <row r="767" spans="12:22"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</row>
    <row r="768" spans="12:22"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</row>
    <row r="769" spans="12:22"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</row>
    <row r="770" spans="12:22"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</row>
    <row r="771" spans="12:22"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</row>
    <row r="772" spans="12:22"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</row>
    <row r="773" spans="12:22"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</row>
    <row r="774" spans="12:22"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</row>
    <row r="775" spans="12:22"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</row>
    <row r="776" spans="12:22"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</row>
    <row r="777" spans="12:22"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</row>
    <row r="778" spans="12:22"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</row>
    <row r="779" spans="12:22"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</row>
    <row r="780" spans="12:22"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</row>
    <row r="781" spans="12:22"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</row>
    <row r="782" spans="12:22"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</row>
    <row r="783" spans="12:22"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</row>
    <row r="784" spans="12:22"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</row>
    <row r="785" spans="12:22"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</row>
    <row r="786" spans="12:22"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</row>
    <row r="787" spans="12:22"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</row>
    <row r="788" spans="12:22"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</row>
    <row r="789" spans="12:22"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</row>
    <row r="790" spans="12:22"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</row>
    <row r="791" spans="12:22"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</row>
    <row r="792" spans="12:22"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</row>
    <row r="793" spans="12:22"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</row>
    <row r="794" spans="12:22"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</row>
    <row r="795" spans="12:22"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</row>
    <row r="796" spans="12:22"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</row>
    <row r="797" spans="12:22"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</row>
    <row r="798" spans="12:22"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</row>
    <row r="799" spans="12:22"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</row>
    <row r="800" spans="12:22"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</row>
    <row r="801" spans="12:22"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</row>
    <row r="802" spans="12:22"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</row>
    <row r="803" spans="12:22"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</row>
    <row r="804" spans="12:22"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</row>
    <row r="805" spans="12:22"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</row>
    <row r="806" spans="12:22"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</row>
    <row r="807" spans="12:22"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</row>
    <row r="808" spans="12:22"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</row>
    <row r="809" spans="12:22"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</row>
    <row r="810" spans="12:22"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</row>
    <row r="811" spans="12:22"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</row>
    <row r="812" spans="12:22"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</row>
    <row r="813" spans="12:22"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</row>
    <row r="814" spans="12:22"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</row>
    <row r="815" spans="12:22"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</row>
    <row r="816" spans="12:22"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</row>
    <row r="817" spans="12:22"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</row>
    <row r="818" spans="12:22"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</row>
    <row r="819" spans="12:22"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</row>
    <row r="820" spans="12:22"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</row>
    <row r="821" spans="12:22"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</row>
    <row r="822" spans="12:22"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</row>
    <row r="823" spans="12:22"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</row>
    <row r="824" spans="12:22"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</row>
    <row r="825" spans="12:22"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</row>
    <row r="826" spans="12:22"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</row>
    <row r="827" spans="12:22"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</row>
    <row r="828" spans="12:22"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</row>
    <row r="829" spans="12:22"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</row>
    <row r="830" spans="12:22"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</row>
    <row r="831" spans="12:22"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</row>
    <row r="832" spans="12:22"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</row>
    <row r="833" spans="12:22"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</row>
    <row r="834" spans="12:22"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</row>
    <row r="835" spans="12:22"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</row>
    <row r="836" spans="12:22"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</row>
    <row r="837" spans="12:22"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</row>
    <row r="838" spans="12:22"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</row>
    <row r="839" spans="12:22"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</row>
    <row r="840" spans="12:22"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</row>
    <row r="841" spans="12:22"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</row>
    <row r="842" spans="12:22"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</row>
    <row r="843" spans="12:22"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</row>
    <row r="844" spans="12:22"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</row>
    <row r="845" spans="12:22"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</row>
    <row r="846" spans="12:22"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</row>
    <row r="847" spans="12:22"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</row>
    <row r="848" spans="12:22"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</row>
    <row r="849" spans="12:22"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</row>
    <row r="850" spans="12:22"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</row>
    <row r="851" spans="12:22"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</row>
    <row r="852" spans="12:22"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</row>
    <row r="853" spans="12:22"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</row>
    <row r="854" spans="12:22"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</row>
    <row r="855" spans="12:22"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</row>
    <row r="856" spans="12:22"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</row>
    <row r="857" spans="12:22"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</row>
    <row r="858" spans="12:22"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</row>
    <row r="859" spans="12:22"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</row>
    <row r="860" spans="12:22"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</row>
    <row r="861" spans="12:22"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</row>
    <row r="862" spans="12:22"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</row>
    <row r="863" spans="12:22"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</row>
    <row r="864" spans="12:22"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</row>
    <row r="865" spans="12:22"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</row>
    <row r="866" spans="12:22"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</row>
    <row r="867" spans="12:22"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</row>
    <row r="868" spans="12:22"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</row>
    <row r="869" spans="12:22"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</row>
    <row r="870" spans="12:22"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</row>
    <row r="871" spans="12:22"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</row>
    <row r="872" spans="12:22"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</row>
    <row r="873" spans="12:22"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</row>
    <row r="874" spans="12:22"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</row>
    <row r="875" spans="12:22"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</row>
    <row r="876" spans="12:22"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</row>
    <row r="877" spans="12:22"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</row>
    <row r="878" spans="12:22"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</row>
    <row r="879" spans="12:22"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</row>
    <row r="880" spans="12:22"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</row>
    <row r="881" spans="12:22"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</row>
    <row r="882" spans="12:22"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</row>
    <row r="883" spans="12:22"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</row>
    <row r="884" spans="12:22"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</row>
    <row r="885" spans="12:22"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</row>
    <row r="886" spans="12:22"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</row>
    <row r="887" spans="12:22"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</row>
    <row r="888" spans="12:22"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</row>
    <row r="889" spans="12:22"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</row>
    <row r="890" spans="12:22"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</row>
    <row r="891" spans="12:22"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</row>
    <row r="892" spans="12:22"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</row>
    <row r="893" spans="12:22"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</row>
  </sheetData>
  <mergeCells count="11">
    <mergeCell ref="V7:V8"/>
    <mergeCell ref="B2:V2"/>
    <mergeCell ref="B4:V4"/>
    <mergeCell ref="B5:V5"/>
    <mergeCell ref="B6:V6"/>
    <mergeCell ref="B7:B8"/>
    <mergeCell ref="C7:H7"/>
    <mergeCell ref="K7:K8"/>
    <mergeCell ref="L7:Q7"/>
    <mergeCell ref="T7:T8"/>
    <mergeCell ref="U7:U8"/>
  </mergeCells>
  <printOptions horizontalCentered="1"/>
  <pageMargins left="0" right="0" top="0.59055118110236227" bottom="0.78740157480314965" header="0" footer="0.31496062992125984"/>
  <pageSetup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0388B-B181-4304-94C0-58E31D1C42AC}">
  <sheetPr>
    <pageSetUpPr fitToPage="1"/>
  </sheetPr>
  <dimension ref="A1:AX212"/>
  <sheetViews>
    <sheetView showGridLines="0" zoomScaleNormal="100" workbookViewId="0">
      <pane xSplit="2" ySplit="7" topLeftCell="H8" activePane="bottomRight" state="frozen"/>
      <selection pane="topRight" activeCell="C1" sqref="C1"/>
      <selection pane="bottomLeft" activeCell="A8" sqref="A8"/>
      <selection pane="bottomRight" activeCell="T8" sqref="T8"/>
    </sheetView>
  </sheetViews>
  <sheetFormatPr baseColWidth="10" defaultColWidth="11.42578125" defaultRowHeight="12.75"/>
  <cols>
    <col min="1" max="1" width="1.28515625" customWidth="1"/>
    <col min="2" max="2" width="76.28515625" customWidth="1"/>
    <col min="3" max="10" width="10.7109375" customWidth="1"/>
    <col min="11" max="11" width="14.5703125" customWidth="1"/>
    <col min="12" max="19" width="10.7109375" customWidth="1"/>
    <col min="20" max="20" width="16.140625" customWidth="1"/>
    <col min="21" max="21" width="14.5703125" customWidth="1"/>
    <col min="22" max="22" width="15" customWidth="1"/>
    <col min="23" max="23" width="14.28515625" customWidth="1"/>
  </cols>
  <sheetData>
    <row r="1" spans="1:50" ht="15.75">
      <c r="A1" t="s">
        <v>0</v>
      </c>
      <c r="B1" s="86" t="s">
        <v>77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</row>
    <row r="2" spans="1:50" ht="15.75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9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</row>
    <row r="3" spans="1:50" ht="18.75" customHeight="1">
      <c r="B3" s="90" t="s">
        <v>78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</row>
    <row r="4" spans="1:50" ht="18.75" customHeight="1">
      <c r="B4" s="92" t="s">
        <v>79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89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</row>
    <row r="5" spans="1:50" ht="14.25" customHeight="1">
      <c r="B5" s="92" t="s">
        <v>4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</row>
    <row r="6" spans="1:50" ht="18" customHeight="1">
      <c r="B6" s="12" t="s">
        <v>5</v>
      </c>
      <c r="C6" s="13">
        <v>2025</v>
      </c>
      <c r="D6" s="14"/>
      <c r="E6" s="14"/>
      <c r="F6" s="14"/>
      <c r="G6" s="14"/>
      <c r="H6" s="14"/>
      <c r="I6" s="15"/>
      <c r="J6" s="15"/>
      <c r="K6" s="16" t="s">
        <v>6</v>
      </c>
      <c r="L6" s="13">
        <v>2025</v>
      </c>
      <c r="M6" s="14"/>
      <c r="N6" s="14"/>
      <c r="O6" s="14"/>
      <c r="P6" s="14"/>
      <c r="Q6" s="14"/>
      <c r="R6" s="15"/>
      <c r="S6" s="15"/>
      <c r="T6" s="16" t="s">
        <v>153</v>
      </c>
      <c r="U6" s="94" t="s">
        <v>7</v>
      </c>
      <c r="V6" s="16" t="s">
        <v>8</v>
      </c>
      <c r="W6" s="95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</row>
    <row r="7" spans="1:50" ht="31.5" customHeight="1" thickBot="1">
      <c r="B7" s="17"/>
      <c r="C7" s="18" t="s">
        <v>9</v>
      </c>
      <c r="D7" s="18" t="s">
        <v>10</v>
      </c>
      <c r="E7" s="18" t="s">
        <v>11</v>
      </c>
      <c r="F7" s="18" t="s">
        <v>12</v>
      </c>
      <c r="G7" s="18" t="s">
        <v>13</v>
      </c>
      <c r="H7" s="18" t="s">
        <v>14</v>
      </c>
      <c r="I7" s="18" t="s">
        <v>15</v>
      </c>
      <c r="J7" s="18" t="s">
        <v>16</v>
      </c>
      <c r="K7" s="19"/>
      <c r="L7" s="18" t="s">
        <v>9</v>
      </c>
      <c r="M7" s="18" t="s">
        <v>10</v>
      </c>
      <c r="N7" s="18" t="s">
        <v>11</v>
      </c>
      <c r="O7" s="18" t="s">
        <v>12</v>
      </c>
      <c r="P7" s="18" t="s">
        <v>13</v>
      </c>
      <c r="Q7" s="18" t="s">
        <v>14</v>
      </c>
      <c r="R7" s="18" t="s">
        <v>15</v>
      </c>
      <c r="S7" s="18" t="s">
        <v>16</v>
      </c>
      <c r="T7" s="19"/>
      <c r="U7" s="96"/>
      <c r="V7" s="19"/>
      <c r="W7" s="95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</row>
    <row r="8" spans="1:50" ht="18" customHeight="1" thickTop="1">
      <c r="B8" s="97" t="s">
        <v>18</v>
      </c>
      <c r="C8" s="98">
        <f t="shared" ref="C8:H8" si="0">+C9+C19</f>
        <v>19532</v>
      </c>
      <c r="D8" s="98">
        <f t="shared" si="0"/>
        <v>19543.099999999999</v>
      </c>
      <c r="E8" s="98">
        <f t="shared" si="0"/>
        <v>21792.5</v>
      </c>
      <c r="F8" s="98">
        <f t="shared" si="0"/>
        <v>21271</v>
      </c>
      <c r="G8" s="98">
        <f t="shared" si="0"/>
        <v>21201.5</v>
      </c>
      <c r="H8" s="98">
        <f t="shared" si="0"/>
        <v>20382.400000000001</v>
      </c>
      <c r="I8" s="98">
        <f>+I9+I19</f>
        <v>22950.2</v>
      </c>
      <c r="J8" s="98">
        <f>+J9+J19</f>
        <v>22088.000000000004</v>
      </c>
      <c r="K8" s="98">
        <f>+K9+K19</f>
        <v>168760.7</v>
      </c>
      <c r="L8" s="98">
        <f t="shared" ref="L8:S8" si="1">+L9+L19</f>
        <v>18749.891146821912</v>
      </c>
      <c r="M8" s="98">
        <f t="shared" si="1"/>
        <v>18969.653582100371</v>
      </c>
      <c r="N8" s="98">
        <f t="shared" si="1"/>
        <v>21016.16243208808</v>
      </c>
      <c r="O8" s="98">
        <f t="shared" si="1"/>
        <v>20379.893437971488</v>
      </c>
      <c r="P8" s="98">
        <f t="shared" si="1"/>
        <v>23422.282060256897</v>
      </c>
      <c r="Q8" s="98">
        <f t="shared" si="1"/>
        <v>23590.884574111762</v>
      </c>
      <c r="R8" s="98">
        <f t="shared" si="1"/>
        <v>24518.994629148328</v>
      </c>
      <c r="S8" s="98">
        <f t="shared" si="1"/>
        <v>24923.922227854433</v>
      </c>
      <c r="T8" s="99">
        <f>+T9+T19</f>
        <v>175571.68409035326</v>
      </c>
      <c r="U8" s="99">
        <f t="shared" ref="U8:U30" si="2">+K8-T8</f>
        <v>-6810.9840903532458</v>
      </c>
      <c r="V8" s="100">
        <f t="shared" ref="V8:V16" si="3">+K8/T8*100</f>
        <v>96.120681916539482</v>
      </c>
      <c r="W8" s="101"/>
      <c r="X8" s="102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</row>
    <row r="9" spans="1:50" ht="18" customHeight="1">
      <c r="B9" s="103" t="s">
        <v>80</v>
      </c>
      <c r="C9" s="26">
        <f t="shared" ref="C9:J9" si="4">+C11+C12+C18</f>
        <v>15012.4</v>
      </c>
      <c r="D9" s="26">
        <f t="shared" si="4"/>
        <v>15008.5</v>
      </c>
      <c r="E9" s="26">
        <f t="shared" si="4"/>
        <v>16813.599999999999</v>
      </c>
      <c r="F9" s="26">
        <f t="shared" si="4"/>
        <v>16291.4</v>
      </c>
      <c r="G9" s="26">
        <f t="shared" si="4"/>
        <v>16340.800000000001</v>
      </c>
      <c r="H9" s="26">
        <f t="shared" si="4"/>
        <v>15670</v>
      </c>
      <c r="I9" s="26">
        <f t="shared" si="4"/>
        <v>17349.7</v>
      </c>
      <c r="J9" s="26">
        <f t="shared" si="4"/>
        <v>16743.100000000002</v>
      </c>
      <c r="K9" s="26">
        <f>+K10+K12+K18</f>
        <v>129229.5</v>
      </c>
      <c r="L9" s="26">
        <f>+L11+L12+L18</f>
        <v>14327.101869614218</v>
      </c>
      <c r="M9" s="26">
        <f t="shared" ref="M9:S9" si="5">+M11+M12+M18</f>
        <v>14678.449688732951</v>
      </c>
      <c r="N9" s="26">
        <f t="shared" si="5"/>
        <v>16191.569594501754</v>
      </c>
      <c r="O9" s="26">
        <f t="shared" si="5"/>
        <v>15784.641596900765</v>
      </c>
      <c r="P9" s="26">
        <f t="shared" si="5"/>
        <v>18043.471283746941</v>
      </c>
      <c r="Q9" s="26">
        <f t="shared" si="5"/>
        <v>18049.650757296989</v>
      </c>
      <c r="R9" s="26">
        <f t="shared" si="5"/>
        <v>18620.983213201009</v>
      </c>
      <c r="S9" s="26">
        <f t="shared" si="5"/>
        <v>19046.043408909496</v>
      </c>
      <c r="T9" s="104">
        <f>+T11+T12+T18</f>
        <v>134741.91141290413</v>
      </c>
      <c r="U9" s="104">
        <f t="shared" si="2"/>
        <v>-5512.4114129041263</v>
      </c>
      <c r="V9" s="100">
        <f t="shared" si="3"/>
        <v>95.908911076664296</v>
      </c>
      <c r="W9" s="101"/>
      <c r="X9" s="102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</row>
    <row r="10" spans="1:50" ht="18" customHeight="1">
      <c r="B10" s="105" t="s">
        <v>35</v>
      </c>
      <c r="C10" s="26">
        <f t="shared" ref="C10:S10" si="6">+C11</f>
        <v>13284.3</v>
      </c>
      <c r="D10" s="26">
        <f t="shared" si="6"/>
        <v>13018.4</v>
      </c>
      <c r="E10" s="26">
        <f t="shared" si="6"/>
        <v>14741.7</v>
      </c>
      <c r="F10" s="26">
        <f t="shared" si="6"/>
        <v>14306.8</v>
      </c>
      <c r="G10" s="26">
        <f t="shared" si="6"/>
        <v>14275.6</v>
      </c>
      <c r="H10" s="26">
        <f t="shared" si="6"/>
        <v>13740.1</v>
      </c>
      <c r="I10" s="26">
        <f t="shared" si="6"/>
        <v>15173.7</v>
      </c>
      <c r="J10" s="26">
        <f t="shared" si="6"/>
        <v>14719.2</v>
      </c>
      <c r="K10" s="30">
        <f>+K11</f>
        <v>113259.8</v>
      </c>
      <c r="L10" s="26">
        <f t="shared" si="6"/>
        <v>12692.375852759849</v>
      </c>
      <c r="M10" s="26">
        <f t="shared" si="6"/>
        <v>12737.530788177006</v>
      </c>
      <c r="N10" s="26">
        <f t="shared" si="6"/>
        <v>14136.814811173757</v>
      </c>
      <c r="O10" s="26">
        <f t="shared" si="6"/>
        <v>13703.235284805889</v>
      </c>
      <c r="P10" s="26">
        <f t="shared" si="6"/>
        <v>15595.89297902816</v>
      </c>
      <c r="Q10" s="26">
        <f t="shared" si="6"/>
        <v>15905.730884467172</v>
      </c>
      <c r="R10" s="26">
        <f t="shared" si="6"/>
        <v>16304.673128416069</v>
      </c>
      <c r="S10" s="26">
        <f t="shared" si="6"/>
        <v>16484.0831009385</v>
      </c>
      <c r="T10" s="100">
        <f>+T11</f>
        <v>117560.3368297664</v>
      </c>
      <c r="U10" s="100">
        <f t="shared" si="2"/>
        <v>-4300.5368297663954</v>
      </c>
      <c r="V10" s="100">
        <f t="shared" si="3"/>
        <v>96.3418471350641</v>
      </c>
      <c r="W10" s="101"/>
      <c r="X10" s="102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</row>
    <row r="11" spans="1:50" ht="18" customHeight="1">
      <c r="B11" s="106" t="s">
        <v>36</v>
      </c>
      <c r="C11" s="107">
        <f>+[1]DGA!L11</f>
        <v>13284.3</v>
      </c>
      <c r="D11" s="107">
        <f>+[1]DGA!M11</f>
        <v>13018.4</v>
      </c>
      <c r="E11" s="107">
        <f>+[1]DGA!N11</f>
        <v>14741.7</v>
      </c>
      <c r="F11" s="107">
        <f>+[1]DGA!O11</f>
        <v>14306.8</v>
      </c>
      <c r="G11" s="107">
        <f>+[1]DGA!P11</f>
        <v>14275.6</v>
      </c>
      <c r="H11" s="107">
        <f>+[1]DGA!Q11</f>
        <v>13740.1</v>
      </c>
      <c r="I11" s="107">
        <f>+[1]DGA!R11</f>
        <v>15173.7</v>
      </c>
      <c r="J11" s="107">
        <f>+[1]DGA!S11</f>
        <v>14719.2</v>
      </c>
      <c r="K11" s="108">
        <f>SUM(C11:J11)</f>
        <v>113259.8</v>
      </c>
      <c r="L11" s="107">
        <v>12692.375852759849</v>
      </c>
      <c r="M11" s="107">
        <v>12737.530788177006</v>
      </c>
      <c r="N11" s="107">
        <v>14136.814811173757</v>
      </c>
      <c r="O11" s="107">
        <v>13703.235284805889</v>
      </c>
      <c r="P11" s="107">
        <v>15595.89297902816</v>
      </c>
      <c r="Q11" s="107">
        <v>15905.730884467172</v>
      </c>
      <c r="R11" s="108">
        <v>16304.673128416069</v>
      </c>
      <c r="S11" s="108">
        <v>16484.0831009385</v>
      </c>
      <c r="T11" s="109">
        <f>SUM(L11:S11)</f>
        <v>117560.3368297664</v>
      </c>
      <c r="U11" s="109">
        <f t="shared" si="2"/>
        <v>-4300.5368297663954</v>
      </c>
      <c r="V11" s="109">
        <f t="shared" si="3"/>
        <v>96.3418471350641</v>
      </c>
      <c r="W11" s="101"/>
      <c r="X11" s="102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</row>
    <row r="12" spans="1:50" ht="18" customHeight="1">
      <c r="B12" s="40" t="s">
        <v>37</v>
      </c>
      <c r="C12" s="110">
        <f t="shared" ref="C12:J12" si="7">SUM(C13:C17)</f>
        <v>1667.1999999999998</v>
      </c>
      <c r="D12" s="110">
        <f t="shared" si="7"/>
        <v>1936.8000000000002</v>
      </c>
      <c r="E12" s="110">
        <f t="shared" si="7"/>
        <v>2033.1</v>
      </c>
      <c r="F12" s="110">
        <f t="shared" si="7"/>
        <v>1942.1</v>
      </c>
      <c r="G12" s="110">
        <f t="shared" si="7"/>
        <v>2012.7</v>
      </c>
      <c r="H12" s="110">
        <f t="shared" si="7"/>
        <v>1885.5</v>
      </c>
      <c r="I12" s="110">
        <f t="shared" si="7"/>
        <v>2128.7999999999997</v>
      </c>
      <c r="J12" s="110">
        <f t="shared" si="7"/>
        <v>1974.7</v>
      </c>
      <c r="K12" s="110">
        <f>SUM(K13:K17)</f>
        <v>15580.9</v>
      </c>
      <c r="L12" s="110">
        <f t="shared" ref="L12:S12" si="8">SUM(L13:L17)</f>
        <v>1593.410433464263</v>
      </c>
      <c r="M12" s="110">
        <f t="shared" si="8"/>
        <v>1899.2023045399319</v>
      </c>
      <c r="N12" s="110">
        <f t="shared" si="8"/>
        <v>2005.3261355713169</v>
      </c>
      <c r="O12" s="110">
        <f t="shared" si="8"/>
        <v>2041.1770273100458</v>
      </c>
      <c r="P12" s="110">
        <f t="shared" si="8"/>
        <v>2396.5346704434419</v>
      </c>
      <c r="Q12" s="110">
        <f t="shared" si="8"/>
        <v>2048.2042933950597</v>
      </c>
      <c r="R12" s="110">
        <f t="shared" si="8"/>
        <v>2248.662157658142</v>
      </c>
      <c r="S12" s="110">
        <f t="shared" si="8"/>
        <v>2522.0421821311584</v>
      </c>
      <c r="T12" s="111">
        <f>SUM(T13:T17)</f>
        <v>16754.55920451336</v>
      </c>
      <c r="U12" s="111">
        <f t="shared" si="2"/>
        <v>-1173.6592045133602</v>
      </c>
      <c r="V12" s="112">
        <f t="shared" si="3"/>
        <v>92.994986079984727</v>
      </c>
      <c r="W12" s="101"/>
      <c r="X12" s="102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</row>
    <row r="13" spans="1:50" ht="18" customHeight="1">
      <c r="B13" s="113" t="s">
        <v>40</v>
      </c>
      <c r="C13" s="107">
        <f>+[1]DGA!L13</f>
        <v>1092.8</v>
      </c>
      <c r="D13" s="107">
        <f>+[1]DGA!M13</f>
        <v>1335.7</v>
      </c>
      <c r="E13" s="107">
        <f>+[1]DGA!N13</f>
        <v>1431.6</v>
      </c>
      <c r="F13" s="107">
        <f>+[1]DGA!O13</f>
        <v>1247.7</v>
      </c>
      <c r="G13" s="107">
        <f>+[1]DGA!P13</f>
        <v>1291.2</v>
      </c>
      <c r="H13" s="107">
        <f>+[1]DGA!Q13</f>
        <v>1195.2</v>
      </c>
      <c r="I13" s="107">
        <f>+[1]DGA!R13</f>
        <v>1385.1</v>
      </c>
      <c r="J13" s="107">
        <f>+[1]DGA!S13</f>
        <v>1274.7</v>
      </c>
      <c r="K13" s="108">
        <f>SUM(C13:J13)</f>
        <v>10254</v>
      </c>
      <c r="L13" s="107">
        <v>1038.4578805826498</v>
      </c>
      <c r="M13" s="107">
        <v>1296.2999754783052</v>
      </c>
      <c r="N13" s="107">
        <v>1424.8980828631102</v>
      </c>
      <c r="O13" s="107">
        <v>1448.4399359605482</v>
      </c>
      <c r="P13" s="107">
        <v>1555.1094660661415</v>
      </c>
      <c r="Q13" s="107">
        <v>1282.4325952172096</v>
      </c>
      <c r="R13" s="108">
        <v>1431.0371366411509</v>
      </c>
      <c r="S13" s="108">
        <v>1659.8492800825047</v>
      </c>
      <c r="T13" s="109">
        <f>SUM(L13:S13)</f>
        <v>11136.52435289162</v>
      </c>
      <c r="U13" s="109">
        <f t="shared" si="2"/>
        <v>-882.52435289161986</v>
      </c>
      <c r="V13" s="109">
        <f t="shared" si="3"/>
        <v>92.075405890326351</v>
      </c>
      <c r="W13" s="101"/>
      <c r="X13" s="102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</row>
    <row r="14" spans="1:50" ht="18" customHeight="1">
      <c r="B14" s="113" t="s">
        <v>42</v>
      </c>
      <c r="C14" s="107">
        <f>+[1]DGA!L14</f>
        <v>123.3</v>
      </c>
      <c r="D14" s="107">
        <f>+[1]DGA!M14</f>
        <v>224</v>
      </c>
      <c r="E14" s="107">
        <f>+[1]DGA!N14</f>
        <v>163.19999999999999</v>
      </c>
      <c r="F14" s="107">
        <f>+[1]DGA!O14</f>
        <v>200.8</v>
      </c>
      <c r="G14" s="107">
        <f>+[1]DGA!P14</f>
        <v>207.4</v>
      </c>
      <c r="H14" s="107">
        <f>+[1]DGA!Q14</f>
        <v>218.1</v>
      </c>
      <c r="I14" s="107">
        <f>+[1]DGA!R14</f>
        <v>205.1</v>
      </c>
      <c r="J14" s="107">
        <f>+[1]DGA!S14</f>
        <v>210.4</v>
      </c>
      <c r="K14" s="108">
        <f t="shared" ref="K14:K17" si="9">SUM(C14:J14)</f>
        <v>1552.3</v>
      </c>
      <c r="L14" s="107">
        <v>108.49761534222291</v>
      </c>
      <c r="M14" s="107">
        <v>196.03041472688366</v>
      </c>
      <c r="N14" s="107">
        <v>191.38138624075032</v>
      </c>
      <c r="O14" s="107">
        <v>184.64182593517771</v>
      </c>
      <c r="P14" s="107">
        <v>272.94531728813502</v>
      </c>
      <c r="Q14" s="107">
        <v>225.25273872597467</v>
      </c>
      <c r="R14" s="108">
        <v>235.24919317762337</v>
      </c>
      <c r="S14" s="108">
        <v>300.44988548345077</v>
      </c>
      <c r="T14" s="109">
        <f t="shared" ref="T14:T16" si="10">SUM(L14:S14)</f>
        <v>1714.4483769202184</v>
      </c>
      <c r="U14" s="109">
        <f t="shared" si="2"/>
        <v>-162.14837692021842</v>
      </c>
      <c r="V14" s="109">
        <f t="shared" si="3"/>
        <v>90.542242093547515</v>
      </c>
      <c r="W14" s="101"/>
      <c r="X14" s="102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</row>
    <row r="15" spans="1:50" ht="18" customHeight="1">
      <c r="B15" s="113" t="s">
        <v>81</v>
      </c>
      <c r="C15" s="107">
        <f>+[1]DGA!L15</f>
        <v>279.10000000000002</v>
      </c>
      <c r="D15" s="107">
        <f>+[1]DGA!M15</f>
        <v>237.2</v>
      </c>
      <c r="E15" s="107">
        <f>+[1]DGA!N15</f>
        <v>259.39999999999998</v>
      </c>
      <c r="F15" s="107">
        <f>+[1]DGA!O15</f>
        <v>341</v>
      </c>
      <c r="G15" s="107">
        <f>+[1]DGA!P15</f>
        <v>323.3</v>
      </c>
      <c r="H15" s="107">
        <f>+[1]DGA!Q15</f>
        <v>337</v>
      </c>
      <c r="I15" s="107">
        <f>+[1]DGA!R15</f>
        <v>356.6</v>
      </c>
      <c r="J15" s="107">
        <f>+[1]DGA!S15</f>
        <v>327.3</v>
      </c>
      <c r="K15" s="108">
        <f t="shared" si="9"/>
        <v>2460.9</v>
      </c>
      <c r="L15" s="107">
        <v>244.09557564090841</v>
      </c>
      <c r="M15" s="107">
        <v>225.39212215788487</v>
      </c>
      <c r="N15" s="107">
        <v>218.23441260807135</v>
      </c>
      <c r="O15" s="107">
        <v>255.0475393070702</v>
      </c>
      <c r="P15" s="107">
        <v>370.9413229833379</v>
      </c>
      <c r="Q15" s="107">
        <v>337.54756423305167</v>
      </c>
      <c r="R15" s="108">
        <v>394.836622029875</v>
      </c>
      <c r="S15" s="108">
        <v>350.16836581114961</v>
      </c>
      <c r="T15" s="109">
        <f t="shared" si="10"/>
        <v>2396.2635247713492</v>
      </c>
      <c r="U15" s="109">
        <f t="shared" si="2"/>
        <v>64.636475228650852</v>
      </c>
      <c r="V15" s="109">
        <f t="shared" si="3"/>
        <v>102.69738593274371</v>
      </c>
      <c r="W15" s="101"/>
      <c r="X15" s="102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</row>
    <row r="16" spans="1:50" ht="22.5" customHeight="1">
      <c r="B16" s="113" t="s">
        <v>82</v>
      </c>
      <c r="C16" s="107">
        <f>+[1]DGA!L16</f>
        <v>172</v>
      </c>
      <c r="D16" s="107">
        <f>+[1]DGA!M16</f>
        <v>139.9</v>
      </c>
      <c r="E16" s="107">
        <f>+[1]DGA!N16</f>
        <v>178.9</v>
      </c>
      <c r="F16" s="107">
        <f>+[1]DGA!O16</f>
        <v>152.6</v>
      </c>
      <c r="G16" s="107">
        <f>+[1]DGA!P16</f>
        <v>190.8</v>
      </c>
      <c r="H16" s="107">
        <f>+[1]DGA!Q16</f>
        <v>135.19999999999999</v>
      </c>
      <c r="I16" s="107">
        <f>+[1]DGA!R16</f>
        <v>182</v>
      </c>
      <c r="J16" s="107">
        <f>+[1]DGA!S16</f>
        <v>162.30000000000001</v>
      </c>
      <c r="K16" s="108">
        <f t="shared" si="9"/>
        <v>1313.7</v>
      </c>
      <c r="L16" s="107">
        <v>202.35936189848201</v>
      </c>
      <c r="M16" s="107">
        <v>181.47979217685813</v>
      </c>
      <c r="N16" s="107">
        <v>170.81225385938501</v>
      </c>
      <c r="O16" s="107">
        <v>153.04772610724993</v>
      </c>
      <c r="P16" s="107">
        <v>197.53856410582742</v>
      </c>
      <c r="Q16" s="107">
        <v>202.971395218824</v>
      </c>
      <c r="R16" s="108">
        <v>187.53920580949267</v>
      </c>
      <c r="S16" s="108">
        <v>211.57465075405335</v>
      </c>
      <c r="T16" s="109">
        <f t="shared" si="10"/>
        <v>1507.3229499301724</v>
      </c>
      <c r="U16" s="109">
        <f t="shared" si="2"/>
        <v>-193.62294993017235</v>
      </c>
      <c r="V16" s="109">
        <f t="shared" si="3"/>
        <v>87.154514569081428</v>
      </c>
      <c r="W16" s="101"/>
      <c r="X16" s="102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</row>
    <row r="17" spans="1:50" ht="17.25" customHeight="1">
      <c r="B17" s="113" t="s">
        <v>32</v>
      </c>
      <c r="C17" s="107">
        <f>+[1]DGA!L17</f>
        <v>0</v>
      </c>
      <c r="D17" s="107">
        <f>+[1]DGA!M17</f>
        <v>0</v>
      </c>
      <c r="E17" s="107">
        <f>+[1]DGA!N17</f>
        <v>0</v>
      </c>
      <c r="F17" s="107">
        <f>+[1]DGA!O17</f>
        <v>0</v>
      </c>
      <c r="G17" s="107">
        <f>+[1]DGA!P17</f>
        <v>0</v>
      </c>
      <c r="H17" s="107">
        <f>+[1]DGA!Q17</f>
        <v>0</v>
      </c>
      <c r="I17" s="107">
        <f>+[1]DGA!R17</f>
        <v>0</v>
      </c>
      <c r="J17" s="107">
        <f>+[1]DGA!S17</f>
        <v>0</v>
      </c>
      <c r="K17" s="108">
        <f t="shared" si="9"/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  <c r="R17" s="108">
        <v>0</v>
      </c>
      <c r="S17" s="108">
        <v>0</v>
      </c>
      <c r="T17" s="109">
        <f>SUM(L17:S17)</f>
        <v>0</v>
      </c>
      <c r="U17" s="109">
        <f t="shared" si="2"/>
        <v>0</v>
      </c>
      <c r="V17" s="114">
        <v>0</v>
      </c>
      <c r="W17" s="101"/>
      <c r="X17" s="102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</row>
    <row r="18" spans="1:50" ht="17.25" customHeight="1">
      <c r="B18" s="115" t="s">
        <v>50</v>
      </c>
      <c r="C18" s="110">
        <f>+[1]DGA!L18</f>
        <v>60.9</v>
      </c>
      <c r="D18" s="110">
        <f>+[1]DGA!M18</f>
        <v>53.3</v>
      </c>
      <c r="E18" s="110">
        <f>+[1]DGA!N18</f>
        <v>38.799999999999997</v>
      </c>
      <c r="F18" s="110">
        <f>+[1]DGA!O18</f>
        <v>42.5</v>
      </c>
      <c r="G18" s="110">
        <f>+[1]DGA!P18</f>
        <v>52.5</v>
      </c>
      <c r="H18" s="110">
        <f>+[1]DGA!Q18</f>
        <v>44.4</v>
      </c>
      <c r="I18" s="110">
        <f>+[1]DGA!R18</f>
        <v>47.2</v>
      </c>
      <c r="J18" s="110">
        <f>+[1]DGA!S18</f>
        <v>49.2</v>
      </c>
      <c r="K18" s="116">
        <f>SUM(C18:J18)</f>
        <v>388.79999999999995</v>
      </c>
      <c r="L18" s="110">
        <v>41.315583390105061</v>
      </c>
      <c r="M18" s="110">
        <v>41.716596016012701</v>
      </c>
      <c r="N18" s="110">
        <v>49.428647756679432</v>
      </c>
      <c r="O18" s="110">
        <v>40.22928478482882</v>
      </c>
      <c r="P18" s="110">
        <v>51.043634275338647</v>
      </c>
      <c r="Q18" s="110">
        <v>95.715579434760002</v>
      </c>
      <c r="R18" s="116">
        <v>67.647927126799374</v>
      </c>
      <c r="S18" s="116">
        <v>39.918125839838353</v>
      </c>
      <c r="T18" s="112">
        <f>SUM(L18:S18)</f>
        <v>427.01537862436237</v>
      </c>
      <c r="U18" s="112">
        <f t="shared" si="2"/>
        <v>-38.215378624362415</v>
      </c>
      <c r="V18" s="112">
        <f t="shared" ref="V18:V24" si="11">+K18/T18*100</f>
        <v>91.050584935026478</v>
      </c>
      <c r="W18" s="101"/>
      <c r="X18" s="102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</row>
    <row r="19" spans="1:50" ht="18" customHeight="1">
      <c r="B19" s="117" t="s">
        <v>83</v>
      </c>
      <c r="C19" s="110">
        <f t="shared" ref="C19:J19" si="12">+C20+C22</f>
        <v>4519.6000000000004</v>
      </c>
      <c r="D19" s="110">
        <f t="shared" si="12"/>
        <v>4534.6000000000004</v>
      </c>
      <c r="E19" s="110">
        <f t="shared" si="12"/>
        <v>4978.9000000000005</v>
      </c>
      <c r="F19" s="110">
        <f t="shared" si="12"/>
        <v>4979.6000000000004</v>
      </c>
      <c r="G19" s="110">
        <f t="shared" si="12"/>
        <v>4860.7000000000007</v>
      </c>
      <c r="H19" s="110">
        <f t="shared" si="12"/>
        <v>4712.3999999999996</v>
      </c>
      <c r="I19" s="110">
        <f t="shared" si="12"/>
        <v>5600.5</v>
      </c>
      <c r="J19" s="110">
        <f t="shared" si="12"/>
        <v>5344.9000000000005</v>
      </c>
      <c r="K19" s="110">
        <f>+K20+K22</f>
        <v>39531.200000000004</v>
      </c>
      <c r="L19" s="110">
        <f t="shared" ref="L19:S19" si="13">+L20+L22</f>
        <v>4422.7892772076939</v>
      </c>
      <c r="M19" s="110">
        <f t="shared" si="13"/>
        <v>4291.2038933674185</v>
      </c>
      <c r="N19" s="110">
        <f t="shared" si="13"/>
        <v>4824.5928375863268</v>
      </c>
      <c r="O19" s="110">
        <f t="shared" si="13"/>
        <v>4595.2518410707244</v>
      </c>
      <c r="P19" s="110">
        <f t="shared" si="13"/>
        <v>5378.8107765099558</v>
      </c>
      <c r="Q19" s="110">
        <f t="shared" si="13"/>
        <v>5541.2338168147708</v>
      </c>
      <c r="R19" s="110">
        <f t="shared" si="13"/>
        <v>5898.0114159473178</v>
      </c>
      <c r="S19" s="110">
        <f t="shared" si="13"/>
        <v>5877.8788189449369</v>
      </c>
      <c r="T19" s="111">
        <f>+T20+T22</f>
        <v>40829.772677449146</v>
      </c>
      <c r="U19" s="111">
        <f t="shared" si="2"/>
        <v>-1298.5726774491413</v>
      </c>
      <c r="V19" s="112">
        <f t="shared" si="11"/>
        <v>96.819544679546155</v>
      </c>
      <c r="W19" s="101"/>
      <c r="X19" s="102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</row>
    <row r="20" spans="1:50" ht="18" customHeight="1">
      <c r="B20" s="105" t="s">
        <v>84</v>
      </c>
      <c r="C20" s="110">
        <f t="shared" ref="C20:J20" si="14">+C21</f>
        <v>4516.1000000000004</v>
      </c>
      <c r="D20" s="110">
        <f t="shared" si="14"/>
        <v>4532.1000000000004</v>
      </c>
      <c r="E20" s="110">
        <f t="shared" si="14"/>
        <v>4975.8</v>
      </c>
      <c r="F20" s="110">
        <f t="shared" si="14"/>
        <v>4976.8</v>
      </c>
      <c r="G20" s="110">
        <f t="shared" si="14"/>
        <v>4858.1000000000004</v>
      </c>
      <c r="H20" s="110">
        <f t="shared" si="14"/>
        <v>4709.8999999999996</v>
      </c>
      <c r="I20" s="110">
        <f t="shared" si="14"/>
        <v>5598</v>
      </c>
      <c r="J20" s="110">
        <f t="shared" si="14"/>
        <v>5342.3</v>
      </c>
      <c r="K20" s="110">
        <f>+K21</f>
        <v>39509.100000000006</v>
      </c>
      <c r="L20" s="110">
        <f t="shared" ref="L20:S20" si="15">+L21</f>
        <v>4421.3839258782364</v>
      </c>
      <c r="M20" s="110">
        <f t="shared" si="15"/>
        <v>4289.4851096091052</v>
      </c>
      <c r="N20" s="110">
        <f t="shared" si="15"/>
        <v>4823.4171020630029</v>
      </c>
      <c r="O20" s="110">
        <f t="shared" si="15"/>
        <v>4592.0592770479334</v>
      </c>
      <c r="P20" s="110">
        <f t="shared" si="15"/>
        <v>5376.2016522985605</v>
      </c>
      <c r="Q20" s="110">
        <f t="shared" si="15"/>
        <v>5539.0748702625497</v>
      </c>
      <c r="R20" s="110">
        <f t="shared" si="15"/>
        <v>5896.4209571000702</v>
      </c>
      <c r="S20" s="110">
        <f t="shared" si="15"/>
        <v>5876.1008326434594</v>
      </c>
      <c r="T20" s="111">
        <f>+T21</f>
        <v>40814.143726902919</v>
      </c>
      <c r="U20" s="111">
        <f t="shared" si="2"/>
        <v>-1305.0437269029135</v>
      </c>
      <c r="V20" s="112">
        <f t="shared" si="11"/>
        <v>96.8024718694694</v>
      </c>
      <c r="W20" s="101"/>
      <c r="X20" s="102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</row>
    <row r="21" spans="1:50" ht="18" customHeight="1">
      <c r="B21" s="48" t="s">
        <v>85</v>
      </c>
      <c r="C21" s="107">
        <f>+[1]DGA!L21</f>
        <v>4516.1000000000004</v>
      </c>
      <c r="D21" s="107">
        <f>+[1]DGA!M21</f>
        <v>4532.1000000000004</v>
      </c>
      <c r="E21" s="107">
        <f>+[1]DGA!N21</f>
        <v>4975.8</v>
      </c>
      <c r="F21" s="107">
        <f>+[1]DGA!O21</f>
        <v>4976.8</v>
      </c>
      <c r="G21" s="107">
        <f>+[1]DGA!P21</f>
        <v>4858.1000000000004</v>
      </c>
      <c r="H21" s="107">
        <f>+[1]DGA!Q21</f>
        <v>4709.8999999999996</v>
      </c>
      <c r="I21" s="107">
        <f>+[1]DGA!R21</f>
        <v>5598</v>
      </c>
      <c r="J21" s="107">
        <f>+[1]DGA!S21</f>
        <v>5342.3</v>
      </c>
      <c r="K21" s="108">
        <f>SUM(C21:J21)</f>
        <v>39509.100000000006</v>
      </c>
      <c r="L21" s="107">
        <v>4421.3839258782364</v>
      </c>
      <c r="M21" s="107">
        <v>4289.4851096091052</v>
      </c>
      <c r="N21" s="107">
        <v>4823.4171020630029</v>
      </c>
      <c r="O21" s="107">
        <v>4592.0592770479334</v>
      </c>
      <c r="P21" s="107">
        <v>5376.2016522985605</v>
      </c>
      <c r="Q21" s="107">
        <v>5539.0748702625497</v>
      </c>
      <c r="R21" s="108">
        <v>5896.4209571000702</v>
      </c>
      <c r="S21" s="108">
        <v>5876.1008326434594</v>
      </c>
      <c r="T21" s="109">
        <f>SUM(L21:S21)</f>
        <v>40814.143726902919</v>
      </c>
      <c r="U21" s="109">
        <f t="shared" si="2"/>
        <v>-1305.0437269029135</v>
      </c>
      <c r="V21" s="109">
        <f t="shared" si="11"/>
        <v>96.8024718694694</v>
      </c>
      <c r="W21" s="101"/>
      <c r="X21" s="102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</row>
    <row r="22" spans="1:50" ht="18" customHeight="1">
      <c r="B22" s="105" t="s">
        <v>86</v>
      </c>
      <c r="C22" s="26">
        <f t="shared" ref="C22:J22" si="16">+C23+C24</f>
        <v>3.5</v>
      </c>
      <c r="D22" s="26">
        <f t="shared" si="16"/>
        <v>2.5</v>
      </c>
      <c r="E22" s="26">
        <f t="shared" si="16"/>
        <v>3.0999999999999996</v>
      </c>
      <c r="F22" s="26">
        <f t="shared" si="16"/>
        <v>2.8</v>
      </c>
      <c r="G22" s="26">
        <f t="shared" si="16"/>
        <v>2.6</v>
      </c>
      <c r="H22" s="26">
        <f t="shared" si="16"/>
        <v>2.5</v>
      </c>
      <c r="I22" s="26">
        <f t="shared" si="16"/>
        <v>2.5</v>
      </c>
      <c r="J22" s="26">
        <f t="shared" si="16"/>
        <v>2.5999999999999996</v>
      </c>
      <c r="K22" s="30">
        <f>+K23+K24</f>
        <v>22.1</v>
      </c>
      <c r="L22" s="26">
        <f t="shared" ref="L22:S22" si="17">+L23+L24</f>
        <v>1.4053513294571842</v>
      </c>
      <c r="M22" s="26">
        <f t="shared" si="17"/>
        <v>1.7187837583131103</v>
      </c>
      <c r="N22" s="26">
        <f t="shared" si="17"/>
        <v>1.1757355233239286</v>
      </c>
      <c r="O22" s="26">
        <f t="shared" si="17"/>
        <v>3.1925640227908332</v>
      </c>
      <c r="P22" s="26">
        <f t="shared" si="17"/>
        <v>2.6091242113957058</v>
      </c>
      <c r="Q22" s="26">
        <f t="shared" si="17"/>
        <v>2.1589465522211397</v>
      </c>
      <c r="R22" s="26">
        <f t="shared" si="17"/>
        <v>1.5904588472475663</v>
      </c>
      <c r="S22" s="26">
        <f t="shared" si="17"/>
        <v>1.777986301477732</v>
      </c>
      <c r="T22" s="100">
        <f>+T23+T24</f>
        <v>15.628950546227198</v>
      </c>
      <c r="U22" s="100">
        <f t="shared" si="2"/>
        <v>6.4710494537728032</v>
      </c>
      <c r="V22" s="112">
        <f t="shared" si="11"/>
        <v>141.40424806280359</v>
      </c>
      <c r="W22" s="101"/>
      <c r="X22" s="102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</row>
    <row r="23" spans="1:50" ht="18" customHeight="1">
      <c r="B23" s="48" t="s">
        <v>87</v>
      </c>
      <c r="C23" s="34">
        <f>+[1]DGA!L23</f>
        <v>2.7</v>
      </c>
      <c r="D23" s="34">
        <f>+[1]DGA!M23</f>
        <v>1.5</v>
      </c>
      <c r="E23" s="34">
        <f>+[1]DGA!N23</f>
        <v>1.7</v>
      </c>
      <c r="F23" s="34">
        <f>+[1]DGA!O23</f>
        <v>1.7</v>
      </c>
      <c r="G23" s="34">
        <f>+[1]DGA!P23</f>
        <v>1.5</v>
      </c>
      <c r="H23" s="34">
        <f>+[1]DGA!Q23</f>
        <v>1.6</v>
      </c>
      <c r="I23" s="34">
        <f>+[1]DGA!R23</f>
        <v>2.1</v>
      </c>
      <c r="J23" s="34">
        <f>+[1]DGA!S23</f>
        <v>1.9</v>
      </c>
      <c r="K23" s="108">
        <f>SUM(C23:J23)</f>
        <v>14.700000000000001</v>
      </c>
      <c r="L23" s="34">
        <v>0.5351556897483799</v>
      </c>
      <c r="M23" s="34">
        <v>0.54923943553125143</v>
      </c>
      <c r="N23" s="34">
        <v>0.47139063565074824</v>
      </c>
      <c r="O23" s="34">
        <v>0.64383531216800005</v>
      </c>
      <c r="P23" s="34">
        <v>0.64956017650120346</v>
      </c>
      <c r="Q23" s="34">
        <v>0.50401303598689318</v>
      </c>
      <c r="R23" s="35">
        <v>0.60292656248269827</v>
      </c>
      <c r="S23" s="35">
        <v>0.47138513116076941</v>
      </c>
      <c r="T23" s="109">
        <f>SUM(L23:S23)</f>
        <v>4.4275059792299434</v>
      </c>
      <c r="U23" s="109">
        <f t="shared" si="2"/>
        <v>10.272494020770058</v>
      </c>
      <c r="V23" s="109">
        <f t="shared" si="11"/>
        <v>332.01536189809298</v>
      </c>
      <c r="W23" s="101"/>
      <c r="X23" s="102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</row>
    <row r="24" spans="1:50" ht="18" customHeight="1">
      <c r="B24" s="118" t="s">
        <v>32</v>
      </c>
      <c r="C24" s="34">
        <f>+[1]DGA!L24</f>
        <v>0.8</v>
      </c>
      <c r="D24" s="34">
        <f>+[1]DGA!M24</f>
        <v>1</v>
      </c>
      <c r="E24" s="34">
        <f>+[1]DGA!N24</f>
        <v>1.4</v>
      </c>
      <c r="F24" s="34">
        <f>+[1]DGA!O24</f>
        <v>1.1000000000000001</v>
      </c>
      <c r="G24" s="34">
        <f>+[1]DGA!P24</f>
        <v>1.1000000000000001</v>
      </c>
      <c r="H24" s="34">
        <f>+[1]DGA!Q24</f>
        <v>0.9</v>
      </c>
      <c r="I24" s="34">
        <f>+[1]DGA!R24</f>
        <v>0.4</v>
      </c>
      <c r="J24" s="34">
        <f>+[1]DGA!S24</f>
        <v>0.7</v>
      </c>
      <c r="K24" s="108">
        <f>SUM(C24:J24)</f>
        <v>7.4000000000000012</v>
      </c>
      <c r="L24" s="34">
        <v>0.8701956397088042</v>
      </c>
      <c r="M24" s="34">
        <v>1.1695443227818589</v>
      </c>
      <c r="N24" s="34">
        <v>0.70434488767318049</v>
      </c>
      <c r="O24" s="34">
        <v>2.5487287106228331</v>
      </c>
      <c r="P24" s="34">
        <v>1.9595640348945023</v>
      </c>
      <c r="Q24" s="34">
        <v>1.6549335162342467</v>
      </c>
      <c r="R24" s="35">
        <v>0.9875322847648681</v>
      </c>
      <c r="S24" s="35">
        <v>1.3066011703169627</v>
      </c>
      <c r="T24" s="109">
        <f>SUM(L24:S24)</f>
        <v>11.201444566997255</v>
      </c>
      <c r="U24" s="109">
        <f t="shared" si="2"/>
        <v>-3.8014445669972536</v>
      </c>
      <c r="V24" s="109">
        <f t="shared" si="11"/>
        <v>66.062907830679038</v>
      </c>
      <c r="W24" s="101"/>
      <c r="X24" s="102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</row>
    <row r="25" spans="1:50" ht="18" customHeight="1">
      <c r="B25" s="97" t="s">
        <v>88</v>
      </c>
      <c r="C25" s="26">
        <f>+[1]DGA!L25</f>
        <v>0</v>
      </c>
      <c r="D25" s="26">
        <f>+[1]DGA!M25</f>
        <v>0</v>
      </c>
      <c r="E25" s="26">
        <f>+[1]DGA!N25</f>
        <v>0</v>
      </c>
      <c r="F25" s="26">
        <f>+[1]DGA!O25</f>
        <v>0</v>
      </c>
      <c r="G25" s="26">
        <f>+[1]DGA!P25</f>
        <v>0</v>
      </c>
      <c r="H25" s="26">
        <f>+[1]DGA!Q25</f>
        <v>0</v>
      </c>
      <c r="I25" s="26">
        <f>+[1]DGA!R25</f>
        <v>0</v>
      </c>
      <c r="J25" s="26">
        <f>+[1]DGA!S25</f>
        <v>0</v>
      </c>
      <c r="K25" s="116">
        <f>SUM(C25:J25)</f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112">
        <f>SUM(L25:S25)</f>
        <v>0</v>
      </c>
      <c r="U25" s="112">
        <f t="shared" si="2"/>
        <v>0</v>
      </c>
      <c r="V25" s="112">
        <v>0</v>
      </c>
      <c r="W25" s="101"/>
      <c r="X25" s="102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</row>
    <row r="26" spans="1:50" ht="18" customHeight="1">
      <c r="B26" s="119" t="s">
        <v>89</v>
      </c>
      <c r="C26" s="26">
        <f t="shared" ref="C26:S27" si="18">+C27</f>
        <v>202.3</v>
      </c>
      <c r="D26" s="26">
        <f t="shared" si="18"/>
        <v>103.2</v>
      </c>
      <c r="E26" s="26">
        <f t="shared" si="18"/>
        <v>114.5</v>
      </c>
      <c r="F26" s="26">
        <f t="shared" si="18"/>
        <v>58.6</v>
      </c>
      <c r="G26" s="26">
        <f t="shared" si="18"/>
        <v>687.9</v>
      </c>
      <c r="H26" s="26">
        <f t="shared" si="18"/>
        <v>553.79999999999995</v>
      </c>
      <c r="I26" s="26">
        <f t="shared" si="18"/>
        <v>207.7</v>
      </c>
      <c r="J26" s="26">
        <f t="shared" si="18"/>
        <v>198.2</v>
      </c>
      <c r="K26" s="26">
        <f>+K27</f>
        <v>2126.1999999999998</v>
      </c>
      <c r="L26" s="26">
        <f t="shared" si="18"/>
        <v>161.21606595175001</v>
      </c>
      <c r="M26" s="26">
        <f t="shared" si="18"/>
        <v>231.23067581410319</v>
      </c>
      <c r="N26" s="26">
        <f t="shared" si="18"/>
        <v>75.275800645899849</v>
      </c>
      <c r="O26" s="26">
        <f t="shared" si="18"/>
        <v>79.336575258100794</v>
      </c>
      <c r="P26" s="26">
        <f t="shared" si="18"/>
        <v>120.82625590730763</v>
      </c>
      <c r="Q26" s="26">
        <f t="shared" si="18"/>
        <v>93.377759806876284</v>
      </c>
      <c r="R26" s="26">
        <f t="shared" si="18"/>
        <v>154.52117835787067</v>
      </c>
      <c r="S26" s="26">
        <f t="shared" si="18"/>
        <v>126.62412895245575</v>
      </c>
      <c r="T26" s="104">
        <f>+T27</f>
        <v>1042.4084406943641</v>
      </c>
      <c r="U26" s="104">
        <f t="shared" si="2"/>
        <v>1083.7915593056357</v>
      </c>
      <c r="V26" s="112">
        <f>+K26/T26*100</f>
        <v>203.96995237142414</v>
      </c>
      <c r="W26" s="120"/>
      <c r="X26" s="102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</row>
    <row r="27" spans="1:50" ht="18" customHeight="1">
      <c r="B27" s="121" t="s">
        <v>56</v>
      </c>
      <c r="C27" s="26">
        <f t="shared" si="18"/>
        <v>202.3</v>
      </c>
      <c r="D27" s="26">
        <f t="shared" si="18"/>
        <v>103.2</v>
      </c>
      <c r="E27" s="26">
        <f t="shared" si="18"/>
        <v>114.5</v>
      </c>
      <c r="F27" s="26">
        <f t="shared" si="18"/>
        <v>58.6</v>
      </c>
      <c r="G27" s="26">
        <f t="shared" si="18"/>
        <v>687.9</v>
      </c>
      <c r="H27" s="26">
        <f t="shared" si="18"/>
        <v>553.79999999999995</v>
      </c>
      <c r="I27" s="26">
        <f t="shared" si="18"/>
        <v>207.7</v>
      </c>
      <c r="J27" s="26">
        <f t="shared" si="18"/>
        <v>198.2</v>
      </c>
      <c r="K27" s="30">
        <f>+K28</f>
        <v>2126.1999999999998</v>
      </c>
      <c r="L27" s="26">
        <f t="shared" si="18"/>
        <v>161.21606595175001</v>
      </c>
      <c r="M27" s="26">
        <f t="shared" si="18"/>
        <v>231.23067581410319</v>
      </c>
      <c r="N27" s="26">
        <f t="shared" si="18"/>
        <v>75.275800645899849</v>
      </c>
      <c r="O27" s="26">
        <f t="shared" si="18"/>
        <v>79.336575258100794</v>
      </c>
      <c r="P27" s="26">
        <f t="shared" si="18"/>
        <v>120.82625590730763</v>
      </c>
      <c r="Q27" s="26">
        <f t="shared" si="18"/>
        <v>93.377759806876284</v>
      </c>
      <c r="R27" s="26">
        <f t="shared" si="18"/>
        <v>154.52117835787067</v>
      </c>
      <c r="S27" s="26">
        <v>126.62412895245575</v>
      </c>
      <c r="T27" s="100">
        <f>+T28</f>
        <v>1042.4084406943641</v>
      </c>
      <c r="U27" s="100">
        <f t="shared" si="2"/>
        <v>1083.7915593056357</v>
      </c>
      <c r="V27" s="112">
        <f>+K27/T27*100</f>
        <v>203.96995237142414</v>
      </c>
      <c r="W27" s="101"/>
      <c r="X27" s="102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</row>
    <row r="28" spans="1:50" ht="18" customHeight="1">
      <c r="B28" s="122" t="s">
        <v>58</v>
      </c>
      <c r="C28" s="34">
        <f>+[1]DGA!L28</f>
        <v>202.3</v>
      </c>
      <c r="D28" s="34">
        <f>+[1]DGA!M28</f>
        <v>103.2</v>
      </c>
      <c r="E28" s="34">
        <f>+[1]DGA!N28</f>
        <v>114.5</v>
      </c>
      <c r="F28" s="34">
        <f>+[1]DGA!O28</f>
        <v>58.6</v>
      </c>
      <c r="G28" s="34">
        <f>+[1]DGA!P28</f>
        <v>687.9</v>
      </c>
      <c r="H28" s="34">
        <f>+[1]DGA!Q28</f>
        <v>553.79999999999995</v>
      </c>
      <c r="I28" s="34">
        <f>+[1]DGA!R28</f>
        <v>207.7</v>
      </c>
      <c r="J28" s="34">
        <f>+[1]DGA!S28</f>
        <v>198.2</v>
      </c>
      <c r="K28" s="108">
        <f>SUM(C28:J28)</f>
        <v>2126.1999999999998</v>
      </c>
      <c r="L28" s="34">
        <v>161.21606595175001</v>
      </c>
      <c r="M28" s="34">
        <v>231.23067581410319</v>
      </c>
      <c r="N28" s="34">
        <v>75.275800645899849</v>
      </c>
      <c r="O28" s="34">
        <v>79.336575258100794</v>
      </c>
      <c r="P28" s="34">
        <v>120.82625590730763</v>
      </c>
      <c r="Q28" s="34">
        <v>93.377759806876284</v>
      </c>
      <c r="R28" s="35">
        <v>154.52117835787067</v>
      </c>
      <c r="S28" s="35">
        <v>126.62412895245575</v>
      </c>
      <c r="T28" s="109">
        <f>SUM(L28:S28)</f>
        <v>1042.4084406943641</v>
      </c>
      <c r="U28" s="109">
        <f t="shared" si="2"/>
        <v>1083.7915593056357</v>
      </c>
      <c r="V28" s="109">
        <f>+K28/T28*100</f>
        <v>203.96995237142414</v>
      </c>
      <c r="W28" s="123"/>
      <c r="X28" s="102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</row>
    <row r="29" spans="1:50" ht="18" customHeight="1">
      <c r="B29" s="117" t="s">
        <v>90</v>
      </c>
      <c r="C29" s="26">
        <f>+[1]DGA!L29</f>
        <v>259</v>
      </c>
      <c r="D29" s="26">
        <f>+[1]DGA!M29</f>
        <v>0</v>
      </c>
      <c r="E29" s="26">
        <f>+[1]DGA!N29</f>
        <v>0</v>
      </c>
      <c r="F29" s="26">
        <f>+[1]DGA!O29</f>
        <v>109.3</v>
      </c>
      <c r="G29" s="26">
        <f>+[1]DGA!P29</f>
        <v>134</v>
      </c>
      <c r="H29" s="26">
        <f>+[1]DGA!Q29</f>
        <v>0</v>
      </c>
      <c r="I29" s="26">
        <f>+[1]DGA!R29</f>
        <v>125.3</v>
      </c>
      <c r="J29" s="26">
        <f>+[1]DGA!S29</f>
        <v>0</v>
      </c>
      <c r="K29" s="26">
        <f>+[1]DGA!T29</f>
        <v>627.6</v>
      </c>
      <c r="L29" s="26">
        <v>80.877546315334712</v>
      </c>
      <c r="M29" s="26">
        <v>0</v>
      </c>
      <c r="N29" s="26">
        <v>0</v>
      </c>
      <c r="O29" s="26">
        <v>92.790090997747981</v>
      </c>
      <c r="P29" s="26">
        <v>0</v>
      </c>
      <c r="Q29" s="26">
        <v>1.0918345439711204E-2</v>
      </c>
      <c r="R29" s="30">
        <v>115.175904325533</v>
      </c>
      <c r="S29" s="30">
        <v>0</v>
      </c>
      <c r="T29" s="112">
        <f>SUM(L29:S29)</f>
        <v>288.85445998405544</v>
      </c>
      <c r="U29" s="112">
        <f t="shared" si="2"/>
        <v>338.74554001594458</v>
      </c>
      <c r="V29" s="112">
        <f>+K29/T29*100</f>
        <v>217.27204767225788</v>
      </c>
      <c r="W29" s="123"/>
      <c r="X29" s="102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</row>
    <row r="30" spans="1:50" ht="20.25" customHeight="1" thickBot="1">
      <c r="B30" s="65" t="s">
        <v>91</v>
      </c>
      <c r="C30" s="66">
        <f t="shared" ref="C30:H30" si="19">+C8+C25+C26+C29</f>
        <v>19993.3</v>
      </c>
      <c r="D30" s="66">
        <f t="shared" si="19"/>
        <v>19646.3</v>
      </c>
      <c r="E30" s="66">
        <f t="shared" si="19"/>
        <v>21907</v>
      </c>
      <c r="F30" s="66">
        <f t="shared" si="19"/>
        <v>21438.899999999998</v>
      </c>
      <c r="G30" s="66">
        <f t="shared" si="19"/>
        <v>22023.4</v>
      </c>
      <c r="H30" s="66">
        <f t="shared" si="19"/>
        <v>20936.2</v>
      </c>
      <c r="I30" s="66">
        <f>+I8+I25+I26+I29</f>
        <v>23283.200000000001</v>
      </c>
      <c r="J30" s="66">
        <f>+J8+J25+J26+J29</f>
        <v>22286.200000000004</v>
      </c>
      <c r="K30" s="66">
        <f>+K8+K25+K26+K29</f>
        <v>171514.50000000003</v>
      </c>
      <c r="L30" s="66">
        <f t="shared" ref="L30:S30" si="20">+L8+L25+L26+L29</f>
        <v>18991.984759088999</v>
      </c>
      <c r="M30" s="66">
        <f t="shared" si="20"/>
        <v>19200.884257914473</v>
      </c>
      <c r="N30" s="66">
        <f t="shared" si="20"/>
        <v>21091.438232733981</v>
      </c>
      <c r="O30" s="66">
        <f t="shared" si="20"/>
        <v>20552.020104227337</v>
      </c>
      <c r="P30" s="66">
        <f t="shared" si="20"/>
        <v>23543.108316164205</v>
      </c>
      <c r="Q30" s="66">
        <f t="shared" si="20"/>
        <v>23684.27325226408</v>
      </c>
      <c r="R30" s="66">
        <f t="shared" si="20"/>
        <v>24788.691711831732</v>
      </c>
      <c r="S30" s="66">
        <f t="shared" si="20"/>
        <v>25050.546356806888</v>
      </c>
      <c r="T30" s="124">
        <f>+T8+T25+T26+T29</f>
        <v>176902.94699103167</v>
      </c>
      <c r="U30" s="124">
        <f t="shared" si="2"/>
        <v>-5388.4469910316402</v>
      </c>
      <c r="V30" s="125">
        <f>+K30/T30*100</f>
        <v>96.954009482213536</v>
      </c>
      <c r="W30" s="126"/>
      <c r="X30" s="127"/>
      <c r="Y30" s="102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</row>
    <row r="31" spans="1:50" ht="18" customHeight="1" thickTop="1">
      <c r="A31" s="128"/>
      <c r="B31" s="68" t="s">
        <v>72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129"/>
      <c r="U31" s="69"/>
      <c r="V31" s="69"/>
      <c r="W31" s="130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</row>
    <row r="32" spans="1:50">
      <c r="B32" s="131" t="s">
        <v>73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30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</row>
    <row r="33" spans="2:50" ht="18" customHeight="1">
      <c r="B33" s="132" t="s">
        <v>92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33"/>
      <c r="V33" s="123"/>
      <c r="W33" s="130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</row>
    <row r="34" spans="2:50" ht="12" customHeight="1">
      <c r="B34" s="132" t="s">
        <v>93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23"/>
      <c r="M34" s="123"/>
      <c r="N34" s="123"/>
      <c r="O34" s="123"/>
      <c r="P34" s="123"/>
      <c r="Q34" s="123"/>
      <c r="R34" s="123"/>
      <c r="S34" s="123"/>
      <c r="T34" s="130"/>
      <c r="U34" s="130"/>
      <c r="V34" s="130"/>
      <c r="W34" s="130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</row>
    <row r="35" spans="2:50" ht="15.75" customHeight="1">
      <c r="B35" s="134" t="s">
        <v>76</v>
      </c>
      <c r="C35" s="130"/>
      <c r="D35" s="130"/>
      <c r="E35" s="130"/>
      <c r="F35" s="130"/>
      <c r="G35" s="130"/>
      <c r="H35" s="130"/>
      <c r="I35" s="130"/>
      <c r="J35" s="130"/>
      <c r="K35" s="130"/>
      <c r="L35" s="78"/>
      <c r="M35" s="78"/>
      <c r="N35" s="78"/>
      <c r="O35" s="78"/>
      <c r="P35" s="78"/>
      <c r="Q35" s="78"/>
      <c r="R35" s="78"/>
      <c r="S35" s="78"/>
      <c r="T35" s="123"/>
      <c r="U35" s="123"/>
      <c r="V35" s="130"/>
      <c r="W35" s="130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</row>
    <row r="36" spans="2:50"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78"/>
      <c r="M36" s="78"/>
      <c r="N36" s="78"/>
      <c r="O36" s="78"/>
      <c r="P36" s="78"/>
      <c r="Q36" s="78"/>
      <c r="R36" s="78"/>
      <c r="S36" s="78"/>
      <c r="T36" s="130"/>
      <c r="U36" s="130"/>
      <c r="V36" s="130"/>
      <c r="W36" s="130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</row>
    <row r="37" spans="2:50">
      <c r="B37" s="130"/>
      <c r="C37" s="135"/>
      <c r="D37" s="135"/>
      <c r="E37" s="135"/>
      <c r="F37" s="135"/>
      <c r="G37" s="135"/>
      <c r="H37" s="135"/>
      <c r="I37" s="135"/>
      <c r="J37" s="135"/>
      <c r="K37" s="135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</row>
    <row r="38" spans="2:50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</row>
    <row r="39" spans="2:50">
      <c r="B39" s="95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</row>
    <row r="40" spans="2:50">
      <c r="B40" s="95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</row>
    <row r="41" spans="2:50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</row>
    <row r="42" spans="2:50"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</row>
    <row r="43" spans="2:50"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</row>
    <row r="44" spans="2:50"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</row>
    <row r="45" spans="2:50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</row>
    <row r="46" spans="2:50"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</row>
    <row r="47" spans="2:50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</row>
    <row r="48" spans="2:50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</row>
    <row r="49" spans="2:50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</row>
    <row r="50" spans="2:50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</row>
    <row r="51" spans="2:50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</row>
    <row r="52" spans="2:50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</row>
    <row r="53" spans="2:50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</row>
    <row r="54" spans="2:50"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</row>
    <row r="55" spans="2:50"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</row>
    <row r="56" spans="2:50"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</row>
    <row r="57" spans="2:50"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</row>
    <row r="58" spans="2:50"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</row>
    <row r="59" spans="2:50"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</row>
    <row r="60" spans="2:50"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</row>
    <row r="61" spans="2:50"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</row>
    <row r="62" spans="2:50"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</row>
    <row r="63" spans="2:50"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</row>
    <row r="64" spans="2:50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</row>
    <row r="65" spans="2:50"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</row>
    <row r="66" spans="2:50"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</row>
    <row r="67" spans="2:50"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</row>
    <row r="68" spans="2:50"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</row>
    <row r="69" spans="2:50"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</row>
    <row r="70" spans="2:50"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</row>
    <row r="71" spans="2:50"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</row>
    <row r="72" spans="2:50"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</row>
    <row r="73" spans="2:50"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</row>
    <row r="74" spans="2:50"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</row>
    <row r="75" spans="2:50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</row>
    <row r="76" spans="2:50"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</row>
    <row r="77" spans="2:50"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</row>
    <row r="78" spans="2:50"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</row>
    <row r="79" spans="2:50"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</row>
    <row r="80" spans="2:50"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</row>
    <row r="81" spans="2:50"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</row>
    <row r="82" spans="2:50"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</row>
    <row r="83" spans="2:50"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</row>
    <row r="84" spans="2:50"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</row>
    <row r="85" spans="2:50"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</row>
    <row r="86" spans="2:50"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</row>
    <row r="87" spans="2:50"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</row>
    <row r="88" spans="2:50"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</row>
    <row r="89" spans="2:50"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</row>
    <row r="90" spans="2:50"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</row>
    <row r="91" spans="2:50"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</row>
    <row r="92" spans="2:50"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</row>
    <row r="93" spans="2:50"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</row>
    <row r="94" spans="2:50"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</row>
    <row r="95" spans="2:50"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</row>
    <row r="96" spans="2:50"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</row>
    <row r="97" spans="2:50"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</row>
    <row r="98" spans="2:50"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</row>
    <row r="99" spans="2:50"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</row>
    <row r="100" spans="2:50"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</row>
    <row r="101" spans="2:50"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</row>
    <row r="102" spans="2:50"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</row>
    <row r="103" spans="2:50"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</row>
    <row r="104" spans="2:50"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</row>
    <row r="105" spans="2:50"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</row>
    <row r="106" spans="2:50"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</row>
    <row r="107" spans="2:50"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</row>
    <row r="108" spans="2:50"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</row>
    <row r="109" spans="2:50"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</row>
    <row r="110" spans="2:50"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</row>
    <row r="111" spans="2:50"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</row>
    <row r="112" spans="2:50"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</row>
    <row r="113" spans="2:50"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</row>
    <row r="114" spans="2:50"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</row>
    <row r="115" spans="2:50"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</row>
    <row r="116" spans="2:50"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</row>
    <row r="117" spans="2:50"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</row>
    <row r="118" spans="2:50"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</row>
    <row r="119" spans="2:50"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</row>
    <row r="120" spans="2:50"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</row>
    <row r="121" spans="2:50"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</row>
    <row r="122" spans="2:50"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</row>
    <row r="123" spans="2:50"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</row>
    <row r="124" spans="2:50"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</row>
    <row r="125" spans="2:50"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</row>
    <row r="126" spans="2:50"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</row>
    <row r="127" spans="2:50"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</row>
    <row r="128" spans="2:50"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</row>
    <row r="129" spans="2:50"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</row>
    <row r="130" spans="2:50"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</row>
    <row r="131" spans="2:50"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</row>
    <row r="132" spans="2:50"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</row>
    <row r="133" spans="2:50"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</row>
    <row r="134" spans="2:50"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</row>
    <row r="135" spans="2:50"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</row>
    <row r="136" spans="2:50"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</row>
    <row r="137" spans="2:50"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</row>
    <row r="138" spans="2:50"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</row>
    <row r="139" spans="2:50"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</row>
    <row r="140" spans="2:50"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</row>
    <row r="141" spans="2:50"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</row>
    <row r="142" spans="2:50"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</row>
    <row r="143" spans="2:50"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</row>
    <row r="144" spans="2:50"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</row>
    <row r="145" spans="2:50"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</row>
    <row r="146" spans="2:50"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</row>
    <row r="147" spans="2:50"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</row>
    <row r="148" spans="2:50"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</row>
    <row r="149" spans="2:50"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</row>
    <row r="150" spans="2:50"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</row>
    <row r="151" spans="2:50"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</row>
    <row r="152" spans="2:50"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</row>
    <row r="153" spans="2:50"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</row>
    <row r="154" spans="2:50"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</row>
    <row r="155" spans="2:50"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</row>
    <row r="156" spans="2:50"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</row>
    <row r="157" spans="2:50"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</row>
    <row r="158" spans="2:50"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</row>
    <row r="159" spans="2:50"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</row>
    <row r="160" spans="2:50"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</row>
    <row r="161" spans="2:50"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</row>
    <row r="162" spans="2:50"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</row>
    <row r="163" spans="2:50"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</row>
    <row r="164" spans="2:50"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</row>
    <row r="165" spans="2:50"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</row>
    <row r="166" spans="2:50"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</row>
    <row r="167" spans="2:50"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</row>
    <row r="168" spans="2:50"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</row>
    <row r="169" spans="2:50"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</row>
    <row r="170" spans="2:50"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</row>
    <row r="171" spans="2:50"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</row>
    <row r="172" spans="2:50"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</row>
    <row r="173" spans="2:50"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</row>
    <row r="174" spans="2:50"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</row>
    <row r="175" spans="2:50"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</row>
    <row r="176" spans="2:50"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</row>
    <row r="177" spans="2:50"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</row>
    <row r="178" spans="2:50"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</row>
    <row r="179" spans="2:50"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</row>
    <row r="180" spans="2:50"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</row>
    <row r="181" spans="2:50"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</row>
    <row r="182" spans="2:50"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</row>
    <row r="183" spans="2:50"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</row>
    <row r="184" spans="2:50"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</row>
    <row r="185" spans="2:50"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</row>
    <row r="186" spans="2:50"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</row>
    <row r="187" spans="2:50"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</row>
    <row r="188" spans="2:50"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</row>
    <row r="189" spans="2:50"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</row>
    <row r="190" spans="2:50"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</row>
    <row r="191" spans="2:50"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</row>
    <row r="192" spans="2:50"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</row>
    <row r="193" spans="2:50"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</row>
    <row r="194" spans="2:50"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</row>
    <row r="195" spans="2:50"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</row>
    <row r="196" spans="2:50"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</row>
    <row r="197" spans="2:50"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</row>
    <row r="198" spans="2:50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</row>
    <row r="199" spans="2:50"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</row>
    <row r="200" spans="2:50"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</row>
    <row r="201" spans="2:50"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</row>
    <row r="202" spans="2:50"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</row>
    <row r="203" spans="2:50"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</row>
    <row r="204" spans="2:50"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</row>
    <row r="205" spans="2:50"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</row>
    <row r="206" spans="2:50"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</row>
    <row r="207" spans="2:50"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</row>
    <row r="208" spans="2:50"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  <c r="AR208" s="87"/>
      <c r="AS208" s="87"/>
      <c r="AT208" s="87"/>
      <c r="AU208" s="87"/>
      <c r="AV208" s="87"/>
      <c r="AW208" s="87"/>
      <c r="AX208" s="87"/>
    </row>
    <row r="209" spans="2:50"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  <c r="AR209" s="87"/>
      <c r="AS209" s="87"/>
      <c r="AT209" s="87"/>
      <c r="AU209" s="87"/>
      <c r="AV209" s="87"/>
      <c r="AW209" s="87"/>
      <c r="AX209" s="87"/>
    </row>
    <row r="210" spans="2:50"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  <c r="AR210" s="87"/>
      <c r="AS210" s="87"/>
      <c r="AT210" s="87"/>
      <c r="AU210" s="87"/>
      <c r="AV210" s="87"/>
      <c r="AW210" s="87"/>
      <c r="AX210" s="87"/>
    </row>
    <row r="211" spans="2:50"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</row>
    <row r="212" spans="2:50"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  <c r="AR212" s="87"/>
      <c r="AS212" s="87"/>
      <c r="AT212" s="87"/>
      <c r="AU212" s="87"/>
      <c r="AV212" s="87"/>
      <c r="AW212" s="87"/>
      <c r="AX212" s="87"/>
    </row>
  </sheetData>
  <mergeCells count="11">
    <mergeCell ref="V6:V7"/>
    <mergeCell ref="B1:W1"/>
    <mergeCell ref="B3:V3"/>
    <mergeCell ref="B4:V4"/>
    <mergeCell ref="B5:V5"/>
    <mergeCell ref="B6:B7"/>
    <mergeCell ref="C6:H6"/>
    <mergeCell ref="K6:K7"/>
    <mergeCell ref="L6:Q6"/>
    <mergeCell ref="T6:T7"/>
    <mergeCell ref="U6:U7"/>
  </mergeCells>
  <printOptions horizontalCentered="1"/>
  <pageMargins left="0" right="0" top="0.19685039370078741" bottom="0.19685039370078741" header="0" footer="0.19685039370078741"/>
  <pageSetup scale="3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3680-AFC1-46F3-AA0E-B4A6F971D806}">
  <dimension ref="B1:AW300"/>
  <sheetViews>
    <sheetView showGridLines="0" topLeftCell="B1" zoomScale="90" zoomScaleNormal="90" workbookViewId="0">
      <pane xSplit="1" ySplit="8" topLeftCell="C9" activePane="bottomRight" state="frozen"/>
      <selection activeCell="B1" sqref="B1"/>
      <selection pane="topRight" activeCell="C1" sqref="C1"/>
      <selection pane="bottomLeft" activeCell="B8" sqref="B8"/>
      <selection pane="bottomRight" activeCell="T9" sqref="T9"/>
    </sheetView>
  </sheetViews>
  <sheetFormatPr baseColWidth="10" defaultColWidth="11.42578125" defaultRowHeight="12.75"/>
  <cols>
    <col min="1" max="1" width="3.42578125" customWidth="1"/>
    <col min="2" max="2" width="68.5703125" customWidth="1"/>
    <col min="3" max="10" width="10.140625" customWidth="1"/>
    <col min="11" max="11" width="14" style="136" customWidth="1"/>
    <col min="12" max="19" width="11.7109375" customWidth="1"/>
    <col min="20" max="20" width="16.7109375" customWidth="1"/>
    <col min="21" max="21" width="13.28515625" customWidth="1"/>
    <col min="22" max="22" width="10.140625" customWidth="1"/>
    <col min="23" max="23" width="11.140625" style="136" customWidth="1"/>
    <col min="24" max="49" width="11.42578125" style="136"/>
  </cols>
  <sheetData>
    <row r="1" spans="2:49">
      <c r="B1" t="s">
        <v>0</v>
      </c>
    </row>
    <row r="2" spans="2:49" ht="14.25">
      <c r="B2" s="137" t="s">
        <v>94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</row>
    <row r="3" spans="2:49" ht="14.25" customHeight="1">
      <c r="B3" s="139"/>
      <c r="C3" s="139"/>
      <c r="D3" s="139"/>
      <c r="E3" s="139"/>
      <c r="F3" s="139"/>
      <c r="G3" s="139"/>
      <c r="H3" s="139"/>
      <c r="I3" s="139"/>
      <c r="J3" s="139"/>
      <c r="K3" s="140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</row>
    <row r="4" spans="2:49" s="128" customFormat="1" ht="15">
      <c r="B4" s="141" t="s">
        <v>95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</row>
    <row r="5" spans="2:49" s="128" customFormat="1" ht="15">
      <c r="B5" s="92" t="s">
        <v>96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</row>
    <row r="6" spans="2:49" s="128" customFormat="1" ht="18" customHeight="1">
      <c r="B6" s="92" t="s">
        <v>97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</row>
    <row r="7" spans="2:49" s="128" customFormat="1" ht="18" customHeight="1">
      <c r="B7" s="12" t="s">
        <v>5</v>
      </c>
      <c r="C7" s="143">
        <v>2025</v>
      </c>
      <c r="D7" s="144"/>
      <c r="E7" s="144"/>
      <c r="F7" s="144"/>
      <c r="G7" s="144"/>
      <c r="H7" s="144"/>
      <c r="I7" s="145"/>
      <c r="J7" s="145"/>
      <c r="K7" s="16" t="s">
        <v>6</v>
      </c>
      <c r="L7" s="143">
        <v>2025</v>
      </c>
      <c r="M7" s="144"/>
      <c r="N7" s="144"/>
      <c r="O7" s="144"/>
      <c r="P7" s="144"/>
      <c r="Q7" s="144"/>
      <c r="R7" s="145"/>
      <c r="S7" s="146"/>
      <c r="T7" s="147" t="s">
        <v>153</v>
      </c>
      <c r="U7" s="94" t="s">
        <v>7</v>
      </c>
      <c r="V7" s="12" t="s">
        <v>98</v>
      </c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</row>
    <row r="8" spans="2:49" ht="44.25" customHeight="1" thickBot="1">
      <c r="B8" s="148"/>
      <c r="C8" s="149" t="s">
        <v>9</v>
      </c>
      <c r="D8" s="149" t="s">
        <v>10</v>
      </c>
      <c r="E8" s="149" t="s">
        <v>11</v>
      </c>
      <c r="F8" s="149" t="s">
        <v>12</v>
      </c>
      <c r="G8" s="18" t="s">
        <v>13</v>
      </c>
      <c r="H8" s="18" t="s">
        <v>14</v>
      </c>
      <c r="I8" s="18" t="s">
        <v>15</v>
      </c>
      <c r="J8" s="18" t="s">
        <v>16</v>
      </c>
      <c r="K8" s="19"/>
      <c r="L8" s="149" t="s">
        <v>9</v>
      </c>
      <c r="M8" s="149" t="s">
        <v>10</v>
      </c>
      <c r="N8" s="149" t="s">
        <v>11</v>
      </c>
      <c r="O8" s="149" t="s">
        <v>12</v>
      </c>
      <c r="P8" s="18" t="s">
        <v>13</v>
      </c>
      <c r="Q8" s="18" t="s">
        <v>14</v>
      </c>
      <c r="R8" s="18" t="s">
        <v>15</v>
      </c>
      <c r="S8" s="18" t="s">
        <v>16</v>
      </c>
      <c r="T8" s="150"/>
      <c r="U8" s="151"/>
      <c r="V8" s="14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</row>
    <row r="9" spans="2:49" ht="18" customHeight="1" thickTop="1">
      <c r="B9" s="152" t="s">
        <v>17</v>
      </c>
      <c r="C9" s="26">
        <f t="shared" ref="C9:S9" si="0">+C10+C21+C25+C22+C37</f>
        <v>740.1</v>
      </c>
      <c r="D9" s="26">
        <f t="shared" si="0"/>
        <v>584.30000000000007</v>
      </c>
      <c r="E9" s="26">
        <f t="shared" si="0"/>
        <v>1597.1000000000001</v>
      </c>
      <c r="F9" s="26">
        <f t="shared" si="0"/>
        <v>1309.4000000000001</v>
      </c>
      <c r="G9" s="26">
        <f t="shared" si="0"/>
        <v>589.5</v>
      </c>
      <c r="H9" s="26">
        <f t="shared" si="0"/>
        <v>1483.1999999999998</v>
      </c>
      <c r="I9" s="26">
        <f t="shared" si="0"/>
        <v>10569.5</v>
      </c>
      <c r="J9" s="26">
        <f t="shared" si="0"/>
        <v>635</v>
      </c>
      <c r="K9" s="26">
        <f>+K10+K21+K25+K22+K37</f>
        <v>17508.099999999999</v>
      </c>
      <c r="L9" s="26">
        <f t="shared" si="0"/>
        <v>851.00519162638511</v>
      </c>
      <c r="M9" s="26">
        <f t="shared" si="0"/>
        <v>871.4203552229792</v>
      </c>
      <c r="N9" s="26">
        <f t="shared" si="0"/>
        <v>842.00600679037677</v>
      </c>
      <c r="O9" s="26">
        <f t="shared" si="0"/>
        <v>872.0830442371107</v>
      </c>
      <c r="P9" s="26">
        <f t="shared" si="0"/>
        <v>852.32494833862847</v>
      </c>
      <c r="Q9" s="26">
        <f t="shared" si="0"/>
        <v>832.00086032196407</v>
      </c>
      <c r="R9" s="26">
        <f t="shared" si="0"/>
        <v>9127.5421252520555</v>
      </c>
      <c r="S9" s="26">
        <f t="shared" si="0"/>
        <v>868.34374500117508</v>
      </c>
      <c r="T9" s="26">
        <f>+T10+T21+T25+T22+T37</f>
        <v>15116.726276790674</v>
      </c>
      <c r="U9" s="26">
        <f t="shared" ref="U9:U51" si="1">+K9-T9</f>
        <v>2391.3737232093245</v>
      </c>
      <c r="V9" s="26">
        <f t="shared" ref="V9:V17" si="2">+K9/T9*100</f>
        <v>115.81938893000199</v>
      </c>
      <c r="W9" s="153"/>
      <c r="X9" s="154"/>
      <c r="Y9" s="154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</row>
    <row r="10" spans="2:49" ht="18" customHeight="1">
      <c r="B10" s="155" t="s">
        <v>18</v>
      </c>
      <c r="C10" s="26">
        <f t="shared" ref="C10:J10" si="3">+C11+C19</f>
        <v>28</v>
      </c>
      <c r="D10" s="26">
        <f t="shared" si="3"/>
        <v>24.1</v>
      </c>
      <c r="E10" s="26">
        <f t="shared" si="3"/>
        <v>99.500000000000014</v>
      </c>
      <c r="F10" s="26">
        <f t="shared" si="3"/>
        <v>93.399999999999991</v>
      </c>
      <c r="G10" s="26">
        <f t="shared" si="3"/>
        <v>28</v>
      </c>
      <c r="H10" s="26">
        <f t="shared" si="3"/>
        <v>92.6</v>
      </c>
      <c r="I10" s="26">
        <f t="shared" si="3"/>
        <v>64.900000000000006</v>
      </c>
      <c r="J10" s="26">
        <f t="shared" si="3"/>
        <v>83.199999999999989</v>
      </c>
      <c r="K10" s="156">
        <f>+K11+K19</f>
        <v>513.70000000000005</v>
      </c>
      <c r="L10" s="26">
        <f>+L11+L19</f>
        <v>219.63563588977266</v>
      </c>
      <c r="M10" s="26">
        <f t="shared" ref="M10:S10" si="4">+M11+M19</f>
        <v>270.71822212715239</v>
      </c>
      <c r="N10" s="26">
        <f t="shared" si="4"/>
        <v>262.6158105754879</v>
      </c>
      <c r="O10" s="26">
        <f t="shared" si="4"/>
        <v>273.17683877118679</v>
      </c>
      <c r="P10" s="26">
        <f t="shared" si="4"/>
        <v>260.81037092363863</v>
      </c>
      <c r="Q10" s="26">
        <f t="shared" si="4"/>
        <v>254.90005895623185</v>
      </c>
      <c r="R10" s="26">
        <f t="shared" si="4"/>
        <v>254.80063541958839</v>
      </c>
      <c r="S10" s="26">
        <f t="shared" si="4"/>
        <v>258.19897679013678</v>
      </c>
      <c r="T10" s="30">
        <f>+T11+T19</f>
        <v>2054.8565494531954</v>
      </c>
      <c r="U10" s="30">
        <f t="shared" si="1"/>
        <v>-1541.1565494531953</v>
      </c>
      <c r="V10" s="30">
        <f t="shared" si="2"/>
        <v>24.99931200242165</v>
      </c>
      <c r="W10" s="153"/>
      <c r="X10" s="154"/>
      <c r="Y10" s="154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</row>
    <row r="11" spans="2:49" ht="18" customHeight="1">
      <c r="B11" s="155" t="s">
        <v>80</v>
      </c>
      <c r="C11" s="26">
        <f t="shared" ref="C11:J11" si="5">+C12+C15</f>
        <v>12.5</v>
      </c>
      <c r="D11" s="26">
        <f t="shared" si="5"/>
        <v>9.6</v>
      </c>
      <c r="E11" s="26">
        <f t="shared" si="5"/>
        <v>82.300000000000011</v>
      </c>
      <c r="F11" s="26">
        <f t="shared" si="5"/>
        <v>79.3</v>
      </c>
      <c r="G11" s="26">
        <f t="shared" si="5"/>
        <v>14.4</v>
      </c>
      <c r="H11" s="26">
        <f t="shared" si="5"/>
        <v>74.599999999999994</v>
      </c>
      <c r="I11" s="26">
        <f t="shared" si="5"/>
        <v>46.8</v>
      </c>
      <c r="J11" s="26">
        <f t="shared" si="5"/>
        <v>68.099999999999994</v>
      </c>
      <c r="K11" s="156">
        <f>+K12+K15</f>
        <v>387.6</v>
      </c>
      <c r="L11" s="26">
        <f>+L12+L15</f>
        <v>203.41902817372323</v>
      </c>
      <c r="M11" s="26">
        <f t="shared" ref="M11:S11" si="6">+M12+M15</f>
        <v>255.86858544569162</v>
      </c>
      <c r="N11" s="26">
        <f t="shared" si="6"/>
        <v>247.95388171989651</v>
      </c>
      <c r="O11" s="26">
        <f t="shared" si="6"/>
        <v>255.16253132902528</v>
      </c>
      <c r="P11" s="26">
        <f t="shared" si="6"/>
        <v>244.86083043439311</v>
      </c>
      <c r="Q11" s="26">
        <f t="shared" si="6"/>
        <v>237.8495079318223</v>
      </c>
      <c r="R11" s="26">
        <f t="shared" si="6"/>
        <v>235.96060176687001</v>
      </c>
      <c r="S11" s="26">
        <f t="shared" si="6"/>
        <v>243.95810254769756</v>
      </c>
      <c r="T11" s="30">
        <f>+T12+T15</f>
        <v>1925.0330693491196</v>
      </c>
      <c r="U11" s="30">
        <f t="shared" si="1"/>
        <v>-1537.4330693491197</v>
      </c>
      <c r="V11" s="30">
        <f t="shared" si="2"/>
        <v>20.13471904308911</v>
      </c>
      <c r="W11" s="153"/>
      <c r="X11" s="154"/>
      <c r="Y11" s="154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</row>
    <row r="12" spans="2:49" ht="18" customHeight="1">
      <c r="B12" s="157" t="s">
        <v>37</v>
      </c>
      <c r="C12" s="26">
        <f t="shared" ref="C12:J12" si="7">+C13+C14</f>
        <v>0</v>
      </c>
      <c r="D12" s="26">
        <f t="shared" si="7"/>
        <v>0</v>
      </c>
      <c r="E12" s="26">
        <f t="shared" si="7"/>
        <v>66.400000000000006</v>
      </c>
      <c r="F12" s="26">
        <f t="shared" si="7"/>
        <v>65.7</v>
      </c>
      <c r="G12" s="26">
        <f t="shared" si="7"/>
        <v>0</v>
      </c>
      <c r="H12" s="26">
        <f t="shared" si="7"/>
        <v>61.5</v>
      </c>
      <c r="I12" s="26">
        <f t="shared" si="7"/>
        <v>29.8</v>
      </c>
      <c r="J12" s="26">
        <f t="shared" si="7"/>
        <v>56.4</v>
      </c>
      <c r="K12" s="158">
        <f>+K13+K14</f>
        <v>279.8</v>
      </c>
      <c r="L12" s="26">
        <f>+L13+L14</f>
        <v>166.55176569943899</v>
      </c>
      <c r="M12" s="26">
        <f t="shared" ref="M12:S12" si="8">+M13+M14</f>
        <v>226.26313263114605</v>
      </c>
      <c r="N12" s="26">
        <f t="shared" si="8"/>
        <v>223.98458789564978</v>
      </c>
      <c r="O12" s="26">
        <f t="shared" si="8"/>
        <v>217.50377913407314</v>
      </c>
      <c r="P12" s="26">
        <f t="shared" si="8"/>
        <v>227.63448648357254</v>
      </c>
      <c r="Q12" s="26">
        <f t="shared" si="8"/>
        <v>217.78721461435262</v>
      </c>
      <c r="R12" s="26">
        <f t="shared" si="8"/>
        <v>225.87860765319112</v>
      </c>
      <c r="S12" s="26">
        <f t="shared" si="8"/>
        <v>226.42999143301856</v>
      </c>
      <c r="T12" s="26">
        <f>+T13+T14</f>
        <v>1732.0335655444428</v>
      </c>
      <c r="U12" s="26">
        <f t="shared" si="1"/>
        <v>-1452.2335655444429</v>
      </c>
      <c r="V12" s="30">
        <f t="shared" si="2"/>
        <v>16.154421344141124</v>
      </c>
      <c r="W12" s="153"/>
      <c r="X12" s="154"/>
      <c r="Y12" s="154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</row>
    <row r="13" spans="2:49" ht="18" customHeight="1">
      <c r="B13" s="159" t="s">
        <v>99</v>
      </c>
      <c r="C13" s="34">
        <f>+'[1]TESORERIA '!L12</f>
        <v>0</v>
      </c>
      <c r="D13" s="34">
        <f>+'[1]TESORERIA '!M12</f>
        <v>0</v>
      </c>
      <c r="E13" s="34">
        <f>+'[1]TESORERIA '!N12</f>
        <v>0</v>
      </c>
      <c r="F13" s="34">
        <f>+'[1]TESORERIA '!O12</f>
        <v>0</v>
      </c>
      <c r="G13" s="34">
        <f>+'[1]TESORERIA '!P12</f>
        <v>0</v>
      </c>
      <c r="H13" s="34">
        <f>+'[1]TESORERIA '!Q12</f>
        <v>0</v>
      </c>
      <c r="I13" s="34">
        <f>+'[1]TESORERIA '!R12</f>
        <v>0</v>
      </c>
      <c r="J13" s="34">
        <f>+'[1]TESORERIA '!S12</f>
        <v>0</v>
      </c>
      <c r="K13" s="160">
        <f>SUM(C13:J13)</f>
        <v>0</v>
      </c>
      <c r="L13" s="34">
        <v>166.55176569943899</v>
      </c>
      <c r="M13" s="34">
        <v>167.59299112616861</v>
      </c>
      <c r="N13" s="34">
        <v>170.59390845016421</v>
      </c>
      <c r="O13" s="34">
        <v>164.15314152189941</v>
      </c>
      <c r="P13" s="34">
        <v>164.673506720229</v>
      </c>
      <c r="Q13" s="34">
        <v>163.924889179064</v>
      </c>
      <c r="R13" s="35">
        <v>163.4</v>
      </c>
      <c r="S13" s="35">
        <v>164.11364369179739</v>
      </c>
      <c r="T13" s="35">
        <f>SUM(L13:S13)</f>
        <v>1325.0038463887618</v>
      </c>
      <c r="U13" s="35">
        <f t="shared" si="1"/>
        <v>-1325.0038463887618</v>
      </c>
      <c r="V13" s="35">
        <f t="shared" si="2"/>
        <v>0</v>
      </c>
      <c r="W13" s="153"/>
      <c r="X13" s="154"/>
      <c r="Y13" s="154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</row>
    <row r="14" spans="2:49" ht="18" customHeight="1">
      <c r="B14" s="161" t="s">
        <v>100</v>
      </c>
      <c r="C14" s="34">
        <f>+'[1]TESORERIA '!L14</f>
        <v>0</v>
      </c>
      <c r="D14" s="34">
        <f>+'[1]TESORERIA '!M14</f>
        <v>0</v>
      </c>
      <c r="E14" s="34">
        <f>+'[1]TESORERIA '!N14</f>
        <v>66.400000000000006</v>
      </c>
      <c r="F14" s="34">
        <f>+'[1]TESORERIA '!O14</f>
        <v>65.7</v>
      </c>
      <c r="G14" s="34">
        <f>+'[1]TESORERIA '!P14</f>
        <v>0</v>
      </c>
      <c r="H14" s="34">
        <f>+'[1]TESORERIA '!Q14</f>
        <v>61.5</v>
      </c>
      <c r="I14" s="34">
        <f>+'[1]TESORERIA '!R14</f>
        <v>29.8</v>
      </c>
      <c r="J14" s="34">
        <f>+'[1]TESORERIA '!S14</f>
        <v>56.4</v>
      </c>
      <c r="K14" s="160">
        <f>SUM(C14:J14)</f>
        <v>279.8</v>
      </c>
      <c r="L14" s="34">
        <v>0</v>
      </c>
      <c r="M14" s="34">
        <v>58.670141504977423</v>
      </c>
      <c r="N14" s="34">
        <v>53.390679445485588</v>
      </c>
      <c r="O14" s="34">
        <v>53.350637612173728</v>
      </c>
      <c r="P14" s="34">
        <v>62.960979763343538</v>
      </c>
      <c r="Q14" s="34">
        <v>53.862325435288618</v>
      </c>
      <c r="R14" s="35">
        <v>62.478607653191105</v>
      </c>
      <c r="S14" s="35">
        <v>62.316347741221165</v>
      </c>
      <c r="T14" s="35">
        <f>SUM(L14:S14)</f>
        <v>407.02971915568116</v>
      </c>
      <c r="U14" s="35">
        <f t="shared" si="1"/>
        <v>-127.22971915568115</v>
      </c>
      <c r="V14" s="35">
        <f t="shared" si="2"/>
        <v>68.741909210069693</v>
      </c>
      <c r="W14" s="153"/>
      <c r="X14" s="154"/>
      <c r="Y14" s="154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</row>
    <row r="15" spans="2:49" ht="18" customHeight="1">
      <c r="B15" s="157" t="s">
        <v>101</v>
      </c>
      <c r="C15" s="26">
        <f t="shared" ref="C15:L16" si="9">+C16</f>
        <v>12.5</v>
      </c>
      <c r="D15" s="26">
        <f t="shared" si="9"/>
        <v>9.6</v>
      </c>
      <c r="E15" s="26">
        <f t="shared" si="9"/>
        <v>15.9</v>
      </c>
      <c r="F15" s="26">
        <f t="shared" si="9"/>
        <v>13.6</v>
      </c>
      <c r="G15" s="26">
        <f t="shared" si="9"/>
        <v>14.4</v>
      </c>
      <c r="H15" s="26">
        <f t="shared" si="9"/>
        <v>13.1</v>
      </c>
      <c r="I15" s="26">
        <f t="shared" si="9"/>
        <v>17</v>
      </c>
      <c r="J15" s="26">
        <f t="shared" si="9"/>
        <v>11.7</v>
      </c>
      <c r="K15" s="158">
        <f>+K16+K18</f>
        <v>107.8</v>
      </c>
      <c r="L15" s="26">
        <f t="shared" ref="L15:S16" si="10">+L16</f>
        <v>36.867262474284246</v>
      </c>
      <c r="M15" s="26">
        <f t="shared" si="10"/>
        <v>29.605452814545576</v>
      </c>
      <c r="N15" s="26">
        <f t="shared" si="10"/>
        <v>23.96929382424673</v>
      </c>
      <c r="O15" s="26">
        <f t="shared" si="10"/>
        <v>37.658752194952136</v>
      </c>
      <c r="P15" s="26">
        <f t="shared" si="10"/>
        <v>17.226343950820556</v>
      </c>
      <c r="Q15" s="26">
        <f t="shared" si="10"/>
        <v>20.062293317469667</v>
      </c>
      <c r="R15" s="26">
        <f t="shared" si="10"/>
        <v>10.081994113678885</v>
      </c>
      <c r="S15" s="26">
        <f t="shared" si="10"/>
        <v>17.528111114679</v>
      </c>
      <c r="T15" s="26">
        <f>SUM(L15:S15)</f>
        <v>192.99950380467681</v>
      </c>
      <c r="U15" s="26">
        <f t="shared" si="1"/>
        <v>-85.199503804676809</v>
      </c>
      <c r="V15" s="30">
        <f t="shared" si="2"/>
        <v>55.855065880945418</v>
      </c>
      <c r="W15" s="153"/>
      <c r="X15" s="154"/>
      <c r="Y15" s="154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</row>
    <row r="16" spans="2:49" ht="18" customHeight="1">
      <c r="B16" s="162" t="s">
        <v>102</v>
      </c>
      <c r="C16" s="26">
        <f>+C17</f>
        <v>12.5</v>
      </c>
      <c r="D16" s="26">
        <f t="shared" si="9"/>
        <v>9.6</v>
      </c>
      <c r="E16" s="26">
        <f t="shared" si="9"/>
        <v>15.9</v>
      </c>
      <c r="F16" s="26">
        <f t="shared" si="9"/>
        <v>13.6</v>
      </c>
      <c r="G16" s="26">
        <f t="shared" si="9"/>
        <v>14.4</v>
      </c>
      <c r="H16" s="26">
        <f t="shared" si="9"/>
        <v>13.1</v>
      </c>
      <c r="I16" s="26">
        <f t="shared" si="9"/>
        <v>17</v>
      </c>
      <c r="J16" s="26">
        <f t="shared" si="9"/>
        <v>11.7</v>
      </c>
      <c r="K16" s="26">
        <f>+K17</f>
        <v>107.8</v>
      </c>
      <c r="L16" s="26">
        <f t="shared" si="9"/>
        <v>36.867262474284246</v>
      </c>
      <c r="M16" s="26">
        <f t="shared" si="10"/>
        <v>29.605452814545576</v>
      </c>
      <c r="N16" s="26">
        <f t="shared" si="10"/>
        <v>23.96929382424673</v>
      </c>
      <c r="O16" s="26">
        <f t="shared" si="10"/>
        <v>37.658752194952136</v>
      </c>
      <c r="P16" s="26">
        <f t="shared" si="10"/>
        <v>17.226343950820556</v>
      </c>
      <c r="Q16" s="26">
        <f t="shared" si="10"/>
        <v>20.062293317469667</v>
      </c>
      <c r="R16" s="26">
        <f t="shared" si="10"/>
        <v>10.081994113678885</v>
      </c>
      <c r="S16" s="26">
        <f t="shared" si="10"/>
        <v>17.528111114679</v>
      </c>
      <c r="T16" s="26">
        <f>+T17</f>
        <v>192.99950380467681</v>
      </c>
      <c r="U16" s="26">
        <f t="shared" si="1"/>
        <v>-85.199503804676809</v>
      </c>
      <c r="V16" s="30">
        <f t="shared" si="2"/>
        <v>55.855065880945418</v>
      </c>
      <c r="W16" s="153"/>
      <c r="X16" s="154"/>
      <c r="Y16" s="154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</row>
    <row r="17" spans="2:48" ht="18" customHeight="1">
      <c r="B17" s="163" t="s">
        <v>103</v>
      </c>
      <c r="C17" s="34">
        <f>+'[1]TESORERIA '!L17</f>
        <v>12.5</v>
      </c>
      <c r="D17" s="34">
        <f>+'[1]TESORERIA '!M17</f>
        <v>9.6</v>
      </c>
      <c r="E17" s="34">
        <f>+'[1]TESORERIA '!N17</f>
        <v>15.9</v>
      </c>
      <c r="F17" s="34">
        <f>+'[1]TESORERIA '!O17</f>
        <v>13.6</v>
      </c>
      <c r="G17" s="34">
        <f>+'[1]TESORERIA '!P17</f>
        <v>14.4</v>
      </c>
      <c r="H17" s="34">
        <f>+'[1]TESORERIA '!Q17</f>
        <v>13.1</v>
      </c>
      <c r="I17" s="34">
        <f>+'[1]TESORERIA '!R17</f>
        <v>17</v>
      </c>
      <c r="J17" s="34">
        <f>+'[1]TESORERIA '!S17</f>
        <v>11.7</v>
      </c>
      <c r="K17" s="160">
        <f>SUM(C17:J17)</f>
        <v>107.8</v>
      </c>
      <c r="L17" s="34">
        <v>36.867262474284246</v>
      </c>
      <c r="M17" s="34">
        <v>29.605452814545576</v>
      </c>
      <c r="N17" s="34">
        <v>23.96929382424673</v>
      </c>
      <c r="O17" s="34">
        <v>37.658752194952136</v>
      </c>
      <c r="P17" s="34">
        <v>17.226343950820556</v>
      </c>
      <c r="Q17" s="34">
        <v>20.062293317469667</v>
      </c>
      <c r="R17" s="35">
        <v>10.081994113678885</v>
      </c>
      <c r="S17" s="35">
        <v>17.528111114679</v>
      </c>
      <c r="T17" s="35">
        <f>SUM(L17:S17)</f>
        <v>192.99950380467681</v>
      </c>
      <c r="U17" s="35">
        <f t="shared" si="1"/>
        <v>-85.199503804676809</v>
      </c>
      <c r="V17" s="35">
        <f t="shared" si="2"/>
        <v>55.855065880945418</v>
      </c>
      <c r="W17" s="153"/>
      <c r="X17" s="154"/>
      <c r="Y17" s="154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</row>
    <row r="18" spans="2:48" ht="18" customHeight="1">
      <c r="B18" s="164" t="s">
        <v>32</v>
      </c>
      <c r="C18" s="34">
        <f>+'[1]TESORERIA '!L18</f>
        <v>0</v>
      </c>
      <c r="D18" s="34">
        <f>+'[1]TESORERIA '!L18</f>
        <v>0</v>
      </c>
      <c r="E18" s="34">
        <f>+'[1]TESORERIA '!N18</f>
        <v>0</v>
      </c>
      <c r="F18" s="34">
        <f>+'[1]TESORERIA '!O18</f>
        <v>0</v>
      </c>
      <c r="G18" s="34">
        <f>+'[1]TESORERIA '!P18</f>
        <v>0</v>
      </c>
      <c r="H18" s="34">
        <f>+'[1]TESORERIA '!Q18</f>
        <v>0</v>
      </c>
      <c r="I18" s="34">
        <f>+'[1]TESORERIA '!R18</f>
        <v>0</v>
      </c>
      <c r="J18" s="34">
        <f>+'[1]TESORERIA '!S18</f>
        <v>0</v>
      </c>
      <c r="K18" s="160">
        <f>SUM(C18:J18)</f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5">
        <v>0</v>
      </c>
      <c r="S18" s="35">
        <v>0</v>
      </c>
      <c r="T18" s="35">
        <f>SUM(L18:S18)</f>
        <v>0</v>
      </c>
      <c r="U18" s="35">
        <f t="shared" si="1"/>
        <v>0</v>
      </c>
      <c r="V18" s="165">
        <v>0</v>
      </c>
      <c r="W18" s="153"/>
      <c r="X18" s="154"/>
      <c r="Y18" s="154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</row>
    <row r="19" spans="2:48" ht="18" customHeight="1">
      <c r="B19" s="157" t="s">
        <v>83</v>
      </c>
      <c r="C19" s="26">
        <f t="shared" ref="C19:J19" si="11">+C20</f>
        <v>15.5</v>
      </c>
      <c r="D19" s="26">
        <f t="shared" si="11"/>
        <v>14.5</v>
      </c>
      <c r="E19" s="26">
        <f t="shared" si="11"/>
        <v>17.2</v>
      </c>
      <c r="F19" s="26">
        <f t="shared" si="11"/>
        <v>14.1</v>
      </c>
      <c r="G19" s="26">
        <f t="shared" si="11"/>
        <v>13.6</v>
      </c>
      <c r="H19" s="26">
        <f t="shared" si="11"/>
        <v>18</v>
      </c>
      <c r="I19" s="26">
        <f t="shared" si="11"/>
        <v>18.100000000000001</v>
      </c>
      <c r="J19" s="26">
        <f t="shared" si="11"/>
        <v>15.1</v>
      </c>
      <c r="K19" s="156">
        <f>+K20</f>
        <v>126.1</v>
      </c>
      <c r="L19" s="26">
        <f t="shared" ref="L19:S19" si="12">+L20</f>
        <v>16.216607716049435</v>
      </c>
      <c r="M19" s="26">
        <f t="shared" si="12"/>
        <v>14.849636681460749</v>
      </c>
      <c r="N19" s="26">
        <f t="shared" si="12"/>
        <v>14.661928855591412</v>
      </c>
      <c r="O19" s="26">
        <f t="shared" si="12"/>
        <v>18.014307442161485</v>
      </c>
      <c r="P19" s="26">
        <f t="shared" si="12"/>
        <v>15.949540489245505</v>
      </c>
      <c r="Q19" s="26">
        <f t="shared" si="12"/>
        <v>17.05055102440954</v>
      </c>
      <c r="R19" s="26">
        <f t="shared" si="12"/>
        <v>18.840033652718379</v>
      </c>
      <c r="S19" s="26">
        <f t="shared" si="12"/>
        <v>14.240874242439222</v>
      </c>
      <c r="T19" s="30">
        <f>+T20</f>
        <v>129.82348010407574</v>
      </c>
      <c r="U19" s="30">
        <f t="shared" si="1"/>
        <v>-3.7234801040757475</v>
      </c>
      <c r="V19" s="30">
        <f t="shared" ref="V19:V29" si="13">+K19/T19*100</f>
        <v>97.131890085606443</v>
      </c>
      <c r="W19" s="153"/>
      <c r="X19" s="154"/>
      <c r="Y19" s="154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</row>
    <row r="20" spans="2:48" ht="18" customHeight="1">
      <c r="B20" s="164" t="s">
        <v>104</v>
      </c>
      <c r="C20" s="34">
        <f>+'[1]TESORERIA '!L20</f>
        <v>15.5</v>
      </c>
      <c r="D20" s="34">
        <f>+'[1]TESORERIA '!M20</f>
        <v>14.5</v>
      </c>
      <c r="E20" s="34">
        <f>+'[1]TESORERIA '!N20</f>
        <v>17.2</v>
      </c>
      <c r="F20" s="34">
        <f>+'[1]TESORERIA '!O20</f>
        <v>14.1</v>
      </c>
      <c r="G20" s="34">
        <f>+'[1]TESORERIA '!P20</f>
        <v>13.6</v>
      </c>
      <c r="H20" s="34">
        <f>+'[1]TESORERIA '!Q20</f>
        <v>18</v>
      </c>
      <c r="I20" s="34">
        <f>+'[1]TESORERIA '!R20</f>
        <v>18.100000000000001</v>
      </c>
      <c r="J20" s="34">
        <f>+'[1]TESORERIA '!S20</f>
        <v>15.1</v>
      </c>
      <c r="K20" s="160">
        <f>SUM(C20:J20)</f>
        <v>126.1</v>
      </c>
      <c r="L20" s="34">
        <v>16.216607716049435</v>
      </c>
      <c r="M20" s="34">
        <v>14.849636681460749</v>
      </c>
      <c r="N20" s="34">
        <v>14.661928855591412</v>
      </c>
      <c r="O20" s="34">
        <v>18.014307442161485</v>
      </c>
      <c r="P20" s="34">
        <v>15.949540489245505</v>
      </c>
      <c r="Q20" s="34">
        <v>17.05055102440954</v>
      </c>
      <c r="R20" s="35">
        <v>18.840033652718379</v>
      </c>
      <c r="S20" s="35">
        <v>14.240874242439222</v>
      </c>
      <c r="T20" s="35">
        <f>SUM(L20:S20)</f>
        <v>129.82348010407574</v>
      </c>
      <c r="U20" s="35">
        <f t="shared" si="1"/>
        <v>-3.7234801040757475</v>
      </c>
      <c r="V20" s="35">
        <f t="shared" si="13"/>
        <v>97.131890085606443</v>
      </c>
      <c r="W20" s="153"/>
      <c r="X20" s="154"/>
      <c r="Y20" s="154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</row>
    <row r="21" spans="2:48" ht="18" customHeight="1">
      <c r="B21" s="166" t="s">
        <v>105</v>
      </c>
      <c r="C21" s="26">
        <f>+'[1]TESORERIA '!L21</f>
        <v>313.60000000000002</v>
      </c>
      <c r="D21" s="26">
        <f>+'[1]TESORERIA '!M21</f>
        <v>352.4</v>
      </c>
      <c r="E21" s="26">
        <f>+'[1]TESORERIA '!N21</f>
        <v>988.1</v>
      </c>
      <c r="F21" s="26">
        <f>+'[1]TESORERIA '!O21</f>
        <v>329.6</v>
      </c>
      <c r="G21" s="26">
        <f>+'[1]TESORERIA '!P21</f>
        <v>328.5</v>
      </c>
      <c r="H21" s="26">
        <f>+'[1]TESORERIA '!Q21</f>
        <v>1196.0999999999999</v>
      </c>
      <c r="I21" s="26">
        <f>+'[1]TESORERIA '!R21</f>
        <v>382</v>
      </c>
      <c r="J21" s="26">
        <f>+'[1]TESORERIA '!S21</f>
        <v>331</v>
      </c>
      <c r="K21" s="156">
        <f>SUM(C21:J21)</f>
        <v>4221.2999999999993</v>
      </c>
      <c r="L21" s="26">
        <v>382.75511883120225</v>
      </c>
      <c r="M21" s="26">
        <v>355.03744461052372</v>
      </c>
      <c r="N21" s="26">
        <v>352.9064213823188</v>
      </c>
      <c r="O21" s="26">
        <v>347.96470258561652</v>
      </c>
      <c r="P21" s="26">
        <v>352.35144757975576</v>
      </c>
      <c r="Q21" s="26">
        <v>353.28315757455749</v>
      </c>
      <c r="R21" s="26">
        <v>363.06493490225466</v>
      </c>
      <c r="S21" s="26">
        <v>357.57595332864787</v>
      </c>
      <c r="T21" s="30">
        <f>SUM(L21:S21)</f>
        <v>2864.9391807948773</v>
      </c>
      <c r="U21" s="30">
        <f t="shared" si="1"/>
        <v>1356.360819205122</v>
      </c>
      <c r="V21" s="30">
        <f t="shared" si="13"/>
        <v>147.34344199337593</v>
      </c>
      <c r="W21" s="153"/>
      <c r="X21" s="154"/>
      <c r="Y21" s="154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</row>
    <row r="22" spans="2:48" ht="18" customHeight="1">
      <c r="B22" s="167" t="s">
        <v>106</v>
      </c>
      <c r="C22" s="26">
        <f>+C23</f>
        <v>0</v>
      </c>
      <c r="D22" s="26">
        <f t="shared" ref="D22:S23" si="14">+D23</f>
        <v>0</v>
      </c>
      <c r="E22" s="26">
        <f t="shared" si="14"/>
        <v>0</v>
      </c>
      <c r="F22" s="26">
        <f t="shared" si="14"/>
        <v>0</v>
      </c>
      <c r="G22" s="26">
        <f t="shared" si="14"/>
        <v>0</v>
      </c>
      <c r="H22" s="26">
        <f t="shared" si="14"/>
        <v>0</v>
      </c>
      <c r="I22" s="26">
        <f t="shared" si="14"/>
        <v>0</v>
      </c>
      <c r="J22" s="26">
        <f t="shared" si="14"/>
        <v>0</v>
      </c>
      <c r="K22" s="158">
        <f>+K23</f>
        <v>0</v>
      </c>
      <c r="L22" s="26">
        <f t="shared" si="14"/>
        <v>0</v>
      </c>
      <c r="M22" s="26">
        <f t="shared" si="14"/>
        <v>0</v>
      </c>
      <c r="N22" s="26">
        <f t="shared" si="14"/>
        <v>0</v>
      </c>
      <c r="O22" s="26">
        <f t="shared" si="14"/>
        <v>0</v>
      </c>
      <c r="P22" s="26">
        <f t="shared" si="14"/>
        <v>0</v>
      </c>
      <c r="Q22" s="26">
        <f t="shared" si="14"/>
        <v>0</v>
      </c>
      <c r="R22" s="26">
        <f t="shared" si="14"/>
        <v>0</v>
      </c>
      <c r="S22" s="26">
        <f t="shared" si="14"/>
        <v>0</v>
      </c>
      <c r="T22" s="26">
        <f>SUM(L22:S22)</f>
        <v>0</v>
      </c>
      <c r="U22" s="26">
        <f t="shared" si="1"/>
        <v>0</v>
      </c>
      <c r="V22" s="30">
        <v>0</v>
      </c>
      <c r="W22" s="153"/>
      <c r="X22" s="154"/>
      <c r="Y22" s="154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</row>
    <row r="23" spans="2:48" ht="18" customHeight="1">
      <c r="B23" s="168" t="s">
        <v>107</v>
      </c>
      <c r="C23" s="26">
        <f>+C24</f>
        <v>0</v>
      </c>
      <c r="D23" s="26">
        <f t="shared" si="14"/>
        <v>0</v>
      </c>
      <c r="E23" s="26">
        <f t="shared" si="14"/>
        <v>0</v>
      </c>
      <c r="F23" s="26">
        <f t="shared" si="14"/>
        <v>0</v>
      </c>
      <c r="G23" s="26">
        <f t="shared" si="14"/>
        <v>0</v>
      </c>
      <c r="H23" s="26">
        <f t="shared" si="14"/>
        <v>0</v>
      </c>
      <c r="I23" s="26">
        <f t="shared" si="14"/>
        <v>0</v>
      </c>
      <c r="J23" s="26">
        <f t="shared" si="14"/>
        <v>0</v>
      </c>
      <c r="K23" s="26">
        <f>+K24</f>
        <v>0</v>
      </c>
      <c r="L23" s="26">
        <f t="shared" si="14"/>
        <v>0</v>
      </c>
      <c r="M23" s="26">
        <f t="shared" si="14"/>
        <v>0</v>
      </c>
      <c r="N23" s="26">
        <f t="shared" si="14"/>
        <v>0</v>
      </c>
      <c r="O23" s="26">
        <f t="shared" si="14"/>
        <v>0</v>
      </c>
      <c r="P23" s="26">
        <f t="shared" si="14"/>
        <v>0</v>
      </c>
      <c r="Q23" s="26">
        <f t="shared" si="14"/>
        <v>0</v>
      </c>
      <c r="R23" s="26">
        <f t="shared" si="14"/>
        <v>0</v>
      </c>
      <c r="S23" s="26">
        <f t="shared" si="14"/>
        <v>0</v>
      </c>
      <c r="T23" s="26">
        <f>+T24</f>
        <v>0</v>
      </c>
      <c r="U23" s="26">
        <f t="shared" si="1"/>
        <v>0</v>
      </c>
      <c r="V23" s="30">
        <v>0</v>
      </c>
      <c r="W23" s="153"/>
      <c r="X23" s="154"/>
      <c r="Y23" s="154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</row>
    <row r="24" spans="2:48" ht="18" customHeight="1">
      <c r="B24" s="169" t="s">
        <v>108</v>
      </c>
      <c r="C24" s="34">
        <f>+'[1]TESORERIA '!L26</f>
        <v>0</v>
      </c>
      <c r="D24" s="34">
        <f>+'[1]TESORERIA '!L26</f>
        <v>0</v>
      </c>
      <c r="E24" s="34">
        <f>+'[1]TESORERIA '!N26</f>
        <v>0</v>
      </c>
      <c r="F24" s="34">
        <f>+'[1]TESORERIA '!O26</f>
        <v>0</v>
      </c>
      <c r="G24" s="34">
        <f>+'[1]TESORERIA '!P26</f>
        <v>0</v>
      </c>
      <c r="H24" s="34">
        <f>+'[1]TESORERIA '!Q26</f>
        <v>0</v>
      </c>
      <c r="I24" s="34">
        <f>+'[1]TESORERIA '!R26</f>
        <v>0</v>
      </c>
      <c r="J24" s="34">
        <f>+'[1]TESORERIA '!S26</f>
        <v>0</v>
      </c>
      <c r="K24" s="160">
        <f>SUM(C24:J24)</f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5">
        <f>SUM(L24:S24)</f>
        <v>0</v>
      </c>
      <c r="U24" s="34">
        <f t="shared" si="1"/>
        <v>0</v>
      </c>
      <c r="V24" s="35">
        <v>0</v>
      </c>
      <c r="W24" s="153"/>
      <c r="X24" s="154"/>
      <c r="Y24" s="154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</row>
    <row r="25" spans="2:48" ht="18" customHeight="1">
      <c r="B25" s="167" t="s">
        <v>109</v>
      </c>
      <c r="C25" s="26">
        <f>+C26+C34</f>
        <v>240</v>
      </c>
      <c r="D25" s="26">
        <f t="shared" ref="D25:S25" si="15">+D26+D34</f>
        <v>182.7</v>
      </c>
      <c r="E25" s="26">
        <f t="shared" si="15"/>
        <v>206.1</v>
      </c>
      <c r="F25" s="26">
        <f t="shared" si="15"/>
        <v>200.9</v>
      </c>
      <c r="G25" s="26">
        <f t="shared" si="15"/>
        <v>195.2</v>
      </c>
      <c r="H25" s="26">
        <f t="shared" si="15"/>
        <v>177.3</v>
      </c>
      <c r="I25" s="26">
        <f t="shared" si="15"/>
        <v>198.60000000000002</v>
      </c>
      <c r="J25" s="26">
        <f t="shared" si="15"/>
        <v>186</v>
      </c>
      <c r="K25" s="26">
        <f>+K26+K34</f>
        <v>1586.8000000000002</v>
      </c>
      <c r="L25" s="26">
        <f t="shared" si="15"/>
        <v>248.60397647439908</v>
      </c>
      <c r="M25" s="26">
        <f t="shared" si="15"/>
        <v>245.65935058882283</v>
      </c>
      <c r="N25" s="26">
        <f t="shared" si="15"/>
        <v>226.48377483257002</v>
      </c>
      <c r="O25" s="26">
        <f t="shared" si="15"/>
        <v>250.94150288030727</v>
      </c>
      <c r="P25" s="26">
        <f t="shared" si="15"/>
        <v>239.16312983523403</v>
      </c>
      <c r="Q25" s="26">
        <f t="shared" si="15"/>
        <v>223.81764379117476</v>
      </c>
      <c r="R25" s="26">
        <f t="shared" si="15"/>
        <v>229.67655493021192</v>
      </c>
      <c r="S25" s="26">
        <f t="shared" si="15"/>
        <v>252.56278602260056</v>
      </c>
      <c r="T25" s="26">
        <f>+T26+T34</f>
        <v>1916.90871935532</v>
      </c>
      <c r="U25" s="26">
        <f t="shared" si="1"/>
        <v>-330.10871935531986</v>
      </c>
      <c r="V25" s="30">
        <f t="shared" si="13"/>
        <v>82.77911117925639</v>
      </c>
      <c r="W25" s="153"/>
      <c r="X25" s="154"/>
      <c r="Y25" s="154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</row>
    <row r="26" spans="2:48" ht="18" customHeight="1">
      <c r="B26" s="162" t="s">
        <v>56</v>
      </c>
      <c r="C26" s="26">
        <f t="shared" ref="C26:S26" si="16">+C27+C31</f>
        <v>107.9</v>
      </c>
      <c r="D26" s="26">
        <f t="shared" si="16"/>
        <v>88.600000000000009</v>
      </c>
      <c r="E26" s="26">
        <f t="shared" si="16"/>
        <v>91.699999999999989</v>
      </c>
      <c r="F26" s="26">
        <f t="shared" si="16"/>
        <v>97</v>
      </c>
      <c r="G26" s="26">
        <f t="shared" si="16"/>
        <v>102.8</v>
      </c>
      <c r="H26" s="26">
        <f t="shared" si="16"/>
        <v>77.900000000000006</v>
      </c>
      <c r="I26" s="26">
        <f t="shared" si="16"/>
        <v>80.900000000000006</v>
      </c>
      <c r="J26" s="26">
        <f t="shared" si="16"/>
        <v>91.8</v>
      </c>
      <c r="K26" s="156">
        <f>+K27+K31</f>
        <v>738.6</v>
      </c>
      <c r="L26" s="26">
        <f t="shared" si="16"/>
        <v>109.53775855388766</v>
      </c>
      <c r="M26" s="26">
        <f t="shared" si="16"/>
        <v>105.11042282655654</v>
      </c>
      <c r="N26" s="26">
        <f t="shared" si="16"/>
        <v>102.19672198894158</v>
      </c>
      <c r="O26" s="26">
        <f t="shared" si="16"/>
        <v>106.97413126715718</v>
      </c>
      <c r="P26" s="26">
        <f t="shared" si="16"/>
        <v>102.71224850599263</v>
      </c>
      <c r="Q26" s="26">
        <f t="shared" si="16"/>
        <v>96.139657049625683</v>
      </c>
      <c r="R26" s="26">
        <f t="shared" si="16"/>
        <v>96.07741580347836</v>
      </c>
      <c r="S26" s="26">
        <f t="shared" si="16"/>
        <v>109.37549340300619</v>
      </c>
      <c r="T26" s="30">
        <f>+T27+T31</f>
        <v>828.1238493986458</v>
      </c>
      <c r="U26" s="30">
        <f t="shared" si="1"/>
        <v>-89.52384939864578</v>
      </c>
      <c r="V26" s="30">
        <f t="shared" si="13"/>
        <v>89.18955788271829</v>
      </c>
      <c r="W26" s="153"/>
      <c r="X26" s="154"/>
      <c r="Y26" s="154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</row>
    <row r="27" spans="2:48" ht="18" customHeight="1">
      <c r="B27" s="170" t="s">
        <v>57</v>
      </c>
      <c r="C27" s="26">
        <f t="shared" ref="C27:S27" si="17">+C28+C30</f>
        <v>98.2</v>
      </c>
      <c r="D27" s="26">
        <f t="shared" si="17"/>
        <v>81.400000000000006</v>
      </c>
      <c r="E27" s="26">
        <f t="shared" si="17"/>
        <v>83.6</v>
      </c>
      <c r="F27" s="26">
        <f t="shared" si="17"/>
        <v>75.599999999999994</v>
      </c>
      <c r="G27" s="26">
        <f t="shared" si="17"/>
        <v>82</v>
      </c>
      <c r="H27" s="26">
        <f t="shared" si="17"/>
        <v>70.400000000000006</v>
      </c>
      <c r="I27" s="26">
        <f t="shared" si="17"/>
        <v>73.900000000000006</v>
      </c>
      <c r="J27" s="26">
        <f t="shared" si="17"/>
        <v>73.099999999999994</v>
      </c>
      <c r="K27" s="26">
        <f>+K28+K30</f>
        <v>638.20000000000005</v>
      </c>
      <c r="L27" s="26">
        <f t="shared" si="17"/>
        <v>89.673360571989804</v>
      </c>
      <c r="M27" s="26">
        <f t="shared" si="17"/>
        <v>94.530853848093628</v>
      </c>
      <c r="N27" s="26">
        <f t="shared" si="17"/>
        <v>94.922885308768045</v>
      </c>
      <c r="O27" s="26">
        <f t="shared" si="17"/>
        <v>98.746353823194212</v>
      </c>
      <c r="P27" s="26">
        <f t="shared" si="17"/>
        <v>91.004633468780995</v>
      </c>
      <c r="Q27" s="26">
        <f t="shared" si="17"/>
        <v>87.860845303612976</v>
      </c>
      <c r="R27" s="26">
        <f t="shared" si="17"/>
        <v>86.758092527724457</v>
      </c>
      <c r="S27" s="26">
        <f t="shared" si="17"/>
        <v>99.527299478008118</v>
      </c>
      <c r="T27" s="26">
        <f>+T28+T30</f>
        <v>743.02432433017225</v>
      </c>
      <c r="U27" s="26">
        <f t="shared" si="1"/>
        <v>-104.8243243301722</v>
      </c>
      <c r="V27" s="30">
        <f t="shared" si="13"/>
        <v>85.89220824975412</v>
      </c>
      <c r="W27" s="153"/>
      <c r="X27" s="154"/>
      <c r="Y27" s="154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</row>
    <row r="28" spans="2:48" ht="18" customHeight="1">
      <c r="B28" s="171" t="s">
        <v>110</v>
      </c>
      <c r="C28" s="34">
        <f>+C29</f>
        <v>98.2</v>
      </c>
      <c r="D28" s="34">
        <f t="shared" ref="D28:J28" si="18">+D29</f>
        <v>81.400000000000006</v>
      </c>
      <c r="E28" s="34">
        <f t="shared" si="18"/>
        <v>83.6</v>
      </c>
      <c r="F28" s="34">
        <f t="shared" si="18"/>
        <v>75.599999999999994</v>
      </c>
      <c r="G28" s="34">
        <f t="shared" si="18"/>
        <v>82</v>
      </c>
      <c r="H28" s="34">
        <f t="shared" si="18"/>
        <v>70.400000000000006</v>
      </c>
      <c r="I28" s="34">
        <f t="shared" si="18"/>
        <v>73.900000000000006</v>
      </c>
      <c r="J28" s="34">
        <f t="shared" si="18"/>
        <v>73.099999999999994</v>
      </c>
      <c r="K28" s="34">
        <f>+K29</f>
        <v>638.20000000000005</v>
      </c>
      <c r="L28" s="34">
        <v>89.673360571989804</v>
      </c>
      <c r="M28" s="34">
        <v>94.530853848093628</v>
      </c>
      <c r="N28" s="34">
        <v>94.922885308768045</v>
      </c>
      <c r="O28" s="34">
        <v>98.746353823194212</v>
      </c>
      <c r="P28" s="34">
        <v>91.004633468780995</v>
      </c>
      <c r="Q28" s="34">
        <v>87.860845303612976</v>
      </c>
      <c r="R28" s="34">
        <v>86.758092527724457</v>
      </c>
      <c r="S28" s="34">
        <v>99.527299478008118</v>
      </c>
      <c r="T28" s="34">
        <f>+T29</f>
        <v>743.02432433017225</v>
      </c>
      <c r="U28" s="35">
        <f t="shared" si="1"/>
        <v>-104.8243243301722</v>
      </c>
      <c r="V28" s="35">
        <f t="shared" si="13"/>
        <v>85.89220824975412</v>
      </c>
      <c r="W28" s="153"/>
      <c r="X28" s="154"/>
      <c r="Y28" s="154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</row>
    <row r="29" spans="2:48" ht="18" customHeight="1">
      <c r="B29" s="172" t="s">
        <v>111</v>
      </c>
      <c r="C29" s="34">
        <f>+'[1]TESORERIA '!L31</f>
        <v>98.2</v>
      </c>
      <c r="D29" s="34">
        <f>+'[1]TESORERIA '!M31</f>
        <v>81.400000000000006</v>
      </c>
      <c r="E29" s="34">
        <f>+'[1]TESORERIA '!N31</f>
        <v>83.6</v>
      </c>
      <c r="F29" s="34">
        <f>+'[1]TESORERIA '!O31</f>
        <v>75.599999999999994</v>
      </c>
      <c r="G29" s="34">
        <f>+'[1]TESORERIA '!P31</f>
        <v>82</v>
      </c>
      <c r="H29" s="34">
        <f>+'[1]TESORERIA '!Q31</f>
        <v>70.400000000000006</v>
      </c>
      <c r="I29" s="34">
        <f>+'[1]TESORERIA '!R31</f>
        <v>73.900000000000006</v>
      </c>
      <c r="J29" s="34">
        <f>+'[1]TESORERIA '!S31</f>
        <v>73.099999999999994</v>
      </c>
      <c r="K29" s="160">
        <f>SUM(C29:J29)</f>
        <v>638.20000000000005</v>
      </c>
      <c r="L29" s="34">
        <v>89.673360571989804</v>
      </c>
      <c r="M29" s="34">
        <v>94.530853848093628</v>
      </c>
      <c r="N29" s="34">
        <v>94.922885308768045</v>
      </c>
      <c r="O29" s="34">
        <v>98.746353823194212</v>
      </c>
      <c r="P29" s="34">
        <v>91.004633468780995</v>
      </c>
      <c r="Q29" s="34">
        <v>87.860845303612976</v>
      </c>
      <c r="R29" s="35">
        <v>86.758092527724457</v>
      </c>
      <c r="S29" s="34">
        <v>99.527299478008118</v>
      </c>
      <c r="T29" s="35">
        <f>SUM(L29:S29)</f>
        <v>743.02432433017225</v>
      </c>
      <c r="U29" s="35">
        <f t="shared" si="1"/>
        <v>-104.8243243301722</v>
      </c>
      <c r="V29" s="35">
        <f t="shared" si="13"/>
        <v>85.89220824975412</v>
      </c>
      <c r="W29" s="153"/>
      <c r="X29" s="154"/>
      <c r="Y29" s="154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</row>
    <row r="30" spans="2:48" ht="18" customHeight="1">
      <c r="B30" s="171" t="s">
        <v>112</v>
      </c>
      <c r="C30" s="34">
        <f>+'[1]TESORERIA '!L32</f>
        <v>0</v>
      </c>
      <c r="D30" s="34">
        <f>+'[1]TESORERIA '!L32</f>
        <v>0</v>
      </c>
      <c r="E30" s="34">
        <f>+'[1]TESORERIA '!N32</f>
        <v>0</v>
      </c>
      <c r="F30" s="34">
        <f>+'[1]TESORERIA '!O32</f>
        <v>0</v>
      </c>
      <c r="G30" s="34">
        <f>+'[1]TESORERIA '!P32</f>
        <v>0</v>
      </c>
      <c r="H30" s="34">
        <f>+'[1]TESORERIA '!Q32</f>
        <v>0</v>
      </c>
      <c r="I30" s="34">
        <f>+'[1]TESORERIA '!R32</f>
        <v>0</v>
      </c>
      <c r="J30" s="34">
        <f>+'[1]TESORERIA '!S32</f>
        <v>0</v>
      </c>
      <c r="K30" s="160">
        <f>SUM(C30:J30)</f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5">
        <v>0</v>
      </c>
      <c r="S30" s="35">
        <v>0</v>
      </c>
      <c r="T30" s="35">
        <f>SUM(L30:S30)</f>
        <v>0</v>
      </c>
      <c r="U30" s="35">
        <f t="shared" si="1"/>
        <v>0</v>
      </c>
      <c r="V30" s="165">
        <v>0</v>
      </c>
      <c r="W30" s="153"/>
      <c r="X30" s="154"/>
      <c r="Y30" s="154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</row>
    <row r="31" spans="2:48" ht="18" customHeight="1">
      <c r="B31" s="173" t="s">
        <v>58</v>
      </c>
      <c r="C31" s="26">
        <f t="shared" ref="C31:S31" si="19">SUM(C32:C33)</f>
        <v>9.6999999999999993</v>
      </c>
      <c r="D31" s="26">
        <f t="shared" si="19"/>
        <v>7.2</v>
      </c>
      <c r="E31" s="26">
        <f t="shared" si="19"/>
        <v>8.1</v>
      </c>
      <c r="F31" s="26">
        <f t="shared" si="19"/>
        <v>21.4</v>
      </c>
      <c r="G31" s="26">
        <f t="shared" si="19"/>
        <v>20.8</v>
      </c>
      <c r="H31" s="26">
        <f t="shared" si="19"/>
        <v>7.5</v>
      </c>
      <c r="I31" s="26">
        <f t="shared" si="19"/>
        <v>7</v>
      </c>
      <c r="J31" s="26">
        <f t="shared" si="19"/>
        <v>18.7</v>
      </c>
      <c r="K31" s="156">
        <f>SUM(K32:K33)</f>
        <v>100.4</v>
      </c>
      <c r="L31" s="26">
        <f t="shared" si="19"/>
        <v>19.864397981897852</v>
      </c>
      <c r="M31" s="26">
        <f t="shared" si="19"/>
        <v>10.579568978462911</v>
      </c>
      <c r="N31" s="26">
        <f t="shared" si="19"/>
        <v>7.2738366801735257</v>
      </c>
      <c r="O31" s="26">
        <f t="shared" si="19"/>
        <v>8.2277774439629603</v>
      </c>
      <c r="P31" s="26">
        <f t="shared" si="19"/>
        <v>11.707615037211633</v>
      </c>
      <c r="Q31" s="26">
        <f t="shared" si="19"/>
        <v>8.2788117460127122</v>
      </c>
      <c r="R31" s="26">
        <f t="shared" si="19"/>
        <v>9.3193232757539075</v>
      </c>
      <c r="S31" s="26">
        <f t="shared" si="19"/>
        <v>9.8481939249980659</v>
      </c>
      <c r="T31" s="30">
        <f>SUM(T32:T33)</f>
        <v>85.099525068473568</v>
      </c>
      <c r="U31" s="30">
        <f t="shared" si="1"/>
        <v>15.300474931526438</v>
      </c>
      <c r="V31" s="30">
        <f>+K31/T31*100</f>
        <v>117.97950684121355</v>
      </c>
      <c r="W31" s="153"/>
      <c r="X31" s="154"/>
      <c r="Y31" s="154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</row>
    <row r="32" spans="2:48" ht="18" customHeight="1">
      <c r="B32" s="171" t="s">
        <v>113</v>
      </c>
      <c r="C32" s="34">
        <f>+'[1]TESORERIA '!L34</f>
        <v>9.6999999999999993</v>
      </c>
      <c r="D32" s="34">
        <f>+'[1]TESORERIA '!M34</f>
        <v>7.2</v>
      </c>
      <c r="E32" s="34">
        <f>+'[1]TESORERIA '!N34</f>
        <v>8.1</v>
      </c>
      <c r="F32" s="34">
        <f>+'[1]TESORERIA '!O34</f>
        <v>21.4</v>
      </c>
      <c r="G32" s="34">
        <f>+'[1]TESORERIA '!P34</f>
        <v>20.8</v>
      </c>
      <c r="H32" s="34">
        <f>+'[1]TESORERIA '!Q34</f>
        <v>7.5</v>
      </c>
      <c r="I32" s="34">
        <f>+'[1]TESORERIA '!R34</f>
        <v>7</v>
      </c>
      <c r="J32" s="34">
        <f>+'[1]TESORERIA '!S34</f>
        <v>18.7</v>
      </c>
      <c r="K32" s="160">
        <f>SUM(C32:J32)</f>
        <v>100.4</v>
      </c>
      <c r="L32" s="34">
        <v>19.864397981897852</v>
      </c>
      <c r="M32" s="34">
        <v>10.579568978462911</v>
      </c>
      <c r="N32" s="34">
        <v>7.2738366801735257</v>
      </c>
      <c r="O32" s="34">
        <v>8.2277774439629603</v>
      </c>
      <c r="P32" s="34">
        <v>11.707615037211633</v>
      </c>
      <c r="Q32" s="34">
        <v>8.2788117460127122</v>
      </c>
      <c r="R32" s="35">
        <v>9.3193232757539075</v>
      </c>
      <c r="S32" s="35">
        <v>9.8481939249980659</v>
      </c>
      <c r="T32" s="35">
        <f>SUM(L32:S32)</f>
        <v>85.099525068473568</v>
      </c>
      <c r="U32" s="35">
        <f t="shared" si="1"/>
        <v>15.300474931526438</v>
      </c>
      <c r="V32" s="35">
        <f>+K32/T32*100</f>
        <v>117.97950684121355</v>
      </c>
      <c r="W32" s="153"/>
      <c r="X32" s="154"/>
      <c r="Y32" s="154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</row>
    <row r="33" spans="2:48" ht="18" customHeight="1">
      <c r="B33" s="171" t="s">
        <v>32</v>
      </c>
      <c r="C33" s="34">
        <f>+'[1]TESORERIA '!L35</f>
        <v>0</v>
      </c>
      <c r="D33" s="34">
        <f>+'[1]TESORERIA '!L35</f>
        <v>0</v>
      </c>
      <c r="E33" s="34">
        <f>+'[1]TESORERIA '!N35</f>
        <v>0</v>
      </c>
      <c r="F33" s="34">
        <f>+'[1]TESORERIA '!O35</f>
        <v>0</v>
      </c>
      <c r="G33" s="34">
        <f>+'[1]TESORERIA '!P35</f>
        <v>0</v>
      </c>
      <c r="H33" s="34">
        <f>+'[1]TESORERIA '!Q35</f>
        <v>0</v>
      </c>
      <c r="I33" s="34">
        <f>+'[1]TESORERIA '!R35</f>
        <v>0</v>
      </c>
      <c r="J33" s="34">
        <f>+'[1]TESORERIA '!S35</f>
        <v>0</v>
      </c>
      <c r="K33" s="160">
        <f>SUM(C33:J33)</f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5">
        <v>0</v>
      </c>
      <c r="S33" s="35">
        <v>0</v>
      </c>
      <c r="T33" s="35">
        <f>SUM(L33:S33)</f>
        <v>0</v>
      </c>
      <c r="U33" s="35">
        <f t="shared" si="1"/>
        <v>0</v>
      </c>
      <c r="V33" s="35">
        <v>0</v>
      </c>
      <c r="W33" s="153"/>
      <c r="X33" s="154"/>
      <c r="Y33" s="154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</row>
    <row r="34" spans="2:48" ht="18" customHeight="1">
      <c r="B34" s="173" t="s">
        <v>60</v>
      </c>
      <c r="C34" s="26">
        <f t="shared" ref="C34:J34" si="20">+C35+C36</f>
        <v>132.1</v>
      </c>
      <c r="D34" s="26">
        <f t="shared" si="20"/>
        <v>94.1</v>
      </c>
      <c r="E34" s="26">
        <f t="shared" si="20"/>
        <v>114.4</v>
      </c>
      <c r="F34" s="26">
        <f t="shared" si="20"/>
        <v>103.9</v>
      </c>
      <c r="G34" s="26">
        <f t="shared" si="20"/>
        <v>92.4</v>
      </c>
      <c r="H34" s="26">
        <f t="shared" si="20"/>
        <v>99.4</v>
      </c>
      <c r="I34" s="26">
        <f t="shared" si="20"/>
        <v>117.7</v>
      </c>
      <c r="J34" s="26">
        <f t="shared" si="20"/>
        <v>94.2</v>
      </c>
      <c r="K34" s="156">
        <f>+K35+K36</f>
        <v>848.2</v>
      </c>
      <c r="L34" s="26">
        <f>+L35+L36</f>
        <v>139.06621792051141</v>
      </c>
      <c r="M34" s="26">
        <f t="shared" ref="M34:S34" si="21">+M35+M36</f>
        <v>140.54892776226629</v>
      </c>
      <c r="N34" s="26">
        <f t="shared" si="21"/>
        <v>124.28705284362843</v>
      </c>
      <c r="O34" s="26">
        <f t="shared" si="21"/>
        <v>143.96737161315008</v>
      </c>
      <c r="P34" s="26">
        <f t="shared" si="21"/>
        <v>136.45088132924141</v>
      </c>
      <c r="Q34" s="26">
        <f t="shared" si="21"/>
        <v>127.67798674154906</v>
      </c>
      <c r="R34" s="26">
        <f t="shared" si="21"/>
        <v>133.59913912673355</v>
      </c>
      <c r="S34" s="26">
        <f t="shared" si="21"/>
        <v>143.18729261959436</v>
      </c>
      <c r="T34" s="30">
        <f>+T35+T36</f>
        <v>1088.7848699566744</v>
      </c>
      <c r="U34" s="30">
        <f t="shared" si="1"/>
        <v>-240.58486995667431</v>
      </c>
      <c r="V34" s="30">
        <f t="shared" ref="V34:V51" si="22">+K34/T34*100</f>
        <v>77.903360287671177</v>
      </c>
      <c r="W34" s="153"/>
      <c r="X34" s="154"/>
      <c r="Y34" s="154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</row>
    <row r="35" spans="2:48" ht="16.5" customHeight="1">
      <c r="B35" s="171" t="s">
        <v>114</v>
      </c>
      <c r="C35" s="34">
        <f>+'[1]TESORERIA '!L37</f>
        <v>132.1</v>
      </c>
      <c r="D35" s="34">
        <f>+'[1]TESORERIA '!M37</f>
        <v>94.1</v>
      </c>
      <c r="E35" s="34">
        <f>+'[1]TESORERIA '!N37</f>
        <v>114.4</v>
      </c>
      <c r="F35" s="34">
        <f>+'[1]TESORERIA '!O37</f>
        <v>103.9</v>
      </c>
      <c r="G35" s="34">
        <f>+'[1]TESORERIA '!P37</f>
        <v>92.4</v>
      </c>
      <c r="H35" s="34">
        <f>+'[1]TESORERIA '!Q37</f>
        <v>99.4</v>
      </c>
      <c r="I35" s="34">
        <f>+'[1]TESORERIA '!R37</f>
        <v>117.7</v>
      </c>
      <c r="J35" s="34">
        <f>+'[1]TESORERIA '!S37</f>
        <v>94.2</v>
      </c>
      <c r="K35" s="160">
        <f>SUM(C35:J35)</f>
        <v>848.2</v>
      </c>
      <c r="L35" s="34">
        <v>139.06621792051141</v>
      </c>
      <c r="M35" s="34">
        <v>140.54892776226629</v>
      </c>
      <c r="N35" s="34">
        <v>124.28705284362843</v>
      </c>
      <c r="O35" s="34">
        <v>143.96737161315008</v>
      </c>
      <c r="P35" s="34">
        <v>136.45088132924141</v>
      </c>
      <c r="Q35" s="34">
        <v>127.67798674154906</v>
      </c>
      <c r="R35" s="35">
        <v>133.59913912673355</v>
      </c>
      <c r="S35" s="35">
        <v>143.18729261959436</v>
      </c>
      <c r="T35" s="35">
        <f>SUM(L35:S35)</f>
        <v>1088.7848699566744</v>
      </c>
      <c r="U35" s="35">
        <f t="shared" si="1"/>
        <v>-240.58486995667431</v>
      </c>
      <c r="V35" s="35">
        <f t="shared" si="22"/>
        <v>77.903360287671177</v>
      </c>
      <c r="W35" s="153"/>
      <c r="X35" s="154"/>
      <c r="Y35" s="154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</row>
    <row r="36" spans="2:48" ht="18" customHeight="1">
      <c r="B36" s="171" t="s">
        <v>32</v>
      </c>
      <c r="C36" s="34">
        <f>+'[1]TESORERIA '!L38</f>
        <v>0</v>
      </c>
      <c r="D36" s="34">
        <f>+'[1]TESORERIA '!L38</f>
        <v>0</v>
      </c>
      <c r="E36" s="34">
        <f>+'[1]TESORERIA '!N38</f>
        <v>0</v>
      </c>
      <c r="F36" s="34">
        <f>+'[1]TESORERIA '!O38</f>
        <v>0</v>
      </c>
      <c r="G36" s="34">
        <f>+'[1]TESORERIA '!P38</f>
        <v>0</v>
      </c>
      <c r="H36" s="34">
        <f>+'[1]TESORERIA '!Q38</f>
        <v>0</v>
      </c>
      <c r="I36" s="34">
        <f>+'[1]TESORERIA '!R38</f>
        <v>0</v>
      </c>
      <c r="J36" s="34">
        <f>+'[1]TESORERIA '!S38</f>
        <v>0</v>
      </c>
      <c r="K36" s="160">
        <f>SUM(C36:J36)</f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5">
        <v>0</v>
      </c>
      <c r="S36" s="35">
        <v>0</v>
      </c>
      <c r="T36" s="35">
        <f>SUM(L36:S36)</f>
        <v>0</v>
      </c>
      <c r="U36" s="35">
        <f t="shared" si="1"/>
        <v>0</v>
      </c>
      <c r="V36" s="35">
        <v>0</v>
      </c>
      <c r="W36" s="153"/>
      <c r="X36" s="154"/>
      <c r="Y36" s="154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</row>
    <row r="37" spans="2:48" ht="18" customHeight="1">
      <c r="B37" s="166" t="s">
        <v>115</v>
      </c>
      <c r="C37" s="26">
        <f t="shared" ref="C37:S37" si="23">+C38+C44+C45</f>
        <v>158.5</v>
      </c>
      <c r="D37" s="26">
        <f t="shared" si="23"/>
        <v>25.1</v>
      </c>
      <c r="E37" s="26">
        <f t="shared" si="23"/>
        <v>303.40000000000003</v>
      </c>
      <c r="F37" s="26">
        <f t="shared" si="23"/>
        <v>685.5</v>
      </c>
      <c r="G37" s="26">
        <f t="shared" si="23"/>
        <v>37.799999999999997</v>
      </c>
      <c r="H37" s="26">
        <f t="shared" si="23"/>
        <v>17.2</v>
      </c>
      <c r="I37" s="26">
        <f t="shared" si="23"/>
        <v>9924</v>
      </c>
      <c r="J37" s="26">
        <f t="shared" si="23"/>
        <v>34.799999999999997</v>
      </c>
      <c r="K37" s="156">
        <f>+K38+K44+K45</f>
        <v>11186.3</v>
      </c>
      <c r="L37" s="26">
        <f t="shared" si="23"/>
        <v>1.0460431011107532E-2</v>
      </c>
      <c r="M37" s="26">
        <f t="shared" si="23"/>
        <v>5.3378964802611234E-3</v>
      </c>
      <c r="N37" s="26">
        <f t="shared" si="23"/>
        <v>0</v>
      </c>
      <c r="O37" s="26">
        <f t="shared" si="23"/>
        <v>0</v>
      </c>
      <c r="P37" s="26">
        <f t="shared" si="23"/>
        <v>0</v>
      </c>
      <c r="Q37" s="26">
        <f t="shared" si="23"/>
        <v>0</v>
      </c>
      <c r="R37" s="26">
        <f t="shared" si="23"/>
        <v>8280</v>
      </c>
      <c r="S37" s="26">
        <f t="shared" si="23"/>
        <v>6.0288597898826672E-3</v>
      </c>
      <c r="T37" s="30">
        <f>+T38+T44+T45</f>
        <v>8280.0218271872818</v>
      </c>
      <c r="U37" s="30">
        <f t="shared" si="1"/>
        <v>2906.2781728127175</v>
      </c>
      <c r="V37" s="30">
        <v>0</v>
      </c>
      <c r="W37" s="153"/>
      <c r="X37" s="154"/>
      <c r="Y37" s="154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</row>
    <row r="38" spans="2:48" ht="18" customHeight="1">
      <c r="B38" s="174" t="s">
        <v>116</v>
      </c>
      <c r="C38" s="26">
        <f>+C39+C42</f>
        <v>158.4</v>
      </c>
      <c r="D38" s="26">
        <f t="shared" ref="D38:S38" si="24">+D39+D42</f>
        <v>25.1</v>
      </c>
      <c r="E38" s="26">
        <f t="shared" si="24"/>
        <v>30.1</v>
      </c>
      <c r="F38" s="26">
        <f t="shared" si="24"/>
        <v>30</v>
      </c>
      <c r="G38" s="26">
        <f t="shared" si="24"/>
        <v>37.799999999999997</v>
      </c>
      <c r="H38" s="26">
        <f t="shared" si="24"/>
        <v>17.2</v>
      </c>
      <c r="I38" s="26">
        <f t="shared" si="24"/>
        <v>9924</v>
      </c>
      <c r="J38" s="26">
        <f t="shared" si="24"/>
        <v>34.799999999999997</v>
      </c>
      <c r="K38" s="26">
        <f>+K39+K42</f>
        <v>10257.4</v>
      </c>
      <c r="L38" s="26">
        <f t="shared" si="24"/>
        <v>0</v>
      </c>
      <c r="M38" s="26">
        <f t="shared" si="24"/>
        <v>0</v>
      </c>
      <c r="N38" s="26">
        <f t="shared" si="24"/>
        <v>0</v>
      </c>
      <c r="O38" s="26">
        <f t="shared" si="24"/>
        <v>0</v>
      </c>
      <c r="P38" s="26">
        <f t="shared" si="24"/>
        <v>0</v>
      </c>
      <c r="Q38" s="26">
        <f t="shared" si="24"/>
        <v>0</v>
      </c>
      <c r="R38" s="26">
        <f t="shared" si="24"/>
        <v>8280</v>
      </c>
      <c r="S38" s="26">
        <f t="shared" si="24"/>
        <v>0</v>
      </c>
      <c r="T38" s="26">
        <f>+T39+T42</f>
        <v>8280</v>
      </c>
      <c r="U38" s="26">
        <f t="shared" si="1"/>
        <v>1977.3999999999996</v>
      </c>
      <c r="V38" s="26">
        <v>0</v>
      </c>
      <c r="W38" s="153"/>
      <c r="X38" s="154"/>
      <c r="Y38" s="154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</row>
    <row r="39" spans="2:48" ht="18" customHeight="1">
      <c r="B39" s="175" t="s">
        <v>117</v>
      </c>
      <c r="C39" s="26">
        <f t="shared" ref="C39:L39" si="25">SUM(C40:C41)</f>
        <v>0</v>
      </c>
      <c r="D39" s="26">
        <f t="shared" ref="D39:J39" si="26">SUM(D40:D41)</f>
        <v>0</v>
      </c>
      <c r="E39" s="26">
        <f t="shared" si="26"/>
        <v>0</v>
      </c>
      <c r="F39" s="26">
        <f t="shared" si="26"/>
        <v>0</v>
      </c>
      <c r="G39" s="26">
        <f t="shared" si="26"/>
        <v>0</v>
      </c>
      <c r="H39" s="26">
        <f t="shared" si="26"/>
        <v>0</v>
      </c>
      <c r="I39" s="26">
        <f t="shared" si="26"/>
        <v>9923.9</v>
      </c>
      <c r="J39" s="26">
        <f t="shared" si="26"/>
        <v>0</v>
      </c>
      <c r="K39" s="158">
        <f>SUM(K40:K41)</f>
        <v>9923.9</v>
      </c>
      <c r="L39" s="26">
        <f t="shared" si="25"/>
        <v>0</v>
      </c>
      <c r="M39" s="26">
        <f t="shared" ref="M39:S39" si="27">SUM(M40:M41)</f>
        <v>0</v>
      </c>
      <c r="N39" s="26">
        <f t="shared" si="27"/>
        <v>0</v>
      </c>
      <c r="O39" s="26">
        <f t="shared" si="27"/>
        <v>0</v>
      </c>
      <c r="P39" s="26">
        <f t="shared" si="27"/>
        <v>0</v>
      </c>
      <c r="Q39" s="26">
        <f t="shared" si="27"/>
        <v>0</v>
      </c>
      <c r="R39" s="26">
        <f t="shared" si="27"/>
        <v>8280</v>
      </c>
      <c r="S39" s="26">
        <f t="shared" si="27"/>
        <v>0</v>
      </c>
      <c r="T39" s="30">
        <f>SUM(T40:T41)</f>
        <v>8280</v>
      </c>
      <c r="U39" s="30">
        <f t="shared" si="1"/>
        <v>1643.8999999999996</v>
      </c>
      <c r="V39" s="30">
        <v>0</v>
      </c>
      <c r="W39" s="153"/>
      <c r="X39" s="154"/>
      <c r="Y39" s="154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</row>
    <row r="40" spans="2:48" ht="18" customHeight="1">
      <c r="B40" s="176" t="s">
        <v>118</v>
      </c>
      <c r="C40" s="34">
        <f>+'[1]TESORERIA '!L42</f>
        <v>0</v>
      </c>
      <c r="D40" s="34">
        <f>+'[1]TESORERIA '!L42</f>
        <v>0</v>
      </c>
      <c r="E40" s="34">
        <f>+'[1]TESORERIA '!N42</f>
        <v>0</v>
      </c>
      <c r="F40" s="34">
        <f>+'[1]TESORERIA '!O42</f>
        <v>0</v>
      </c>
      <c r="G40" s="34">
        <f>+'[1]TESORERIA '!P42</f>
        <v>0</v>
      </c>
      <c r="H40" s="34">
        <f>+'[1]TESORERIA '!Q42</f>
        <v>0</v>
      </c>
      <c r="I40" s="34">
        <f>+'[1]TESORERIA '!R42</f>
        <v>9923.9</v>
      </c>
      <c r="J40" s="34">
        <f>+'[1]TESORERIA '!S42</f>
        <v>0</v>
      </c>
      <c r="K40" s="160">
        <f>SUM(C40:J40)</f>
        <v>9923.9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5">
        <v>8280</v>
      </c>
      <c r="S40" s="35">
        <v>0</v>
      </c>
      <c r="T40" s="35">
        <f>SUM(L40:S40)</f>
        <v>8280</v>
      </c>
      <c r="U40" s="35">
        <f t="shared" si="1"/>
        <v>1643.8999999999996</v>
      </c>
      <c r="V40" s="35">
        <v>0</v>
      </c>
      <c r="W40" s="153"/>
      <c r="X40" s="154"/>
      <c r="Y40" s="154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</row>
    <row r="41" spans="2:48" ht="18" customHeight="1">
      <c r="B41" s="176" t="s">
        <v>119</v>
      </c>
      <c r="C41" s="34">
        <f>+'[1]TESORERIA '!L43</f>
        <v>0</v>
      </c>
      <c r="D41" s="34">
        <f>+'[1]TESORERIA '!L43</f>
        <v>0</v>
      </c>
      <c r="E41" s="34">
        <f>+'[1]TESORERIA '!N43</f>
        <v>0</v>
      </c>
      <c r="F41" s="34">
        <f>+'[1]TESORERIA '!O43</f>
        <v>0</v>
      </c>
      <c r="G41" s="34">
        <f>+'[1]TESORERIA '!P43</f>
        <v>0</v>
      </c>
      <c r="H41" s="34">
        <f>+'[1]TESORERIA '!Q43</f>
        <v>0</v>
      </c>
      <c r="I41" s="34">
        <f>+'[1]TESORERIA '!R43</f>
        <v>0</v>
      </c>
      <c r="J41" s="34">
        <f>+'[1]TESORERIA '!S43</f>
        <v>0</v>
      </c>
      <c r="K41" s="160">
        <f>SUM(C41:J41)</f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5">
        <f>SUM(L41:S41)</f>
        <v>0</v>
      </c>
      <c r="U41" s="35">
        <f t="shared" si="1"/>
        <v>0</v>
      </c>
      <c r="V41" s="35">
        <v>0</v>
      </c>
      <c r="W41" s="153"/>
      <c r="X41" s="154"/>
      <c r="Y41" s="154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</row>
    <row r="42" spans="2:48" ht="18" customHeight="1">
      <c r="B42" s="177" t="s">
        <v>120</v>
      </c>
      <c r="C42" s="26">
        <f t="shared" ref="C42:J42" si="28">SUM(C43:C43)</f>
        <v>158.4</v>
      </c>
      <c r="D42" s="26">
        <f t="shared" si="28"/>
        <v>25.1</v>
      </c>
      <c r="E42" s="26">
        <f t="shared" si="28"/>
        <v>30.1</v>
      </c>
      <c r="F42" s="26">
        <f t="shared" si="28"/>
        <v>30</v>
      </c>
      <c r="G42" s="26">
        <f t="shared" si="28"/>
        <v>37.799999999999997</v>
      </c>
      <c r="H42" s="26">
        <f t="shared" si="28"/>
        <v>17.2</v>
      </c>
      <c r="I42" s="26">
        <f t="shared" si="28"/>
        <v>0.1</v>
      </c>
      <c r="J42" s="26">
        <f t="shared" si="28"/>
        <v>34.799999999999997</v>
      </c>
      <c r="K42" s="158">
        <f>SUM(K43:K43)</f>
        <v>333.5</v>
      </c>
      <c r="L42" s="26">
        <f>+L43</f>
        <v>0</v>
      </c>
      <c r="M42" s="26">
        <f t="shared" ref="M42:S42" si="29">+M43</f>
        <v>0</v>
      </c>
      <c r="N42" s="26">
        <f t="shared" si="29"/>
        <v>0</v>
      </c>
      <c r="O42" s="26">
        <f t="shared" si="29"/>
        <v>0</v>
      </c>
      <c r="P42" s="26">
        <f t="shared" si="29"/>
        <v>0</v>
      </c>
      <c r="Q42" s="26">
        <f t="shared" si="29"/>
        <v>0</v>
      </c>
      <c r="R42" s="26">
        <f t="shared" si="29"/>
        <v>0</v>
      </c>
      <c r="S42" s="26">
        <f t="shared" si="29"/>
        <v>0</v>
      </c>
      <c r="T42" s="26">
        <f>SUM(T43:T43)</f>
        <v>0</v>
      </c>
      <c r="U42" s="26">
        <f t="shared" si="1"/>
        <v>333.5</v>
      </c>
      <c r="V42" s="26">
        <v>0</v>
      </c>
      <c r="W42" s="153"/>
      <c r="X42" s="154"/>
      <c r="Y42" s="154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</row>
    <row r="43" spans="2:48" ht="18" customHeight="1">
      <c r="B43" s="176" t="s">
        <v>121</v>
      </c>
      <c r="C43" s="34">
        <f>+'[1]TESORERIA '!L45</f>
        <v>158.4</v>
      </c>
      <c r="D43" s="34">
        <f>+'[1]TESORERIA '!M45</f>
        <v>25.1</v>
      </c>
      <c r="E43" s="34">
        <f>+'[1]TESORERIA '!N45</f>
        <v>30.1</v>
      </c>
      <c r="F43" s="34">
        <f>+'[1]TESORERIA '!O45</f>
        <v>30</v>
      </c>
      <c r="G43" s="34">
        <f>+'[1]TESORERIA '!P45</f>
        <v>37.799999999999997</v>
      </c>
      <c r="H43" s="34">
        <f>+'[1]TESORERIA '!Q45</f>
        <v>17.2</v>
      </c>
      <c r="I43" s="34">
        <f>+'[1]TESORERIA '!R45</f>
        <v>0.1</v>
      </c>
      <c r="J43" s="34">
        <f>+'[1]TESORERIA '!S45</f>
        <v>34.799999999999997</v>
      </c>
      <c r="K43" s="160">
        <f>SUM(C43:J43)</f>
        <v>333.5</v>
      </c>
      <c r="L43" s="178">
        <v>0</v>
      </c>
      <c r="M43" s="178">
        <v>0</v>
      </c>
      <c r="N43" s="178">
        <v>0</v>
      </c>
      <c r="O43" s="178">
        <v>0</v>
      </c>
      <c r="P43" s="178">
        <v>0</v>
      </c>
      <c r="Q43" s="178">
        <v>0</v>
      </c>
      <c r="R43" s="178">
        <v>0</v>
      </c>
      <c r="S43" s="178">
        <v>0</v>
      </c>
      <c r="T43" s="35">
        <f t="shared" ref="T43:T50" si="30">SUM(L43:S43)</f>
        <v>0</v>
      </c>
      <c r="U43" s="35">
        <f t="shared" si="1"/>
        <v>333.5</v>
      </c>
      <c r="V43" s="35">
        <v>0</v>
      </c>
      <c r="W43" s="153"/>
      <c r="X43" s="154"/>
      <c r="Y43" s="154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</row>
    <row r="44" spans="2:48" ht="18" customHeight="1">
      <c r="B44" s="177" t="s">
        <v>68</v>
      </c>
      <c r="C44" s="179">
        <f>+'[1]TESORERIA '!L46</f>
        <v>0.1</v>
      </c>
      <c r="D44" s="179">
        <f>+'[1]TESORERIA '!M46</f>
        <v>0</v>
      </c>
      <c r="E44" s="179">
        <f>+'[1]TESORERIA '!N46</f>
        <v>0</v>
      </c>
      <c r="F44" s="179">
        <f>+'[1]TESORERIA '!O46</f>
        <v>0</v>
      </c>
      <c r="G44" s="179">
        <f>+'[1]TESORERIA '!P46</f>
        <v>0</v>
      </c>
      <c r="H44" s="179">
        <f>+'[1]TESORERIA '!Q46</f>
        <v>0</v>
      </c>
      <c r="I44" s="179">
        <f>+'[1]TESORERIA '!R46</f>
        <v>0</v>
      </c>
      <c r="J44" s="179">
        <f>+'[1]TESORERIA '!S46</f>
        <v>0</v>
      </c>
      <c r="K44" s="156">
        <f>SUM(C44:J44)</f>
        <v>0.1</v>
      </c>
      <c r="L44" s="180">
        <v>1.0460431011107532E-2</v>
      </c>
      <c r="M44" s="180">
        <v>5.3378964802611234E-3</v>
      </c>
      <c r="N44" s="180">
        <v>0</v>
      </c>
      <c r="O44" s="180">
        <v>0</v>
      </c>
      <c r="P44" s="180">
        <v>0</v>
      </c>
      <c r="Q44" s="180">
        <v>0</v>
      </c>
      <c r="R44" s="180">
        <v>0</v>
      </c>
      <c r="S44" s="180">
        <v>6.0288597898826672E-3</v>
      </c>
      <c r="T44" s="30">
        <f t="shared" si="30"/>
        <v>2.1827187281251322E-2</v>
      </c>
      <c r="U44" s="30">
        <f t="shared" si="1"/>
        <v>7.817281271874868E-2</v>
      </c>
      <c r="V44" s="30">
        <f t="shared" si="22"/>
        <v>458.1442341217093</v>
      </c>
      <c r="W44" s="153"/>
      <c r="X44" s="154"/>
      <c r="Y44" s="154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</row>
    <row r="45" spans="2:48" ht="18" customHeight="1">
      <c r="B45" s="177" t="s">
        <v>69</v>
      </c>
      <c r="C45" s="179">
        <f>+'[1]TESORERIA '!L47</f>
        <v>0</v>
      </c>
      <c r="D45" s="179">
        <f>+'[1]TESORERIA '!L47</f>
        <v>0</v>
      </c>
      <c r="E45" s="179">
        <f>+'[1]TESORERIA '!N47</f>
        <v>273.3</v>
      </c>
      <c r="F45" s="179">
        <f>+'[1]TESORERIA '!O47</f>
        <v>655.5</v>
      </c>
      <c r="G45" s="179">
        <f>+'[1]TESORERIA '!P47</f>
        <v>0</v>
      </c>
      <c r="H45" s="179">
        <f>+'[1]TESORERIA '!Q47</f>
        <v>0</v>
      </c>
      <c r="I45" s="179">
        <f>+'[1]TESORERIA '!R47</f>
        <v>0</v>
      </c>
      <c r="J45" s="179">
        <f>+'[1]TESORERIA '!S47</f>
        <v>0</v>
      </c>
      <c r="K45" s="156">
        <f>SUM(C45:J45)</f>
        <v>928.8</v>
      </c>
      <c r="L45" s="158">
        <v>0</v>
      </c>
      <c r="M45" s="158">
        <v>0</v>
      </c>
      <c r="N45" s="158">
        <v>0</v>
      </c>
      <c r="O45" s="158">
        <v>0</v>
      </c>
      <c r="P45" s="158">
        <v>0</v>
      </c>
      <c r="Q45" s="158">
        <v>0</v>
      </c>
      <c r="R45" s="158">
        <v>0</v>
      </c>
      <c r="S45" s="158">
        <v>0</v>
      </c>
      <c r="T45" s="156">
        <f t="shared" si="30"/>
        <v>0</v>
      </c>
      <c r="U45" s="156">
        <f t="shared" si="1"/>
        <v>928.8</v>
      </c>
      <c r="V45" s="156">
        <v>0</v>
      </c>
      <c r="W45" s="153"/>
      <c r="X45" s="154"/>
      <c r="Y45" s="154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</row>
    <row r="46" spans="2:48" ht="18" customHeight="1">
      <c r="B46" s="166" t="s">
        <v>122</v>
      </c>
      <c r="C46" s="26">
        <f t="shared" ref="C46:J46" si="31">+C47+C50</f>
        <v>0</v>
      </c>
      <c r="D46" s="26">
        <f t="shared" si="31"/>
        <v>31.3</v>
      </c>
      <c r="E46" s="26">
        <f t="shared" si="31"/>
        <v>3.8</v>
      </c>
      <c r="F46" s="26">
        <f t="shared" si="31"/>
        <v>0</v>
      </c>
      <c r="G46" s="26">
        <f t="shared" si="31"/>
        <v>0</v>
      </c>
      <c r="H46" s="26">
        <f t="shared" si="31"/>
        <v>26.5</v>
      </c>
      <c r="I46" s="26">
        <f t="shared" si="31"/>
        <v>0</v>
      </c>
      <c r="J46" s="26">
        <f t="shared" si="31"/>
        <v>0</v>
      </c>
      <c r="K46" s="156">
        <f>SUM(C46:J46)</f>
        <v>61.6</v>
      </c>
      <c r="L46" s="30">
        <f t="shared" ref="L46:T46" si="32">+L47+L50</f>
        <v>0</v>
      </c>
      <c r="M46" s="30">
        <f t="shared" si="32"/>
        <v>0</v>
      </c>
      <c r="N46" s="30">
        <f t="shared" si="32"/>
        <v>0</v>
      </c>
      <c r="O46" s="30">
        <f t="shared" si="32"/>
        <v>0</v>
      </c>
      <c r="P46" s="30">
        <f t="shared" si="32"/>
        <v>0</v>
      </c>
      <c r="Q46" s="30">
        <f t="shared" si="32"/>
        <v>0</v>
      </c>
      <c r="R46" s="30">
        <f t="shared" si="32"/>
        <v>0</v>
      </c>
      <c r="S46" s="30">
        <f t="shared" si="32"/>
        <v>0</v>
      </c>
      <c r="T46" s="30">
        <f t="shared" si="32"/>
        <v>0</v>
      </c>
      <c r="U46" s="30">
        <f t="shared" si="1"/>
        <v>61.6</v>
      </c>
      <c r="V46" s="30">
        <v>0</v>
      </c>
      <c r="W46" s="153"/>
      <c r="X46" s="154"/>
      <c r="Y46" s="154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</row>
    <row r="47" spans="2:48" ht="18" customHeight="1">
      <c r="B47" s="181" t="s">
        <v>123</v>
      </c>
      <c r="C47" s="182">
        <f>+C48+C49</f>
        <v>0</v>
      </c>
      <c r="D47" s="182">
        <f t="shared" ref="D47:J47" si="33">+D48+D49</f>
        <v>31.3</v>
      </c>
      <c r="E47" s="182">
        <f t="shared" si="33"/>
        <v>3.8</v>
      </c>
      <c r="F47" s="182">
        <f t="shared" si="33"/>
        <v>0</v>
      </c>
      <c r="G47" s="182">
        <f t="shared" si="33"/>
        <v>0</v>
      </c>
      <c r="H47" s="182">
        <f t="shared" si="33"/>
        <v>26.5</v>
      </c>
      <c r="I47" s="182">
        <f t="shared" si="33"/>
        <v>0</v>
      </c>
      <c r="J47" s="182">
        <f t="shared" si="33"/>
        <v>0</v>
      </c>
      <c r="K47" s="183">
        <f>+K48+K49</f>
        <v>61.6</v>
      </c>
      <c r="L47" s="182">
        <f>+L48+L49</f>
        <v>0</v>
      </c>
      <c r="M47" s="182">
        <f>+M48+M49</f>
        <v>0</v>
      </c>
      <c r="N47" s="182">
        <f t="shared" ref="N47:S47" si="34">+N48+N49</f>
        <v>0</v>
      </c>
      <c r="O47" s="182">
        <f t="shared" si="34"/>
        <v>0</v>
      </c>
      <c r="P47" s="182">
        <f t="shared" si="34"/>
        <v>0</v>
      </c>
      <c r="Q47" s="182">
        <f t="shared" si="34"/>
        <v>0</v>
      </c>
      <c r="R47" s="182">
        <f t="shared" si="34"/>
        <v>0</v>
      </c>
      <c r="S47" s="182">
        <f t="shared" si="34"/>
        <v>0</v>
      </c>
      <c r="T47" s="182">
        <f t="shared" si="30"/>
        <v>0</v>
      </c>
      <c r="U47" s="182">
        <f t="shared" si="1"/>
        <v>61.6</v>
      </c>
      <c r="V47" s="182">
        <v>0</v>
      </c>
      <c r="W47" s="153"/>
      <c r="X47" s="154"/>
      <c r="Y47" s="154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</row>
    <row r="48" spans="2:48" ht="18" customHeight="1">
      <c r="B48" s="184" t="s">
        <v>124</v>
      </c>
      <c r="C48" s="34">
        <f>+'[1]TESORERIA '!L52</f>
        <v>0</v>
      </c>
      <c r="D48" s="34">
        <f>+'[1]TESORERIA '!M52</f>
        <v>31.3</v>
      </c>
      <c r="E48" s="34">
        <f>+'[1]TESORERIA '!N52</f>
        <v>3.8</v>
      </c>
      <c r="F48" s="34">
        <f>+'[1]TESORERIA '!O52</f>
        <v>0</v>
      </c>
      <c r="G48" s="34">
        <f>+'[1]TESORERIA '!P52</f>
        <v>0</v>
      </c>
      <c r="H48" s="34">
        <f>+'[1]TESORERIA '!Q52</f>
        <v>26.5</v>
      </c>
      <c r="I48" s="34">
        <f>+'[1]TESORERIA '!R52</f>
        <v>0</v>
      </c>
      <c r="J48" s="34">
        <f>+'[1]TESORERIA '!S52</f>
        <v>0</v>
      </c>
      <c r="K48" s="160">
        <f>SUM(C48:J48)</f>
        <v>61.6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5">
        <f t="shared" si="30"/>
        <v>0</v>
      </c>
      <c r="U48" s="35">
        <f t="shared" si="1"/>
        <v>61.6</v>
      </c>
      <c r="V48" s="35">
        <v>0</v>
      </c>
      <c r="W48" s="153"/>
      <c r="X48" s="154"/>
      <c r="Y48" s="154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</row>
    <row r="49" spans="2:48" ht="18" customHeight="1">
      <c r="B49" s="184" t="s">
        <v>125</v>
      </c>
      <c r="C49" s="34">
        <f>+'[1]TESORERIA '!L53</f>
        <v>0</v>
      </c>
      <c r="D49" s="34">
        <f>+'[1]TESORERIA '!L53</f>
        <v>0</v>
      </c>
      <c r="E49" s="34">
        <f>+'[1]TESORERIA '!N53</f>
        <v>0</v>
      </c>
      <c r="F49" s="34">
        <f>+'[1]TESORERIA '!O53</f>
        <v>0</v>
      </c>
      <c r="G49" s="34">
        <f>+'[1]TESORERIA '!P53</f>
        <v>0</v>
      </c>
      <c r="H49" s="34">
        <f>+'[1]TESORERIA '!Q53</f>
        <v>0</v>
      </c>
      <c r="I49" s="34">
        <f>+'[1]TESORERIA '!R53</f>
        <v>0</v>
      </c>
      <c r="J49" s="34">
        <f>+'[1]TESORERIA '!S53</f>
        <v>0</v>
      </c>
      <c r="K49" s="160">
        <f>SUM(C49:J49)</f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5">
        <f t="shared" si="30"/>
        <v>0</v>
      </c>
      <c r="U49" s="35">
        <f t="shared" si="1"/>
        <v>0</v>
      </c>
      <c r="V49" s="35">
        <v>0</v>
      </c>
      <c r="W49" s="153"/>
      <c r="X49" s="154"/>
      <c r="Y49" s="154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</row>
    <row r="50" spans="2:48" ht="18" customHeight="1">
      <c r="B50" s="185" t="s">
        <v>126</v>
      </c>
      <c r="C50" s="34">
        <f>+'[1]TESORERIA '!L54</f>
        <v>0</v>
      </c>
      <c r="D50" s="34">
        <f>+'[1]TESORERIA '!L54</f>
        <v>0</v>
      </c>
      <c r="E50" s="34">
        <f>+'[1]TESORERIA '!N54</f>
        <v>0</v>
      </c>
      <c r="F50" s="34">
        <f>+'[1]TESORERIA '!O54</f>
        <v>0</v>
      </c>
      <c r="G50" s="34">
        <f>+'[1]TESORERIA '!P54</f>
        <v>0</v>
      </c>
      <c r="H50" s="34">
        <f>+'[1]TESORERIA '!Q54</f>
        <v>0</v>
      </c>
      <c r="I50" s="34">
        <f>+'[1]TESORERIA '!R54</f>
        <v>0</v>
      </c>
      <c r="J50" s="34">
        <f>+'[1]TESORERIA '!S54</f>
        <v>0</v>
      </c>
      <c r="K50" s="160">
        <f>SUM(C50:J50)</f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5">
        <f t="shared" si="30"/>
        <v>0</v>
      </c>
      <c r="U50" s="35">
        <f t="shared" si="1"/>
        <v>0</v>
      </c>
      <c r="V50" s="35">
        <v>0</v>
      </c>
      <c r="W50" s="153"/>
      <c r="X50" s="154"/>
      <c r="Y50" s="154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</row>
    <row r="51" spans="2:48" ht="27.75" customHeight="1" thickBot="1">
      <c r="B51" s="186" t="s">
        <v>127</v>
      </c>
      <c r="C51" s="66">
        <f t="shared" ref="C51:S51" si="35">+C46+C9</f>
        <v>740.1</v>
      </c>
      <c r="D51" s="66">
        <f t="shared" si="35"/>
        <v>615.6</v>
      </c>
      <c r="E51" s="66">
        <f t="shared" si="35"/>
        <v>1600.9</v>
      </c>
      <c r="F51" s="66">
        <f t="shared" si="35"/>
        <v>1309.4000000000001</v>
      </c>
      <c r="G51" s="66">
        <f t="shared" si="35"/>
        <v>589.5</v>
      </c>
      <c r="H51" s="66">
        <f t="shared" si="35"/>
        <v>1509.6999999999998</v>
      </c>
      <c r="I51" s="66">
        <f t="shared" si="35"/>
        <v>10569.5</v>
      </c>
      <c r="J51" s="66">
        <f t="shared" si="35"/>
        <v>635</v>
      </c>
      <c r="K51" s="187">
        <f>+K46+K9</f>
        <v>17569.699999999997</v>
      </c>
      <c r="L51" s="187">
        <f t="shared" si="35"/>
        <v>851.00519162638511</v>
      </c>
      <c r="M51" s="187">
        <f t="shared" si="35"/>
        <v>871.4203552229792</v>
      </c>
      <c r="N51" s="187">
        <f t="shared" si="35"/>
        <v>842.00600679037677</v>
      </c>
      <c r="O51" s="187">
        <f t="shared" si="35"/>
        <v>872.0830442371107</v>
      </c>
      <c r="P51" s="187">
        <f t="shared" si="35"/>
        <v>852.32494833862847</v>
      </c>
      <c r="Q51" s="187">
        <f t="shared" si="35"/>
        <v>832.00086032196407</v>
      </c>
      <c r="R51" s="187">
        <f t="shared" si="35"/>
        <v>9127.5421252520555</v>
      </c>
      <c r="S51" s="187">
        <f t="shared" si="35"/>
        <v>868.34374500117508</v>
      </c>
      <c r="T51" s="187">
        <f>+T46+T9</f>
        <v>15116.726276790674</v>
      </c>
      <c r="U51" s="187">
        <f t="shared" si="1"/>
        <v>2452.973723209323</v>
      </c>
      <c r="V51" s="187">
        <f t="shared" si="22"/>
        <v>116.22688456676941</v>
      </c>
      <c r="W51" s="153"/>
      <c r="X51" s="154"/>
      <c r="Y51" s="18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</row>
    <row r="52" spans="2:48" ht="18" customHeight="1" thickTop="1">
      <c r="B52" s="68" t="s">
        <v>72</v>
      </c>
      <c r="C52" s="189"/>
      <c r="D52" s="189"/>
      <c r="E52" s="189"/>
      <c r="F52" s="189"/>
      <c r="G52" s="189"/>
      <c r="H52" s="189"/>
      <c r="I52" s="189"/>
      <c r="J52" s="189"/>
      <c r="K52" s="190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53"/>
      <c r="X52" s="154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</row>
    <row r="53" spans="2:48" ht="15" customHeight="1">
      <c r="B53" s="131" t="s">
        <v>73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91"/>
      <c r="V53" s="192"/>
      <c r="W53" s="153"/>
      <c r="X53" s="154"/>
      <c r="Y53" s="193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</row>
    <row r="54" spans="2:48" ht="12" customHeight="1">
      <c r="B54" s="132" t="s">
        <v>128</v>
      </c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92"/>
      <c r="V54" s="192"/>
      <c r="W54" s="153"/>
      <c r="X54" s="154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</row>
    <row r="55" spans="2:48">
      <c r="B55" s="132" t="s">
        <v>129</v>
      </c>
      <c r="C55" s="194"/>
      <c r="D55" s="194"/>
      <c r="E55" s="194"/>
      <c r="F55" s="194"/>
      <c r="G55" s="194"/>
      <c r="H55" s="194"/>
      <c r="I55" s="194"/>
      <c r="J55" s="194"/>
      <c r="K55" s="192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153"/>
      <c r="X55" s="154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</row>
    <row r="56" spans="2:48">
      <c r="B56" s="134" t="s">
        <v>130</v>
      </c>
      <c r="C56" s="195"/>
      <c r="D56" s="195"/>
      <c r="E56" s="195"/>
      <c r="F56" s="195"/>
      <c r="G56" s="195"/>
      <c r="H56" s="195"/>
      <c r="I56" s="195"/>
      <c r="J56" s="195"/>
      <c r="K56" s="192"/>
      <c r="L56" s="196"/>
      <c r="M56" s="196"/>
      <c r="N56" s="196"/>
      <c r="O56" s="196"/>
      <c r="P56" s="196"/>
      <c r="Q56" s="196"/>
      <c r="R56" s="196"/>
      <c r="S56" s="196"/>
      <c r="T56" s="196"/>
      <c r="U56" s="78"/>
      <c r="V56" s="78"/>
      <c r="W56" s="153"/>
      <c r="X56" s="154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</row>
    <row r="57" spans="2:48" ht="14.25">
      <c r="B57" s="130" t="s">
        <v>73</v>
      </c>
      <c r="C57" s="197"/>
      <c r="D57" s="197"/>
      <c r="E57" s="197"/>
      <c r="F57" s="197"/>
      <c r="G57" s="197"/>
      <c r="H57" s="197"/>
      <c r="I57" s="197"/>
      <c r="J57" s="197"/>
      <c r="K57" s="198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53"/>
      <c r="X57" s="154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</row>
    <row r="58" spans="2:48">
      <c r="B58" s="130"/>
      <c r="C58" s="199"/>
      <c r="D58" s="199"/>
      <c r="E58" s="199"/>
      <c r="F58" s="199"/>
      <c r="G58" s="199"/>
      <c r="H58" s="199"/>
      <c r="I58" s="199"/>
      <c r="J58" s="199"/>
      <c r="K58" s="200"/>
      <c r="L58" s="195"/>
      <c r="M58" s="195"/>
      <c r="N58" s="195"/>
      <c r="O58" s="195"/>
      <c r="P58" s="195"/>
      <c r="Q58" s="195"/>
      <c r="R58" s="195"/>
      <c r="S58" s="195"/>
      <c r="T58" s="201"/>
      <c r="U58" s="201"/>
      <c r="V58" s="130"/>
      <c r="W58" s="153"/>
      <c r="X58" s="154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</row>
    <row r="59" spans="2:48">
      <c r="B59" s="95"/>
      <c r="C59" s="130"/>
      <c r="D59" s="130"/>
      <c r="E59" s="130"/>
      <c r="F59" s="130"/>
      <c r="G59" s="130"/>
      <c r="H59" s="130"/>
      <c r="I59" s="130"/>
      <c r="J59" s="130"/>
      <c r="K59" s="202"/>
      <c r="L59" s="195"/>
      <c r="M59" s="195"/>
      <c r="N59" s="195"/>
      <c r="O59" s="195"/>
      <c r="P59" s="195"/>
      <c r="Q59" s="195"/>
      <c r="R59" s="195"/>
      <c r="S59" s="195"/>
      <c r="T59" s="130"/>
      <c r="U59" s="130"/>
      <c r="V59" s="130"/>
      <c r="W59" s="153"/>
      <c r="X59" s="154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</row>
    <row r="60" spans="2:48">
      <c r="B60" s="95"/>
      <c r="C60" s="130"/>
      <c r="D60" s="130"/>
      <c r="E60" s="130"/>
      <c r="F60" s="130"/>
      <c r="G60" s="130"/>
      <c r="H60" s="130"/>
      <c r="I60" s="130"/>
      <c r="J60" s="130"/>
      <c r="K60" s="202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53"/>
      <c r="X60" s="154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</row>
    <row r="61" spans="2:48">
      <c r="B61" s="95"/>
      <c r="C61" s="130"/>
      <c r="D61" s="130"/>
      <c r="E61" s="130"/>
      <c r="F61" s="130"/>
      <c r="G61" s="130"/>
      <c r="H61" s="130"/>
      <c r="I61" s="130"/>
      <c r="J61" s="130"/>
      <c r="K61" s="202"/>
      <c r="L61" s="203"/>
      <c r="M61" s="203"/>
      <c r="N61" s="203"/>
      <c r="O61" s="203"/>
      <c r="P61" s="203"/>
      <c r="Q61" s="203"/>
      <c r="R61" s="203"/>
      <c r="S61" s="203"/>
      <c r="T61" s="130"/>
      <c r="U61" s="130"/>
      <c r="V61" s="130"/>
      <c r="W61" s="138"/>
      <c r="X61" s="154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</row>
    <row r="62" spans="2:48">
      <c r="B62" s="95"/>
      <c r="C62" s="130"/>
      <c r="D62" s="130"/>
      <c r="E62" s="130"/>
      <c r="F62" s="130"/>
      <c r="G62" s="130"/>
      <c r="H62" s="130"/>
      <c r="I62" s="130"/>
      <c r="J62" s="130"/>
      <c r="K62" s="202"/>
      <c r="L62" s="203"/>
      <c r="M62" s="203"/>
      <c r="N62" s="203"/>
      <c r="O62" s="203"/>
      <c r="P62" s="203"/>
      <c r="Q62" s="203"/>
      <c r="R62" s="203"/>
      <c r="S62" s="203"/>
      <c r="T62" s="130"/>
      <c r="U62" s="130"/>
      <c r="V62" s="130"/>
      <c r="W62" s="138"/>
      <c r="X62" s="154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</row>
    <row r="63" spans="2:48">
      <c r="B63" s="95"/>
      <c r="C63" s="130"/>
      <c r="D63" s="130"/>
      <c r="E63" s="130"/>
      <c r="F63" s="130"/>
      <c r="G63" s="130"/>
      <c r="H63" s="130"/>
      <c r="I63" s="130"/>
      <c r="J63" s="130"/>
      <c r="K63" s="20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8"/>
      <c r="X63" s="154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</row>
    <row r="64" spans="2:48">
      <c r="B64" s="130"/>
      <c r="C64" s="130"/>
      <c r="D64" s="130"/>
      <c r="E64" s="130"/>
      <c r="F64" s="130"/>
      <c r="G64" s="130"/>
      <c r="H64" s="130"/>
      <c r="I64" s="130"/>
      <c r="J64" s="130"/>
      <c r="K64" s="202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8"/>
      <c r="X64" s="154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</row>
    <row r="65" spans="2:48">
      <c r="B65" s="130"/>
      <c r="C65" s="130"/>
      <c r="D65" s="130"/>
      <c r="E65" s="130"/>
      <c r="F65" s="130"/>
      <c r="G65" s="130"/>
      <c r="H65" s="130"/>
      <c r="I65" s="130"/>
      <c r="J65" s="130"/>
      <c r="K65" s="202"/>
      <c r="L65" s="203"/>
      <c r="M65" s="203"/>
      <c r="N65" s="203"/>
      <c r="O65" s="203"/>
      <c r="P65" s="203"/>
      <c r="Q65" s="203"/>
      <c r="R65" s="203"/>
      <c r="S65" s="203"/>
      <c r="T65" s="130"/>
      <c r="U65" s="130"/>
      <c r="V65" s="130"/>
      <c r="W65" s="138"/>
      <c r="X65" s="154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</row>
    <row r="66" spans="2:48">
      <c r="B66" s="130"/>
      <c r="C66" s="130"/>
      <c r="D66" s="130"/>
      <c r="E66" s="130"/>
      <c r="F66" s="130"/>
      <c r="G66" s="130"/>
      <c r="H66" s="130"/>
      <c r="I66" s="130"/>
      <c r="J66" s="130"/>
      <c r="K66" s="202"/>
      <c r="L66" s="123"/>
      <c r="M66" s="123"/>
      <c r="N66" s="123"/>
      <c r="O66" s="123"/>
      <c r="P66" s="123"/>
      <c r="Q66" s="123"/>
      <c r="R66" s="123"/>
      <c r="S66" s="123"/>
      <c r="T66" s="130"/>
      <c r="U66" s="130"/>
      <c r="V66" s="130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</row>
    <row r="67" spans="2:48">
      <c r="B67" s="130"/>
      <c r="C67" s="130"/>
      <c r="D67" s="130"/>
      <c r="E67" s="130"/>
      <c r="F67" s="130"/>
      <c r="G67" s="130"/>
      <c r="H67" s="130"/>
      <c r="I67" s="130"/>
      <c r="J67" s="130"/>
      <c r="K67" s="202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</row>
    <row r="68" spans="2:48">
      <c r="B68" s="130"/>
      <c r="C68" s="130"/>
      <c r="D68" s="130"/>
      <c r="E68" s="130"/>
      <c r="F68" s="130"/>
      <c r="G68" s="130"/>
      <c r="H68" s="130"/>
      <c r="I68" s="130"/>
      <c r="J68" s="130"/>
      <c r="K68" s="202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</row>
    <row r="69" spans="2:48">
      <c r="B69" s="95"/>
      <c r="C69" s="130"/>
      <c r="D69" s="130"/>
      <c r="E69" s="130"/>
      <c r="F69" s="130"/>
      <c r="G69" s="130"/>
      <c r="H69" s="130"/>
      <c r="I69" s="130"/>
      <c r="J69" s="130"/>
      <c r="K69" s="202"/>
      <c r="L69" s="204"/>
      <c r="M69" s="204"/>
      <c r="N69" s="204"/>
      <c r="O69" s="204"/>
      <c r="P69" s="204"/>
      <c r="Q69" s="204"/>
      <c r="R69" s="204"/>
      <c r="S69" s="204"/>
      <c r="T69" s="130"/>
      <c r="U69" s="130"/>
      <c r="V69" s="130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</row>
    <row r="70" spans="2:48">
      <c r="B70" s="95"/>
      <c r="C70" s="130"/>
      <c r="D70" s="130"/>
      <c r="E70" s="130"/>
      <c r="F70" s="130"/>
      <c r="G70" s="130"/>
      <c r="H70" s="130"/>
      <c r="I70" s="130"/>
      <c r="J70" s="130"/>
      <c r="K70" s="202"/>
      <c r="L70" s="203"/>
      <c r="M70" s="203"/>
      <c r="N70" s="203"/>
      <c r="O70" s="203"/>
      <c r="P70" s="203"/>
      <c r="Q70" s="203"/>
      <c r="R70" s="203"/>
      <c r="S70" s="203"/>
      <c r="T70" s="130"/>
      <c r="U70" s="130"/>
      <c r="V70" s="130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</row>
    <row r="71" spans="2:48">
      <c r="B71" s="130"/>
      <c r="C71" s="130"/>
      <c r="D71" s="130"/>
      <c r="E71" s="130"/>
      <c r="F71" s="130"/>
      <c r="G71" s="130"/>
      <c r="H71" s="130"/>
      <c r="I71" s="130"/>
      <c r="J71" s="130"/>
      <c r="K71" s="202"/>
      <c r="L71" s="201"/>
      <c r="M71" s="201"/>
      <c r="N71" s="201"/>
      <c r="O71" s="201"/>
      <c r="P71" s="201"/>
      <c r="Q71" s="201"/>
      <c r="R71" s="201"/>
      <c r="S71" s="201"/>
      <c r="T71" s="130"/>
      <c r="U71" s="130"/>
      <c r="V71" s="130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</row>
    <row r="72" spans="2:48">
      <c r="B72" s="95"/>
      <c r="C72" s="130"/>
      <c r="D72" s="130"/>
      <c r="E72" s="130"/>
      <c r="F72" s="130"/>
      <c r="G72" s="130"/>
      <c r="H72" s="130"/>
      <c r="I72" s="130"/>
      <c r="J72" s="130"/>
      <c r="K72" s="202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</row>
    <row r="73" spans="2:48">
      <c r="B73" s="95"/>
      <c r="C73" s="130"/>
      <c r="D73" s="130"/>
      <c r="E73" s="130"/>
      <c r="F73" s="130"/>
      <c r="G73" s="130"/>
      <c r="H73" s="130"/>
      <c r="I73" s="130"/>
      <c r="J73" s="130"/>
      <c r="K73" s="202"/>
      <c r="L73" s="203"/>
      <c r="M73" s="203"/>
      <c r="N73" s="203"/>
      <c r="O73" s="203"/>
      <c r="P73" s="203"/>
      <c r="Q73" s="203"/>
      <c r="R73" s="203"/>
      <c r="S73" s="203"/>
      <c r="T73" s="130"/>
      <c r="U73" s="130"/>
      <c r="V73" s="130"/>
      <c r="W73" s="138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</row>
    <row r="74" spans="2:48">
      <c r="B74" s="95"/>
      <c r="C74" s="130"/>
      <c r="D74" s="130"/>
      <c r="E74" s="130"/>
      <c r="F74" s="130"/>
      <c r="G74" s="130"/>
      <c r="H74" s="130"/>
      <c r="I74" s="130"/>
      <c r="J74" s="130"/>
      <c r="K74" s="202"/>
      <c r="L74" s="123"/>
      <c r="M74" s="123"/>
      <c r="N74" s="123"/>
      <c r="O74" s="123"/>
      <c r="P74" s="123"/>
      <c r="Q74" s="123"/>
      <c r="R74" s="123"/>
      <c r="S74" s="123"/>
      <c r="T74" s="130"/>
      <c r="U74" s="130"/>
      <c r="V74" s="130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</row>
    <row r="75" spans="2:48">
      <c r="B75" s="130"/>
      <c r="C75" s="130"/>
      <c r="D75" s="130"/>
      <c r="E75" s="130"/>
      <c r="F75" s="130"/>
      <c r="G75" s="130"/>
      <c r="H75" s="130"/>
      <c r="I75" s="130"/>
      <c r="J75" s="130"/>
      <c r="K75" s="202"/>
      <c r="L75" s="203"/>
      <c r="M75" s="203"/>
      <c r="N75" s="203"/>
      <c r="O75" s="203"/>
      <c r="P75" s="203"/>
      <c r="Q75" s="203"/>
      <c r="R75" s="203"/>
      <c r="S75" s="203"/>
      <c r="T75" s="130"/>
      <c r="U75" s="130"/>
      <c r="V75" s="130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</row>
    <row r="76" spans="2:48">
      <c r="B76" s="95"/>
      <c r="C76" s="130"/>
      <c r="D76" s="130"/>
      <c r="E76" s="130"/>
      <c r="F76" s="130"/>
      <c r="G76" s="130"/>
      <c r="H76" s="130"/>
      <c r="I76" s="130"/>
      <c r="J76" s="130"/>
      <c r="K76" s="202"/>
      <c r="L76" s="123"/>
      <c r="M76" s="123"/>
      <c r="N76" s="123"/>
      <c r="O76" s="123"/>
      <c r="P76" s="123"/>
      <c r="Q76" s="123"/>
      <c r="R76" s="123"/>
      <c r="S76" s="123"/>
      <c r="T76" s="130"/>
      <c r="U76" s="130"/>
      <c r="V76" s="130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</row>
    <row r="77" spans="2:48">
      <c r="B77" s="95"/>
      <c r="C77" s="130"/>
      <c r="D77" s="130"/>
      <c r="E77" s="130"/>
      <c r="F77" s="130"/>
      <c r="G77" s="130"/>
      <c r="H77" s="130"/>
      <c r="I77" s="130"/>
      <c r="J77" s="130"/>
      <c r="K77" s="202"/>
      <c r="L77" s="203"/>
      <c r="M77" s="203"/>
      <c r="N77" s="203"/>
      <c r="O77" s="203"/>
      <c r="P77" s="203"/>
      <c r="Q77" s="203"/>
      <c r="R77" s="203"/>
      <c r="S77" s="203"/>
      <c r="T77" s="130"/>
      <c r="U77" s="130"/>
      <c r="V77" s="130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</row>
    <row r="78" spans="2:48">
      <c r="B78" s="95"/>
      <c r="C78" s="130"/>
      <c r="D78" s="130"/>
      <c r="E78" s="130"/>
      <c r="F78" s="130"/>
      <c r="G78" s="130"/>
      <c r="H78" s="130"/>
      <c r="I78" s="130"/>
      <c r="J78" s="130"/>
      <c r="K78" s="202"/>
      <c r="L78" s="123"/>
      <c r="M78" s="123"/>
      <c r="N78" s="123"/>
      <c r="O78" s="123"/>
      <c r="P78" s="123"/>
      <c r="Q78" s="123"/>
      <c r="R78" s="123"/>
      <c r="S78" s="123"/>
      <c r="T78" s="130"/>
      <c r="U78" s="130"/>
      <c r="V78" s="130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</row>
    <row r="79" spans="2:48">
      <c r="B79" s="130"/>
      <c r="C79" s="130"/>
      <c r="D79" s="130"/>
      <c r="E79" s="130"/>
      <c r="F79" s="130"/>
      <c r="G79" s="130"/>
      <c r="H79" s="130"/>
      <c r="I79" s="130"/>
      <c r="J79" s="130"/>
      <c r="K79" s="202"/>
      <c r="L79" s="203"/>
      <c r="M79" s="203"/>
      <c r="N79" s="203"/>
      <c r="O79" s="203"/>
      <c r="P79" s="203"/>
      <c r="Q79" s="203"/>
      <c r="R79" s="203"/>
      <c r="S79" s="203"/>
      <c r="T79" s="130"/>
      <c r="U79" s="130"/>
      <c r="V79" s="130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</row>
    <row r="80" spans="2:48">
      <c r="B80" s="95"/>
      <c r="C80" s="130"/>
      <c r="D80" s="130"/>
      <c r="E80" s="130"/>
      <c r="F80" s="130"/>
      <c r="G80" s="130"/>
      <c r="H80" s="130"/>
      <c r="I80" s="130"/>
      <c r="J80" s="130"/>
      <c r="K80" s="202"/>
      <c r="L80" s="123"/>
      <c r="M80" s="123"/>
      <c r="N80" s="123"/>
      <c r="O80" s="123"/>
      <c r="P80" s="123"/>
      <c r="Q80" s="123"/>
      <c r="R80" s="123"/>
      <c r="S80" s="123"/>
      <c r="T80" s="130"/>
      <c r="U80" s="130"/>
      <c r="V80" s="130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</row>
    <row r="81" spans="2:48">
      <c r="B81" s="95"/>
      <c r="C81" s="130"/>
      <c r="D81" s="130"/>
      <c r="E81" s="130"/>
      <c r="F81" s="130"/>
      <c r="G81" s="130"/>
      <c r="H81" s="130"/>
      <c r="I81" s="130"/>
      <c r="J81" s="130"/>
      <c r="K81" s="202"/>
      <c r="L81" s="203"/>
      <c r="M81" s="203"/>
      <c r="N81" s="203"/>
      <c r="O81" s="203"/>
      <c r="P81" s="203"/>
      <c r="Q81" s="203"/>
      <c r="R81" s="203"/>
      <c r="S81" s="203"/>
      <c r="T81" s="130"/>
      <c r="U81" s="130"/>
      <c r="V81" s="130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</row>
    <row r="82" spans="2:48">
      <c r="B82" s="95"/>
      <c r="C82" s="130"/>
      <c r="D82" s="130"/>
      <c r="E82" s="130"/>
      <c r="F82" s="130"/>
      <c r="G82" s="130"/>
      <c r="H82" s="130"/>
      <c r="I82" s="130"/>
      <c r="J82" s="130"/>
      <c r="K82" s="202"/>
      <c r="L82" s="123"/>
      <c r="M82" s="123"/>
      <c r="N82" s="123"/>
      <c r="O82" s="123"/>
      <c r="P82" s="123"/>
      <c r="Q82" s="123"/>
      <c r="R82" s="123"/>
      <c r="S82" s="123"/>
      <c r="T82" s="130"/>
      <c r="U82" s="130"/>
      <c r="V82" s="130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</row>
    <row r="83" spans="2:48">
      <c r="B83" s="95"/>
      <c r="C83" s="130"/>
      <c r="D83" s="130"/>
      <c r="E83" s="130"/>
      <c r="F83" s="130"/>
      <c r="G83" s="130"/>
      <c r="H83" s="130"/>
      <c r="I83" s="130"/>
      <c r="J83" s="130"/>
      <c r="K83" s="202"/>
      <c r="L83" s="203"/>
      <c r="M83" s="203"/>
      <c r="N83" s="203"/>
      <c r="O83" s="203"/>
      <c r="P83" s="203"/>
      <c r="Q83" s="203"/>
      <c r="R83" s="203"/>
      <c r="S83" s="203"/>
      <c r="T83" s="130"/>
      <c r="U83" s="130"/>
      <c r="V83" s="130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</row>
    <row r="84" spans="2:48">
      <c r="B84" s="130"/>
      <c r="C84" s="130"/>
      <c r="D84" s="130"/>
      <c r="E84" s="130"/>
      <c r="F84" s="130"/>
      <c r="G84" s="130"/>
      <c r="H84" s="130"/>
      <c r="I84" s="130"/>
      <c r="J84" s="130"/>
      <c r="K84" s="202"/>
      <c r="L84" s="123"/>
      <c r="M84" s="123"/>
      <c r="N84" s="123"/>
      <c r="O84" s="123"/>
      <c r="P84" s="123"/>
      <c r="Q84" s="123"/>
      <c r="R84" s="123"/>
      <c r="S84" s="123"/>
      <c r="T84" s="130"/>
      <c r="U84" s="130"/>
      <c r="V84" s="130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</row>
    <row r="85" spans="2:48">
      <c r="B85" s="130"/>
      <c r="C85" s="130"/>
      <c r="D85" s="130"/>
      <c r="E85" s="130"/>
      <c r="F85" s="130"/>
      <c r="G85" s="130"/>
      <c r="H85" s="130"/>
      <c r="I85" s="130"/>
      <c r="J85" s="130"/>
      <c r="K85" s="202"/>
      <c r="L85" s="203"/>
      <c r="M85" s="203"/>
      <c r="N85" s="203"/>
      <c r="O85" s="203"/>
      <c r="P85" s="203"/>
      <c r="Q85" s="203"/>
      <c r="R85" s="203"/>
      <c r="S85" s="203"/>
      <c r="T85" s="130"/>
      <c r="U85" s="130"/>
      <c r="V85" s="130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</row>
    <row r="86" spans="2:48">
      <c r="B86" s="130"/>
      <c r="C86" s="130"/>
      <c r="D86" s="130"/>
      <c r="E86" s="130"/>
      <c r="F86" s="130"/>
      <c r="G86" s="130"/>
      <c r="H86" s="130"/>
      <c r="I86" s="130"/>
      <c r="J86" s="130"/>
      <c r="K86" s="202"/>
      <c r="L86" s="203"/>
      <c r="M86" s="203"/>
      <c r="N86" s="203"/>
      <c r="O86" s="203"/>
      <c r="P86" s="203"/>
      <c r="Q86" s="203"/>
      <c r="R86" s="203"/>
      <c r="S86" s="203"/>
      <c r="T86" s="130"/>
      <c r="U86" s="130"/>
      <c r="V86" s="130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</row>
    <row r="87" spans="2:48">
      <c r="B87" s="130"/>
      <c r="C87" s="130"/>
      <c r="D87" s="130"/>
      <c r="E87" s="130"/>
      <c r="F87" s="130"/>
      <c r="G87" s="130"/>
      <c r="H87" s="130"/>
      <c r="I87" s="130"/>
      <c r="J87" s="130"/>
      <c r="K87" s="202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</row>
    <row r="88" spans="2:48">
      <c r="B88" s="130"/>
      <c r="C88" s="130"/>
      <c r="D88" s="130"/>
      <c r="E88" s="130"/>
      <c r="F88" s="130"/>
      <c r="G88" s="130"/>
      <c r="H88" s="130"/>
      <c r="I88" s="130"/>
      <c r="J88" s="130"/>
      <c r="K88" s="202"/>
      <c r="L88" s="123"/>
      <c r="M88" s="123"/>
      <c r="N88" s="123"/>
      <c r="O88" s="123"/>
      <c r="P88" s="123"/>
      <c r="Q88" s="123"/>
      <c r="R88" s="123"/>
      <c r="S88" s="123"/>
      <c r="T88" s="130"/>
      <c r="U88" s="130"/>
      <c r="V88" s="130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</row>
    <row r="89" spans="2:48">
      <c r="B89" s="130"/>
      <c r="C89" s="130"/>
      <c r="D89" s="130"/>
      <c r="E89" s="130"/>
      <c r="F89" s="130"/>
      <c r="G89" s="130"/>
      <c r="H89" s="130"/>
      <c r="I89" s="130"/>
      <c r="J89" s="130"/>
      <c r="K89" s="202"/>
      <c r="L89" s="123"/>
      <c r="M89" s="123"/>
      <c r="N89" s="123"/>
      <c r="O89" s="123"/>
      <c r="P89" s="123"/>
      <c r="Q89" s="123"/>
      <c r="R89" s="123"/>
      <c r="S89" s="123"/>
      <c r="T89" s="130"/>
      <c r="U89" s="130"/>
      <c r="V89" s="130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</row>
    <row r="90" spans="2:48">
      <c r="B90" s="130"/>
      <c r="C90" s="130"/>
      <c r="D90" s="130"/>
      <c r="E90" s="130"/>
      <c r="F90" s="130"/>
      <c r="G90" s="130"/>
      <c r="H90" s="130"/>
      <c r="I90" s="130"/>
      <c r="J90" s="130"/>
      <c r="K90" s="202"/>
      <c r="L90" s="203"/>
      <c r="M90" s="203"/>
      <c r="N90" s="203"/>
      <c r="O90" s="203"/>
      <c r="P90" s="203"/>
      <c r="Q90" s="203"/>
      <c r="R90" s="203"/>
      <c r="S90" s="203"/>
      <c r="T90" s="130"/>
      <c r="U90" s="130"/>
      <c r="V90" s="130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</row>
    <row r="91" spans="2:48">
      <c r="B91" s="130"/>
      <c r="C91" s="130"/>
      <c r="D91" s="130"/>
      <c r="E91" s="130"/>
      <c r="F91" s="130"/>
      <c r="G91" s="130"/>
      <c r="H91" s="130"/>
      <c r="I91" s="130"/>
      <c r="J91" s="130"/>
      <c r="K91" s="202"/>
      <c r="L91" s="123"/>
      <c r="M91" s="123"/>
      <c r="N91" s="123"/>
      <c r="O91" s="123"/>
      <c r="P91" s="123"/>
      <c r="Q91" s="123"/>
      <c r="R91" s="123"/>
      <c r="S91" s="123"/>
      <c r="T91" s="130"/>
      <c r="U91" s="130"/>
      <c r="V91" s="130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</row>
    <row r="92" spans="2:48">
      <c r="B92" s="130"/>
      <c r="C92" s="130"/>
      <c r="D92" s="130"/>
      <c r="E92" s="130"/>
      <c r="F92" s="130"/>
      <c r="G92" s="130"/>
      <c r="H92" s="130"/>
      <c r="I92" s="130"/>
      <c r="J92" s="130"/>
      <c r="K92" s="202"/>
      <c r="L92" s="203"/>
      <c r="M92" s="203"/>
      <c r="N92" s="203"/>
      <c r="O92" s="203"/>
      <c r="P92" s="203"/>
      <c r="Q92" s="203"/>
      <c r="R92" s="203"/>
      <c r="S92" s="203"/>
      <c r="T92" s="130"/>
      <c r="U92" s="130"/>
      <c r="V92" s="130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</row>
    <row r="93" spans="2:48">
      <c r="B93" s="130"/>
      <c r="C93" s="130"/>
      <c r="D93" s="130"/>
      <c r="E93" s="130"/>
      <c r="F93" s="130"/>
      <c r="G93" s="130"/>
      <c r="H93" s="130"/>
      <c r="I93" s="130"/>
      <c r="J93" s="130"/>
      <c r="K93" s="202"/>
      <c r="L93" s="123"/>
      <c r="M93" s="123"/>
      <c r="N93" s="123"/>
      <c r="O93" s="123"/>
      <c r="P93" s="123"/>
      <c r="Q93" s="123"/>
      <c r="R93" s="123"/>
      <c r="S93" s="123"/>
      <c r="T93" s="130"/>
      <c r="U93" s="130"/>
      <c r="V93" s="130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</row>
    <row r="94" spans="2:48">
      <c r="B94" s="130"/>
      <c r="C94" s="130"/>
      <c r="D94" s="130"/>
      <c r="E94" s="130"/>
      <c r="F94" s="130"/>
      <c r="G94" s="130"/>
      <c r="H94" s="130"/>
      <c r="I94" s="130"/>
      <c r="J94" s="130"/>
      <c r="K94" s="202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</row>
    <row r="95" spans="2:48">
      <c r="B95" s="130"/>
      <c r="C95" s="130"/>
      <c r="D95" s="130"/>
      <c r="E95" s="130"/>
      <c r="F95" s="130"/>
      <c r="G95" s="130"/>
      <c r="H95" s="130"/>
      <c r="I95" s="130"/>
      <c r="J95" s="130"/>
      <c r="K95" s="202"/>
      <c r="L95" s="203"/>
      <c r="M95" s="203"/>
      <c r="N95" s="203"/>
      <c r="O95" s="203"/>
      <c r="P95" s="203"/>
      <c r="Q95" s="203"/>
      <c r="R95" s="203"/>
      <c r="S95" s="203"/>
      <c r="T95" s="130"/>
      <c r="U95" s="130"/>
      <c r="V95" s="130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</row>
    <row r="96" spans="2:48">
      <c r="B96" s="130"/>
      <c r="C96" s="130"/>
      <c r="D96" s="130"/>
      <c r="E96" s="130"/>
      <c r="F96" s="130"/>
      <c r="G96" s="130"/>
      <c r="H96" s="130"/>
      <c r="I96" s="130"/>
      <c r="J96" s="130"/>
      <c r="K96" s="202"/>
      <c r="L96" s="123"/>
      <c r="M96" s="123"/>
      <c r="N96" s="123"/>
      <c r="O96" s="123"/>
      <c r="P96" s="123"/>
      <c r="Q96" s="123"/>
      <c r="R96" s="123"/>
      <c r="S96" s="123"/>
      <c r="T96" s="130"/>
      <c r="U96" s="130"/>
      <c r="V96" s="130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</row>
    <row r="97" spans="2:48">
      <c r="B97" s="130"/>
      <c r="C97" s="130"/>
      <c r="D97" s="130"/>
      <c r="E97" s="130"/>
      <c r="F97" s="130"/>
      <c r="G97" s="130"/>
      <c r="H97" s="130"/>
      <c r="I97" s="130"/>
      <c r="J97" s="130"/>
      <c r="K97" s="202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</row>
    <row r="98" spans="2:48">
      <c r="B98" s="130"/>
      <c r="C98" s="130"/>
      <c r="D98" s="130"/>
      <c r="E98" s="130"/>
      <c r="F98" s="130"/>
      <c r="G98" s="130"/>
      <c r="H98" s="130"/>
      <c r="I98" s="130"/>
      <c r="J98" s="130"/>
      <c r="K98" s="202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</row>
    <row r="99" spans="2:48">
      <c r="B99" s="130"/>
      <c r="C99" s="130"/>
      <c r="D99" s="130"/>
      <c r="E99" s="130"/>
      <c r="F99" s="130"/>
      <c r="G99" s="130"/>
      <c r="H99" s="130"/>
      <c r="I99" s="130"/>
      <c r="J99" s="130"/>
      <c r="K99" s="202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</row>
    <row r="100" spans="2:48">
      <c r="B100" s="130"/>
      <c r="C100" s="130"/>
      <c r="D100" s="130"/>
      <c r="E100" s="130"/>
      <c r="F100" s="130"/>
      <c r="G100" s="130"/>
      <c r="H100" s="130"/>
      <c r="I100" s="130"/>
      <c r="J100" s="130"/>
      <c r="K100" s="202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</row>
    <row r="101" spans="2:48">
      <c r="B101" s="130"/>
      <c r="C101" s="130"/>
      <c r="D101" s="130"/>
      <c r="E101" s="130"/>
      <c r="F101" s="130"/>
      <c r="G101" s="130"/>
      <c r="H101" s="130"/>
      <c r="I101" s="130"/>
      <c r="J101" s="130"/>
      <c r="K101" s="202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</row>
    <row r="102" spans="2:48">
      <c r="B102" s="130"/>
      <c r="C102" s="130"/>
      <c r="D102" s="130"/>
      <c r="E102" s="130"/>
      <c r="F102" s="130"/>
      <c r="G102" s="130"/>
      <c r="H102" s="130"/>
      <c r="I102" s="130"/>
      <c r="J102" s="130"/>
      <c r="K102" s="202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</row>
    <row r="103" spans="2:48">
      <c r="B103" s="130"/>
      <c r="C103" s="130"/>
      <c r="D103" s="130"/>
      <c r="E103" s="130"/>
      <c r="F103" s="130"/>
      <c r="G103" s="130"/>
      <c r="H103" s="130"/>
      <c r="I103" s="130"/>
      <c r="J103" s="130"/>
      <c r="K103" s="202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</row>
    <row r="104" spans="2:48">
      <c r="B104" s="130"/>
      <c r="C104" s="130"/>
      <c r="D104" s="130"/>
      <c r="E104" s="130"/>
      <c r="F104" s="130"/>
      <c r="G104" s="130"/>
      <c r="H104" s="130"/>
      <c r="I104" s="130"/>
      <c r="J104" s="130"/>
      <c r="K104" s="202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</row>
    <row r="105" spans="2:48">
      <c r="B105" s="130"/>
      <c r="C105" s="130"/>
      <c r="D105" s="130"/>
      <c r="E105" s="130"/>
      <c r="F105" s="130"/>
      <c r="G105" s="130"/>
      <c r="H105" s="130"/>
      <c r="I105" s="130"/>
      <c r="J105" s="130"/>
      <c r="K105" s="202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</row>
    <row r="106" spans="2:48">
      <c r="B106" s="130"/>
      <c r="C106" s="130"/>
      <c r="D106" s="130"/>
      <c r="E106" s="130"/>
      <c r="F106" s="130"/>
      <c r="G106" s="130"/>
      <c r="H106" s="130"/>
      <c r="I106" s="130"/>
      <c r="J106" s="130"/>
      <c r="K106" s="202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</row>
    <row r="107" spans="2:48">
      <c r="B107" s="130"/>
      <c r="C107" s="130"/>
      <c r="D107" s="130"/>
      <c r="E107" s="130"/>
      <c r="F107" s="130"/>
      <c r="G107" s="130"/>
      <c r="H107" s="130"/>
      <c r="I107" s="130"/>
      <c r="J107" s="130"/>
      <c r="K107" s="202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</row>
    <row r="108" spans="2:48">
      <c r="B108" s="130"/>
      <c r="C108" s="130"/>
      <c r="D108" s="130"/>
      <c r="E108" s="130"/>
      <c r="F108" s="130"/>
      <c r="G108" s="130"/>
      <c r="H108" s="130"/>
      <c r="I108" s="130"/>
      <c r="J108" s="130"/>
      <c r="K108" s="202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</row>
    <row r="109" spans="2:48">
      <c r="B109" s="130"/>
      <c r="C109" s="130"/>
      <c r="D109" s="130"/>
      <c r="E109" s="130"/>
      <c r="F109" s="130"/>
      <c r="G109" s="130"/>
      <c r="H109" s="130"/>
      <c r="I109" s="130"/>
      <c r="J109" s="130"/>
      <c r="K109" s="202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</row>
    <row r="110" spans="2:48">
      <c r="B110" s="130"/>
      <c r="C110" s="130"/>
      <c r="D110" s="130"/>
      <c r="E110" s="130"/>
      <c r="F110" s="130"/>
      <c r="G110" s="130"/>
      <c r="H110" s="130"/>
      <c r="I110" s="130"/>
      <c r="J110" s="130"/>
      <c r="K110" s="202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</row>
    <row r="111" spans="2:48">
      <c r="B111" s="130"/>
      <c r="C111" s="130"/>
      <c r="D111" s="130"/>
      <c r="E111" s="130"/>
      <c r="F111" s="130"/>
      <c r="G111" s="130"/>
      <c r="H111" s="130"/>
      <c r="I111" s="130"/>
      <c r="J111" s="130"/>
      <c r="K111" s="202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</row>
    <row r="112" spans="2:48">
      <c r="B112" s="130"/>
      <c r="C112" s="130"/>
      <c r="D112" s="130"/>
      <c r="E112" s="130"/>
      <c r="F112" s="130"/>
      <c r="G112" s="130"/>
      <c r="H112" s="130"/>
      <c r="I112" s="130"/>
      <c r="J112" s="130"/>
      <c r="K112" s="202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</row>
    <row r="113" spans="2:48">
      <c r="B113" s="130"/>
      <c r="C113" s="130"/>
      <c r="D113" s="130"/>
      <c r="E113" s="130"/>
      <c r="F113" s="130"/>
      <c r="G113" s="130"/>
      <c r="H113" s="130"/>
      <c r="I113" s="130"/>
      <c r="J113" s="130"/>
      <c r="K113" s="202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</row>
    <row r="114" spans="2:48">
      <c r="B114" s="130"/>
      <c r="C114" s="130"/>
      <c r="D114" s="130"/>
      <c r="E114" s="130"/>
      <c r="F114" s="130"/>
      <c r="G114" s="130"/>
      <c r="H114" s="130"/>
      <c r="I114" s="130"/>
      <c r="J114" s="130"/>
      <c r="K114" s="202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</row>
    <row r="115" spans="2:48">
      <c r="B115" s="130"/>
      <c r="C115" s="130"/>
      <c r="D115" s="130"/>
      <c r="E115" s="130"/>
      <c r="F115" s="130"/>
      <c r="G115" s="130"/>
      <c r="H115" s="130"/>
      <c r="I115" s="130"/>
      <c r="J115" s="130"/>
      <c r="K115" s="202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</row>
    <row r="116" spans="2:48">
      <c r="B116" s="130"/>
      <c r="C116" s="130"/>
      <c r="D116" s="130"/>
      <c r="E116" s="130"/>
      <c r="F116" s="130"/>
      <c r="G116" s="130"/>
      <c r="H116" s="130"/>
      <c r="I116" s="130"/>
      <c r="J116" s="130"/>
      <c r="K116" s="202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</row>
    <row r="117" spans="2:48">
      <c r="B117" s="130"/>
      <c r="C117" s="130"/>
      <c r="D117" s="130"/>
      <c r="E117" s="130"/>
      <c r="F117" s="130"/>
      <c r="G117" s="130"/>
      <c r="H117" s="130"/>
      <c r="I117" s="130"/>
      <c r="J117" s="130"/>
      <c r="K117" s="202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</row>
    <row r="118" spans="2:48">
      <c r="B118" s="130"/>
      <c r="C118" s="130"/>
      <c r="D118" s="130"/>
      <c r="E118" s="130"/>
      <c r="F118" s="130"/>
      <c r="G118" s="130"/>
      <c r="H118" s="130"/>
      <c r="I118" s="130"/>
      <c r="J118" s="130"/>
      <c r="K118" s="202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</row>
    <row r="119" spans="2:48">
      <c r="B119" s="130"/>
      <c r="C119" s="130"/>
      <c r="D119" s="130"/>
      <c r="E119" s="130"/>
      <c r="F119" s="130"/>
      <c r="G119" s="130"/>
      <c r="H119" s="130"/>
      <c r="I119" s="130"/>
      <c r="J119" s="130"/>
      <c r="K119" s="202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</row>
    <row r="120" spans="2:48">
      <c r="B120" s="130"/>
      <c r="C120" s="130"/>
      <c r="D120" s="130"/>
      <c r="E120" s="130"/>
      <c r="F120" s="130"/>
      <c r="G120" s="130"/>
      <c r="H120" s="130"/>
      <c r="I120" s="130"/>
      <c r="J120" s="130"/>
      <c r="K120" s="202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</row>
    <row r="121" spans="2:48">
      <c r="B121" s="130"/>
      <c r="C121" s="130"/>
      <c r="D121" s="130"/>
      <c r="E121" s="130"/>
      <c r="F121" s="130"/>
      <c r="G121" s="130"/>
      <c r="H121" s="130"/>
      <c r="I121" s="130"/>
      <c r="J121" s="130"/>
      <c r="K121" s="202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</row>
    <row r="122" spans="2:48">
      <c r="B122" s="130"/>
      <c r="C122" s="130"/>
      <c r="D122" s="130"/>
      <c r="E122" s="130"/>
      <c r="F122" s="130"/>
      <c r="G122" s="130"/>
      <c r="H122" s="130"/>
      <c r="I122" s="130"/>
      <c r="J122" s="130"/>
      <c r="K122" s="202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</row>
    <row r="123" spans="2:48">
      <c r="B123" s="130"/>
      <c r="C123" s="130"/>
      <c r="D123" s="130"/>
      <c r="E123" s="130"/>
      <c r="F123" s="130"/>
      <c r="G123" s="130"/>
      <c r="H123" s="130"/>
      <c r="I123" s="130"/>
      <c r="J123" s="130"/>
      <c r="K123" s="202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8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</row>
    <row r="124" spans="2:48">
      <c r="B124" s="130"/>
      <c r="C124" s="130"/>
      <c r="D124" s="130"/>
      <c r="E124" s="130"/>
      <c r="F124" s="130"/>
      <c r="G124" s="130"/>
      <c r="H124" s="130"/>
      <c r="I124" s="130"/>
      <c r="J124" s="130"/>
      <c r="K124" s="202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</row>
    <row r="125" spans="2:48">
      <c r="B125" s="130"/>
      <c r="C125" s="130"/>
      <c r="D125" s="130"/>
      <c r="E125" s="130"/>
      <c r="F125" s="130"/>
      <c r="G125" s="130"/>
      <c r="H125" s="130"/>
      <c r="I125" s="130"/>
      <c r="J125" s="130"/>
      <c r="K125" s="202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</row>
    <row r="126" spans="2:48">
      <c r="B126" s="130"/>
      <c r="C126" s="130"/>
      <c r="D126" s="130"/>
      <c r="E126" s="130"/>
      <c r="F126" s="130"/>
      <c r="G126" s="130"/>
      <c r="H126" s="130"/>
      <c r="I126" s="130"/>
      <c r="J126" s="130"/>
      <c r="K126" s="202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</row>
    <row r="127" spans="2:48">
      <c r="B127" s="130"/>
      <c r="C127" s="130"/>
      <c r="D127" s="130"/>
      <c r="E127" s="130"/>
      <c r="F127" s="130"/>
      <c r="G127" s="130"/>
      <c r="H127" s="130"/>
      <c r="I127" s="130"/>
      <c r="J127" s="130"/>
      <c r="K127" s="202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8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</row>
    <row r="128" spans="2:48">
      <c r="B128" s="130"/>
      <c r="C128" s="130"/>
      <c r="D128" s="130"/>
      <c r="E128" s="130"/>
      <c r="F128" s="130"/>
      <c r="G128" s="130"/>
      <c r="H128" s="130"/>
      <c r="I128" s="130"/>
      <c r="J128" s="130"/>
      <c r="K128" s="202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8"/>
      <c r="X128" s="138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</row>
    <row r="129" spans="2:48">
      <c r="B129" s="130"/>
      <c r="C129" s="130"/>
      <c r="D129" s="130"/>
      <c r="E129" s="130"/>
      <c r="F129" s="130"/>
      <c r="G129" s="130"/>
      <c r="H129" s="130"/>
      <c r="I129" s="130"/>
      <c r="J129" s="130"/>
      <c r="K129" s="202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8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8"/>
      <c r="AS129" s="138"/>
      <c r="AT129" s="138"/>
      <c r="AU129" s="138"/>
      <c r="AV129" s="138"/>
    </row>
    <row r="130" spans="2:48">
      <c r="B130" s="130"/>
      <c r="C130" s="130"/>
      <c r="D130" s="130"/>
      <c r="E130" s="130"/>
      <c r="F130" s="130"/>
      <c r="G130" s="130"/>
      <c r="H130" s="130"/>
      <c r="I130" s="130"/>
      <c r="J130" s="130"/>
      <c r="K130" s="202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</row>
    <row r="131" spans="2:48">
      <c r="B131" s="130"/>
      <c r="C131" s="130"/>
      <c r="D131" s="130"/>
      <c r="E131" s="130"/>
      <c r="F131" s="130"/>
      <c r="G131" s="130"/>
      <c r="H131" s="130"/>
      <c r="I131" s="130"/>
      <c r="J131" s="130"/>
      <c r="K131" s="202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</row>
    <row r="132" spans="2:48">
      <c r="B132" s="130"/>
      <c r="C132" s="130"/>
      <c r="D132" s="130"/>
      <c r="E132" s="130"/>
      <c r="F132" s="130"/>
      <c r="G132" s="130"/>
      <c r="H132" s="130"/>
      <c r="I132" s="130"/>
      <c r="J132" s="130"/>
      <c r="K132" s="202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</row>
    <row r="133" spans="2:48">
      <c r="B133" s="130"/>
      <c r="C133" s="130"/>
      <c r="D133" s="130"/>
      <c r="E133" s="130"/>
      <c r="F133" s="130"/>
      <c r="G133" s="130"/>
      <c r="H133" s="130"/>
      <c r="I133" s="130"/>
      <c r="J133" s="130"/>
      <c r="K133" s="202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</row>
    <row r="134" spans="2:48">
      <c r="B134" s="130"/>
      <c r="C134" s="130"/>
      <c r="D134" s="130"/>
      <c r="E134" s="130"/>
      <c r="F134" s="130"/>
      <c r="G134" s="130"/>
      <c r="H134" s="130"/>
      <c r="I134" s="130"/>
      <c r="J134" s="130"/>
      <c r="K134" s="202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</row>
    <row r="135" spans="2:48">
      <c r="B135" s="130"/>
      <c r="C135" s="130"/>
      <c r="D135" s="130"/>
      <c r="E135" s="130"/>
      <c r="F135" s="130"/>
      <c r="G135" s="130"/>
      <c r="H135" s="130"/>
      <c r="I135" s="130"/>
      <c r="J135" s="130"/>
      <c r="K135" s="202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/>
      <c r="AL135" s="138"/>
      <c r="AM135" s="138"/>
      <c r="AN135" s="138"/>
      <c r="AO135" s="138"/>
      <c r="AP135" s="138"/>
      <c r="AQ135" s="138"/>
      <c r="AR135" s="138"/>
      <c r="AS135" s="138"/>
      <c r="AT135" s="138"/>
      <c r="AU135" s="138"/>
      <c r="AV135" s="138"/>
    </row>
    <row r="136" spans="2:48">
      <c r="B136" s="130"/>
      <c r="C136" s="130"/>
      <c r="D136" s="130"/>
      <c r="E136" s="130"/>
      <c r="F136" s="130"/>
      <c r="G136" s="130"/>
      <c r="H136" s="130"/>
      <c r="I136" s="130"/>
      <c r="J136" s="130"/>
      <c r="K136" s="202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138"/>
      <c r="AS136" s="138"/>
      <c r="AT136" s="138"/>
      <c r="AU136" s="138"/>
      <c r="AV136" s="138"/>
    </row>
    <row r="137" spans="2:48">
      <c r="B137" s="130"/>
      <c r="C137" s="130"/>
      <c r="D137" s="130"/>
      <c r="E137" s="130"/>
      <c r="F137" s="130"/>
      <c r="G137" s="130"/>
      <c r="H137" s="130"/>
      <c r="I137" s="130"/>
      <c r="J137" s="130"/>
      <c r="K137" s="202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8"/>
      <c r="X137" s="138"/>
      <c r="Y137" s="138"/>
      <c r="Z137" s="138"/>
      <c r="AA137" s="138"/>
      <c r="AB137" s="138"/>
      <c r="AC137" s="138"/>
      <c r="AD137" s="138"/>
      <c r="AE137" s="138"/>
      <c r="AF137" s="138"/>
      <c r="AG137" s="138"/>
      <c r="AH137" s="138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138"/>
      <c r="AS137" s="138"/>
      <c r="AT137" s="138"/>
      <c r="AU137" s="138"/>
      <c r="AV137" s="138"/>
    </row>
    <row r="138" spans="2:48">
      <c r="B138" s="130"/>
      <c r="C138" s="130"/>
      <c r="D138" s="130"/>
      <c r="E138" s="130"/>
      <c r="F138" s="130"/>
      <c r="G138" s="130"/>
      <c r="H138" s="130"/>
      <c r="I138" s="130"/>
      <c r="J138" s="130"/>
      <c r="K138" s="202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8"/>
      <c r="X138" s="138"/>
      <c r="Y138" s="138"/>
      <c r="Z138" s="138"/>
      <c r="AA138" s="138"/>
      <c r="AB138" s="138"/>
      <c r="AC138" s="138"/>
      <c r="AD138" s="138"/>
      <c r="AE138" s="138"/>
      <c r="AF138" s="138"/>
      <c r="AG138" s="138"/>
      <c r="AH138" s="138"/>
      <c r="AI138" s="138"/>
      <c r="AJ138" s="138"/>
      <c r="AK138" s="138"/>
      <c r="AL138" s="138"/>
      <c r="AM138" s="138"/>
      <c r="AN138" s="138"/>
      <c r="AO138" s="138"/>
      <c r="AP138" s="138"/>
      <c r="AQ138" s="138"/>
      <c r="AR138" s="138"/>
      <c r="AS138" s="138"/>
      <c r="AT138" s="138"/>
      <c r="AU138" s="138"/>
      <c r="AV138" s="138"/>
    </row>
    <row r="139" spans="2:48">
      <c r="B139" s="130"/>
      <c r="C139" s="130"/>
      <c r="D139" s="130"/>
      <c r="E139" s="130"/>
      <c r="F139" s="130"/>
      <c r="G139" s="130"/>
      <c r="H139" s="130"/>
      <c r="I139" s="130"/>
      <c r="J139" s="130"/>
      <c r="K139" s="202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8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/>
      <c r="AH139" s="138"/>
      <c r="AI139" s="138"/>
      <c r="AJ139" s="138"/>
      <c r="AK139" s="138"/>
      <c r="AL139" s="138"/>
      <c r="AM139" s="138"/>
      <c r="AN139" s="138"/>
      <c r="AO139" s="138"/>
      <c r="AP139" s="138"/>
      <c r="AQ139" s="138"/>
      <c r="AR139" s="138"/>
      <c r="AS139" s="138"/>
      <c r="AT139" s="138"/>
      <c r="AU139" s="138"/>
      <c r="AV139" s="138"/>
    </row>
    <row r="140" spans="2:48">
      <c r="B140" s="130"/>
      <c r="C140" s="130"/>
      <c r="D140" s="130"/>
      <c r="E140" s="130"/>
      <c r="F140" s="130"/>
      <c r="G140" s="130"/>
      <c r="H140" s="130"/>
      <c r="I140" s="130"/>
      <c r="J140" s="130"/>
      <c r="K140" s="202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8"/>
      <c r="X140" s="138"/>
      <c r="Y140" s="138"/>
      <c r="Z140" s="138"/>
      <c r="AA140" s="138"/>
      <c r="AB140" s="138"/>
      <c r="AC140" s="138"/>
      <c r="AD140" s="138"/>
      <c r="AE140" s="138"/>
      <c r="AF140" s="138"/>
      <c r="AG140" s="138"/>
      <c r="AH140" s="138"/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138"/>
      <c r="AS140" s="138"/>
      <c r="AT140" s="138"/>
      <c r="AU140" s="138"/>
      <c r="AV140" s="138"/>
    </row>
    <row r="141" spans="2:48">
      <c r="B141" s="130"/>
      <c r="C141" s="130"/>
      <c r="D141" s="130"/>
      <c r="E141" s="130"/>
      <c r="F141" s="130"/>
      <c r="G141" s="130"/>
      <c r="H141" s="130"/>
      <c r="I141" s="130"/>
      <c r="J141" s="130"/>
      <c r="K141" s="202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8"/>
      <c r="X141" s="138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</row>
    <row r="142" spans="2:48">
      <c r="B142" s="130"/>
      <c r="C142" s="130"/>
      <c r="D142" s="130"/>
      <c r="E142" s="130"/>
      <c r="F142" s="130"/>
      <c r="G142" s="130"/>
      <c r="H142" s="130"/>
      <c r="I142" s="130"/>
      <c r="J142" s="130"/>
      <c r="K142" s="202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8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  <c r="AU142" s="138"/>
      <c r="AV142" s="138"/>
    </row>
    <row r="143" spans="2:48">
      <c r="B143" s="130"/>
      <c r="C143" s="130"/>
      <c r="D143" s="130"/>
      <c r="E143" s="130"/>
      <c r="F143" s="130"/>
      <c r="G143" s="130"/>
      <c r="H143" s="130"/>
      <c r="I143" s="130"/>
      <c r="J143" s="130"/>
      <c r="K143" s="202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138"/>
      <c r="AS143" s="138"/>
      <c r="AT143" s="138"/>
      <c r="AU143" s="138"/>
      <c r="AV143" s="138"/>
    </row>
    <row r="144" spans="2:48">
      <c r="B144" s="130"/>
      <c r="C144" s="130"/>
      <c r="D144" s="130"/>
      <c r="E144" s="130"/>
      <c r="F144" s="130"/>
      <c r="G144" s="130"/>
      <c r="H144" s="130"/>
      <c r="I144" s="130"/>
      <c r="J144" s="130"/>
      <c r="K144" s="202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138"/>
      <c r="AS144" s="138"/>
      <c r="AT144" s="138"/>
      <c r="AU144" s="138"/>
      <c r="AV144" s="138"/>
    </row>
    <row r="145" spans="2:48">
      <c r="B145" s="130"/>
      <c r="C145" s="130"/>
      <c r="D145" s="130"/>
      <c r="E145" s="130"/>
      <c r="F145" s="130"/>
      <c r="G145" s="130"/>
      <c r="H145" s="130"/>
      <c r="I145" s="130"/>
      <c r="J145" s="130"/>
      <c r="K145" s="202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138"/>
      <c r="AS145" s="138"/>
      <c r="AT145" s="138"/>
      <c r="AU145" s="138"/>
      <c r="AV145" s="138"/>
    </row>
    <row r="146" spans="2:48">
      <c r="B146" s="130"/>
      <c r="C146" s="130"/>
      <c r="D146" s="130"/>
      <c r="E146" s="130"/>
      <c r="F146" s="130"/>
      <c r="G146" s="130"/>
      <c r="H146" s="130"/>
      <c r="I146" s="130"/>
      <c r="J146" s="130"/>
      <c r="K146" s="202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138"/>
      <c r="AS146" s="138"/>
      <c r="AT146" s="138"/>
      <c r="AU146" s="138"/>
      <c r="AV146" s="138"/>
    </row>
    <row r="147" spans="2:48">
      <c r="B147" s="130"/>
      <c r="C147" s="130"/>
      <c r="D147" s="130"/>
      <c r="E147" s="130"/>
      <c r="F147" s="130"/>
      <c r="G147" s="130"/>
      <c r="H147" s="130"/>
      <c r="I147" s="130"/>
      <c r="J147" s="130"/>
      <c r="K147" s="202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8"/>
      <c r="AI147" s="138"/>
      <c r="AJ147" s="138"/>
      <c r="AK147" s="138"/>
      <c r="AL147" s="138"/>
      <c r="AM147" s="138"/>
      <c r="AN147" s="138"/>
      <c r="AO147" s="138"/>
      <c r="AP147" s="138"/>
      <c r="AQ147" s="138"/>
      <c r="AR147" s="138"/>
      <c r="AS147" s="138"/>
      <c r="AT147" s="138"/>
      <c r="AU147" s="138"/>
      <c r="AV147" s="138"/>
    </row>
    <row r="148" spans="2:48">
      <c r="B148" s="130"/>
      <c r="C148" s="130"/>
      <c r="D148" s="130"/>
      <c r="E148" s="130"/>
      <c r="F148" s="130"/>
      <c r="G148" s="130"/>
      <c r="H148" s="130"/>
      <c r="I148" s="130"/>
      <c r="J148" s="130"/>
      <c r="K148" s="202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8"/>
      <c r="X148" s="138"/>
      <c r="Y148" s="138"/>
      <c r="Z148" s="138"/>
      <c r="AA148" s="138"/>
      <c r="AB148" s="138"/>
      <c r="AC148" s="138"/>
      <c r="AD148" s="138"/>
      <c r="AE148" s="138"/>
      <c r="AF148" s="138"/>
      <c r="AG148" s="138"/>
      <c r="AH148" s="138"/>
      <c r="AI148" s="138"/>
      <c r="AJ148" s="138"/>
      <c r="AK148" s="138"/>
      <c r="AL148" s="138"/>
      <c r="AM148" s="138"/>
      <c r="AN148" s="138"/>
      <c r="AO148" s="138"/>
      <c r="AP148" s="138"/>
      <c r="AQ148" s="138"/>
      <c r="AR148" s="138"/>
      <c r="AS148" s="138"/>
      <c r="AT148" s="138"/>
      <c r="AU148" s="138"/>
      <c r="AV148" s="138"/>
    </row>
    <row r="149" spans="2:48">
      <c r="B149" s="130"/>
      <c r="C149" s="130"/>
      <c r="D149" s="130"/>
      <c r="E149" s="130"/>
      <c r="F149" s="130"/>
      <c r="G149" s="130"/>
      <c r="H149" s="130"/>
      <c r="I149" s="130"/>
      <c r="J149" s="130"/>
      <c r="K149" s="202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8"/>
      <c r="X149" s="138"/>
      <c r="Y149" s="138"/>
      <c r="Z149" s="138"/>
      <c r="AA149" s="138"/>
      <c r="AB149" s="138"/>
      <c r="AC149" s="138"/>
      <c r="AD149" s="138"/>
      <c r="AE149" s="138"/>
      <c r="AF149" s="138"/>
      <c r="AG149" s="138"/>
      <c r="AH149" s="138"/>
      <c r="AI149" s="138"/>
      <c r="AJ149" s="138"/>
      <c r="AK149" s="138"/>
      <c r="AL149" s="138"/>
      <c r="AM149" s="138"/>
      <c r="AN149" s="138"/>
      <c r="AO149" s="138"/>
      <c r="AP149" s="138"/>
      <c r="AQ149" s="138"/>
      <c r="AR149" s="138"/>
      <c r="AS149" s="138"/>
      <c r="AT149" s="138"/>
      <c r="AU149" s="138"/>
      <c r="AV149" s="138"/>
    </row>
    <row r="150" spans="2:48">
      <c r="B150" s="130"/>
      <c r="C150" s="130"/>
      <c r="D150" s="130"/>
      <c r="E150" s="130"/>
      <c r="F150" s="130"/>
      <c r="G150" s="130"/>
      <c r="H150" s="130"/>
      <c r="I150" s="130"/>
      <c r="J150" s="130"/>
      <c r="K150" s="202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8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</row>
    <row r="151" spans="2:48">
      <c r="B151" s="130"/>
      <c r="C151" s="130"/>
      <c r="D151" s="130"/>
      <c r="E151" s="130"/>
      <c r="F151" s="130"/>
      <c r="G151" s="130"/>
      <c r="H151" s="130"/>
      <c r="I151" s="130"/>
      <c r="J151" s="130"/>
      <c r="K151" s="202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8"/>
      <c r="X151" s="138"/>
      <c r="Y151" s="138"/>
      <c r="Z151" s="138"/>
      <c r="AA151" s="138"/>
      <c r="AB151" s="138"/>
      <c r="AC151" s="138"/>
      <c r="AD151" s="138"/>
      <c r="AE151" s="138"/>
      <c r="AF151" s="138"/>
      <c r="AG151" s="138"/>
      <c r="AH151" s="138"/>
      <c r="AI151" s="138"/>
      <c r="AJ151" s="138"/>
      <c r="AK151" s="138"/>
      <c r="AL151" s="138"/>
      <c r="AM151" s="138"/>
      <c r="AN151" s="138"/>
      <c r="AO151" s="138"/>
      <c r="AP151" s="138"/>
      <c r="AQ151" s="138"/>
      <c r="AR151" s="138"/>
      <c r="AS151" s="138"/>
      <c r="AT151" s="138"/>
      <c r="AU151" s="138"/>
      <c r="AV151" s="138"/>
    </row>
    <row r="152" spans="2:48">
      <c r="B152" s="130"/>
      <c r="C152" s="130"/>
      <c r="D152" s="130"/>
      <c r="E152" s="130"/>
      <c r="F152" s="130"/>
      <c r="G152" s="130"/>
      <c r="H152" s="130"/>
      <c r="I152" s="130"/>
      <c r="J152" s="130"/>
      <c r="K152" s="202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8"/>
      <c r="X152" s="138"/>
      <c r="Y152" s="138"/>
      <c r="Z152" s="138"/>
      <c r="AA152" s="138"/>
      <c r="AB152" s="138"/>
      <c r="AC152" s="138"/>
      <c r="AD152" s="138"/>
      <c r="AE152" s="138"/>
      <c r="AF152" s="138"/>
      <c r="AG152" s="138"/>
      <c r="AH152" s="138"/>
      <c r="AI152" s="138"/>
      <c r="AJ152" s="138"/>
      <c r="AK152" s="138"/>
      <c r="AL152" s="138"/>
      <c r="AM152" s="138"/>
      <c r="AN152" s="138"/>
      <c r="AO152" s="138"/>
      <c r="AP152" s="138"/>
      <c r="AQ152" s="138"/>
      <c r="AR152" s="138"/>
      <c r="AS152" s="138"/>
      <c r="AT152" s="138"/>
      <c r="AU152" s="138"/>
      <c r="AV152" s="138"/>
    </row>
    <row r="153" spans="2:48">
      <c r="B153" s="130"/>
      <c r="C153" s="130"/>
      <c r="D153" s="130"/>
      <c r="E153" s="130"/>
      <c r="F153" s="130"/>
      <c r="G153" s="130"/>
      <c r="H153" s="130"/>
      <c r="I153" s="130"/>
      <c r="J153" s="130"/>
      <c r="K153" s="202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8"/>
      <c r="X153" s="138"/>
      <c r="Y153" s="138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138"/>
      <c r="AK153" s="138"/>
      <c r="AL153" s="138"/>
      <c r="AM153" s="138"/>
      <c r="AN153" s="138"/>
      <c r="AO153" s="138"/>
      <c r="AP153" s="138"/>
      <c r="AQ153" s="138"/>
      <c r="AR153" s="138"/>
      <c r="AS153" s="138"/>
      <c r="AT153" s="138"/>
      <c r="AU153" s="138"/>
      <c r="AV153" s="138"/>
    </row>
    <row r="154" spans="2:48">
      <c r="B154" s="130"/>
      <c r="C154" s="130"/>
      <c r="D154" s="130"/>
      <c r="E154" s="130"/>
      <c r="F154" s="130"/>
      <c r="G154" s="130"/>
      <c r="H154" s="130"/>
      <c r="I154" s="130"/>
      <c r="J154" s="130"/>
      <c r="K154" s="202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8"/>
      <c r="X154" s="138"/>
      <c r="Y154" s="138"/>
      <c r="Z154" s="138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138"/>
      <c r="AK154" s="138"/>
      <c r="AL154" s="138"/>
      <c r="AM154" s="138"/>
      <c r="AN154" s="138"/>
      <c r="AO154" s="138"/>
      <c r="AP154" s="138"/>
      <c r="AQ154" s="138"/>
      <c r="AR154" s="138"/>
      <c r="AS154" s="138"/>
      <c r="AT154" s="138"/>
      <c r="AU154" s="138"/>
      <c r="AV154" s="138"/>
    </row>
    <row r="155" spans="2:48">
      <c r="B155" s="130"/>
      <c r="C155" s="130"/>
      <c r="D155" s="130"/>
      <c r="E155" s="130"/>
      <c r="F155" s="130"/>
      <c r="G155" s="130"/>
      <c r="H155" s="130"/>
      <c r="I155" s="130"/>
      <c r="J155" s="130"/>
      <c r="K155" s="202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8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138"/>
      <c r="AI155" s="138"/>
      <c r="AJ155" s="138"/>
      <c r="AK155" s="138"/>
      <c r="AL155" s="138"/>
      <c r="AM155" s="138"/>
      <c r="AN155" s="138"/>
      <c r="AO155" s="138"/>
      <c r="AP155" s="138"/>
      <c r="AQ155" s="138"/>
      <c r="AR155" s="138"/>
      <c r="AS155" s="138"/>
      <c r="AT155" s="138"/>
      <c r="AU155" s="138"/>
      <c r="AV155" s="138"/>
    </row>
    <row r="156" spans="2:48">
      <c r="B156" s="130"/>
      <c r="C156" s="130"/>
      <c r="D156" s="130"/>
      <c r="E156" s="130"/>
      <c r="F156" s="130"/>
      <c r="G156" s="130"/>
      <c r="H156" s="130"/>
      <c r="I156" s="130"/>
      <c r="J156" s="130"/>
      <c r="K156" s="202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8"/>
      <c r="X156" s="138"/>
      <c r="Y156" s="138"/>
      <c r="Z156" s="138"/>
      <c r="AA156" s="138"/>
      <c r="AB156" s="138"/>
      <c r="AC156" s="138"/>
      <c r="AD156" s="138"/>
      <c r="AE156" s="138"/>
      <c r="AF156" s="138"/>
      <c r="AG156" s="138"/>
      <c r="AH156" s="138"/>
      <c r="AI156" s="138"/>
      <c r="AJ156" s="138"/>
      <c r="AK156" s="138"/>
      <c r="AL156" s="138"/>
      <c r="AM156" s="138"/>
      <c r="AN156" s="138"/>
      <c r="AO156" s="138"/>
      <c r="AP156" s="138"/>
      <c r="AQ156" s="138"/>
      <c r="AR156" s="138"/>
      <c r="AS156" s="138"/>
      <c r="AT156" s="138"/>
      <c r="AU156" s="138"/>
      <c r="AV156" s="138"/>
    </row>
    <row r="157" spans="2:48">
      <c r="B157" s="130"/>
      <c r="C157" s="130"/>
      <c r="D157" s="130"/>
      <c r="E157" s="130"/>
      <c r="F157" s="130"/>
      <c r="G157" s="130"/>
      <c r="H157" s="130"/>
      <c r="I157" s="130"/>
      <c r="J157" s="130"/>
      <c r="K157" s="202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8"/>
      <c r="X157" s="138"/>
      <c r="Y157" s="138"/>
      <c r="Z157" s="138"/>
      <c r="AA157" s="138"/>
      <c r="AB157" s="138"/>
      <c r="AC157" s="138"/>
      <c r="AD157" s="138"/>
      <c r="AE157" s="138"/>
      <c r="AF157" s="138"/>
      <c r="AG157" s="138"/>
      <c r="AH157" s="138"/>
      <c r="AI157" s="138"/>
      <c r="AJ157" s="138"/>
      <c r="AK157" s="138"/>
      <c r="AL157" s="138"/>
      <c r="AM157" s="138"/>
      <c r="AN157" s="138"/>
      <c r="AO157" s="138"/>
      <c r="AP157" s="138"/>
      <c r="AQ157" s="138"/>
      <c r="AR157" s="138"/>
      <c r="AS157" s="138"/>
      <c r="AT157" s="138"/>
      <c r="AU157" s="138"/>
      <c r="AV157" s="138"/>
    </row>
    <row r="158" spans="2:48">
      <c r="B158" s="130"/>
      <c r="C158" s="130"/>
      <c r="D158" s="130"/>
      <c r="E158" s="130"/>
      <c r="F158" s="130"/>
      <c r="G158" s="130"/>
      <c r="H158" s="130"/>
      <c r="I158" s="130"/>
      <c r="J158" s="130"/>
      <c r="K158" s="202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  <c r="AH158" s="138"/>
      <c r="AI158" s="138"/>
      <c r="AJ158" s="138"/>
      <c r="AK158" s="138"/>
      <c r="AL158" s="138"/>
      <c r="AM158" s="138"/>
      <c r="AN158" s="138"/>
      <c r="AO158" s="138"/>
      <c r="AP158" s="138"/>
      <c r="AQ158" s="138"/>
      <c r="AR158" s="138"/>
      <c r="AS158" s="138"/>
      <c r="AT158" s="138"/>
      <c r="AU158" s="138"/>
      <c r="AV158" s="138"/>
    </row>
    <row r="159" spans="2:48">
      <c r="B159" s="130"/>
      <c r="C159" s="130"/>
      <c r="D159" s="130"/>
      <c r="E159" s="130"/>
      <c r="F159" s="130"/>
      <c r="G159" s="130"/>
      <c r="H159" s="130"/>
      <c r="I159" s="130"/>
      <c r="J159" s="130"/>
      <c r="K159" s="202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8"/>
      <c r="X159" s="138"/>
      <c r="Y159" s="138"/>
      <c r="Z159" s="138"/>
      <c r="AA159" s="138"/>
      <c r="AB159" s="138"/>
      <c r="AC159" s="138"/>
      <c r="AD159" s="138"/>
      <c r="AE159" s="138"/>
      <c r="AF159" s="138"/>
      <c r="AG159" s="138"/>
      <c r="AH159" s="138"/>
      <c r="AI159" s="138"/>
      <c r="AJ159" s="138"/>
      <c r="AK159" s="138"/>
      <c r="AL159" s="138"/>
      <c r="AM159" s="138"/>
      <c r="AN159" s="138"/>
      <c r="AO159" s="138"/>
      <c r="AP159" s="138"/>
      <c r="AQ159" s="138"/>
      <c r="AR159" s="138"/>
      <c r="AS159" s="138"/>
      <c r="AT159" s="138"/>
      <c r="AU159" s="138"/>
      <c r="AV159" s="138"/>
    </row>
    <row r="160" spans="2:48">
      <c r="B160" s="130"/>
      <c r="C160" s="130"/>
      <c r="D160" s="130"/>
      <c r="E160" s="130"/>
      <c r="F160" s="130"/>
      <c r="G160" s="130"/>
      <c r="H160" s="130"/>
      <c r="I160" s="130"/>
      <c r="J160" s="130"/>
      <c r="K160" s="202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8"/>
      <c r="X160" s="138"/>
      <c r="Y160" s="138"/>
      <c r="Z160" s="138"/>
      <c r="AA160" s="138"/>
      <c r="AB160" s="138"/>
      <c r="AC160" s="138"/>
      <c r="AD160" s="138"/>
      <c r="AE160" s="138"/>
      <c r="AF160" s="138"/>
      <c r="AG160" s="138"/>
      <c r="AH160" s="138"/>
      <c r="AI160" s="138"/>
      <c r="AJ160" s="138"/>
      <c r="AK160" s="138"/>
      <c r="AL160" s="138"/>
      <c r="AM160" s="138"/>
      <c r="AN160" s="138"/>
      <c r="AO160" s="138"/>
      <c r="AP160" s="138"/>
      <c r="AQ160" s="138"/>
      <c r="AR160" s="138"/>
      <c r="AS160" s="138"/>
      <c r="AT160" s="138"/>
      <c r="AU160" s="138"/>
      <c r="AV160" s="138"/>
    </row>
    <row r="161" spans="2:48">
      <c r="B161" s="130"/>
      <c r="C161" s="130"/>
      <c r="D161" s="130"/>
      <c r="E161" s="130"/>
      <c r="F161" s="130"/>
      <c r="G161" s="130"/>
      <c r="H161" s="130"/>
      <c r="I161" s="130"/>
      <c r="J161" s="130"/>
      <c r="K161" s="202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8"/>
      <c r="X161" s="138"/>
      <c r="Y161" s="138"/>
      <c r="Z161" s="138"/>
      <c r="AA161" s="138"/>
      <c r="AB161" s="138"/>
      <c r="AC161" s="138"/>
      <c r="AD161" s="138"/>
      <c r="AE161" s="138"/>
      <c r="AF161" s="138"/>
      <c r="AG161" s="138"/>
      <c r="AH161" s="138"/>
      <c r="AI161" s="138"/>
      <c r="AJ161" s="138"/>
      <c r="AK161" s="138"/>
      <c r="AL161" s="138"/>
      <c r="AM161" s="138"/>
      <c r="AN161" s="138"/>
      <c r="AO161" s="138"/>
      <c r="AP161" s="138"/>
      <c r="AQ161" s="138"/>
      <c r="AR161" s="138"/>
      <c r="AS161" s="138"/>
      <c r="AT161" s="138"/>
      <c r="AU161" s="138"/>
      <c r="AV161" s="138"/>
    </row>
    <row r="162" spans="2:48">
      <c r="B162" s="130"/>
      <c r="C162" s="130"/>
      <c r="D162" s="130"/>
      <c r="E162" s="130"/>
      <c r="F162" s="130"/>
      <c r="G162" s="130"/>
      <c r="H162" s="130"/>
      <c r="I162" s="130"/>
      <c r="J162" s="130"/>
      <c r="K162" s="202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8"/>
      <c r="X162" s="138"/>
      <c r="Y162" s="138"/>
      <c r="Z162" s="138"/>
      <c r="AA162" s="138"/>
      <c r="AB162" s="138"/>
      <c r="AC162" s="138"/>
      <c r="AD162" s="138"/>
      <c r="AE162" s="138"/>
      <c r="AF162" s="138"/>
      <c r="AG162" s="138"/>
      <c r="AH162" s="138"/>
      <c r="AI162" s="138"/>
      <c r="AJ162" s="138"/>
      <c r="AK162" s="138"/>
      <c r="AL162" s="138"/>
      <c r="AM162" s="138"/>
      <c r="AN162" s="138"/>
      <c r="AO162" s="138"/>
      <c r="AP162" s="138"/>
      <c r="AQ162" s="138"/>
      <c r="AR162" s="138"/>
      <c r="AS162" s="138"/>
      <c r="AT162" s="138"/>
      <c r="AU162" s="138"/>
      <c r="AV162" s="138"/>
    </row>
    <row r="163" spans="2:48">
      <c r="B163" s="130"/>
      <c r="C163" s="130"/>
      <c r="D163" s="130"/>
      <c r="E163" s="130"/>
      <c r="F163" s="130"/>
      <c r="G163" s="130"/>
      <c r="H163" s="130"/>
      <c r="I163" s="130"/>
      <c r="J163" s="130"/>
      <c r="K163" s="202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8"/>
      <c r="X163" s="138"/>
      <c r="Y163" s="138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138"/>
      <c r="AK163" s="138"/>
      <c r="AL163" s="138"/>
      <c r="AM163" s="138"/>
      <c r="AN163" s="138"/>
      <c r="AO163" s="138"/>
      <c r="AP163" s="138"/>
      <c r="AQ163" s="138"/>
      <c r="AR163" s="138"/>
      <c r="AS163" s="138"/>
      <c r="AT163" s="138"/>
      <c r="AU163" s="138"/>
      <c r="AV163" s="138"/>
    </row>
    <row r="164" spans="2:48">
      <c r="B164" s="130"/>
      <c r="C164" s="130"/>
      <c r="D164" s="130"/>
      <c r="E164" s="130"/>
      <c r="F164" s="130"/>
      <c r="G164" s="130"/>
      <c r="H164" s="130"/>
      <c r="I164" s="130"/>
      <c r="J164" s="130"/>
      <c r="K164" s="202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8"/>
      <c r="X164" s="138"/>
      <c r="Y164" s="138"/>
      <c r="Z164" s="138"/>
      <c r="AA164" s="138"/>
      <c r="AB164" s="138"/>
      <c r="AC164" s="138"/>
      <c r="AD164" s="138"/>
      <c r="AE164" s="138"/>
      <c r="AF164" s="138"/>
      <c r="AG164" s="138"/>
      <c r="AH164" s="138"/>
      <c r="AI164" s="138"/>
      <c r="AJ164" s="138"/>
      <c r="AK164" s="138"/>
      <c r="AL164" s="138"/>
      <c r="AM164" s="138"/>
      <c r="AN164" s="138"/>
      <c r="AO164" s="138"/>
      <c r="AP164" s="138"/>
      <c r="AQ164" s="138"/>
      <c r="AR164" s="138"/>
      <c r="AS164" s="138"/>
      <c r="AT164" s="138"/>
      <c r="AU164" s="138"/>
      <c r="AV164" s="138"/>
    </row>
    <row r="165" spans="2:48">
      <c r="B165" s="130"/>
      <c r="C165" s="130"/>
      <c r="D165" s="130"/>
      <c r="E165" s="130"/>
      <c r="F165" s="130"/>
      <c r="G165" s="130"/>
      <c r="H165" s="130"/>
      <c r="I165" s="130"/>
      <c r="J165" s="130"/>
      <c r="K165" s="202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8"/>
      <c r="X165" s="138"/>
      <c r="Y165" s="138"/>
      <c r="Z165" s="138"/>
      <c r="AA165" s="138"/>
      <c r="AB165" s="138"/>
      <c r="AC165" s="138"/>
      <c r="AD165" s="138"/>
      <c r="AE165" s="138"/>
      <c r="AF165" s="138"/>
      <c r="AG165" s="138"/>
      <c r="AH165" s="138"/>
      <c r="AI165" s="138"/>
      <c r="AJ165" s="138"/>
      <c r="AK165" s="138"/>
      <c r="AL165" s="138"/>
      <c r="AM165" s="138"/>
      <c r="AN165" s="138"/>
      <c r="AO165" s="138"/>
      <c r="AP165" s="138"/>
      <c r="AQ165" s="138"/>
      <c r="AR165" s="138"/>
      <c r="AS165" s="138"/>
      <c r="AT165" s="138"/>
      <c r="AU165" s="138"/>
      <c r="AV165" s="138"/>
    </row>
    <row r="166" spans="2:48">
      <c r="B166" s="130"/>
      <c r="C166" s="130"/>
      <c r="D166" s="130"/>
      <c r="E166" s="130"/>
      <c r="F166" s="130"/>
      <c r="G166" s="130"/>
      <c r="H166" s="130"/>
      <c r="I166" s="130"/>
      <c r="J166" s="130"/>
      <c r="K166" s="202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8"/>
      <c r="X166" s="138"/>
      <c r="Y166" s="138"/>
      <c r="Z166" s="138"/>
      <c r="AA166" s="138"/>
      <c r="AB166" s="138"/>
      <c r="AC166" s="138"/>
      <c r="AD166" s="138"/>
      <c r="AE166" s="138"/>
      <c r="AF166" s="138"/>
      <c r="AG166" s="138"/>
      <c r="AH166" s="138"/>
      <c r="AI166" s="138"/>
      <c r="AJ166" s="138"/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  <c r="AV166" s="138"/>
    </row>
    <row r="167" spans="2:48">
      <c r="B167" s="130"/>
      <c r="C167" s="130"/>
      <c r="D167" s="130"/>
      <c r="E167" s="130"/>
      <c r="F167" s="130"/>
      <c r="G167" s="130"/>
      <c r="H167" s="130"/>
      <c r="I167" s="130"/>
      <c r="J167" s="130"/>
      <c r="K167" s="202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8"/>
      <c r="X167" s="138"/>
      <c r="Y167" s="138"/>
      <c r="Z167" s="138"/>
      <c r="AA167" s="138"/>
      <c r="AB167" s="138"/>
      <c r="AC167" s="138"/>
      <c r="AD167" s="138"/>
      <c r="AE167" s="138"/>
      <c r="AF167" s="138"/>
      <c r="AG167" s="138"/>
      <c r="AH167" s="138"/>
      <c r="AI167" s="138"/>
      <c r="AJ167" s="138"/>
      <c r="AK167" s="138"/>
      <c r="AL167" s="138"/>
      <c r="AM167" s="138"/>
      <c r="AN167" s="138"/>
      <c r="AO167" s="138"/>
      <c r="AP167" s="138"/>
      <c r="AQ167" s="138"/>
      <c r="AR167" s="138"/>
      <c r="AS167" s="138"/>
      <c r="AT167" s="138"/>
      <c r="AU167" s="138"/>
      <c r="AV167" s="138"/>
    </row>
    <row r="168" spans="2:48">
      <c r="B168" s="130"/>
      <c r="C168" s="130"/>
      <c r="D168" s="130"/>
      <c r="E168" s="130"/>
      <c r="F168" s="130"/>
      <c r="G168" s="130"/>
      <c r="H168" s="130"/>
      <c r="I168" s="130"/>
      <c r="J168" s="130"/>
      <c r="K168" s="202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8"/>
      <c r="X168" s="138"/>
      <c r="Y168" s="138"/>
      <c r="Z168" s="138"/>
      <c r="AA168" s="138"/>
      <c r="AB168" s="138"/>
      <c r="AC168" s="138"/>
      <c r="AD168" s="138"/>
      <c r="AE168" s="138"/>
      <c r="AF168" s="138"/>
      <c r="AG168" s="138"/>
      <c r="AH168" s="138"/>
      <c r="AI168" s="138"/>
      <c r="AJ168" s="138"/>
      <c r="AK168" s="138"/>
      <c r="AL168" s="138"/>
      <c r="AM168" s="138"/>
      <c r="AN168" s="138"/>
      <c r="AO168" s="138"/>
      <c r="AP168" s="138"/>
      <c r="AQ168" s="138"/>
      <c r="AR168" s="138"/>
      <c r="AS168" s="138"/>
      <c r="AT168" s="138"/>
      <c r="AU168" s="138"/>
      <c r="AV168" s="138"/>
    </row>
    <row r="169" spans="2:48">
      <c r="B169" s="130"/>
      <c r="C169" s="130"/>
      <c r="D169" s="130"/>
      <c r="E169" s="130"/>
      <c r="F169" s="130"/>
      <c r="G169" s="130"/>
      <c r="H169" s="130"/>
      <c r="I169" s="130"/>
      <c r="J169" s="130"/>
      <c r="K169" s="202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8"/>
      <c r="X169" s="138"/>
      <c r="Y169" s="138"/>
      <c r="Z169" s="138"/>
      <c r="AA169" s="138"/>
      <c r="AB169" s="138"/>
      <c r="AC169" s="138"/>
      <c r="AD169" s="138"/>
      <c r="AE169" s="138"/>
      <c r="AF169" s="138"/>
      <c r="AG169" s="138"/>
      <c r="AH169" s="138"/>
      <c r="AI169" s="138"/>
      <c r="AJ169" s="138"/>
      <c r="AK169" s="138"/>
      <c r="AL169" s="138"/>
      <c r="AM169" s="138"/>
      <c r="AN169" s="138"/>
      <c r="AO169" s="138"/>
      <c r="AP169" s="138"/>
      <c r="AQ169" s="138"/>
      <c r="AR169" s="138"/>
      <c r="AS169" s="138"/>
      <c r="AT169" s="138"/>
      <c r="AU169" s="138"/>
      <c r="AV169" s="138"/>
    </row>
    <row r="170" spans="2:48">
      <c r="B170" s="130"/>
      <c r="C170" s="130"/>
      <c r="D170" s="130"/>
      <c r="E170" s="130"/>
      <c r="F170" s="130"/>
      <c r="G170" s="130"/>
      <c r="H170" s="130"/>
      <c r="I170" s="130"/>
      <c r="J170" s="130"/>
      <c r="K170" s="202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8"/>
      <c r="X170" s="138"/>
      <c r="Y170" s="138"/>
      <c r="Z170" s="138"/>
      <c r="AA170" s="138"/>
      <c r="AB170" s="138"/>
      <c r="AC170" s="138"/>
      <c r="AD170" s="138"/>
      <c r="AE170" s="138"/>
      <c r="AF170" s="138"/>
      <c r="AG170" s="138"/>
      <c r="AH170" s="138"/>
      <c r="AI170" s="138"/>
      <c r="AJ170" s="138"/>
      <c r="AK170" s="138"/>
      <c r="AL170" s="138"/>
      <c r="AM170" s="138"/>
      <c r="AN170" s="138"/>
      <c r="AO170" s="138"/>
      <c r="AP170" s="138"/>
      <c r="AQ170" s="138"/>
      <c r="AR170" s="138"/>
      <c r="AS170" s="138"/>
      <c r="AT170" s="138"/>
      <c r="AU170" s="138"/>
      <c r="AV170" s="138"/>
    </row>
    <row r="171" spans="2:48">
      <c r="B171" s="130"/>
      <c r="C171" s="130"/>
      <c r="D171" s="130"/>
      <c r="E171" s="130"/>
      <c r="F171" s="130"/>
      <c r="G171" s="130"/>
      <c r="H171" s="130"/>
      <c r="I171" s="130"/>
      <c r="J171" s="130"/>
      <c r="K171" s="202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8"/>
      <c r="X171" s="138"/>
      <c r="Y171" s="138"/>
      <c r="Z171" s="138"/>
      <c r="AA171" s="138"/>
      <c r="AB171" s="138"/>
      <c r="AC171" s="138"/>
      <c r="AD171" s="138"/>
      <c r="AE171" s="138"/>
      <c r="AF171" s="138"/>
      <c r="AG171" s="138"/>
      <c r="AH171" s="138"/>
      <c r="AI171" s="138"/>
      <c r="AJ171" s="138"/>
      <c r="AK171" s="138"/>
      <c r="AL171" s="138"/>
      <c r="AM171" s="138"/>
      <c r="AN171" s="138"/>
      <c r="AO171" s="138"/>
      <c r="AP171" s="138"/>
      <c r="AQ171" s="138"/>
      <c r="AR171" s="138"/>
      <c r="AS171" s="138"/>
      <c r="AT171" s="138"/>
      <c r="AU171" s="138"/>
      <c r="AV171" s="138"/>
    </row>
    <row r="172" spans="2:48">
      <c r="B172" s="130"/>
      <c r="C172" s="130"/>
      <c r="D172" s="130"/>
      <c r="E172" s="130"/>
      <c r="F172" s="130"/>
      <c r="G172" s="130"/>
      <c r="H172" s="130"/>
      <c r="I172" s="130"/>
      <c r="J172" s="130"/>
      <c r="K172" s="202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8"/>
      <c r="X172" s="138"/>
      <c r="Y172" s="138"/>
      <c r="Z172" s="138"/>
      <c r="AA172" s="138"/>
      <c r="AB172" s="138"/>
      <c r="AC172" s="138"/>
      <c r="AD172" s="138"/>
      <c r="AE172" s="138"/>
      <c r="AF172" s="138"/>
      <c r="AG172" s="138"/>
      <c r="AH172" s="138"/>
      <c r="AI172" s="138"/>
      <c r="AJ172" s="138"/>
      <c r="AK172" s="138"/>
      <c r="AL172" s="138"/>
      <c r="AM172" s="138"/>
      <c r="AN172" s="138"/>
      <c r="AO172" s="138"/>
      <c r="AP172" s="138"/>
      <c r="AQ172" s="138"/>
      <c r="AR172" s="138"/>
      <c r="AS172" s="138"/>
      <c r="AT172" s="138"/>
      <c r="AU172" s="138"/>
      <c r="AV172" s="138"/>
    </row>
    <row r="173" spans="2:48">
      <c r="B173" s="130"/>
      <c r="C173" s="130"/>
      <c r="D173" s="130"/>
      <c r="E173" s="130"/>
      <c r="F173" s="130"/>
      <c r="G173" s="130"/>
      <c r="H173" s="130"/>
      <c r="I173" s="130"/>
      <c r="J173" s="130"/>
      <c r="K173" s="202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8"/>
      <c r="X173" s="138"/>
      <c r="Y173" s="138"/>
      <c r="Z173" s="138"/>
      <c r="AA173" s="138"/>
      <c r="AB173" s="138"/>
      <c r="AC173" s="138"/>
      <c r="AD173" s="138"/>
      <c r="AE173" s="138"/>
      <c r="AF173" s="138"/>
      <c r="AG173" s="138"/>
      <c r="AH173" s="138"/>
      <c r="AI173" s="138"/>
      <c r="AJ173" s="138"/>
      <c r="AK173" s="138"/>
      <c r="AL173" s="138"/>
      <c r="AM173" s="138"/>
      <c r="AN173" s="138"/>
      <c r="AO173" s="138"/>
      <c r="AP173" s="138"/>
      <c r="AQ173" s="138"/>
      <c r="AR173" s="138"/>
      <c r="AS173" s="138"/>
      <c r="AT173" s="138"/>
      <c r="AU173" s="138"/>
      <c r="AV173" s="138"/>
    </row>
    <row r="174" spans="2:48">
      <c r="B174" s="130"/>
      <c r="C174" s="130"/>
      <c r="D174" s="130"/>
      <c r="E174" s="130"/>
      <c r="F174" s="130"/>
      <c r="G174" s="130"/>
      <c r="H174" s="130"/>
      <c r="I174" s="130"/>
      <c r="J174" s="130"/>
      <c r="K174" s="202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8"/>
      <c r="X174" s="138"/>
      <c r="Y174" s="138"/>
      <c r="Z174" s="138"/>
      <c r="AA174" s="138"/>
      <c r="AB174" s="138"/>
      <c r="AC174" s="138"/>
      <c r="AD174" s="138"/>
      <c r="AE174" s="138"/>
      <c r="AF174" s="138"/>
      <c r="AG174" s="138"/>
      <c r="AH174" s="138"/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</row>
    <row r="175" spans="2:48">
      <c r="B175" s="130"/>
      <c r="C175" s="130"/>
      <c r="D175" s="130"/>
      <c r="E175" s="130"/>
      <c r="F175" s="130"/>
      <c r="G175" s="130"/>
      <c r="H175" s="130"/>
      <c r="I175" s="130"/>
      <c r="J175" s="130"/>
      <c r="K175" s="202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8"/>
      <c r="X175" s="138"/>
      <c r="Y175" s="138"/>
      <c r="Z175" s="138"/>
      <c r="AA175" s="138"/>
      <c r="AB175" s="138"/>
      <c r="AC175" s="138"/>
      <c r="AD175" s="138"/>
      <c r="AE175" s="138"/>
      <c r="AF175" s="138"/>
      <c r="AG175" s="138"/>
      <c r="AH175" s="138"/>
      <c r="AI175" s="138"/>
      <c r="AJ175" s="138"/>
      <c r="AK175" s="138"/>
      <c r="AL175" s="138"/>
      <c r="AM175" s="138"/>
      <c r="AN175" s="138"/>
      <c r="AO175" s="138"/>
      <c r="AP175" s="138"/>
      <c r="AQ175" s="138"/>
      <c r="AR175" s="138"/>
      <c r="AS175" s="138"/>
      <c r="AT175" s="138"/>
      <c r="AU175" s="138"/>
      <c r="AV175" s="138"/>
    </row>
    <row r="176" spans="2:48">
      <c r="B176" s="130"/>
      <c r="C176" s="130"/>
      <c r="D176" s="130"/>
      <c r="E176" s="130"/>
      <c r="F176" s="130"/>
      <c r="G176" s="130"/>
      <c r="H176" s="130"/>
      <c r="I176" s="130"/>
      <c r="J176" s="130"/>
      <c r="K176" s="202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8"/>
      <c r="X176" s="138"/>
      <c r="Y176" s="138"/>
      <c r="Z176" s="138"/>
      <c r="AA176" s="138"/>
      <c r="AB176" s="138"/>
      <c r="AC176" s="138"/>
      <c r="AD176" s="138"/>
      <c r="AE176" s="138"/>
      <c r="AF176" s="138"/>
      <c r="AG176" s="138"/>
      <c r="AH176" s="138"/>
      <c r="AI176" s="138"/>
      <c r="AJ176" s="138"/>
      <c r="AK176" s="138"/>
      <c r="AL176" s="138"/>
      <c r="AM176" s="138"/>
      <c r="AN176" s="138"/>
      <c r="AO176" s="138"/>
      <c r="AP176" s="138"/>
      <c r="AQ176" s="138"/>
      <c r="AR176" s="138"/>
      <c r="AS176" s="138"/>
      <c r="AT176" s="138"/>
      <c r="AU176" s="138"/>
      <c r="AV176" s="138"/>
    </row>
    <row r="177" spans="2:48">
      <c r="B177" s="130"/>
      <c r="C177" s="130"/>
      <c r="D177" s="130"/>
      <c r="E177" s="130"/>
      <c r="F177" s="130"/>
      <c r="G177" s="130"/>
      <c r="H177" s="130"/>
      <c r="I177" s="130"/>
      <c r="J177" s="130"/>
      <c r="K177" s="202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8"/>
      <c r="X177" s="138"/>
      <c r="Y177" s="138"/>
      <c r="Z177" s="138"/>
      <c r="AA177" s="138"/>
      <c r="AB177" s="138"/>
      <c r="AC177" s="138"/>
      <c r="AD177" s="138"/>
      <c r="AE177" s="138"/>
      <c r="AF177" s="138"/>
      <c r="AG177" s="138"/>
      <c r="AH177" s="138"/>
      <c r="AI177" s="138"/>
      <c r="AJ177" s="138"/>
      <c r="AK177" s="138"/>
      <c r="AL177" s="138"/>
      <c r="AM177" s="138"/>
      <c r="AN177" s="138"/>
      <c r="AO177" s="138"/>
      <c r="AP177" s="138"/>
      <c r="AQ177" s="138"/>
      <c r="AR177" s="138"/>
      <c r="AS177" s="138"/>
      <c r="AT177" s="138"/>
      <c r="AU177" s="138"/>
      <c r="AV177" s="138"/>
    </row>
    <row r="178" spans="2:48">
      <c r="B178" s="130"/>
      <c r="C178" s="130"/>
      <c r="D178" s="130"/>
      <c r="E178" s="130"/>
      <c r="F178" s="130"/>
      <c r="G178" s="130"/>
      <c r="H178" s="130"/>
      <c r="I178" s="130"/>
      <c r="J178" s="130"/>
      <c r="K178" s="202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8"/>
      <c r="X178" s="138"/>
      <c r="Y178" s="138"/>
      <c r="Z178" s="138"/>
      <c r="AA178" s="138"/>
      <c r="AB178" s="138"/>
      <c r="AC178" s="138"/>
      <c r="AD178" s="138"/>
      <c r="AE178" s="138"/>
      <c r="AF178" s="138"/>
      <c r="AG178" s="138"/>
      <c r="AH178" s="138"/>
      <c r="AI178" s="138"/>
      <c r="AJ178" s="138"/>
      <c r="AK178" s="138"/>
      <c r="AL178" s="138"/>
      <c r="AM178" s="138"/>
      <c r="AN178" s="138"/>
      <c r="AO178" s="138"/>
      <c r="AP178" s="138"/>
      <c r="AQ178" s="138"/>
      <c r="AR178" s="138"/>
      <c r="AS178" s="138"/>
      <c r="AT178" s="138"/>
      <c r="AU178" s="138"/>
      <c r="AV178" s="138"/>
    </row>
    <row r="179" spans="2:48">
      <c r="B179" s="130"/>
      <c r="C179" s="130"/>
      <c r="D179" s="130"/>
      <c r="E179" s="130"/>
      <c r="F179" s="130"/>
      <c r="G179" s="130"/>
      <c r="H179" s="130"/>
      <c r="I179" s="130"/>
      <c r="J179" s="130"/>
      <c r="K179" s="202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8"/>
      <c r="X179" s="138"/>
      <c r="Y179" s="138"/>
      <c r="Z179" s="138"/>
      <c r="AA179" s="138"/>
      <c r="AB179" s="138"/>
      <c r="AC179" s="138"/>
      <c r="AD179" s="138"/>
      <c r="AE179" s="138"/>
      <c r="AF179" s="138"/>
      <c r="AG179" s="138"/>
      <c r="AH179" s="138"/>
      <c r="AI179" s="138"/>
      <c r="AJ179" s="138"/>
      <c r="AK179" s="138"/>
      <c r="AL179" s="138"/>
      <c r="AM179" s="138"/>
      <c r="AN179" s="138"/>
      <c r="AO179" s="138"/>
      <c r="AP179" s="138"/>
      <c r="AQ179" s="138"/>
      <c r="AR179" s="138"/>
      <c r="AS179" s="138"/>
      <c r="AT179" s="138"/>
      <c r="AU179" s="138"/>
      <c r="AV179" s="138"/>
    </row>
    <row r="180" spans="2:48">
      <c r="B180" s="130"/>
      <c r="C180" s="130"/>
      <c r="D180" s="130"/>
      <c r="E180" s="130"/>
      <c r="F180" s="130"/>
      <c r="G180" s="130"/>
      <c r="H180" s="130"/>
      <c r="I180" s="130"/>
      <c r="J180" s="130"/>
      <c r="K180" s="202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8"/>
      <c r="X180" s="138"/>
      <c r="Y180" s="138"/>
      <c r="Z180" s="138"/>
      <c r="AA180" s="138"/>
      <c r="AB180" s="138"/>
      <c r="AC180" s="138"/>
      <c r="AD180" s="138"/>
      <c r="AE180" s="138"/>
      <c r="AF180" s="138"/>
      <c r="AG180" s="138"/>
      <c r="AH180" s="138"/>
      <c r="AI180" s="138"/>
      <c r="AJ180" s="138"/>
      <c r="AK180" s="138"/>
      <c r="AL180" s="138"/>
      <c r="AM180" s="138"/>
      <c r="AN180" s="138"/>
      <c r="AO180" s="138"/>
      <c r="AP180" s="138"/>
      <c r="AQ180" s="138"/>
      <c r="AR180" s="138"/>
      <c r="AS180" s="138"/>
      <c r="AT180" s="138"/>
      <c r="AU180" s="138"/>
      <c r="AV180" s="138"/>
    </row>
    <row r="181" spans="2:48">
      <c r="B181" s="130"/>
      <c r="C181" s="130"/>
      <c r="D181" s="130"/>
      <c r="E181" s="130"/>
      <c r="F181" s="130"/>
      <c r="G181" s="130"/>
      <c r="H181" s="130"/>
      <c r="I181" s="130"/>
      <c r="J181" s="130"/>
      <c r="K181" s="202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8"/>
      <c r="X181" s="138"/>
      <c r="Y181" s="138"/>
      <c r="Z181" s="138"/>
      <c r="AA181" s="138"/>
      <c r="AB181" s="138"/>
      <c r="AC181" s="138"/>
      <c r="AD181" s="138"/>
      <c r="AE181" s="138"/>
      <c r="AF181" s="138"/>
      <c r="AG181" s="138"/>
      <c r="AH181" s="138"/>
      <c r="AI181" s="138"/>
      <c r="AJ181" s="138"/>
      <c r="AK181" s="138"/>
      <c r="AL181" s="138"/>
      <c r="AM181" s="138"/>
      <c r="AN181" s="138"/>
      <c r="AO181" s="138"/>
      <c r="AP181" s="138"/>
      <c r="AQ181" s="138"/>
      <c r="AR181" s="138"/>
      <c r="AS181" s="138"/>
      <c r="AT181" s="138"/>
      <c r="AU181" s="138"/>
      <c r="AV181" s="138"/>
    </row>
    <row r="182" spans="2:48">
      <c r="B182" s="130"/>
      <c r="C182" s="130"/>
      <c r="D182" s="130"/>
      <c r="E182" s="130"/>
      <c r="F182" s="130"/>
      <c r="G182" s="130"/>
      <c r="H182" s="130"/>
      <c r="I182" s="130"/>
      <c r="J182" s="130"/>
      <c r="K182" s="202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8"/>
      <c r="X182" s="138"/>
      <c r="Y182" s="138"/>
      <c r="Z182" s="138"/>
      <c r="AA182" s="138"/>
      <c r="AB182" s="138"/>
      <c r="AC182" s="138"/>
      <c r="AD182" s="138"/>
      <c r="AE182" s="138"/>
      <c r="AF182" s="138"/>
      <c r="AG182" s="138"/>
      <c r="AH182" s="138"/>
      <c r="AI182" s="138"/>
      <c r="AJ182" s="138"/>
      <c r="AK182" s="138"/>
      <c r="AL182" s="138"/>
      <c r="AM182" s="138"/>
      <c r="AN182" s="138"/>
      <c r="AO182" s="138"/>
      <c r="AP182" s="138"/>
      <c r="AQ182" s="138"/>
      <c r="AR182" s="138"/>
      <c r="AS182" s="138"/>
      <c r="AT182" s="138"/>
      <c r="AU182" s="138"/>
      <c r="AV182" s="138"/>
    </row>
    <row r="183" spans="2:48">
      <c r="B183" s="130"/>
      <c r="C183" s="130"/>
      <c r="D183" s="130"/>
      <c r="E183" s="130"/>
      <c r="F183" s="130"/>
      <c r="G183" s="130"/>
      <c r="H183" s="130"/>
      <c r="I183" s="130"/>
      <c r="J183" s="130"/>
      <c r="K183" s="202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8"/>
      <c r="X183" s="138"/>
      <c r="Y183" s="138"/>
      <c r="Z183" s="138"/>
      <c r="AA183" s="138"/>
      <c r="AB183" s="138"/>
      <c r="AC183" s="138"/>
      <c r="AD183" s="138"/>
      <c r="AE183" s="138"/>
      <c r="AF183" s="138"/>
      <c r="AG183" s="138"/>
      <c r="AH183" s="138"/>
      <c r="AI183" s="138"/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</row>
    <row r="184" spans="2:48">
      <c r="B184" s="130"/>
      <c r="C184" s="130"/>
      <c r="D184" s="130"/>
      <c r="E184" s="130"/>
      <c r="F184" s="130"/>
      <c r="G184" s="130"/>
      <c r="H184" s="130"/>
      <c r="I184" s="130"/>
      <c r="J184" s="130"/>
      <c r="K184" s="202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8"/>
      <c r="X184" s="138"/>
      <c r="Y184" s="138"/>
      <c r="Z184" s="138"/>
      <c r="AA184" s="138"/>
      <c r="AB184" s="138"/>
      <c r="AC184" s="138"/>
      <c r="AD184" s="138"/>
      <c r="AE184" s="138"/>
      <c r="AF184" s="138"/>
      <c r="AG184" s="138"/>
      <c r="AH184" s="138"/>
      <c r="AI184" s="138"/>
      <c r="AJ184" s="138"/>
      <c r="AK184" s="138"/>
      <c r="AL184" s="138"/>
      <c r="AM184" s="138"/>
      <c r="AN184" s="138"/>
      <c r="AO184" s="138"/>
      <c r="AP184" s="138"/>
      <c r="AQ184" s="138"/>
      <c r="AR184" s="138"/>
      <c r="AS184" s="138"/>
      <c r="AT184" s="138"/>
      <c r="AU184" s="138"/>
      <c r="AV184" s="138"/>
    </row>
    <row r="185" spans="2:48">
      <c r="B185" s="130"/>
      <c r="C185" s="130"/>
      <c r="D185" s="130"/>
      <c r="E185" s="130"/>
      <c r="F185" s="130"/>
      <c r="G185" s="130"/>
      <c r="H185" s="130"/>
      <c r="I185" s="130"/>
      <c r="J185" s="130"/>
      <c r="K185" s="202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8"/>
      <c r="X185" s="138"/>
      <c r="Y185" s="138"/>
      <c r="Z185" s="138"/>
      <c r="AA185" s="138"/>
      <c r="AB185" s="138"/>
      <c r="AC185" s="138"/>
      <c r="AD185" s="138"/>
      <c r="AE185" s="138"/>
      <c r="AF185" s="138"/>
      <c r="AG185" s="138"/>
      <c r="AH185" s="138"/>
      <c r="AI185" s="138"/>
      <c r="AJ185" s="138"/>
      <c r="AK185" s="138"/>
      <c r="AL185" s="138"/>
      <c r="AM185" s="138"/>
      <c r="AN185" s="138"/>
      <c r="AO185" s="138"/>
      <c r="AP185" s="138"/>
      <c r="AQ185" s="138"/>
      <c r="AR185" s="138"/>
      <c r="AS185" s="138"/>
      <c r="AT185" s="138"/>
      <c r="AU185" s="138"/>
      <c r="AV185" s="138"/>
    </row>
    <row r="186" spans="2:48">
      <c r="B186" s="130"/>
      <c r="C186" s="130"/>
      <c r="D186" s="130"/>
      <c r="E186" s="130"/>
      <c r="F186" s="130"/>
      <c r="G186" s="130"/>
      <c r="H186" s="130"/>
      <c r="I186" s="130"/>
      <c r="J186" s="130"/>
      <c r="K186" s="202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8"/>
      <c r="X186" s="138"/>
      <c r="Y186" s="138"/>
      <c r="Z186" s="138"/>
      <c r="AA186" s="138"/>
      <c r="AB186" s="138"/>
      <c r="AC186" s="138"/>
      <c r="AD186" s="138"/>
      <c r="AE186" s="138"/>
      <c r="AF186" s="138"/>
      <c r="AG186" s="138"/>
      <c r="AH186" s="138"/>
      <c r="AI186" s="138"/>
      <c r="AJ186" s="138"/>
      <c r="AK186" s="138"/>
      <c r="AL186" s="138"/>
      <c r="AM186" s="138"/>
      <c r="AN186" s="138"/>
      <c r="AO186" s="138"/>
      <c r="AP186" s="138"/>
      <c r="AQ186" s="138"/>
      <c r="AR186" s="138"/>
      <c r="AS186" s="138"/>
      <c r="AT186" s="138"/>
      <c r="AU186" s="138"/>
      <c r="AV186" s="138"/>
    </row>
    <row r="187" spans="2:48">
      <c r="B187" s="130"/>
      <c r="C187" s="130"/>
      <c r="D187" s="130"/>
      <c r="E187" s="130"/>
      <c r="F187" s="130"/>
      <c r="G187" s="130"/>
      <c r="H187" s="130"/>
      <c r="I187" s="130"/>
      <c r="J187" s="130"/>
      <c r="K187" s="202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8"/>
      <c r="X187" s="138"/>
      <c r="Y187" s="138"/>
      <c r="Z187" s="138"/>
      <c r="AA187" s="138"/>
      <c r="AB187" s="138"/>
      <c r="AC187" s="138"/>
      <c r="AD187" s="138"/>
      <c r="AE187" s="138"/>
      <c r="AF187" s="138"/>
      <c r="AG187" s="138"/>
      <c r="AH187" s="138"/>
      <c r="AI187" s="138"/>
      <c r="AJ187" s="138"/>
      <c r="AK187" s="138"/>
      <c r="AL187" s="138"/>
      <c r="AM187" s="138"/>
      <c r="AN187" s="138"/>
      <c r="AO187" s="138"/>
      <c r="AP187" s="138"/>
      <c r="AQ187" s="138"/>
      <c r="AR187" s="138"/>
      <c r="AS187" s="138"/>
      <c r="AT187" s="138"/>
      <c r="AU187" s="138"/>
      <c r="AV187" s="138"/>
    </row>
    <row r="188" spans="2:48">
      <c r="B188" s="130"/>
      <c r="C188" s="130"/>
      <c r="D188" s="130"/>
      <c r="E188" s="130"/>
      <c r="F188" s="130"/>
      <c r="G188" s="130"/>
      <c r="H188" s="130"/>
      <c r="I188" s="130"/>
      <c r="J188" s="130"/>
      <c r="K188" s="202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8"/>
      <c r="X188" s="138"/>
      <c r="Y188" s="138"/>
      <c r="Z188" s="138"/>
      <c r="AA188" s="138"/>
      <c r="AB188" s="138"/>
      <c r="AC188" s="138"/>
      <c r="AD188" s="138"/>
      <c r="AE188" s="138"/>
      <c r="AF188" s="138"/>
      <c r="AG188" s="138"/>
      <c r="AH188" s="138"/>
      <c r="AI188" s="138"/>
      <c r="AJ188" s="138"/>
      <c r="AK188" s="138"/>
      <c r="AL188" s="138"/>
      <c r="AM188" s="138"/>
      <c r="AN188" s="138"/>
      <c r="AO188" s="138"/>
      <c r="AP188" s="138"/>
      <c r="AQ188" s="138"/>
      <c r="AR188" s="138"/>
      <c r="AS188" s="138"/>
      <c r="AT188" s="138"/>
      <c r="AU188" s="138"/>
      <c r="AV188" s="138"/>
    </row>
    <row r="189" spans="2:48">
      <c r="B189" s="130"/>
      <c r="C189" s="130"/>
      <c r="D189" s="130"/>
      <c r="E189" s="130"/>
      <c r="F189" s="130"/>
      <c r="G189" s="130"/>
      <c r="H189" s="130"/>
      <c r="I189" s="130"/>
      <c r="J189" s="130"/>
      <c r="K189" s="202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8"/>
      <c r="X189" s="138"/>
      <c r="Y189" s="138"/>
      <c r="Z189" s="138"/>
      <c r="AA189" s="138"/>
      <c r="AB189" s="138"/>
      <c r="AC189" s="138"/>
      <c r="AD189" s="138"/>
      <c r="AE189" s="138"/>
      <c r="AF189" s="138"/>
      <c r="AG189" s="138"/>
      <c r="AH189" s="138"/>
      <c r="AI189" s="138"/>
      <c r="AJ189" s="138"/>
      <c r="AK189" s="138"/>
      <c r="AL189" s="138"/>
      <c r="AM189" s="138"/>
      <c r="AN189" s="138"/>
      <c r="AO189" s="138"/>
      <c r="AP189" s="138"/>
      <c r="AQ189" s="138"/>
      <c r="AR189" s="138"/>
      <c r="AS189" s="138"/>
      <c r="AT189" s="138"/>
      <c r="AU189" s="138"/>
      <c r="AV189" s="138"/>
    </row>
    <row r="190" spans="2:48">
      <c r="B190" s="130"/>
      <c r="C190" s="130"/>
      <c r="D190" s="130"/>
      <c r="E190" s="130"/>
      <c r="F190" s="130"/>
      <c r="G190" s="130"/>
      <c r="H190" s="130"/>
      <c r="I190" s="130"/>
      <c r="J190" s="130"/>
      <c r="K190" s="202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8"/>
      <c r="X190" s="138"/>
      <c r="Y190" s="138"/>
      <c r="Z190" s="138"/>
      <c r="AA190" s="138"/>
      <c r="AB190" s="138"/>
      <c r="AC190" s="138"/>
      <c r="AD190" s="138"/>
      <c r="AE190" s="138"/>
      <c r="AF190" s="138"/>
      <c r="AG190" s="138"/>
      <c r="AH190" s="138"/>
      <c r="AI190" s="138"/>
      <c r="AJ190" s="138"/>
      <c r="AK190" s="138"/>
      <c r="AL190" s="138"/>
      <c r="AM190" s="138"/>
      <c r="AN190" s="138"/>
      <c r="AO190" s="138"/>
      <c r="AP190" s="138"/>
      <c r="AQ190" s="138"/>
      <c r="AR190" s="138"/>
      <c r="AS190" s="138"/>
      <c r="AT190" s="138"/>
      <c r="AU190" s="138"/>
      <c r="AV190" s="138"/>
    </row>
    <row r="191" spans="2:48">
      <c r="B191" s="130"/>
      <c r="C191" s="130"/>
      <c r="D191" s="130"/>
      <c r="E191" s="130"/>
      <c r="F191" s="130"/>
      <c r="G191" s="130"/>
      <c r="H191" s="130"/>
      <c r="I191" s="130"/>
      <c r="J191" s="130"/>
      <c r="K191" s="202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8"/>
      <c r="X191" s="138"/>
      <c r="Y191" s="138"/>
      <c r="Z191" s="138"/>
      <c r="AA191" s="138"/>
      <c r="AB191" s="138"/>
      <c r="AC191" s="138"/>
      <c r="AD191" s="138"/>
      <c r="AE191" s="138"/>
      <c r="AF191" s="138"/>
      <c r="AG191" s="138"/>
      <c r="AH191" s="138"/>
      <c r="AI191" s="138"/>
      <c r="AJ191" s="138"/>
      <c r="AK191" s="138"/>
      <c r="AL191" s="138"/>
      <c r="AM191" s="138"/>
      <c r="AN191" s="138"/>
      <c r="AO191" s="138"/>
      <c r="AP191" s="138"/>
      <c r="AQ191" s="138"/>
      <c r="AR191" s="138"/>
      <c r="AS191" s="138"/>
      <c r="AT191" s="138"/>
      <c r="AU191" s="138"/>
      <c r="AV191" s="138"/>
    </row>
    <row r="192" spans="2:48">
      <c r="B192" s="130"/>
      <c r="C192" s="130"/>
      <c r="D192" s="130"/>
      <c r="E192" s="130"/>
      <c r="F192" s="130"/>
      <c r="G192" s="130"/>
      <c r="H192" s="130"/>
      <c r="I192" s="130"/>
      <c r="J192" s="130"/>
      <c r="K192" s="202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8"/>
      <c r="X192" s="138"/>
      <c r="Y192" s="138"/>
      <c r="Z192" s="138"/>
      <c r="AA192" s="138"/>
      <c r="AB192" s="138"/>
      <c r="AC192" s="138"/>
      <c r="AD192" s="138"/>
      <c r="AE192" s="138"/>
      <c r="AF192" s="138"/>
      <c r="AG192" s="138"/>
      <c r="AH192" s="138"/>
      <c r="AI192" s="138"/>
      <c r="AJ192" s="138"/>
      <c r="AK192" s="138"/>
      <c r="AL192" s="138"/>
      <c r="AM192" s="138"/>
      <c r="AN192" s="138"/>
      <c r="AO192" s="138"/>
      <c r="AP192" s="138"/>
      <c r="AQ192" s="138"/>
      <c r="AR192" s="138"/>
      <c r="AS192" s="138"/>
      <c r="AT192" s="138"/>
      <c r="AU192" s="138"/>
      <c r="AV192" s="138"/>
    </row>
    <row r="193" spans="2:48">
      <c r="B193" s="130"/>
      <c r="C193" s="130"/>
      <c r="D193" s="130"/>
      <c r="E193" s="130"/>
      <c r="F193" s="130"/>
      <c r="G193" s="130"/>
      <c r="H193" s="130"/>
      <c r="I193" s="130"/>
      <c r="J193" s="130"/>
      <c r="K193" s="202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8"/>
      <c r="X193" s="138"/>
      <c r="Y193" s="138"/>
      <c r="Z193" s="138"/>
      <c r="AA193" s="138"/>
      <c r="AB193" s="138"/>
      <c r="AC193" s="138"/>
      <c r="AD193" s="138"/>
      <c r="AE193" s="138"/>
      <c r="AF193" s="138"/>
      <c r="AG193" s="138"/>
      <c r="AH193" s="138"/>
      <c r="AI193" s="138"/>
      <c r="AJ193" s="138"/>
      <c r="AK193" s="138"/>
      <c r="AL193" s="138"/>
      <c r="AM193" s="138"/>
      <c r="AN193" s="138"/>
      <c r="AO193" s="138"/>
      <c r="AP193" s="138"/>
      <c r="AQ193" s="138"/>
      <c r="AR193" s="138"/>
      <c r="AS193" s="138"/>
      <c r="AT193" s="138"/>
      <c r="AU193" s="138"/>
      <c r="AV193" s="138"/>
    </row>
    <row r="194" spans="2:48">
      <c r="B194" s="130"/>
      <c r="C194" s="130"/>
      <c r="D194" s="130"/>
      <c r="E194" s="130"/>
      <c r="F194" s="130"/>
      <c r="G194" s="130"/>
      <c r="H194" s="130"/>
      <c r="I194" s="130"/>
      <c r="J194" s="130"/>
      <c r="K194" s="202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8"/>
      <c r="X194" s="138"/>
      <c r="Y194" s="138"/>
      <c r="Z194" s="138"/>
      <c r="AA194" s="138"/>
      <c r="AB194" s="138"/>
      <c r="AC194" s="138"/>
      <c r="AD194" s="138"/>
      <c r="AE194" s="138"/>
      <c r="AF194" s="138"/>
      <c r="AG194" s="138"/>
      <c r="AH194" s="138"/>
      <c r="AI194" s="138"/>
      <c r="AJ194" s="138"/>
      <c r="AK194" s="138"/>
      <c r="AL194" s="138"/>
      <c r="AM194" s="138"/>
      <c r="AN194" s="138"/>
      <c r="AO194" s="138"/>
      <c r="AP194" s="138"/>
      <c r="AQ194" s="138"/>
      <c r="AR194" s="138"/>
      <c r="AS194" s="138"/>
      <c r="AT194" s="138"/>
      <c r="AU194" s="138"/>
      <c r="AV194" s="138"/>
    </row>
    <row r="195" spans="2:48">
      <c r="B195" s="130"/>
      <c r="C195" s="130"/>
      <c r="D195" s="130"/>
      <c r="E195" s="130"/>
      <c r="F195" s="130"/>
      <c r="G195" s="130"/>
      <c r="H195" s="130"/>
      <c r="I195" s="130"/>
      <c r="J195" s="130"/>
      <c r="K195" s="202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8"/>
      <c r="X195" s="138"/>
      <c r="Y195" s="138"/>
      <c r="Z195" s="138"/>
      <c r="AA195" s="138"/>
      <c r="AB195" s="138"/>
      <c r="AC195" s="138"/>
      <c r="AD195" s="138"/>
      <c r="AE195" s="138"/>
      <c r="AF195" s="138"/>
      <c r="AG195" s="138"/>
      <c r="AH195" s="138"/>
      <c r="AI195" s="138"/>
      <c r="AJ195" s="138"/>
      <c r="AK195" s="138"/>
      <c r="AL195" s="138"/>
      <c r="AM195" s="138"/>
      <c r="AN195" s="138"/>
      <c r="AO195" s="138"/>
      <c r="AP195" s="138"/>
      <c r="AQ195" s="138"/>
      <c r="AR195" s="138"/>
      <c r="AS195" s="138"/>
      <c r="AT195" s="138"/>
      <c r="AU195" s="138"/>
      <c r="AV195" s="138"/>
    </row>
    <row r="196" spans="2:48">
      <c r="B196" s="130"/>
      <c r="C196" s="130"/>
      <c r="D196" s="130"/>
      <c r="E196" s="130"/>
      <c r="F196" s="130"/>
      <c r="G196" s="130"/>
      <c r="H196" s="130"/>
      <c r="I196" s="130"/>
      <c r="J196" s="130"/>
      <c r="K196" s="202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8"/>
      <c r="X196" s="138"/>
      <c r="Y196" s="138"/>
      <c r="Z196" s="138"/>
      <c r="AA196" s="138"/>
      <c r="AB196" s="138"/>
      <c r="AC196" s="138"/>
      <c r="AD196" s="138"/>
      <c r="AE196" s="138"/>
      <c r="AF196" s="138"/>
      <c r="AG196" s="138"/>
      <c r="AH196" s="138"/>
      <c r="AI196" s="138"/>
      <c r="AJ196" s="138"/>
      <c r="AK196" s="138"/>
      <c r="AL196" s="138"/>
      <c r="AM196" s="138"/>
      <c r="AN196" s="138"/>
      <c r="AO196" s="138"/>
      <c r="AP196" s="138"/>
      <c r="AQ196" s="138"/>
      <c r="AR196" s="138"/>
      <c r="AS196" s="138"/>
      <c r="AT196" s="138"/>
      <c r="AU196" s="138"/>
      <c r="AV196" s="138"/>
    </row>
    <row r="197" spans="2:48">
      <c r="B197" s="130"/>
      <c r="C197" s="130"/>
      <c r="D197" s="130"/>
      <c r="E197" s="130"/>
      <c r="F197" s="130"/>
      <c r="G197" s="130"/>
      <c r="H197" s="130"/>
      <c r="I197" s="130"/>
      <c r="J197" s="130"/>
      <c r="K197" s="202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8"/>
      <c r="X197" s="138"/>
      <c r="Y197" s="138"/>
      <c r="Z197" s="138"/>
      <c r="AA197" s="138"/>
      <c r="AB197" s="138"/>
      <c r="AC197" s="138"/>
      <c r="AD197" s="138"/>
      <c r="AE197" s="138"/>
      <c r="AF197" s="138"/>
      <c r="AG197" s="138"/>
      <c r="AH197" s="138"/>
      <c r="AI197" s="138"/>
      <c r="AJ197" s="138"/>
      <c r="AK197" s="138"/>
      <c r="AL197" s="138"/>
      <c r="AM197" s="138"/>
      <c r="AN197" s="138"/>
      <c r="AO197" s="138"/>
      <c r="AP197" s="138"/>
      <c r="AQ197" s="138"/>
      <c r="AR197" s="138"/>
      <c r="AS197" s="138"/>
      <c r="AT197" s="138"/>
      <c r="AU197" s="138"/>
      <c r="AV197" s="138"/>
    </row>
    <row r="198" spans="2:48">
      <c r="B198" s="130"/>
      <c r="C198" s="130"/>
      <c r="D198" s="130"/>
      <c r="E198" s="130"/>
      <c r="F198" s="130"/>
      <c r="G198" s="130"/>
      <c r="H198" s="130"/>
      <c r="I198" s="130"/>
      <c r="J198" s="130"/>
      <c r="K198" s="202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8"/>
      <c r="X198" s="138"/>
      <c r="Y198" s="138"/>
      <c r="Z198" s="138"/>
      <c r="AA198" s="138"/>
      <c r="AB198" s="138"/>
      <c r="AC198" s="138"/>
      <c r="AD198" s="138"/>
      <c r="AE198" s="138"/>
      <c r="AF198" s="138"/>
      <c r="AG198" s="138"/>
      <c r="AH198" s="138"/>
      <c r="AI198" s="138"/>
      <c r="AJ198" s="138"/>
      <c r="AK198" s="138"/>
      <c r="AL198" s="138"/>
      <c r="AM198" s="138"/>
      <c r="AN198" s="138"/>
      <c r="AO198" s="138"/>
      <c r="AP198" s="138"/>
      <c r="AQ198" s="138"/>
      <c r="AR198" s="138"/>
      <c r="AS198" s="138"/>
      <c r="AT198" s="138"/>
      <c r="AU198" s="138"/>
      <c r="AV198" s="138"/>
    </row>
    <row r="199" spans="2:48">
      <c r="B199" s="130"/>
      <c r="C199" s="130"/>
      <c r="D199" s="130"/>
      <c r="E199" s="130"/>
      <c r="F199" s="130"/>
      <c r="G199" s="130"/>
      <c r="H199" s="130"/>
      <c r="I199" s="130"/>
      <c r="J199" s="130"/>
      <c r="K199" s="202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8"/>
      <c r="X199" s="138"/>
      <c r="Y199" s="138"/>
      <c r="Z199" s="138"/>
      <c r="AA199" s="138"/>
      <c r="AB199" s="138"/>
      <c r="AC199" s="138"/>
      <c r="AD199" s="138"/>
      <c r="AE199" s="138"/>
      <c r="AF199" s="138"/>
      <c r="AG199" s="138"/>
      <c r="AH199" s="138"/>
      <c r="AI199" s="138"/>
      <c r="AJ199" s="138"/>
      <c r="AK199" s="138"/>
      <c r="AL199" s="138"/>
      <c r="AM199" s="138"/>
      <c r="AN199" s="138"/>
      <c r="AO199" s="138"/>
      <c r="AP199" s="138"/>
      <c r="AQ199" s="138"/>
      <c r="AR199" s="138"/>
      <c r="AS199" s="138"/>
      <c r="AT199" s="138"/>
      <c r="AU199" s="138"/>
      <c r="AV199" s="138"/>
    </row>
    <row r="200" spans="2:48">
      <c r="B200" s="130"/>
      <c r="C200" s="130"/>
      <c r="D200" s="130"/>
      <c r="E200" s="130"/>
      <c r="F200" s="130"/>
      <c r="G200" s="130"/>
      <c r="H200" s="130"/>
      <c r="I200" s="130"/>
      <c r="J200" s="130"/>
      <c r="K200" s="202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8"/>
      <c r="X200" s="138"/>
      <c r="Y200" s="138"/>
      <c r="Z200" s="138"/>
      <c r="AA200" s="138"/>
      <c r="AB200" s="138"/>
      <c r="AC200" s="138"/>
      <c r="AD200" s="138"/>
      <c r="AE200" s="138"/>
      <c r="AF200" s="138"/>
      <c r="AG200" s="138"/>
      <c r="AH200" s="138"/>
      <c r="AI200" s="138"/>
      <c r="AJ200" s="138"/>
      <c r="AK200" s="138"/>
      <c r="AL200" s="138"/>
      <c r="AM200" s="138"/>
      <c r="AN200" s="138"/>
      <c r="AO200" s="138"/>
      <c r="AP200" s="138"/>
      <c r="AQ200" s="138"/>
      <c r="AR200" s="138"/>
      <c r="AS200" s="138"/>
      <c r="AT200" s="138"/>
      <c r="AU200" s="138"/>
      <c r="AV200" s="138"/>
    </row>
    <row r="201" spans="2:48">
      <c r="B201" s="130"/>
      <c r="C201" s="130"/>
      <c r="D201" s="130"/>
      <c r="E201" s="130"/>
      <c r="F201" s="130"/>
      <c r="G201" s="130"/>
      <c r="H201" s="130"/>
      <c r="I201" s="130"/>
      <c r="J201" s="130"/>
      <c r="K201" s="202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8"/>
      <c r="X201" s="138"/>
      <c r="Y201" s="138"/>
      <c r="Z201" s="138"/>
      <c r="AA201" s="138"/>
      <c r="AB201" s="138"/>
      <c r="AC201" s="138"/>
      <c r="AD201" s="138"/>
      <c r="AE201" s="138"/>
      <c r="AF201" s="138"/>
      <c r="AG201" s="138"/>
      <c r="AH201" s="138"/>
      <c r="AI201" s="138"/>
      <c r="AJ201" s="138"/>
      <c r="AK201" s="138"/>
      <c r="AL201" s="138"/>
      <c r="AM201" s="138"/>
      <c r="AN201" s="138"/>
      <c r="AO201" s="138"/>
      <c r="AP201" s="138"/>
      <c r="AQ201" s="138"/>
      <c r="AR201" s="138"/>
      <c r="AS201" s="138"/>
      <c r="AT201" s="138"/>
      <c r="AU201" s="138"/>
      <c r="AV201" s="138"/>
    </row>
    <row r="202" spans="2:48">
      <c r="B202" s="130"/>
      <c r="C202" s="130"/>
      <c r="D202" s="130"/>
      <c r="E202" s="130"/>
      <c r="F202" s="130"/>
      <c r="G202" s="130"/>
      <c r="H202" s="130"/>
      <c r="I202" s="130"/>
      <c r="J202" s="130"/>
      <c r="K202" s="202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8"/>
      <c r="X202" s="138"/>
      <c r="Y202" s="138"/>
      <c r="Z202" s="138"/>
      <c r="AA202" s="138"/>
      <c r="AB202" s="138"/>
      <c r="AC202" s="138"/>
      <c r="AD202" s="138"/>
      <c r="AE202" s="138"/>
      <c r="AF202" s="138"/>
      <c r="AG202" s="138"/>
      <c r="AH202" s="138"/>
      <c r="AI202" s="138"/>
      <c r="AJ202" s="138"/>
      <c r="AK202" s="138"/>
      <c r="AL202" s="138"/>
      <c r="AM202" s="138"/>
      <c r="AN202" s="138"/>
      <c r="AO202" s="138"/>
      <c r="AP202" s="138"/>
      <c r="AQ202" s="138"/>
      <c r="AR202" s="138"/>
      <c r="AS202" s="138"/>
      <c r="AT202" s="138"/>
      <c r="AU202" s="138"/>
      <c r="AV202" s="138"/>
    </row>
    <row r="203" spans="2:48">
      <c r="B203" s="130"/>
      <c r="C203" s="130"/>
      <c r="D203" s="130"/>
      <c r="E203" s="130"/>
      <c r="F203" s="130"/>
      <c r="G203" s="130"/>
      <c r="H203" s="130"/>
      <c r="I203" s="130"/>
      <c r="J203" s="130"/>
      <c r="K203" s="202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8"/>
      <c r="X203" s="138"/>
      <c r="Y203" s="138"/>
      <c r="Z203" s="138"/>
      <c r="AA203" s="138"/>
      <c r="AB203" s="138"/>
      <c r="AC203" s="138"/>
      <c r="AD203" s="138"/>
      <c r="AE203" s="138"/>
      <c r="AF203" s="138"/>
      <c r="AG203" s="138"/>
      <c r="AH203" s="138"/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138"/>
      <c r="AS203" s="138"/>
      <c r="AT203" s="138"/>
      <c r="AU203" s="138"/>
      <c r="AV203" s="138"/>
    </row>
    <row r="204" spans="2:48">
      <c r="B204" s="130"/>
      <c r="C204" s="130"/>
      <c r="D204" s="130"/>
      <c r="E204" s="130"/>
      <c r="F204" s="130"/>
      <c r="G204" s="130"/>
      <c r="H204" s="130"/>
      <c r="I204" s="130"/>
      <c r="J204" s="130"/>
      <c r="K204" s="202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8"/>
      <c r="X204" s="138"/>
      <c r="Y204" s="138"/>
      <c r="Z204" s="138"/>
      <c r="AA204" s="138"/>
      <c r="AB204" s="138"/>
      <c r="AC204" s="138"/>
      <c r="AD204" s="138"/>
      <c r="AE204" s="138"/>
      <c r="AF204" s="138"/>
      <c r="AG204" s="138"/>
      <c r="AH204" s="138"/>
      <c r="AI204" s="138"/>
      <c r="AJ204" s="138"/>
      <c r="AK204" s="138"/>
      <c r="AL204" s="138"/>
      <c r="AM204" s="138"/>
      <c r="AN204" s="138"/>
      <c r="AO204" s="138"/>
      <c r="AP204" s="138"/>
      <c r="AQ204" s="138"/>
      <c r="AR204" s="138"/>
      <c r="AS204" s="138"/>
      <c r="AT204" s="138"/>
      <c r="AU204" s="138"/>
      <c r="AV204" s="138"/>
    </row>
    <row r="205" spans="2:48">
      <c r="B205" s="130"/>
      <c r="C205" s="130"/>
      <c r="D205" s="130"/>
      <c r="E205" s="130"/>
      <c r="F205" s="130"/>
      <c r="G205" s="130"/>
      <c r="H205" s="130"/>
      <c r="I205" s="130"/>
      <c r="J205" s="130"/>
      <c r="K205" s="202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8"/>
      <c r="X205" s="138"/>
      <c r="Y205" s="138"/>
      <c r="Z205" s="138"/>
      <c r="AA205" s="138"/>
      <c r="AB205" s="138"/>
      <c r="AC205" s="138"/>
      <c r="AD205" s="138"/>
      <c r="AE205" s="138"/>
      <c r="AF205" s="138"/>
      <c r="AG205" s="138"/>
      <c r="AH205" s="138"/>
      <c r="AI205" s="138"/>
      <c r="AJ205" s="138"/>
      <c r="AK205" s="138"/>
      <c r="AL205" s="138"/>
      <c r="AM205" s="138"/>
      <c r="AN205" s="138"/>
      <c r="AO205" s="138"/>
      <c r="AP205" s="138"/>
      <c r="AQ205" s="138"/>
      <c r="AR205" s="138"/>
      <c r="AS205" s="138"/>
      <c r="AT205" s="138"/>
      <c r="AU205" s="138"/>
      <c r="AV205" s="138"/>
    </row>
    <row r="206" spans="2:48">
      <c r="B206" s="130"/>
      <c r="C206" s="130"/>
      <c r="D206" s="130"/>
      <c r="E206" s="130"/>
      <c r="F206" s="130"/>
      <c r="G206" s="130"/>
      <c r="H206" s="130"/>
      <c r="I206" s="130"/>
      <c r="J206" s="130"/>
      <c r="K206" s="202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8"/>
      <c r="X206" s="138"/>
      <c r="Y206" s="138"/>
      <c r="Z206" s="138"/>
      <c r="AA206" s="138"/>
      <c r="AB206" s="138"/>
      <c r="AC206" s="138"/>
      <c r="AD206" s="138"/>
      <c r="AE206" s="138"/>
      <c r="AF206" s="138"/>
      <c r="AG206" s="138"/>
      <c r="AH206" s="138"/>
      <c r="AI206" s="138"/>
      <c r="AJ206" s="138"/>
      <c r="AK206" s="138"/>
      <c r="AL206" s="138"/>
      <c r="AM206" s="138"/>
      <c r="AN206" s="138"/>
      <c r="AO206" s="138"/>
      <c r="AP206" s="138"/>
      <c r="AQ206" s="138"/>
      <c r="AR206" s="138"/>
      <c r="AS206" s="138"/>
      <c r="AT206" s="138"/>
      <c r="AU206" s="138"/>
      <c r="AV206" s="138"/>
    </row>
    <row r="207" spans="2:48">
      <c r="B207" s="130"/>
      <c r="C207" s="130"/>
      <c r="D207" s="130"/>
      <c r="E207" s="130"/>
      <c r="F207" s="130"/>
      <c r="G207" s="130"/>
      <c r="H207" s="130"/>
      <c r="I207" s="130"/>
      <c r="J207" s="130"/>
      <c r="K207" s="202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8"/>
      <c r="X207" s="138"/>
      <c r="Y207" s="138"/>
      <c r="Z207" s="138"/>
      <c r="AA207" s="138"/>
      <c r="AB207" s="138"/>
      <c r="AC207" s="138"/>
      <c r="AD207" s="138"/>
      <c r="AE207" s="138"/>
      <c r="AF207" s="138"/>
      <c r="AG207" s="138"/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138"/>
      <c r="AS207" s="138"/>
      <c r="AT207" s="138"/>
      <c r="AU207" s="138"/>
      <c r="AV207" s="138"/>
    </row>
    <row r="208" spans="2:48">
      <c r="B208" s="130"/>
      <c r="C208" s="130"/>
      <c r="D208" s="130"/>
      <c r="E208" s="130"/>
      <c r="F208" s="130"/>
      <c r="G208" s="130"/>
      <c r="H208" s="130"/>
      <c r="I208" s="130"/>
      <c r="J208" s="130"/>
      <c r="K208" s="202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8"/>
      <c r="X208" s="138"/>
      <c r="Y208" s="138"/>
      <c r="Z208" s="138"/>
      <c r="AA208" s="138"/>
      <c r="AB208" s="138"/>
      <c r="AC208" s="138"/>
      <c r="AD208" s="138"/>
      <c r="AE208" s="138"/>
      <c r="AF208" s="138"/>
      <c r="AG208" s="138"/>
      <c r="AH208" s="138"/>
      <c r="AI208" s="138"/>
      <c r="AJ208" s="138"/>
      <c r="AK208" s="138"/>
      <c r="AL208" s="138"/>
      <c r="AM208" s="138"/>
      <c r="AN208" s="138"/>
      <c r="AO208" s="138"/>
      <c r="AP208" s="138"/>
      <c r="AQ208" s="138"/>
      <c r="AR208" s="138"/>
      <c r="AS208" s="138"/>
      <c r="AT208" s="138"/>
      <c r="AU208" s="138"/>
      <c r="AV208" s="138"/>
    </row>
    <row r="209" spans="2:48">
      <c r="B209" s="130"/>
      <c r="C209" s="130"/>
      <c r="D209" s="130"/>
      <c r="E209" s="130"/>
      <c r="F209" s="130"/>
      <c r="G209" s="130"/>
      <c r="H209" s="130"/>
      <c r="I209" s="130"/>
      <c r="J209" s="130"/>
      <c r="K209" s="202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8"/>
      <c r="X209" s="138"/>
      <c r="Y209" s="138"/>
      <c r="Z209" s="138"/>
      <c r="AA209" s="138"/>
      <c r="AB209" s="138"/>
      <c r="AC209" s="138"/>
      <c r="AD209" s="138"/>
      <c r="AE209" s="138"/>
      <c r="AF209" s="138"/>
      <c r="AG209" s="138"/>
      <c r="AH209" s="138"/>
      <c r="AI209" s="138"/>
      <c r="AJ209" s="138"/>
      <c r="AK209" s="138"/>
      <c r="AL209" s="138"/>
      <c r="AM209" s="138"/>
      <c r="AN209" s="138"/>
      <c r="AO209" s="138"/>
      <c r="AP209" s="138"/>
      <c r="AQ209" s="138"/>
      <c r="AR209" s="138"/>
      <c r="AS209" s="138"/>
      <c r="AT209" s="138"/>
      <c r="AU209" s="138"/>
      <c r="AV209" s="138"/>
    </row>
    <row r="210" spans="2:48">
      <c r="B210" s="130"/>
      <c r="C210" s="130"/>
      <c r="D210" s="130"/>
      <c r="E210" s="130"/>
      <c r="F210" s="130"/>
      <c r="G210" s="130"/>
      <c r="H210" s="130"/>
      <c r="I210" s="130"/>
      <c r="J210" s="130"/>
      <c r="K210" s="202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8"/>
      <c r="X210" s="138"/>
      <c r="Y210" s="138"/>
      <c r="Z210" s="138"/>
      <c r="AA210" s="138"/>
      <c r="AB210" s="138"/>
      <c r="AC210" s="138"/>
      <c r="AD210" s="138"/>
      <c r="AE210" s="138"/>
      <c r="AF210" s="138"/>
      <c r="AG210" s="138"/>
      <c r="AH210" s="138"/>
      <c r="AI210" s="138"/>
      <c r="AJ210" s="138"/>
      <c r="AK210" s="138"/>
      <c r="AL210" s="138"/>
      <c r="AM210" s="138"/>
      <c r="AN210" s="138"/>
      <c r="AO210" s="138"/>
      <c r="AP210" s="138"/>
      <c r="AQ210" s="138"/>
      <c r="AR210" s="138"/>
      <c r="AS210" s="138"/>
      <c r="AT210" s="138"/>
      <c r="AU210" s="138"/>
      <c r="AV210" s="138"/>
    </row>
    <row r="211" spans="2:48">
      <c r="B211" s="130"/>
      <c r="C211" s="130"/>
      <c r="D211" s="130"/>
      <c r="E211" s="130"/>
      <c r="F211" s="130"/>
      <c r="G211" s="130"/>
      <c r="H211" s="130"/>
      <c r="I211" s="130"/>
      <c r="J211" s="130"/>
      <c r="K211" s="202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8"/>
      <c r="X211" s="138"/>
      <c r="Y211" s="138"/>
      <c r="Z211" s="138"/>
      <c r="AA211" s="138"/>
      <c r="AB211" s="138"/>
      <c r="AC211" s="138"/>
      <c r="AD211" s="138"/>
      <c r="AE211" s="138"/>
      <c r="AF211" s="138"/>
      <c r="AG211" s="138"/>
      <c r="AH211" s="138"/>
      <c r="AI211" s="138"/>
      <c r="AJ211" s="138"/>
      <c r="AK211" s="138"/>
      <c r="AL211" s="138"/>
      <c r="AM211" s="138"/>
      <c r="AN211" s="138"/>
      <c r="AO211" s="138"/>
      <c r="AP211" s="138"/>
      <c r="AQ211" s="138"/>
      <c r="AR211" s="138"/>
      <c r="AS211" s="138"/>
      <c r="AT211" s="138"/>
      <c r="AU211" s="138"/>
      <c r="AV211" s="138"/>
    </row>
    <row r="212" spans="2:48">
      <c r="B212" s="130"/>
      <c r="C212" s="130"/>
      <c r="D212" s="130"/>
      <c r="E212" s="130"/>
      <c r="F212" s="130"/>
      <c r="G212" s="130"/>
      <c r="H212" s="130"/>
      <c r="I212" s="130"/>
      <c r="J212" s="130"/>
      <c r="K212" s="202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8"/>
      <c r="X212" s="138"/>
      <c r="Y212" s="138"/>
      <c r="Z212" s="138"/>
      <c r="AA212" s="138"/>
      <c r="AB212" s="138"/>
      <c r="AC212" s="138"/>
      <c r="AD212" s="138"/>
      <c r="AE212" s="138"/>
      <c r="AF212" s="138"/>
      <c r="AG212" s="138"/>
      <c r="AH212" s="138"/>
      <c r="AI212" s="138"/>
      <c r="AJ212" s="138"/>
      <c r="AK212" s="138"/>
      <c r="AL212" s="138"/>
      <c r="AM212" s="138"/>
      <c r="AN212" s="138"/>
      <c r="AO212" s="138"/>
      <c r="AP212" s="138"/>
      <c r="AQ212" s="138"/>
      <c r="AR212" s="138"/>
      <c r="AS212" s="138"/>
      <c r="AT212" s="138"/>
      <c r="AU212" s="138"/>
      <c r="AV212" s="138"/>
    </row>
    <row r="213" spans="2:48">
      <c r="B213" s="130"/>
      <c r="C213" s="130"/>
      <c r="D213" s="130"/>
      <c r="E213" s="130"/>
      <c r="F213" s="130"/>
      <c r="G213" s="130"/>
      <c r="H213" s="130"/>
      <c r="I213" s="130"/>
      <c r="J213" s="130"/>
      <c r="K213" s="202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8"/>
      <c r="X213" s="138"/>
      <c r="Y213" s="138"/>
      <c r="Z213" s="138"/>
      <c r="AA213" s="138"/>
      <c r="AB213" s="138"/>
      <c r="AC213" s="138"/>
      <c r="AD213" s="138"/>
      <c r="AE213" s="138"/>
      <c r="AF213" s="138"/>
      <c r="AG213" s="138"/>
      <c r="AH213" s="138"/>
      <c r="AI213" s="138"/>
      <c r="AJ213" s="138"/>
      <c r="AK213" s="138"/>
      <c r="AL213" s="138"/>
      <c r="AM213" s="138"/>
      <c r="AN213" s="138"/>
      <c r="AO213" s="138"/>
      <c r="AP213" s="138"/>
      <c r="AQ213" s="138"/>
      <c r="AR213" s="138"/>
      <c r="AS213" s="138"/>
      <c r="AT213" s="138"/>
      <c r="AU213" s="138"/>
      <c r="AV213" s="138"/>
    </row>
    <row r="214" spans="2:48">
      <c r="B214" s="130"/>
      <c r="C214" s="130"/>
      <c r="D214" s="130"/>
      <c r="E214" s="130"/>
      <c r="F214" s="130"/>
      <c r="G214" s="130"/>
      <c r="H214" s="130"/>
      <c r="I214" s="130"/>
      <c r="J214" s="130"/>
      <c r="K214" s="202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8"/>
      <c r="X214" s="138"/>
      <c r="Y214" s="138"/>
      <c r="Z214" s="138"/>
      <c r="AA214" s="138"/>
      <c r="AB214" s="138"/>
      <c r="AC214" s="138"/>
      <c r="AD214" s="138"/>
      <c r="AE214" s="138"/>
      <c r="AF214" s="138"/>
      <c r="AG214" s="138"/>
      <c r="AH214" s="138"/>
      <c r="AI214" s="138"/>
      <c r="AJ214" s="138"/>
      <c r="AK214" s="138"/>
      <c r="AL214" s="138"/>
      <c r="AM214" s="138"/>
      <c r="AN214" s="138"/>
      <c r="AO214" s="138"/>
      <c r="AP214" s="138"/>
      <c r="AQ214" s="138"/>
      <c r="AR214" s="138"/>
      <c r="AS214" s="138"/>
      <c r="AT214" s="138"/>
      <c r="AU214" s="138"/>
      <c r="AV214" s="138"/>
    </row>
    <row r="215" spans="2:48">
      <c r="B215" s="130"/>
      <c r="C215" s="130"/>
      <c r="D215" s="130"/>
      <c r="E215" s="130"/>
      <c r="F215" s="130"/>
      <c r="G215" s="130"/>
      <c r="H215" s="130"/>
      <c r="I215" s="130"/>
      <c r="J215" s="130"/>
      <c r="K215" s="202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8"/>
      <c r="X215" s="138"/>
      <c r="Y215" s="138"/>
      <c r="Z215" s="138"/>
      <c r="AA215" s="138"/>
      <c r="AB215" s="138"/>
      <c r="AC215" s="138"/>
      <c r="AD215" s="138"/>
      <c r="AE215" s="138"/>
      <c r="AF215" s="138"/>
      <c r="AG215" s="138"/>
      <c r="AH215" s="138"/>
      <c r="AI215" s="138"/>
      <c r="AJ215" s="138"/>
      <c r="AK215" s="138"/>
      <c r="AL215" s="138"/>
      <c r="AM215" s="138"/>
      <c r="AN215" s="138"/>
      <c r="AO215" s="138"/>
      <c r="AP215" s="138"/>
      <c r="AQ215" s="138"/>
      <c r="AR215" s="138"/>
      <c r="AS215" s="138"/>
      <c r="AT215" s="138"/>
      <c r="AU215" s="138"/>
      <c r="AV215" s="138"/>
    </row>
    <row r="216" spans="2:48">
      <c r="B216" s="130"/>
      <c r="C216" s="130"/>
      <c r="D216" s="130"/>
      <c r="E216" s="130"/>
      <c r="F216" s="130"/>
      <c r="G216" s="130"/>
      <c r="H216" s="130"/>
      <c r="I216" s="130"/>
      <c r="J216" s="130"/>
      <c r="K216" s="202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8"/>
      <c r="X216" s="138"/>
      <c r="Y216" s="138"/>
      <c r="Z216" s="138"/>
      <c r="AA216" s="138"/>
      <c r="AB216" s="138"/>
      <c r="AC216" s="138"/>
      <c r="AD216" s="138"/>
      <c r="AE216" s="138"/>
      <c r="AF216" s="138"/>
      <c r="AG216" s="138"/>
      <c r="AH216" s="138"/>
      <c r="AI216" s="138"/>
      <c r="AJ216" s="138"/>
      <c r="AK216" s="138"/>
      <c r="AL216" s="138"/>
      <c r="AM216" s="138"/>
      <c r="AN216" s="138"/>
      <c r="AO216" s="138"/>
      <c r="AP216" s="138"/>
      <c r="AQ216" s="138"/>
      <c r="AR216" s="138"/>
      <c r="AS216" s="138"/>
      <c r="AT216" s="138"/>
      <c r="AU216" s="138"/>
      <c r="AV216" s="138"/>
    </row>
    <row r="217" spans="2:48">
      <c r="B217" s="130"/>
      <c r="C217" s="130"/>
      <c r="D217" s="130"/>
      <c r="E217" s="130"/>
      <c r="F217" s="130"/>
      <c r="G217" s="130"/>
      <c r="H217" s="130"/>
      <c r="I217" s="130"/>
      <c r="J217" s="130"/>
      <c r="K217" s="202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8"/>
      <c r="X217" s="138"/>
      <c r="Y217" s="138"/>
      <c r="Z217" s="138"/>
      <c r="AA217" s="138"/>
      <c r="AB217" s="138"/>
      <c r="AC217" s="138"/>
      <c r="AD217" s="138"/>
      <c r="AE217" s="138"/>
      <c r="AF217" s="138"/>
      <c r="AG217" s="138"/>
      <c r="AH217" s="138"/>
      <c r="AI217" s="138"/>
      <c r="AJ217" s="138"/>
      <c r="AK217" s="138"/>
      <c r="AL217" s="138"/>
      <c r="AM217" s="138"/>
      <c r="AN217" s="138"/>
      <c r="AO217" s="138"/>
      <c r="AP217" s="138"/>
      <c r="AQ217" s="138"/>
      <c r="AR217" s="138"/>
      <c r="AS217" s="138"/>
      <c r="AT217" s="138"/>
      <c r="AU217" s="138"/>
      <c r="AV217" s="138"/>
    </row>
    <row r="218" spans="2:48">
      <c r="B218" s="130"/>
      <c r="C218" s="130"/>
      <c r="D218" s="130"/>
      <c r="E218" s="130"/>
      <c r="F218" s="130"/>
      <c r="G218" s="130"/>
      <c r="H218" s="130"/>
      <c r="I218" s="130"/>
      <c r="J218" s="130"/>
      <c r="K218" s="202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8"/>
      <c r="X218" s="138"/>
      <c r="Y218" s="138"/>
      <c r="Z218" s="138"/>
      <c r="AA218" s="138"/>
      <c r="AB218" s="138"/>
      <c r="AC218" s="138"/>
      <c r="AD218" s="138"/>
      <c r="AE218" s="138"/>
      <c r="AF218" s="138"/>
      <c r="AG218" s="138"/>
      <c r="AH218" s="138"/>
      <c r="AI218" s="138"/>
      <c r="AJ218" s="138"/>
      <c r="AK218" s="138"/>
      <c r="AL218" s="138"/>
      <c r="AM218" s="138"/>
      <c r="AN218" s="138"/>
      <c r="AO218" s="138"/>
      <c r="AP218" s="138"/>
      <c r="AQ218" s="138"/>
      <c r="AR218" s="138"/>
      <c r="AS218" s="138"/>
      <c r="AT218" s="138"/>
      <c r="AU218" s="138"/>
      <c r="AV218" s="138"/>
    </row>
    <row r="219" spans="2:48">
      <c r="B219" s="130"/>
      <c r="C219" s="130"/>
      <c r="D219" s="130"/>
      <c r="E219" s="130"/>
      <c r="F219" s="130"/>
      <c r="G219" s="130"/>
      <c r="H219" s="130"/>
      <c r="I219" s="130"/>
      <c r="J219" s="130"/>
      <c r="K219" s="202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8"/>
      <c r="X219" s="138"/>
      <c r="Y219" s="138"/>
      <c r="Z219" s="138"/>
      <c r="AA219" s="138"/>
      <c r="AB219" s="138"/>
      <c r="AC219" s="138"/>
      <c r="AD219" s="138"/>
      <c r="AE219" s="138"/>
      <c r="AF219" s="138"/>
      <c r="AG219" s="138"/>
      <c r="AH219" s="138"/>
      <c r="AI219" s="138"/>
      <c r="AJ219" s="138"/>
      <c r="AK219" s="138"/>
      <c r="AL219" s="138"/>
      <c r="AM219" s="138"/>
      <c r="AN219" s="138"/>
      <c r="AO219" s="138"/>
      <c r="AP219" s="138"/>
      <c r="AQ219" s="138"/>
      <c r="AR219" s="138"/>
      <c r="AS219" s="138"/>
      <c r="AT219" s="138"/>
      <c r="AU219" s="138"/>
      <c r="AV219" s="138"/>
    </row>
    <row r="220" spans="2:48">
      <c r="B220" s="130"/>
      <c r="C220" s="130"/>
      <c r="D220" s="130"/>
      <c r="E220" s="130"/>
      <c r="F220" s="130"/>
      <c r="G220" s="130"/>
      <c r="H220" s="130"/>
      <c r="I220" s="130"/>
      <c r="J220" s="130"/>
      <c r="K220" s="202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8"/>
      <c r="X220" s="138"/>
      <c r="Y220" s="138"/>
      <c r="Z220" s="138"/>
      <c r="AA220" s="138"/>
      <c r="AB220" s="138"/>
      <c r="AC220" s="138"/>
      <c r="AD220" s="138"/>
      <c r="AE220" s="138"/>
      <c r="AF220" s="138"/>
      <c r="AG220" s="138"/>
      <c r="AH220" s="138"/>
      <c r="AI220" s="138"/>
      <c r="AJ220" s="138"/>
      <c r="AK220" s="138"/>
      <c r="AL220" s="138"/>
      <c r="AM220" s="138"/>
      <c r="AN220" s="138"/>
      <c r="AO220" s="138"/>
      <c r="AP220" s="138"/>
      <c r="AQ220" s="138"/>
      <c r="AR220" s="138"/>
      <c r="AS220" s="138"/>
      <c r="AT220" s="138"/>
      <c r="AU220" s="138"/>
      <c r="AV220" s="138"/>
    </row>
    <row r="221" spans="2:48">
      <c r="B221" s="130"/>
      <c r="C221" s="130"/>
      <c r="D221" s="130"/>
      <c r="E221" s="130"/>
      <c r="F221" s="130"/>
      <c r="G221" s="130"/>
      <c r="H221" s="130"/>
      <c r="I221" s="130"/>
      <c r="J221" s="130"/>
      <c r="K221" s="202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8"/>
      <c r="X221" s="138"/>
      <c r="Y221" s="138"/>
      <c r="Z221" s="138"/>
      <c r="AA221" s="138"/>
      <c r="AB221" s="138"/>
      <c r="AC221" s="138"/>
      <c r="AD221" s="138"/>
      <c r="AE221" s="138"/>
      <c r="AF221" s="138"/>
      <c r="AG221" s="138"/>
      <c r="AH221" s="138"/>
      <c r="AI221" s="138"/>
      <c r="AJ221" s="138"/>
      <c r="AK221" s="138"/>
      <c r="AL221" s="138"/>
      <c r="AM221" s="138"/>
      <c r="AN221" s="138"/>
      <c r="AO221" s="138"/>
      <c r="AP221" s="138"/>
      <c r="AQ221" s="138"/>
      <c r="AR221" s="138"/>
      <c r="AS221" s="138"/>
      <c r="AT221" s="138"/>
      <c r="AU221" s="138"/>
      <c r="AV221" s="138"/>
    </row>
    <row r="222" spans="2:48">
      <c r="B222" s="130"/>
      <c r="C222" s="130"/>
      <c r="D222" s="130"/>
      <c r="E222" s="130"/>
      <c r="F222" s="130"/>
      <c r="G222" s="130"/>
      <c r="H222" s="130"/>
      <c r="I222" s="130"/>
      <c r="J222" s="130"/>
      <c r="K222" s="202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8"/>
      <c r="X222" s="138"/>
      <c r="Y222" s="138"/>
      <c r="Z222" s="138"/>
      <c r="AA222" s="138"/>
      <c r="AB222" s="138"/>
      <c r="AC222" s="138"/>
      <c r="AD222" s="138"/>
      <c r="AE222" s="138"/>
      <c r="AF222" s="138"/>
      <c r="AG222" s="138"/>
      <c r="AH222" s="138"/>
      <c r="AI222" s="138"/>
      <c r="AJ222" s="138"/>
      <c r="AK222" s="138"/>
      <c r="AL222" s="138"/>
      <c r="AM222" s="138"/>
      <c r="AN222" s="138"/>
      <c r="AO222" s="138"/>
      <c r="AP222" s="138"/>
      <c r="AQ222" s="138"/>
      <c r="AR222" s="138"/>
      <c r="AS222" s="138"/>
      <c r="AT222" s="138"/>
      <c r="AU222" s="138"/>
      <c r="AV222" s="138"/>
    </row>
    <row r="223" spans="2:48">
      <c r="B223" s="130"/>
      <c r="C223" s="130"/>
      <c r="D223" s="130"/>
      <c r="E223" s="130"/>
      <c r="F223" s="130"/>
      <c r="G223" s="130"/>
      <c r="H223" s="130"/>
      <c r="I223" s="130"/>
      <c r="J223" s="130"/>
      <c r="K223" s="202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8"/>
      <c r="X223" s="138"/>
      <c r="Y223" s="138"/>
      <c r="Z223" s="138"/>
      <c r="AA223" s="138"/>
      <c r="AB223" s="138"/>
      <c r="AC223" s="138"/>
      <c r="AD223" s="138"/>
      <c r="AE223" s="138"/>
      <c r="AF223" s="138"/>
      <c r="AG223" s="138"/>
      <c r="AH223" s="138"/>
      <c r="AI223" s="138"/>
      <c r="AJ223" s="138"/>
      <c r="AK223" s="138"/>
      <c r="AL223" s="138"/>
      <c r="AM223" s="138"/>
      <c r="AN223" s="138"/>
      <c r="AO223" s="138"/>
      <c r="AP223" s="138"/>
      <c r="AQ223" s="138"/>
      <c r="AR223" s="138"/>
      <c r="AS223" s="138"/>
      <c r="AT223" s="138"/>
      <c r="AU223" s="138"/>
      <c r="AV223" s="138"/>
    </row>
    <row r="224" spans="2:48">
      <c r="B224" s="130"/>
      <c r="C224" s="130"/>
      <c r="D224" s="130"/>
      <c r="E224" s="130"/>
      <c r="F224" s="130"/>
      <c r="G224" s="130"/>
      <c r="H224" s="130"/>
      <c r="I224" s="130"/>
      <c r="J224" s="130"/>
      <c r="K224" s="202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8"/>
      <c r="X224" s="138"/>
      <c r="Y224" s="138"/>
      <c r="Z224" s="138"/>
      <c r="AA224" s="138"/>
      <c r="AB224" s="138"/>
      <c r="AC224" s="138"/>
      <c r="AD224" s="138"/>
      <c r="AE224" s="138"/>
      <c r="AF224" s="138"/>
      <c r="AG224" s="138"/>
      <c r="AH224" s="138"/>
      <c r="AI224" s="138"/>
      <c r="AJ224" s="138"/>
      <c r="AK224" s="138"/>
      <c r="AL224" s="138"/>
      <c r="AM224" s="138"/>
      <c r="AN224" s="138"/>
      <c r="AO224" s="138"/>
      <c r="AP224" s="138"/>
      <c r="AQ224" s="138"/>
      <c r="AR224" s="138"/>
      <c r="AS224" s="138"/>
      <c r="AT224" s="138"/>
      <c r="AU224" s="138"/>
      <c r="AV224" s="138"/>
    </row>
    <row r="225" spans="2:48">
      <c r="B225" s="130"/>
      <c r="C225" s="130"/>
      <c r="D225" s="130"/>
      <c r="E225" s="130"/>
      <c r="F225" s="130"/>
      <c r="G225" s="130"/>
      <c r="H225" s="130"/>
      <c r="I225" s="130"/>
      <c r="J225" s="130"/>
      <c r="K225" s="202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8"/>
      <c r="X225" s="138"/>
      <c r="Y225" s="138"/>
      <c r="Z225" s="138"/>
      <c r="AA225" s="138"/>
      <c r="AB225" s="138"/>
      <c r="AC225" s="138"/>
      <c r="AD225" s="138"/>
      <c r="AE225" s="138"/>
      <c r="AF225" s="138"/>
      <c r="AG225" s="138"/>
      <c r="AH225" s="138"/>
      <c r="AI225" s="138"/>
      <c r="AJ225" s="138"/>
      <c r="AK225" s="138"/>
      <c r="AL225" s="138"/>
      <c r="AM225" s="138"/>
      <c r="AN225" s="138"/>
      <c r="AO225" s="138"/>
      <c r="AP225" s="138"/>
      <c r="AQ225" s="138"/>
      <c r="AR225" s="138"/>
      <c r="AS225" s="138"/>
      <c r="AT225" s="138"/>
      <c r="AU225" s="138"/>
      <c r="AV225" s="138"/>
    </row>
    <row r="226" spans="2:48">
      <c r="B226" s="130"/>
      <c r="C226" s="130"/>
      <c r="D226" s="130"/>
      <c r="E226" s="130"/>
      <c r="F226" s="130"/>
      <c r="G226" s="130"/>
      <c r="H226" s="130"/>
      <c r="I226" s="130"/>
      <c r="J226" s="130"/>
      <c r="K226" s="202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8"/>
      <c r="X226" s="138"/>
      <c r="Y226" s="138"/>
      <c r="Z226" s="138"/>
      <c r="AA226" s="138"/>
      <c r="AB226" s="138"/>
      <c r="AC226" s="138"/>
      <c r="AD226" s="138"/>
      <c r="AE226" s="138"/>
      <c r="AF226" s="138"/>
      <c r="AG226" s="138"/>
      <c r="AH226" s="138"/>
      <c r="AI226" s="138"/>
      <c r="AJ226" s="138"/>
      <c r="AK226" s="138"/>
      <c r="AL226" s="138"/>
      <c r="AM226" s="138"/>
      <c r="AN226" s="138"/>
      <c r="AO226" s="138"/>
      <c r="AP226" s="138"/>
      <c r="AQ226" s="138"/>
      <c r="AR226" s="138"/>
      <c r="AS226" s="138"/>
      <c r="AT226" s="138"/>
      <c r="AU226" s="138"/>
      <c r="AV226" s="138"/>
    </row>
    <row r="227" spans="2:48">
      <c r="B227" s="130"/>
      <c r="C227" s="130"/>
      <c r="D227" s="130"/>
      <c r="E227" s="130"/>
      <c r="F227" s="130"/>
      <c r="G227" s="130"/>
      <c r="H227" s="130"/>
      <c r="I227" s="130"/>
      <c r="J227" s="130"/>
      <c r="K227" s="202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8"/>
      <c r="X227" s="138"/>
      <c r="Y227" s="138"/>
      <c r="Z227" s="138"/>
      <c r="AA227" s="138"/>
      <c r="AB227" s="138"/>
      <c r="AC227" s="138"/>
      <c r="AD227" s="138"/>
      <c r="AE227" s="138"/>
      <c r="AF227" s="138"/>
      <c r="AG227" s="138"/>
      <c r="AH227" s="138"/>
      <c r="AI227" s="138"/>
      <c r="AJ227" s="138"/>
      <c r="AK227" s="138"/>
      <c r="AL227" s="138"/>
      <c r="AM227" s="138"/>
      <c r="AN227" s="138"/>
      <c r="AO227" s="138"/>
      <c r="AP227" s="138"/>
      <c r="AQ227" s="138"/>
      <c r="AR227" s="138"/>
      <c r="AS227" s="138"/>
      <c r="AT227" s="138"/>
      <c r="AU227" s="138"/>
      <c r="AV227" s="138"/>
    </row>
    <row r="228" spans="2:48">
      <c r="B228" s="130"/>
      <c r="C228" s="130"/>
      <c r="D228" s="130"/>
      <c r="E228" s="130"/>
      <c r="F228" s="130"/>
      <c r="G228" s="130"/>
      <c r="H228" s="130"/>
      <c r="I228" s="130"/>
      <c r="J228" s="130"/>
      <c r="K228" s="202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8"/>
      <c r="X228" s="138"/>
      <c r="Y228" s="138"/>
      <c r="Z228" s="138"/>
      <c r="AA228" s="138"/>
      <c r="AB228" s="138"/>
      <c r="AC228" s="138"/>
      <c r="AD228" s="138"/>
      <c r="AE228" s="138"/>
      <c r="AF228" s="138"/>
      <c r="AG228" s="138"/>
      <c r="AH228" s="138"/>
      <c r="AI228" s="138"/>
      <c r="AJ228" s="138"/>
      <c r="AK228" s="138"/>
      <c r="AL228" s="138"/>
      <c r="AM228" s="138"/>
      <c r="AN228" s="138"/>
      <c r="AO228" s="138"/>
      <c r="AP228" s="138"/>
      <c r="AQ228" s="138"/>
      <c r="AR228" s="138"/>
      <c r="AS228" s="138"/>
      <c r="AT228" s="138"/>
      <c r="AU228" s="138"/>
      <c r="AV228" s="138"/>
    </row>
    <row r="229" spans="2:48">
      <c r="B229" s="130"/>
      <c r="C229" s="130"/>
      <c r="D229" s="130"/>
      <c r="E229" s="130"/>
      <c r="F229" s="130"/>
      <c r="G229" s="130"/>
      <c r="H229" s="130"/>
      <c r="I229" s="130"/>
      <c r="J229" s="130"/>
      <c r="K229" s="202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8"/>
      <c r="X229" s="138"/>
      <c r="Y229" s="138"/>
      <c r="Z229" s="138"/>
      <c r="AA229" s="138"/>
      <c r="AB229" s="138"/>
      <c r="AC229" s="138"/>
      <c r="AD229" s="138"/>
      <c r="AE229" s="138"/>
      <c r="AF229" s="138"/>
      <c r="AG229" s="138"/>
      <c r="AH229" s="138"/>
      <c r="AI229" s="138"/>
      <c r="AJ229" s="138"/>
      <c r="AK229" s="138"/>
      <c r="AL229" s="138"/>
      <c r="AM229" s="138"/>
      <c r="AN229" s="138"/>
      <c r="AO229" s="138"/>
      <c r="AP229" s="138"/>
      <c r="AQ229" s="138"/>
      <c r="AR229" s="138"/>
      <c r="AS229" s="138"/>
      <c r="AT229" s="138"/>
      <c r="AU229" s="138"/>
      <c r="AV229" s="138"/>
    </row>
    <row r="230" spans="2:48">
      <c r="B230" s="130"/>
      <c r="C230" s="130"/>
      <c r="D230" s="130"/>
      <c r="E230" s="130"/>
      <c r="F230" s="130"/>
      <c r="G230" s="130"/>
      <c r="H230" s="130"/>
      <c r="I230" s="130"/>
      <c r="J230" s="130"/>
      <c r="K230" s="202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8"/>
      <c r="X230" s="138"/>
      <c r="Y230" s="138"/>
      <c r="Z230" s="138"/>
      <c r="AA230" s="138"/>
      <c r="AB230" s="138"/>
      <c r="AC230" s="138"/>
      <c r="AD230" s="138"/>
      <c r="AE230" s="138"/>
      <c r="AF230" s="138"/>
      <c r="AG230" s="138"/>
      <c r="AH230" s="138"/>
      <c r="AI230" s="138"/>
      <c r="AJ230" s="138"/>
      <c r="AK230" s="138"/>
      <c r="AL230" s="138"/>
      <c r="AM230" s="138"/>
      <c r="AN230" s="138"/>
      <c r="AO230" s="138"/>
      <c r="AP230" s="138"/>
      <c r="AQ230" s="138"/>
      <c r="AR230" s="138"/>
      <c r="AS230" s="138"/>
      <c r="AT230" s="138"/>
      <c r="AU230" s="138"/>
      <c r="AV230" s="138"/>
    </row>
    <row r="231" spans="2:48">
      <c r="B231" s="130"/>
      <c r="C231" s="130"/>
      <c r="D231" s="130"/>
      <c r="E231" s="130"/>
      <c r="F231" s="130"/>
      <c r="G231" s="130"/>
      <c r="H231" s="130"/>
      <c r="I231" s="130"/>
      <c r="J231" s="130"/>
      <c r="K231" s="202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8"/>
      <c r="X231" s="138"/>
      <c r="Y231" s="138"/>
      <c r="Z231" s="138"/>
      <c r="AA231" s="138"/>
      <c r="AB231" s="138"/>
      <c r="AC231" s="138"/>
      <c r="AD231" s="138"/>
      <c r="AE231" s="138"/>
      <c r="AF231" s="138"/>
      <c r="AG231" s="138"/>
      <c r="AH231" s="138"/>
      <c r="AI231" s="138"/>
      <c r="AJ231" s="138"/>
      <c r="AK231" s="138"/>
      <c r="AL231" s="138"/>
      <c r="AM231" s="138"/>
      <c r="AN231" s="138"/>
      <c r="AO231" s="138"/>
      <c r="AP231" s="138"/>
      <c r="AQ231" s="138"/>
      <c r="AR231" s="138"/>
      <c r="AS231" s="138"/>
      <c r="AT231" s="138"/>
      <c r="AU231" s="138"/>
      <c r="AV231" s="138"/>
    </row>
    <row r="232" spans="2:48">
      <c r="B232" s="130"/>
      <c r="C232" s="130"/>
      <c r="D232" s="130"/>
      <c r="E232" s="130"/>
      <c r="F232" s="130"/>
      <c r="G232" s="130"/>
      <c r="H232" s="130"/>
      <c r="I232" s="130"/>
      <c r="J232" s="130"/>
      <c r="K232" s="202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8"/>
      <c r="X232" s="138"/>
      <c r="Y232" s="138"/>
      <c r="Z232" s="138"/>
      <c r="AA232" s="138"/>
      <c r="AB232" s="138"/>
      <c r="AC232" s="138"/>
      <c r="AD232" s="138"/>
      <c r="AE232" s="138"/>
      <c r="AF232" s="138"/>
      <c r="AG232" s="138"/>
      <c r="AH232" s="138"/>
      <c r="AI232" s="138"/>
      <c r="AJ232" s="138"/>
      <c r="AK232" s="138"/>
      <c r="AL232" s="138"/>
      <c r="AM232" s="138"/>
      <c r="AN232" s="138"/>
      <c r="AO232" s="138"/>
      <c r="AP232" s="138"/>
      <c r="AQ232" s="138"/>
      <c r="AR232" s="138"/>
      <c r="AS232" s="138"/>
      <c r="AT232" s="138"/>
      <c r="AU232" s="138"/>
      <c r="AV232" s="138"/>
    </row>
    <row r="233" spans="2:48">
      <c r="B233" s="130"/>
      <c r="C233" s="130"/>
      <c r="D233" s="130"/>
      <c r="E233" s="130"/>
      <c r="F233" s="130"/>
      <c r="G233" s="130"/>
      <c r="H233" s="130"/>
      <c r="I233" s="130"/>
      <c r="J233" s="130"/>
      <c r="K233" s="202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8"/>
      <c r="X233" s="138"/>
      <c r="Y233" s="138"/>
      <c r="Z233" s="138"/>
      <c r="AA233" s="138"/>
      <c r="AB233" s="138"/>
      <c r="AC233" s="138"/>
      <c r="AD233" s="138"/>
      <c r="AE233" s="138"/>
      <c r="AF233" s="138"/>
      <c r="AG233" s="138"/>
      <c r="AH233" s="138"/>
      <c r="AI233" s="138"/>
      <c r="AJ233" s="138"/>
      <c r="AK233" s="138"/>
      <c r="AL233" s="138"/>
      <c r="AM233" s="138"/>
      <c r="AN233" s="138"/>
      <c r="AO233" s="138"/>
      <c r="AP233" s="138"/>
      <c r="AQ233" s="138"/>
      <c r="AR233" s="138"/>
      <c r="AS233" s="138"/>
      <c r="AT233" s="138"/>
      <c r="AU233" s="138"/>
      <c r="AV233" s="138"/>
    </row>
    <row r="234" spans="2:48">
      <c r="B234" s="130"/>
      <c r="C234" s="130"/>
      <c r="D234" s="130"/>
      <c r="E234" s="130"/>
      <c r="F234" s="130"/>
      <c r="G234" s="130"/>
      <c r="H234" s="130"/>
      <c r="I234" s="130"/>
      <c r="J234" s="130"/>
      <c r="K234" s="202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8"/>
      <c r="X234" s="138"/>
      <c r="Y234" s="138"/>
      <c r="Z234" s="138"/>
      <c r="AA234" s="138"/>
      <c r="AB234" s="138"/>
      <c r="AC234" s="138"/>
      <c r="AD234" s="138"/>
      <c r="AE234" s="138"/>
      <c r="AF234" s="138"/>
      <c r="AG234" s="138"/>
      <c r="AH234" s="138"/>
      <c r="AI234" s="138"/>
      <c r="AJ234" s="138"/>
      <c r="AK234" s="138"/>
      <c r="AL234" s="138"/>
      <c r="AM234" s="138"/>
      <c r="AN234" s="138"/>
      <c r="AO234" s="138"/>
      <c r="AP234" s="138"/>
      <c r="AQ234" s="138"/>
      <c r="AR234" s="138"/>
      <c r="AS234" s="138"/>
      <c r="AT234" s="138"/>
      <c r="AU234" s="138"/>
      <c r="AV234" s="138"/>
    </row>
    <row r="235" spans="2:48">
      <c r="B235" s="130"/>
      <c r="C235" s="130"/>
      <c r="D235" s="130"/>
      <c r="E235" s="130"/>
      <c r="F235" s="130"/>
      <c r="G235" s="130"/>
      <c r="H235" s="130"/>
      <c r="I235" s="130"/>
      <c r="J235" s="130"/>
      <c r="K235" s="202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8"/>
      <c r="X235" s="138"/>
      <c r="Y235" s="138"/>
      <c r="Z235" s="138"/>
      <c r="AA235" s="138"/>
      <c r="AB235" s="138"/>
      <c r="AC235" s="138"/>
      <c r="AD235" s="138"/>
      <c r="AE235" s="138"/>
      <c r="AF235" s="138"/>
      <c r="AG235" s="138"/>
      <c r="AH235" s="138"/>
      <c r="AI235" s="138"/>
      <c r="AJ235" s="138"/>
      <c r="AK235" s="138"/>
      <c r="AL235" s="138"/>
      <c r="AM235" s="138"/>
      <c r="AN235" s="138"/>
      <c r="AO235" s="138"/>
      <c r="AP235" s="138"/>
      <c r="AQ235" s="138"/>
      <c r="AR235" s="138"/>
      <c r="AS235" s="138"/>
      <c r="AT235" s="138"/>
      <c r="AU235" s="138"/>
      <c r="AV235" s="138"/>
    </row>
    <row r="236" spans="2:48">
      <c r="B236" s="130"/>
      <c r="C236" s="130"/>
      <c r="D236" s="130"/>
      <c r="E236" s="130"/>
      <c r="F236" s="130"/>
      <c r="G236" s="130"/>
      <c r="H236" s="130"/>
      <c r="I236" s="130"/>
      <c r="J236" s="130"/>
      <c r="K236" s="202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8"/>
      <c r="X236" s="138"/>
      <c r="Y236" s="138"/>
      <c r="Z236" s="138"/>
      <c r="AA236" s="138"/>
      <c r="AB236" s="138"/>
      <c r="AC236" s="138"/>
      <c r="AD236" s="138"/>
      <c r="AE236" s="138"/>
      <c r="AF236" s="138"/>
      <c r="AG236" s="138"/>
      <c r="AH236" s="138"/>
      <c r="AI236" s="138"/>
      <c r="AJ236" s="138"/>
      <c r="AK236" s="138"/>
      <c r="AL236" s="138"/>
      <c r="AM236" s="138"/>
      <c r="AN236" s="138"/>
      <c r="AO236" s="138"/>
      <c r="AP236" s="138"/>
      <c r="AQ236" s="138"/>
      <c r="AR236" s="138"/>
      <c r="AS236" s="138"/>
      <c r="AT236" s="138"/>
      <c r="AU236" s="138"/>
      <c r="AV236" s="138"/>
    </row>
    <row r="237" spans="2:48">
      <c r="B237" s="130"/>
      <c r="C237" s="130"/>
      <c r="D237" s="130"/>
      <c r="E237" s="130"/>
      <c r="F237" s="130"/>
      <c r="G237" s="130"/>
      <c r="H237" s="130"/>
      <c r="I237" s="130"/>
      <c r="J237" s="130"/>
      <c r="K237" s="202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8"/>
      <c r="X237" s="138"/>
      <c r="Y237" s="138"/>
      <c r="Z237" s="138"/>
      <c r="AA237" s="138"/>
      <c r="AB237" s="138"/>
      <c r="AC237" s="138"/>
      <c r="AD237" s="138"/>
      <c r="AE237" s="138"/>
      <c r="AF237" s="138"/>
      <c r="AG237" s="138"/>
      <c r="AH237" s="138"/>
      <c r="AI237" s="138"/>
      <c r="AJ237" s="138"/>
      <c r="AK237" s="138"/>
      <c r="AL237" s="138"/>
      <c r="AM237" s="138"/>
      <c r="AN237" s="138"/>
      <c r="AO237" s="138"/>
      <c r="AP237" s="138"/>
      <c r="AQ237" s="138"/>
      <c r="AR237" s="138"/>
      <c r="AS237" s="138"/>
      <c r="AT237" s="138"/>
      <c r="AU237" s="138"/>
      <c r="AV237" s="138"/>
    </row>
    <row r="238" spans="2:48">
      <c r="B238" s="130"/>
      <c r="C238" s="130"/>
      <c r="D238" s="130"/>
      <c r="E238" s="130"/>
      <c r="F238" s="130"/>
      <c r="G238" s="130"/>
      <c r="H238" s="130"/>
      <c r="I238" s="130"/>
      <c r="J238" s="130"/>
      <c r="K238" s="202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8"/>
      <c r="X238" s="138"/>
      <c r="Y238" s="138"/>
      <c r="Z238" s="138"/>
      <c r="AA238" s="138"/>
      <c r="AB238" s="138"/>
      <c r="AC238" s="138"/>
      <c r="AD238" s="138"/>
      <c r="AE238" s="138"/>
      <c r="AF238" s="138"/>
      <c r="AG238" s="138"/>
      <c r="AH238" s="138"/>
      <c r="AI238" s="138"/>
      <c r="AJ238" s="138"/>
      <c r="AK238" s="138"/>
      <c r="AL238" s="138"/>
      <c r="AM238" s="138"/>
      <c r="AN238" s="138"/>
      <c r="AO238" s="138"/>
      <c r="AP238" s="138"/>
      <c r="AQ238" s="138"/>
      <c r="AR238" s="138"/>
      <c r="AS238" s="138"/>
      <c r="AT238" s="138"/>
      <c r="AU238" s="138"/>
      <c r="AV238" s="138"/>
    </row>
    <row r="239" spans="2:48">
      <c r="B239" s="130"/>
      <c r="C239" s="130"/>
      <c r="D239" s="130"/>
      <c r="E239" s="130"/>
      <c r="F239" s="130"/>
      <c r="G239" s="130"/>
      <c r="H239" s="130"/>
      <c r="I239" s="130"/>
      <c r="J239" s="130"/>
      <c r="K239" s="202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8"/>
      <c r="X239" s="138"/>
      <c r="Y239" s="138"/>
      <c r="Z239" s="138"/>
      <c r="AA239" s="138"/>
      <c r="AB239" s="138"/>
      <c r="AC239" s="138"/>
      <c r="AD239" s="138"/>
      <c r="AE239" s="138"/>
      <c r="AF239" s="138"/>
      <c r="AG239" s="138"/>
      <c r="AH239" s="138"/>
      <c r="AI239" s="138"/>
      <c r="AJ239" s="138"/>
      <c r="AK239" s="138"/>
      <c r="AL239" s="138"/>
      <c r="AM239" s="138"/>
      <c r="AN239" s="138"/>
      <c r="AO239" s="138"/>
      <c r="AP239" s="138"/>
      <c r="AQ239" s="138"/>
      <c r="AR239" s="138"/>
      <c r="AS239" s="138"/>
      <c r="AT239" s="138"/>
      <c r="AU239" s="138"/>
      <c r="AV239" s="138"/>
    </row>
    <row r="240" spans="2:48">
      <c r="B240" s="130"/>
      <c r="C240" s="130"/>
      <c r="D240" s="130"/>
      <c r="E240" s="130"/>
      <c r="F240" s="130"/>
      <c r="G240" s="130"/>
      <c r="H240" s="130"/>
      <c r="I240" s="130"/>
      <c r="J240" s="130"/>
      <c r="K240" s="202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8"/>
      <c r="X240" s="138"/>
      <c r="Y240" s="138"/>
      <c r="Z240" s="138"/>
      <c r="AA240" s="138"/>
      <c r="AB240" s="138"/>
      <c r="AC240" s="138"/>
      <c r="AD240" s="138"/>
      <c r="AE240" s="138"/>
      <c r="AF240" s="138"/>
      <c r="AG240" s="138"/>
      <c r="AH240" s="138"/>
      <c r="AI240" s="138"/>
      <c r="AJ240" s="138"/>
      <c r="AK240" s="138"/>
      <c r="AL240" s="138"/>
      <c r="AM240" s="138"/>
      <c r="AN240" s="138"/>
      <c r="AO240" s="138"/>
      <c r="AP240" s="138"/>
      <c r="AQ240" s="138"/>
      <c r="AR240" s="138"/>
      <c r="AS240" s="138"/>
      <c r="AT240" s="138"/>
      <c r="AU240" s="138"/>
      <c r="AV240" s="138"/>
    </row>
    <row r="241" spans="2:48">
      <c r="B241" s="130"/>
      <c r="C241" s="130"/>
      <c r="D241" s="130"/>
      <c r="E241" s="130"/>
      <c r="F241" s="130"/>
      <c r="G241" s="130"/>
      <c r="H241" s="130"/>
      <c r="I241" s="130"/>
      <c r="J241" s="130"/>
      <c r="K241" s="202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8"/>
      <c r="X241" s="138"/>
      <c r="Y241" s="138"/>
      <c r="Z241" s="138"/>
      <c r="AA241" s="138"/>
      <c r="AB241" s="138"/>
      <c r="AC241" s="138"/>
      <c r="AD241" s="138"/>
      <c r="AE241" s="138"/>
      <c r="AF241" s="138"/>
      <c r="AG241" s="138"/>
      <c r="AH241" s="138"/>
      <c r="AI241" s="138"/>
      <c r="AJ241" s="138"/>
      <c r="AK241" s="138"/>
      <c r="AL241" s="138"/>
      <c r="AM241" s="138"/>
      <c r="AN241" s="138"/>
      <c r="AO241" s="138"/>
      <c r="AP241" s="138"/>
      <c r="AQ241" s="138"/>
      <c r="AR241" s="138"/>
      <c r="AS241" s="138"/>
      <c r="AT241" s="138"/>
      <c r="AU241" s="138"/>
      <c r="AV241" s="138"/>
    </row>
    <row r="242" spans="2:48">
      <c r="B242" s="130"/>
      <c r="C242" s="130"/>
      <c r="D242" s="130"/>
      <c r="E242" s="130"/>
      <c r="F242" s="130"/>
      <c r="G242" s="130"/>
      <c r="H242" s="130"/>
      <c r="I242" s="130"/>
      <c r="J242" s="130"/>
      <c r="K242" s="202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8"/>
      <c r="X242" s="138"/>
      <c r="Y242" s="138"/>
      <c r="Z242" s="138"/>
      <c r="AA242" s="138"/>
      <c r="AB242" s="138"/>
      <c r="AC242" s="138"/>
      <c r="AD242" s="138"/>
      <c r="AE242" s="138"/>
      <c r="AF242" s="138"/>
      <c r="AG242" s="138"/>
      <c r="AH242" s="138"/>
      <c r="AI242" s="138"/>
      <c r="AJ242" s="138"/>
      <c r="AK242" s="138"/>
      <c r="AL242" s="138"/>
      <c r="AM242" s="138"/>
      <c r="AN242" s="138"/>
      <c r="AO242" s="138"/>
      <c r="AP242" s="138"/>
      <c r="AQ242" s="138"/>
      <c r="AR242" s="138"/>
      <c r="AS242" s="138"/>
      <c r="AT242" s="138"/>
      <c r="AU242" s="138"/>
      <c r="AV242" s="138"/>
    </row>
    <row r="243" spans="2:48">
      <c r="B243" s="130"/>
      <c r="C243" s="130"/>
      <c r="D243" s="130"/>
      <c r="E243" s="130"/>
      <c r="F243" s="130"/>
      <c r="G243" s="130"/>
      <c r="H243" s="130"/>
      <c r="I243" s="130"/>
      <c r="J243" s="130"/>
      <c r="K243" s="202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8"/>
      <c r="X243" s="138"/>
      <c r="Y243" s="138"/>
      <c r="Z243" s="138"/>
      <c r="AA243" s="138"/>
      <c r="AB243" s="138"/>
      <c r="AC243" s="138"/>
      <c r="AD243" s="138"/>
      <c r="AE243" s="138"/>
      <c r="AF243" s="138"/>
      <c r="AG243" s="138"/>
      <c r="AH243" s="138"/>
      <c r="AI243" s="138"/>
      <c r="AJ243" s="138"/>
      <c r="AK243" s="138"/>
      <c r="AL243" s="138"/>
      <c r="AM243" s="138"/>
      <c r="AN243" s="138"/>
      <c r="AO243" s="138"/>
      <c r="AP243" s="138"/>
      <c r="AQ243" s="138"/>
      <c r="AR243" s="138"/>
      <c r="AS243" s="138"/>
      <c r="AT243" s="138"/>
      <c r="AU243" s="138"/>
      <c r="AV243" s="138"/>
    </row>
    <row r="244" spans="2:48">
      <c r="B244" s="130"/>
      <c r="C244" s="130"/>
      <c r="D244" s="130"/>
      <c r="E244" s="130"/>
      <c r="F244" s="130"/>
      <c r="G244" s="130"/>
      <c r="H244" s="130"/>
      <c r="I244" s="130"/>
      <c r="J244" s="130"/>
      <c r="K244" s="202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8"/>
      <c r="X244" s="138"/>
      <c r="Y244" s="138"/>
      <c r="Z244" s="138"/>
      <c r="AA244" s="138"/>
      <c r="AB244" s="138"/>
      <c r="AC244" s="138"/>
      <c r="AD244" s="138"/>
      <c r="AE244" s="138"/>
      <c r="AF244" s="138"/>
      <c r="AG244" s="138"/>
      <c r="AH244" s="138"/>
      <c r="AI244" s="138"/>
      <c r="AJ244" s="138"/>
      <c r="AK244" s="138"/>
      <c r="AL244" s="138"/>
      <c r="AM244" s="138"/>
      <c r="AN244" s="138"/>
      <c r="AO244" s="138"/>
      <c r="AP244" s="138"/>
      <c r="AQ244" s="138"/>
      <c r="AR244" s="138"/>
      <c r="AS244" s="138"/>
      <c r="AT244" s="138"/>
      <c r="AU244" s="138"/>
      <c r="AV244" s="138"/>
    </row>
    <row r="245" spans="2:48">
      <c r="B245" s="130"/>
      <c r="C245" s="130"/>
      <c r="D245" s="130"/>
      <c r="E245" s="130"/>
      <c r="F245" s="130"/>
      <c r="G245" s="130"/>
      <c r="H245" s="130"/>
      <c r="I245" s="130"/>
      <c r="J245" s="130"/>
      <c r="K245" s="202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8"/>
      <c r="X245" s="138"/>
      <c r="Y245" s="138"/>
      <c r="Z245" s="138"/>
      <c r="AA245" s="138"/>
      <c r="AB245" s="138"/>
      <c r="AC245" s="138"/>
      <c r="AD245" s="138"/>
      <c r="AE245" s="138"/>
      <c r="AF245" s="138"/>
      <c r="AG245" s="138"/>
      <c r="AH245" s="138"/>
      <c r="AI245" s="138"/>
      <c r="AJ245" s="138"/>
      <c r="AK245" s="138"/>
      <c r="AL245" s="138"/>
      <c r="AM245" s="138"/>
      <c r="AN245" s="138"/>
      <c r="AO245" s="138"/>
      <c r="AP245" s="138"/>
      <c r="AQ245" s="138"/>
      <c r="AR245" s="138"/>
      <c r="AS245" s="138"/>
      <c r="AT245" s="138"/>
      <c r="AU245" s="138"/>
      <c r="AV245" s="138"/>
    </row>
    <row r="246" spans="2:48">
      <c r="B246" s="130"/>
      <c r="C246" s="130"/>
      <c r="D246" s="130"/>
      <c r="E246" s="130"/>
      <c r="F246" s="130"/>
      <c r="G246" s="130"/>
      <c r="H246" s="130"/>
      <c r="I246" s="130"/>
      <c r="J246" s="130"/>
      <c r="K246" s="202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8"/>
      <c r="X246" s="138"/>
      <c r="Y246" s="138"/>
      <c r="Z246" s="138"/>
      <c r="AA246" s="138"/>
      <c r="AB246" s="138"/>
      <c r="AC246" s="138"/>
      <c r="AD246" s="138"/>
      <c r="AE246" s="138"/>
      <c r="AF246" s="138"/>
      <c r="AG246" s="138"/>
      <c r="AH246" s="138"/>
      <c r="AI246" s="138"/>
      <c r="AJ246" s="138"/>
      <c r="AK246" s="138"/>
      <c r="AL246" s="138"/>
      <c r="AM246" s="138"/>
      <c r="AN246" s="138"/>
      <c r="AO246" s="138"/>
      <c r="AP246" s="138"/>
      <c r="AQ246" s="138"/>
      <c r="AR246" s="138"/>
      <c r="AS246" s="138"/>
      <c r="AT246" s="138"/>
      <c r="AU246" s="138"/>
      <c r="AV246" s="138"/>
    </row>
    <row r="247" spans="2:48">
      <c r="B247" s="130"/>
      <c r="C247" s="130"/>
      <c r="D247" s="130"/>
      <c r="E247" s="130"/>
      <c r="F247" s="130"/>
      <c r="G247" s="130"/>
      <c r="H247" s="130"/>
      <c r="I247" s="130"/>
      <c r="J247" s="130"/>
      <c r="K247" s="202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8"/>
      <c r="X247" s="138"/>
      <c r="Y247" s="138"/>
      <c r="Z247" s="138"/>
      <c r="AA247" s="138"/>
      <c r="AB247" s="138"/>
      <c r="AC247" s="138"/>
      <c r="AD247" s="138"/>
      <c r="AE247" s="138"/>
      <c r="AF247" s="138"/>
      <c r="AG247" s="138"/>
      <c r="AH247" s="138"/>
      <c r="AI247" s="138"/>
      <c r="AJ247" s="138"/>
      <c r="AK247" s="138"/>
      <c r="AL247" s="138"/>
      <c r="AM247" s="138"/>
      <c r="AN247" s="138"/>
      <c r="AO247" s="138"/>
      <c r="AP247" s="138"/>
      <c r="AQ247" s="138"/>
      <c r="AR247" s="138"/>
      <c r="AS247" s="138"/>
      <c r="AT247" s="138"/>
      <c r="AU247" s="138"/>
      <c r="AV247" s="138"/>
    </row>
    <row r="248" spans="2:48">
      <c r="B248" s="130"/>
      <c r="C248" s="130"/>
      <c r="D248" s="130"/>
      <c r="E248" s="130"/>
      <c r="F248" s="130"/>
      <c r="G248" s="130"/>
      <c r="H248" s="130"/>
      <c r="I248" s="130"/>
      <c r="J248" s="130"/>
      <c r="K248" s="202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8"/>
      <c r="X248" s="138"/>
      <c r="Y248" s="138"/>
      <c r="Z248" s="138"/>
      <c r="AA248" s="138"/>
      <c r="AB248" s="138"/>
      <c r="AC248" s="138"/>
      <c r="AD248" s="138"/>
      <c r="AE248" s="138"/>
      <c r="AF248" s="138"/>
      <c r="AG248" s="138"/>
      <c r="AH248" s="138"/>
      <c r="AI248" s="138"/>
      <c r="AJ248" s="138"/>
      <c r="AK248" s="138"/>
      <c r="AL248" s="138"/>
      <c r="AM248" s="138"/>
      <c r="AN248" s="138"/>
      <c r="AO248" s="138"/>
      <c r="AP248" s="138"/>
      <c r="AQ248" s="138"/>
      <c r="AR248" s="138"/>
      <c r="AS248" s="138"/>
      <c r="AT248" s="138"/>
      <c r="AU248" s="138"/>
      <c r="AV248" s="138"/>
    </row>
    <row r="249" spans="2:48">
      <c r="B249" s="130"/>
      <c r="C249" s="130"/>
      <c r="D249" s="130"/>
      <c r="E249" s="130"/>
      <c r="F249" s="130"/>
      <c r="G249" s="130"/>
      <c r="H249" s="130"/>
      <c r="I249" s="130"/>
      <c r="J249" s="130"/>
      <c r="K249" s="202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8"/>
      <c r="X249" s="138"/>
      <c r="Y249" s="138"/>
      <c r="Z249" s="138"/>
      <c r="AA249" s="138"/>
      <c r="AB249" s="138"/>
      <c r="AC249" s="138"/>
      <c r="AD249" s="138"/>
      <c r="AE249" s="138"/>
      <c r="AF249" s="138"/>
      <c r="AG249" s="138"/>
      <c r="AH249" s="138"/>
      <c r="AI249" s="138"/>
      <c r="AJ249" s="138"/>
      <c r="AK249" s="138"/>
      <c r="AL249" s="138"/>
      <c r="AM249" s="138"/>
      <c r="AN249" s="138"/>
      <c r="AO249" s="138"/>
      <c r="AP249" s="138"/>
      <c r="AQ249" s="138"/>
      <c r="AR249" s="138"/>
      <c r="AS249" s="138"/>
      <c r="AT249" s="138"/>
      <c r="AU249" s="138"/>
      <c r="AV249" s="138"/>
    </row>
    <row r="250" spans="2:48">
      <c r="B250" s="130"/>
      <c r="C250" s="130"/>
      <c r="D250" s="130"/>
      <c r="E250" s="130"/>
      <c r="F250" s="130"/>
      <c r="G250" s="130"/>
      <c r="H250" s="130"/>
      <c r="I250" s="130"/>
      <c r="J250" s="130"/>
      <c r="K250" s="202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8"/>
      <c r="X250" s="138"/>
      <c r="Y250" s="138"/>
      <c r="Z250" s="138"/>
      <c r="AA250" s="138"/>
      <c r="AB250" s="138"/>
      <c r="AC250" s="138"/>
      <c r="AD250" s="138"/>
      <c r="AE250" s="138"/>
      <c r="AF250" s="138"/>
      <c r="AG250" s="138"/>
      <c r="AH250" s="138"/>
      <c r="AI250" s="138"/>
      <c r="AJ250" s="138"/>
      <c r="AK250" s="138"/>
      <c r="AL250" s="138"/>
      <c r="AM250" s="138"/>
      <c r="AN250" s="138"/>
      <c r="AO250" s="138"/>
      <c r="AP250" s="138"/>
      <c r="AQ250" s="138"/>
      <c r="AR250" s="138"/>
      <c r="AS250" s="138"/>
      <c r="AT250" s="138"/>
      <c r="AU250" s="138"/>
      <c r="AV250" s="138"/>
    </row>
    <row r="251" spans="2:48">
      <c r="B251" s="130"/>
      <c r="C251" s="130"/>
      <c r="D251" s="130"/>
      <c r="E251" s="130"/>
      <c r="F251" s="130"/>
      <c r="G251" s="130"/>
      <c r="H251" s="130"/>
      <c r="I251" s="130"/>
      <c r="J251" s="130"/>
      <c r="K251" s="202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8"/>
      <c r="X251" s="138"/>
      <c r="Y251" s="138"/>
      <c r="Z251" s="138"/>
      <c r="AA251" s="138"/>
      <c r="AB251" s="138"/>
      <c r="AC251" s="138"/>
      <c r="AD251" s="138"/>
      <c r="AE251" s="138"/>
      <c r="AF251" s="138"/>
      <c r="AG251" s="138"/>
      <c r="AH251" s="138"/>
      <c r="AI251" s="138"/>
      <c r="AJ251" s="138"/>
      <c r="AK251" s="138"/>
      <c r="AL251" s="138"/>
      <c r="AM251" s="138"/>
      <c r="AN251" s="138"/>
      <c r="AO251" s="138"/>
      <c r="AP251" s="138"/>
      <c r="AQ251" s="138"/>
      <c r="AR251" s="138"/>
      <c r="AS251" s="138"/>
      <c r="AT251" s="138"/>
      <c r="AU251" s="138"/>
      <c r="AV251" s="138"/>
    </row>
    <row r="252" spans="2:48">
      <c r="B252" s="130"/>
      <c r="C252" s="130"/>
      <c r="D252" s="130"/>
      <c r="E252" s="130"/>
      <c r="F252" s="130"/>
      <c r="G252" s="130"/>
      <c r="H252" s="130"/>
      <c r="I252" s="130"/>
      <c r="J252" s="130"/>
      <c r="K252" s="202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8"/>
      <c r="X252" s="138"/>
      <c r="Y252" s="138"/>
      <c r="Z252" s="138"/>
      <c r="AA252" s="138"/>
      <c r="AB252" s="138"/>
      <c r="AC252" s="138"/>
      <c r="AD252" s="138"/>
      <c r="AE252" s="138"/>
      <c r="AF252" s="138"/>
      <c r="AG252" s="138"/>
      <c r="AH252" s="138"/>
      <c r="AI252" s="138"/>
      <c r="AJ252" s="138"/>
      <c r="AK252" s="138"/>
      <c r="AL252" s="138"/>
      <c r="AM252" s="138"/>
      <c r="AN252" s="138"/>
      <c r="AO252" s="138"/>
      <c r="AP252" s="138"/>
      <c r="AQ252" s="138"/>
      <c r="AR252" s="138"/>
      <c r="AS252" s="138"/>
      <c r="AT252" s="138"/>
      <c r="AU252" s="138"/>
      <c r="AV252" s="138"/>
    </row>
    <row r="253" spans="2:48">
      <c r="B253" s="130"/>
      <c r="C253" s="130"/>
      <c r="D253" s="130"/>
      <c r="E253" s="130"/>
      <c r="F253" s="130"/>
      <c r="G253" s="130"/>
      <c r="H253" s="130"/>
      <c r="I253" s="130"/>
      <c r="J253" s="130"/>
      <c r="K253" s="202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8"/>
      <c r="X253" s="138"/>
      <c r="Y253" s="138"/>
      <c r="Z253" s="138"/>
      <c r="AA253" s="138"/>
      <c r="AB253" s="138"/>
      <c r="AC253" s="138"/>
      <c r="AD253" s="138"/>
      <c r="AE253" s="138"/>
      <c r="AF253" s="138"/>
      <c r="AG253" s="138"/>
      <c r="AH253" s="138"/>
      <c r="AI253" s="138"/>
      <c r="AJ253" s="138"/>
      <c r="AK253" s="138"/>
      <c r="AL253" s="138"/>
      <c r="AM253" s="138"/>
      <c r="AN253" s="138"/>
      <c r="AO253" s="138"/>
      <c r="AP253" s="138"/>
      <c r="AQ253" s="138"/>
      <c r="AR253" s="138"/>
      <c r="AS253" s="138"/>
      <c r="AT253" s="138"/>
      <c r="AU253" s="138"/>
      <c r="AV253" s="138"/>
    </row>
    <row r="254" spans="2:48">
      <c r="B254" s="130"/>
      <c r="C254" s="130"/>
      <c r="D254" s="130"/>
      <c r="E254" s="130"/>
      <c r="F254" s="130"/>
      <c r="G254" s="130"/>
      <c r="H254" s="130"/>
      <c r="I254" s="130"/>
      <c r="J254" s="130"/>
      <c r="K254" s="202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8"/>
      <c r="X254" s="138"/>
      <c r="Y254" s="138"/>
      <c r="Z254" s="138"/>
      <c r="AA254" s="138"/>
      <c r="AB254" s="138"/>
      <c r="AC254" s="138"/>
      <c r="AD254" s="138"/>
      <c r="AE254" s="138"/>
      <c r="AF254" s="138"/>
      <c r="AG254" s="138"/>
      <c r="AH254" s="138"/>
      <c r="AI254" s="138"/>
      <c r="AJ254" s="138"/>
      <c r="AK254" s="138"/>
      <c r="AL254" s="138"/>
      <c r="AM254" s="138"/>
      <c r="AN254" s="138"/>
      <c r="AO254" s="138"/>
      <c r="AP254" s="138"/>
      <c r="AQ254" s="138"/>
      <c r="AR254" s="138"/>
      <c r="AS254" s="138"/>
      <c r="AT254" s="138"/>
      <c r="AU254" s="138"/>
      <c r="AV254" s="138"/>
    </row>
    <row r="255" spans="2:48">
      <c r="B255" s="130"/>
      <c r="C255" s="130"/>
      <c r="D255" s="130"/>
      <c r="E255" s="130"/>
      <c r="F255" s="130"/>
      <c r="G255" s="130"/>
      <c r="H255" s="130"/>
      <c r="I255" s="130"/>
      <c r="J255" s="130"/>
      <c r="K255" s="202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8"/>
      <c r="X255" s="138"/>
      <c r="Y255" s="138"/>
      <c r="Z255" s="138"/>
      <c r="AA255" s="138"/>
      <c r="AB255" s="138"/>
      <c r="AC255" s="138"/>
      <c r="AD255" s="138"/>
      <c r="AE255" s="138"/>
      <c r="AF255" s="138"/>
      <c r="AG255" s="138"/>
      <c r="AH255" s="138"/>
      <c r="AI255" s="138"/>
      <c r="AJ255" s="138"/>
      <c r="AK255" s="138"/>
      <c r="AL255" s="138"/>
      <c r="AM255" s="138"/>
      <c r="AN255" s="138"/>
      <c r="AO255" s="138"/>
      <c r="AP255" s="138"/>
      <c r="AQ255" s="138"/>
      <c r="AR255" s="138"/>
      <c r="AS255" s="138"/>
      <c r="AT255" s="138"/>
      <c r="AU255" s="138"/>
      <c r="AV255" s="138"/>
    </row>
    <row r="256" spans="2:48">
      <c r="B256" s="130"/>
      <c r="C256" s="130"/>
      <c r="D256" s="130"/>
      <c r="E256" s="130"/>
      <c r="F256" s="130"/>
      <c r="G256" s="130"/>
      <c r="H256" s="130"/>
      <c r="I256" s="130"/>
      <c r="J256" s="130"/>
      <c r="K256" s="202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8"/>
      <c r="X256" s="138"/>
      <c r="Y256" s="138"/>
      <c r="Z256" s="138"/>
      <c r="AA256" s="138"/>
      <c r="AB256" s="138"/>
      <c r="AC256" s="138"/>
      <c r="AD256" s="138"/>
      <c r="AE256" s="138"/>
      <c r="AF256" s="138"/>
      <c r="AG256" s="138"/>
      <c r="AH256" s="138"/>
      <c r="AI256" s="138"/>
      <c r="AJ256" s="138"/>
      <c r="AK256" s="138"/>
      <c r="AL256" s="138"/>
      <c r="AM256" s="138"/>
      <c r="AN256" s="138"/>
      <c r="AO256" s="138"/>
      <c r="AP256" s="138"/>
      <c r="AQ256" s="138"/>
      <c r="AR256" s="138"/>
      <c r="AS256" s="138"/>
      <c r="AT256" s="138"/>
      <c r="AU256" s="138"/>
      <c r="AV256" s="138"/>
    </row>
    <row r="257" spans="2:48">
      <c r="B257" s="130"/>
      <c r="C257" s="130"/>
      <c r="D257" s="130"/>
      <c r="E257" s="130"/>
      <c r="F257" s="130"/>
      <c r="G257" s="130"/>
      <c r="H257" s="130"/>
      <c r="I257" s="130"/>
      <c r="J257" s="130"/>
      <c r="K257" s="202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8"/>
      <c r="X257" s="138"/>
      <c r="Y257" s="138"/>
      <c r="Z257" s="138"/>
      <c r="AA257" s="138"/>
      <c r="AB257" s="138"/>
      <c r="AC257" s="138"/>
      <c r="AD257" s="138"/>
      <c r="AE257" s="138"/>
      <c r="AF257" s="138"/>
      <c r="AG257" s="138"/>
      <c r="AH257" s="138"/>
      <c r="AI257" s="138"/>
      <c r="AJ257" s="138"/>
      <c r="AK257" s="138"/>
      <c r="AL257" s="138"/>
      <c r="AM257" s="138"/>
      <c r="AN257" s="138"/>
      <c r="AO257" s="138"/>
      <c r="AP257" s="138"/>
      <c r="AQ257" s="138"/>
      <c r="AR257" s="138"/>
      <c r="AS257" s="138"/>
      <c r="AT257" s="138"/>
      <c r="AU257" s="138"/>
      <c r="AV257" s="138"/>
    </row>
    <row r="258" spans="2:48">
      <c r="B258" s="130"/>
      <c r="C258" s="130"/>
      <c r="D258" s="130"/>
      <c r="E258" s="130"/>
      <c r="F258" s="130"/>
      <c r="G258" s="130"/>
      <c r="H258" s="130"/>
      <c r="I258" s="130"/>
      <c r="J258" s="130"/>
      <c r="K258" s="202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8"/>
      <c r="X258" s="138"/>
      <c r="Y258" s="138"/>
      <c r="Z258" s="138"/>
      <c r="AA258" s="138"/>
      <c r="AB258" s="138"/>
      <c r="AC258" s="138"/>
      <c r="AD258" s="138"/>
      <c r="AE258" s="138"/>
      <c r="AF258" s="138"/>
      <c r="AG258" s="138"/>
      <c r="AH258" s="138"/>
      <c r="AI258" s="138"/>
      <c r="AJ258" s="138"/>
      <c r="AK258" s="138"/>
      <c r="AL258" s="138"/>
      <c r="AM258" s="138"/>
      <c r="AN258" s="138"/>
      <c r="AO258" s="138"/>
      <c r="AP258" s="138"/>
      <c r="AQ258" s="138"/>
      <c r="AR258" s="138"/>
      <c r="AS258" s="138"/>
      <c r="AT258" s="138"/>
      <c r="AU258" s="138"/>
      <c r="AV258" s="138"/>
    </row>
    <row r="259" spans="2:48">
      <c r="B259" s="130"/>
      <c r="C259" s="130"/>
      <c r="D259" s="130"/>
      <c r="E259" s="130"/>
      <c r="F259" s="130"/>
      <c r="G259" s="130"/>
      <c r="H259" s="130"/>
      <c r="I259" s="130"/>
      <c r="J259" s="130"/>
      <c r="K259" s="202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8"/>
      <c r="X259" s="138"/>
      <c r="Y259" s="138"/>
      <c r="Z259" s="138"/>
      <c r="AA259" s="138"/>
      <c r="AB259" s="138"/>
      <c r="AC259" s="138"/>
      <c r="AD259" s="138"/>
      <c r="AE259" s="138"/>
      <c r="AF259" s="138"/>
      <c r="AG259" s="138"/>
      <c r="AH259" s="138"/>
      <c r="AI259" s="138"/>
      <c r="AJ259" s="138"/>
      <c r="AK259" s="138"/>
      <c r="AL259" s="138"/>
      <c r="AM259" s="138"/>
      <c r="AN259" s="138"/>
      <c r="AO259" s="138"/>
      <c r="AP259" s="138"/>
      <c r="AQ259" s="138"/>
      <c r="AR259" s="138"/>
      <c r="AS259" s="138"/>
      <c r="AT259" s="138"/>
      <c r="AU259" s="138"/>
      <c r="AV259" s="138"/>
    </row>
    <row r="260" spans="2:48">
      <c r="B260" s="130"/>
      <c r="C260" s="130"/>
      <c r="D260" s="130"/>
      <c r="E260" s="130"/>
      <c r="F260" s="130"/>
      <c r="G260" s="130"/>
      <c r="H260" s="130"/>
      <c r="I260" s="130"/>
      <c r="J260" s="130"/>
      <c r="K260" s="202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8"/>
      <c r="X260" s="138"/>
      <c r="Y260" s="138"/>
      <c r="Z260" s="138"/>
      <c r="AA260" s="138"/>
      <c r="AB260" s="138"/>
      <c r="AC260" s="138"/>
      <c r="AD260" s="138"/>
      <c r="AE260" s="138"/>
      <c r="AF260" s="138"/>
      <c r="AG260" s="138"/>
      <c r="AH260" s="138"/>
      <c r="AI260" s="138"/>
      <c r="AJ260" s="138"/>
      <c r="AK260" s="138"/>
      <c r="AL260" s="138"/>
      <c r="AM260" s="138"/>
      <c r="AN260" s="138"/>
      <c r="AO260" s="138"/>
      <c r="AP260" s="138"/>
      <c r="AQ260" s="138"/>
      <c r="AR260" s="138"/>
      <c r="AS260" s="138"/>
      <c r="AT260" s="138"/>
      <c r="AU260" s="138"/>
      <c r="AV260" s="138"/>
    </row>
    <row r="261" spans="2:48">
      <c r="B261" s="130"/>
      <c r="C261" s="130"/>
      <c r="D261" s="130"/>
      <c r="E261" s="130"/>
      <c r="F261" s="130"/>
      <c r="G261" s="130"/>
      <c r="H261" s="130"/>
      <c r="I261" s="130"/>
      <c r="J261" s="130"/>
      <c r="K261" s="202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8"/>
      <c r="X261" s="138"/>
      <c r="Y261" s="138"/>
      <c r="Z261" s="138"/>
      <c r="AA261" s="138"/>
      <c r="AB261" s="138"/>
      <c r="AC261" s="138"/>
      <c r="AD261" s="138"/>
      <c r="AE261" s="138"/>
      <c r="AF261" s="138"/>
      <c r="AG261" s="138"/>
      <c r="AH261" s="138"/>
      <c r="AI261" s="138"/>
      <c r="AJ261" s="138"/>
      <c r="AK261" s="138"/>
      <c r="AL261" s="138"/>
      <c r="AM261" s="138"/>
      <c r="AN261" s="138"/>
      <c r="AO261" s="138"/>
      <c r="AP261" s="138"/>
      <c r="AQ261" s="138"/>
      <c r="AR261" s="138"/>
      <c r="AS261" s="138"/>
      <c r="AT261" s="138"/>
      <c r="AU261" s="138"/>
      <c r="AV261" s="138"/>
    </row>
    <row r="262" spans="2:48">
      <c r="B262" s="130"/>
      <c r="C262" s="130"/>
      <c r="D262" s="130"/>
      <c r="E262" s="130"/>
      <c r="F262" s="130"/>
      <c r="G262" s="130"/>
      <c r="H262" s="130"/>
      <c r="I262" s="130"/>
      <c r="J262" s="130"/>
      <c r="K262" s="202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8"/>
      <c r="X262" s="138"/>
      <c r="Y262" s="138"/>
      <c r="Z262" s="138"/>
      <c r="AA262" s="138"/>
      <c r="AB262" s="138"/>
      <c r="AC262" s="138"/>
      <c r="AD262" s="138"/>
      <c r="AE262" s="138"/>
      <c r="AF262" s="138"/>
      <c r="AG262" s="138"/>
      <c r="AH262" s="138"/>
      <c r="AI262" s="138"/>
      <c r="AJ262" s="138"/>
      <c r="AK262" s="138"/>
      <c r="AL262" s="138"/>
      <c r="AM262" s="138"/>
      <c r="AN262" s="138"/>
      <c r="AO262" s="138"/>
      <c r="AP262" s="138"/>
      <c r="AQ262" s="138"/>
      <c r="AR262" s="138"/>
      <c r="AS262" s="138"/>
      <c r="AT262" s="138"/>
      <c r="AU262" s="138"/>
      <c r="AV262" s="138"/>
    </row>
    <row r="263" spans="2:48">
      <c r="B263" s="130"/>
      <c r="C263" s="130"/>
      <c r="D263" s="130"/>
      <c r="E263" s="130"/>
      <c r="F263" s="130"/>
      <c r="G263" s="130"/>
      <c r="H263" s="130"/>
      <c r="I263" s="130"/>
      <c r="J263" s="130"/>
      <c r="K263" s="202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8"/>
      <c r="X263" s="138"/>
      <c r="Y263" s="138"/>
      <c r="Z263" s="138"/>
      <c r="AA263" s="138"/>
      <c r="AB263" s="138"/>
      <c r="AC263" s="138"/>
      <c r="AD263" s="138"/>
      <c r="AE263" s="138"/>
      <c r="AF263" s="138"/>
      <c r="AG263" s="138"/>
      <c r="AH263" s="138"/>
      <c r="AI263" s="138"/>
      <c r="AJ263" s="138"/>
      <c r="AK263" s="138"/>
      <c r="AL263" s="138"/>
      <c r="AM263" s="138"/>
      <c r="AN263" s="138"/>
      <c r="AO263" s="138"/>
      <c r="AP263" s="138"/>
      <c r="AQ263" s="138"/>
      <c r="AR263" s="138"/>
      <c r="AS263" s="138"/>
      <c r="AT263" s="138"/>
      <c r="AU263" s="138"/>
      <c r="AV263" s="138"/>
    </row>
    <row r="264" spans="2:48">
      <c r="B264" s="87"/>
      <c r="C264" s="87"/>
      <c r="D264" s="87"/>
      <c r="E264" s="87"/>
      <c r="F264" s="87"/>
      <c r="G264" s="87"/>
      <c r="H264" s="87"/>
      <c r="I264" s="87"/>
      <c r="J264" s="87"/>
      <c r="K264" s="138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138"/>
      <c r="X264" s="138"/>
      <c r="Y264" s="138"/>
      <c r="Z264" s="138"/>
      <c r="AA264" s="138"/>
      <c r="AB264" s="138"/>
      <c r="AC264" s="138"/>
      <c r="AD264" s="138"/>
      <c r="AE264" s="138"/>
      <c r="AF264" s="138"/>
      <c r="AG264" s="138"/>
      <c r="AH264" s="138"/>
      <c r="AI264" s="138"/>
      <c r="AJ264" s="138"/>
      <c r="AK264" s="138"/>
      <c r="AL264" s="138"/>
      <c r="AM264" s="138"/>
      <c r="AN264" s="138"/>
      <c r="AO264" s="138"/>
      <c r="AP264" s="138"/>
      <c r="AQ264" s="138"/>
      <c r="AR264" s="138"/>
      <c r="AS264" s="138"/>
      <c r="AT264" s="138"/>
      <c r="AU264" s="138"/>
      <c r="AV264" s="138"/>
    </row>
    <row r="265" spans="2:48">
      <c r="B265" s="87"/>
      <c r="C265" s="87"/>
      <c r="D265" s="87"/>
      <c r="E265" s="87"/>
      <c r="F265" s="87"/>
      <c r="G265" s="87"/>
      <c r="H265" s="87"/>
      <c r="I265" s="87"/>
      <c r="J265" s="87"/>
      <c r="K265" s="138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138"/>
      <c r="X265" s="138"/>
      <c r="Y265" s="138"/>
      <c r="Z265" s="138"/>
      <c r="AA265" s="138"/>
      <c r="AB265" s="138"/>
      <c r="AC265" s="138"/>
      <c r="AD265" s="138"/>
      <c r="AE265" s="138"/>
      <c r="AF265" s="138"/>
      <c r="AG265" s="138"/>
      <c r="AH265" s="138"/>
      <c r="AI265" s="138"/>
      <c r="AJ265" s="138"/>
      <c r="AK265" s="138"/>
      <c r="AL265" s="138"/>
      <c r="AM265" s="138"/>
      <c r="AN265" s="138"/>
      <c r="AO265" s="138"/>
      <c r="AP265" s="138"/>
      <c r="AQ265" s="138"/>
      <c r="AR265" s="138"/>
      <c r="AS265" s="138"/>
      <c r="AT265" s="138"/>
      <c r="AU265" s="138"/>
      <c r="AV265" s="138"/>
    </row>
    <row r="266" spans="2:48">
      <c r="B266" s="87"/>
      <c r="C266" s="87"/>
      <c r="D266" s="87"/>
      <c r="E266" s="87"/>
      <c r="F266" s="87"/>
      <c r="G266" s="87"/>
      <c r="H266" s="87"/>
      <c r="I266" s="87"/>
      <c r="J266" s="87"/>
      <c r="K266" s="138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138"/>
      <c r="X266" s="138"/>
      <c r="Y266" s="138"/>
      <c r="Z266" s="138"/>
      <c r="AA266" s="138"/>
      <c r="AB266" s="138"/>
      <c r="AC266" s="138"/>
      <c r="AD266" s="138"/>
      <c r="AE266" s="138"/>
      <c r="AF266" s="138"/>
      <c r="AG266" s="138"/>
      <c r="AH266" s="138"/>
      <c r="AI266" s="138"/>
      <c r="AJ266" s="138"/>
      <c r="AK266" s="138"/>
      <c r="AL266" s="138"/>
      <c r="AM266" s="138"/>
      <c r="AN266" s="138"/>
      <c r="AO266" s="138"/>
      <c r="AP266" s="138"/>
      <c r="AQ266" s="138"/>
      <c r="AR266" s="138"/>
      <c r="AS266" s="138"/>
      <c r="AT266" s="138"/>
      <c r="AU266" s="138"/>
      <c r="AV266" s="138"/>
    </row>
    <row r="267" spans="2:48">
      <c r="B267" s="87"/>
      <c r="C267" s="87"/>
      <c r="D267" s="87"/>
      <c r="E267" s="87"/>
      <c r="F267" s="87"/>
      <c r="G267" s="87"/>
      <c r="H267" s="87"/>
      <c r="I267" s="87"/>
      <c r="J267" s="87"/>
      <c r="K267" s="138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138"/>
      <c r="X267" s="138"/>
      <c r="Y267" s="138"/>
      <c r="Z267" s="138"/>
      <c r="AA267" s="138"/>
      <c r="AB267" s="138"/>
      <c r="AC267" s="138"/>
      <c r="AD267" s="138"/>
      <c r="AE267" s="138"/>
      <c r="AF267" s="138"/>
      <c r="AG267" s="138"/>
      <c r="AH267" s="138"/>
      <c r="AI267" s="138"/>
      <c r="AJ267" s="138"/>
      <c r="AK267" s="138"/>
      <c r="AL267" s="138"/>
      <c r="AM267" s="138"/>
      <c r="AN267" s="138"/>
      <c r="AO267" s="138"/>
      <c r="AP267" s="138"/>
      <c r="AQ267" s="138"/>
      <c r="AR267" s="138"/>
      <c r="AS267" s="138"/>
      <c r="AT267" s="138"/>
      <c r="AU267" s="138"/>
      <c r="AV267" s="138"/>
    </row>
    <row r="268" spans="2:48">
      <c r="B268" s="87"/>
      <c r="C268" s="87"/>
      <c r="D268" s="87"/>
      <c r="E268" s="87"/>
      <c r="F268" s="87"/>
      <c r="G268" s="87"/>
      <c r="H268" s="87"/>
      <c r="I268" s="87"/>
      <c r="J268" s="87"/>
      <c r="K268" s="138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138"/>
      <c r="X268" s="138"/>
      <c r="Y268" s="138"/>
      <c r="Z268" s="138"/>
      <c r="AA268" s="138"/>
      <c r="AB268" s="138"/>
      <c r="AC268" s="138"/>
      <c r="AD268" s="138"/>
      <c r="AE268" s="138"/>
      <c r="AF268" s="138"/>
      <c r="AG268" s="138"/>
      <c r="AH268" s="138"/>
      <c r="AI268" s="138"/>
      <c r="AJ268" s="138"/>
      <c r="AK268" s="138"/>
      <c r="AL268" s="138"/>
      <c r="AM268" s="138"/>
      <c r="AN268" s="138"/>
      <c r="AO268" s="138"/>
      <c r="AP268" s="138"/>
      <c r="AQ268" s="138"/>
      <c r="AR268" s="138"/>
      <c r="AS268" s="138"/>
      <c r="AT268" s="138"/>
      <c r="AU268" s="138"/>
      <c r="AV268" s="138"/>
    </row>
    <row r="269" spans="2:48">
      <c r="B269" s="87"/>
      <c r="C269" s="87"/>
      <c r="D269" s="87"/>
      <c r="E269" s="87"/>
      <c r="F269" s="87"/>
      <c r="G269" s="87"/>
      <c r="H269" s="87"/>
      <c r="I269" s="87"/>
      <c r="J269" s="87"/>
      <c r="K269" s="138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138"/>
      <c r="X269" s="138"/>
      <c r="Y269" s="138"/>
      <c r="Z269" s="138"/>
      <c r="AA269" s="138"/>
      <c r="AB269" s="138"/>
      <c r="AC269" s="138"/>
      <c r="AD269" s="138"/>
      <c r="AE269" s="138"/>
      <c r="AF269" s="138"/>
      <c r="AG269" s="138"/>
      <c r="AH269" s="138"/>
      <c r="AI269" s="138"/>
      <c r="AJ269" s="138"/>
      <c r="AK269" s="138"/>
      <c r="AL269" s="138"/>
      <c r="AM269" s="138"/>
      <c r="AN269" s="138"/>
      <c r="AO269" s="138"/>
      <c r="AP269" s="138"/>
      <c r="AQ269" s="138"/>
      <c r="AR269" s="138"/>
      <c r="AS269" s="138"/>
      <c r="AT269" s="138"/>
      <c r="AU269" s="138"/>
      <c r="AV269" s="138"/>
    </row>
    <row r="270" spans="2:48">
      <c r="B270" s="87"/>
      <c r="C270" s="87"/>
      <c r="D270" s="87"/>
      <c r="E270" s="87"/>
      <c r="F270" s="87"/>
      <c r="G270" s="87"/>
      <c r="H270" s="87"/>
      <c r="I270" s="87"/>
      <c r="J270" s="87"/>
      <c r="K270" s="138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138"/>
      <c r="X270" s="138"/>
      <c r="Y270" s="138"/>
      <c r="Z270" s="138"/>
      <c r="AA270" s="138"/>
      <c r="AB270" s="138"/>
      <c r="AC270" s="138"/>
      <c r="AD270" s="138"/>
      <c r="AE270" s="138"/>
      <c r="AF270" s="138"/>
      <c r="AG270" s="138"/>
      <c r="AH270" s="138"/>
      <c r="AI270" s="138"/>
      <c r="AJ270" s="138"/>
      <c r="AK270" s="138"/>
      <c r="AL270" s="138"/>
      <c r="AM270" s="138"/>
      <c r="AN270" s="138"/>
      <c r="AO270" s="138"/>
      <c r="AP270" s="138"/>
      <c r="AQ270" s="138"/>
      <c r="AR270" s="138"/>
      <c r="AS270" s="138"/>
      <c r="AT270" s="138"/>
      <c r="AU270" s="138"/>
      <c r="AV270" s="138"/>
    </row>
    <row r="271" spans="2:48">
      <c r="B271" s="87"/>
      <c r="C271" s="87"/>
      <c r="D271" s="87"/>
      <c r="E271" s="87"/>
      <c r="F271" s="87"/>
      <c r="G271" s="87"/>
      <c r="H271" s="87"/>
      <c r="I271" s="87"/>
      <c r="J271" s="87"/>
      <c r="K271" s="138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138"/>
      <c r="X271" s="138"/>
      <c r="Y271" s="138"/>
      <c r="Z271" s="138"/>
      <c r="AA271" s="138"/>
      <c r="AB271" s="138"/>
      <c r="AC271" s="138"/>
      <c r="AD271" s="138"/>
      <c r="AE271" s="138"/>
      <c r="AF271" s="138"/>
      <c r="AG271" s="138"/>
      <c r="AH271" s="138"/>
      <c r="AI271" s="138"/>
      <c r="AJ271" s="138"/>
      <c r="AK271" s="138"/>
      <c r="AL271" s="138"/>
      <c r="AM271" s="138"/>
      <c r="AN271" s="138"/>
      <c r="AO271" s="138"/>
      <c r="AP271" s="138"/>
      <c r="AQ271" s="138"/>
      <c r="AR271" s="138"/>
      <c r="AS271" s="138"/>
      <c r="AT271" s="138"/>
      <c r="AU271" s="138"/>
      <c r="AV271" s="138"/>
    </row>
    <row r="272" spans="2:48">
      <c r="B272" s="87"/>
      <c r="C272" s="87"/>
      <c r="D272" s="87"/>
      <c r="E272" s="87"/>
      <c r="F272" s="87"/>
      <c r="G272" s="87"/>
      <c r="H272" s="87"/>
      <c r="I272" s="87"/>
      <c r="J272" s="87"/>
      <c r="K272" s="138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138"/>
      <c r="X272" s="138"/>
      <c r="Y272" s="138"/>
      <c r="Z272" s="138"/>
      <c r="AA272" s="138"/>
      <c r="AB272" s="138"/>
      <c r="AC272" s="138"/>
      <c r="AD272" s="138"/>
      <c r="AE272" s="138"/>
      <c r="AF272" s="138"/>
      <c r="AG272" s="138"/>
      <c r="AH272" s="138"/>
      <c r="AI272" s="138"/>
      <c r="AJ272" s="138"/>
      <c r="AK272" s="138"/>
      <c r="AL272" s="138"/>
      <c r="AM272" s="138"/>
      <c r="AN272" s="138"/>
      <c r="AO272" s="138"/>
      <c r="AP272" s="138"/>
      <c r="AQ272" s="138"/>
      <c r="AR272" s="138"/>
      <c r="AS272" s="138"/>
      <c r="AT272" s="138"/>
      <c r="AU272" s="138"/>
      <c r="AV272" s="138"/>
    </row>
    <row r="273" spans="2:48">
      <c r="B273" s="87"/>
      <c r="C273" s="87"/>
      <c r="D273" s="87"/>
      <c r="E273" s="87"/>
      <c r="F273" s="87"/>
      <c r="G273" s="87"/>
      <c r="H273" s="87"/>
      <c r="I273" s="87"/>
      <c r="J273" s="87"/>
      <c r="K273" s="138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138"/>
      <c r="X273" s="138"/>
      <c r="Y273" s="138"/>
      <c r="Z273" s="138"/>
      <c r="AA273" s="138"/>
      <c r="AB273" s="138"/>
      <c r="AC273" s="138"/>
      <c r="AD273" s="138"/>
      <c r="AE273" s="138"/>
      <c r="AF273" s="138"/>
      <c r="AG273" s="138"/>
      <c r="AH273" s="138"/>
      <c r="AI273" s="138"/>
      <c r="AJ273" s="138"/>
      <c r="AK273" s="138"/>
      <c r="AL273" s="138"/>
      <c r="AM273" s="138"/>
      <c r="AN273" s="138"/>
      <c r="AO273" s="138"/>
      <c r="AP273" s="138"/>
      <c r="AQ273" s="138"/>
      <c r="AR273" s="138"/>
      <c r="AS273" s="138"/>
      <c r="AT273" s="138"/>
      <c r="AU273" s="138"/>
      <c r="AV273" s="138"/>
    </row>
    <row r="274" spans="2:48">
      <c r="B274" s="87"/>
      <c r="C274" s="87"/>
      <c r="D274" s="87"/>
      <c r="E274" s="87"/>
      <c r="F274" s="87"/>
      <c r="G274" s="87"/>
      <c r="H274" s="87"/>
      <c r="I274" s="87"/>
      <c r="J274" s="87"/>
      <c r="K274" s="138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138"/>
      <c r="X274" s="138"/>
      <c r="Y274" s="138"/>
      <c r="Z274" s="138"/>
      <c r="AA274" s="138"/>
      <c r="AB274" s="138"/>
      <c r="AC274" s="138"/>
      <c r="AD274" s="138"/>
      <c r="AE274" s="138"/>
      <c r="AF274" s="138"/>
      <c r="AG274" s="138"/>
      <c r="AH274" s="138"/>
      <c r="AI274" s="138"/>
      <c r="AJ274" s="138"/>
      <c r="AK274" s="138"/>
      <c r="AL274" s="138"/>
      <c r="AM274" s="138"/>
      <c r="AN274" s="138"/>
      <c r="AO274" s="138"/>
      <c r="AP274" s="138"/>
      <c r="AQ274" s="138"/>
      <c r="AR274" s="138"/>
      <c r="AS274" s="138"/>
      <c r="AT274" s="138"/>
      <c r="AU274" s="138"/>
      <c r="AV274" s="138"/>
    </row>
    <row r="275" spans="2:48">
      <c r="B275" s="87"/>
      <c r="C275" s="87"/>
      <c r="D275" s="87"/>
      <c r="E275" s="87"/>
      <c r="F275" s="87"/>
      <c r="G275" s="87"/>
      <c r="H275" s="87"/>
      <c r="I275" s="87"/>
      <c r="J275" s="87"/>
      <c r="K275" s="138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138"/>
      <c r="X275" s="138"/>
      <c r="Y275" s="138"/>
      <c r="Z275" s="138"/>
      <c r="AA275" s="138"/>
      <c r="AB275" s="138"/>
      <c r="AC275" s="138"/>
      <c r="AD275" s="138"/>
      <c r="AE275" s="138"/>
      <c r="AF275" s="138"/>
      <c r="AG275" s="138"/>
      <c r="AH275" s="138"/>
      <c r="AI275" s="138"/>
      <c r="AJ275" s="138"/>
      <c r="AK275" s="138"/>
      <c r="AL275" s="138"/>
      <c r="AM275" s="138"/>
      <c r="AN275" s="138"/>
      <c r="AO275" s="138"/>
      <c r="AP275" s="138"/>
      <c r="AQ275" s="138"/>
      <c r="AR275" s="138"/>
      <c r="AS275" s="138"/>
      <c r="AT275" s="138"/>
      <c r="AU275" s="138"/>
      <c r="AV275" s="138"/>
    </row>
    <row r="276" spans="2:48">
      <c r="B276" s="87"/>
      <c r="C276" s="87"/>
      <c r="D276" s="87"/>
      <c r="E276" s="87"/>
      <c r="F276" s="87"/>
      <c r="G276" s="87"/>
      <c r="H276" s="87"/>
      <c r="I276" s="87"/>
      <c r="J276" s="87"/>
      <c r="K276" s="138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138"/>
      <c r="X276" s="138"/>
      <c r="Y276" s="138"/>
      <c r="Z276" s="138"/>
      <c r="AA276" s="138"/>
      <c r="AB276" s="138"/>
      <c r="AC276" s="138"/>
      <c r="AD276" s="138"/>
      <c r="AE276" s="138"/>
      <c r="AF276" s="138"/>
      <c r="AG276" s="138"/>
      <c r="AH276" s="138"/>
      <c r="AI276" s="138"/>
      <c r="AJ276" s="138"/>
      <c r="AK276" s="138"/>
      <c r="AL276" s="138"/>
      <c r="AM276" s="138"/>
      <c r="AN276" s="138"/>
      <c r="AO276" s="138"/>
      <c r="AP276" s="138"/>
      <c r="AQ276" s="138"/>
      <c r="AR276" s="138"/>
      <c r="AS276" s="138"/>
      <c r="AT276" s="138"/>
      <c r="AU276" s="138"/>
      <c r="AV276" s="138"/>
    </row>
    <row r="277" spans="2:48">
      <c r="B277" s="87"/>
      <c r="C277" s="87"/>
      <c r="D277" s="87"/>
      <c r="E277" s="87"/>
      <c r="F277" s="87"/>
      <c r="G277" s="87"/>
      <c r="H277" s="87"/>
      <c r="I277" s="87"/>
      <c r="J277" s="87"/>
      <c r="K277" s="138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138"/>
      <c r="X277" s="138"/>
      <c r="Y277" s="138"/>
      <c r="Z277" s="138"/>
      <c r="AA277" s="138"/>
      <c r="AB277" s="138"/>
      <c r="AC277" s="138"/>
      <c r="AD277" s="138"/>
      <c r="AE277" s="138"/>
      <c r="AF277" s="138"/>
      <c r="AG277" s="138"/>
      <c r="AH277" s="138"/>
      <c r="AI277" s="138"/>
      <c r="AJ277" s="138"/>
      <c r="AK277" s="138"/>
      <c r="AL277" s="138"/>
      <c r="AM277" s="138"/>
      <c r="AN277" s="138"/>
      <c r="AO277" s="138"/>
      <c r="AP277" s="138"/>
      <c r="AQ277" s="138"/>
      <c r="AR277" s="138"/>
      <c r="AS277" s="138"/>
      <c r="AT277" s="138"/>
      <c r="AU277" s="138"/>
      <c r="AV277" s="138"/>
    </row>
    <row r="278" spans="2:48">
      <c r="B278" s="87"/>
      <c r="C278" s="87"/>
      <c r="D278" s="87"/>
      <c r="E278" s="87"/>
      <c r="F278" s="87"/>
      <c r="G278" s="87"/>
      <c r="H278" s="87"/>
      <c r="I278" s="87"/>
      <c r="J278" s="87"/>
      <c r="K278" s="138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138"/>
      <c r="X278" s="138"/>
      <c r="Y278" s="138"/>
      <c r="Z278" s="138"/>
      <c r="AA278" s="138"/>
      <c r="AB278" s="138"/>
      <c r="AC278" s="138"/>
      <c r="AD278" s="138"/>
      <c r="AE278" s="138"/>
      <c r="AF278" s="138"/>
      <c r="AG278" s="138"/>
      <c r="AH278" s="138"/>
      <c r="AI278" s="138"/>
      <c r="AJ278" s="138"/>
      <c r="AK278" s="138"/>
      <c r="AL278" s="138"/>
      <c r="AM278" s="138"/>
      <c r="AN278" s="138"/>
      <c r="AO278" s="138"/>
      <c r="AP278" s="138"/>
      <c r="AQ278" s="138"/>
      <c r="AR278" s="138"/>
      <c r="AS278" s="138"/>
      <c r="AT278" s="138"/>
      <c r="AU278" s="138"/>
      <c r="AV278" s="138"/>
    </row>
    <row r="279" spans="2:48">
      <c r="B279" s="87"/>
      <c r="C279" s="87"/>
      <c r="D279" s="87"/>
      <c r="E279" s="87"/>
      <c r="F279" s="87"/>
      <c r="G279" s="87"/>
      <c r="H279" s="87"/>
      <c r="I279" s="87"/>
      <c r="J279" s="87"/>
      <c r="K279" s="138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138"/>
      <c r="X279" s="138"/>
      <c r="Y279" s="138"/>
      <c r="Z279" s="138"/>
      <c r="AA279" s="138"/>
      <c r="AB279" s="138"/>
      <c r="AC279" s="138"/>
      <c r="AD279" s="138"/>
      <c r="AE279" s="138"/>
      <c r="AF279" s="138"/>
      <c r="AG279" s="138"/>
      <c r="AH279" s="138"/>
      <c r="AI279" s="138"/>
      <c r="AJ279" s="138"/>
      <c r="AK279" s="138"/>
      <c r="AL279" s="138"/>
      <c r="AM279" s="138"/>
      <c r="AN279" s="138"/>
      <c r="AO279" s="138"/>
      <c r="AP279" s="138"/>
      <c r="AQ279" s="138"/>
      <c r="AR279" s="138"/>
      <c r="AS279" s="138"/>
      <c r="AT279" s="138"/>
      <c r="AU279" s="138"/>
      <c r="AV279" s="138"/>
    </row>
    <row r="280" spans="2:48">
      <c r="B280" s="87"/>
      <c r="C280" s="87"/>
      <c r="D280" s="87"/>
      <c r="E280" s="87"/>
      <c r="F280" s="87"/>
      <c r="G280" s="87"/>
      <c r="H280" s="87"/>
      <c r="I280" s="87"/>
      <c r="J280" s="87"/>
      <c r="K280" s="138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138"/>
      <c r="X280" s="138"/>
      <c r="Y280" s="138"/>
      <c r="Z280" s="138"/>
      <c r="AA280" s="138"/>
      <c r="AB280" s="138"/>
      <c r="AC280" s="138"/>
      <c r="AD280" s="138"/>
      <c r="AE280" s="138"/>
      <c r="AF280" s="138"/>
      <c r="AG280" s="138"/>
      <c r="AH280" s="138"/>
      <c r="AI280" s="138"/>
      <c r="AJ280" s="138"/>
      <c r="AK280" s="138"/>
      <c r="AL280" s="138"/>
      <c r="AM280" s="138"/>
      <c r="AN280" s="138"/>
      <c r="AO280" s="138"/>
      <c r="AP280" s="138"/>
      <c r="AQ280" s="138"/>
      <c r="AR280" s="138"/>
      <c r="AS280" s="138"/>
      <c r="AT280" s="138"/>
      <c r="AU280" s="138"/>
      <c r="AV280" s="138"/>
    </row>
    <row r="281" spans="2:48">
      <c r="B281" s="87"/>
      <c r="C281" s="87"/>
      <c r="D281" s="87"/>
      <c r="E281" s="87"/>
      <c r="F281" s="87"/>
      <c r="G281" s="87"/>
      <c r="H281" s="87"/>
      <c r="I281" s="87"/>
      <c r="J281" s="87"/>
      <c r="K281" s="138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138"/>
      <c r="X281" s="138"/>
      <c r="Y281" s="138"/>
      <c r="Z281" s="138"/>
      <c r="AA281" s="138"/>
      <c r="AB281" s="138"/>
      <c r="AC281" s="138"/>
      <c r="AD281" s="138"/>
      <c r="AE281" s="138"/>
      <c r="AF281" s="138"/>
      <c r="AG281" s="138"/>
      <c r="AH281" s="138"/>
      <c r="AI281" s="138"/>
      <c r="AJ281" s="138"/>
      <c r="AK281" s="138"/>
      <c r="AL281" s="138"/>
      <c r="AM281" s="138"/>
      <c r="AN281" s="138"/>
      <c r="AO281" s="138"/>
      <c r="AP281" s="138"/>
      <c r="AQ281" s="138"/>
      <c r="AR281" s="138"/>
      <c r="AS281" s="138"/>
      <c r="AT281" s="138"/>
      <c r="AU281" s="138"/>
      <c r="AV281" s="138"/>
    </row>
    <row r="282" spans="2:48">
      <c r="B282" s="87"/>
      <c r="C282" s="87"/>
      <c r="D282" s="87"/>
      <c r="E282" s="87"/>
      <c r="F282" s="87"/>
      <c r="G282" s="87"/>
      <c r="H282" s="87"/>
      <c r="I282" s="87"/>
      <c r="J282" s="87"/>
      <c r="K282" s="138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138"/>
      <c r="X282" s="138"/>
      <c r="Y282" s="138"/>
      <c r="Z282" s="138"/>
      <c r="AA282" s="138"/>
      <c r="AB282" s="138"/>
      <c r="AC282" s="138"/>
      <c r="AD282" s="138"/>
      <c r="AE282" s="138"/>
      <c r="AF282" s="138"/>
      <c r="AG282" s="138"/>
      <c r="AH282" s="138"/>
      <c r="AI282" s="138"/>
      <c r="AJ282" s="138"/>
      <c r="AK282" s="138"/>
      <c r="AL282" s="138"/>
      <c r="AM282" s="138"/>
      <c r="AN282" s="138"/>
      <c r="AO282" s="138"/>
      <c r="AP282" s="138"/>
      <c r="AQ282" s="138"/>
      <c r="AR282" s="138"/>
      <c r="AS282" s="138"/>
      <c r="AT282" s="138"/>
      <c r="AU282" s="138"/>
      <c r="AV282" s="138"/>
    </row>
    <row r="283" spans="2:48">
      <c r="B283" s="87"/>
      <c r="C283" s="87"/>
      <c r="D283" s="87"/>
      <c r="E283" s="87"/>
      <c r="F283" s="87"/>
      <c r="G283" s="87"/>
      <c r="H283" s="87"/>
      <c r="I283" s="87"/>
      <c r="J283" s="87"/>
      <c r="K283" s="138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138"/>
      <c r="X283" s="138"/>
      <c r="Y283" s="138"/>
      <c r="Z283" s="138"/>
      <c r="AA283" s="138"/>
      <c r="AB283" s="138"/>
      <c r="AC283" s="138"/>
      <c r="AD283" s="138"/>
      <c r="AE283" s="138"/>
      <c r="AF283" s="138"/>
      <c r="AG283" s="138"/>
      <c r="AH283" s="138"/>
      <c r="AI283" s="138"/>
      <c r="AJ283" s="138"/>
      <c r="AK283" s="138"/>
      <c r="AL283" s="138"/>
      <c r="AM283" s="138"/>
      <c r="AN283" s="138"/>
      <c r="AO283" s="138"/>
      <c r="AP283" s="138"/>
      <c r="AQ283" s="138"/>
      <c r="AR283" s="138"/>
      <c r="AS283" s="138"/>
      <c r="AT283" s="138"/>
      <c r="AU283" s="138"/>
      <c r="AV283" s="138"/>
    </row>
    <row r="284" spans="2:48">
      <c r="B284" s="87"/>
      <c r="C284" s="87"/>
      <c r="D284" s="87"/>
      <c r="E284" s="87"/>
      <c r="F284" s="87"/>
      <c r="G284" s="87"/>
      <c r="H284" s="87"/>
      <c r="I284" s="87"/>
      <c r="J284" s="87"/>
      <c r="K284" s="138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138"/>
      <c r="X284" s="138"/>
      <c r="Y284" s="138"/>
      <c r="Z284" s="138"/>
      <c r="AA284" s="138"/>
      <c r="AB284" s="138"/>
      <c r="AC284" s="138"/>
      <c r="AD284" s="138"/>
      <c r="AE284" s="138"/>
      <c r="AF284" s="138"/>
      <c r="AG284" s="138"/>
      <c r="AH284" s="138"/>
      <c r="AI284" s="138"/>
      <c r="AJ284" s="138"/>
      <c r="AK284" s="138"/>
      <c r="AL284" s="138"/>
      <c r="AM284" s="138"/>
      <c r="AN284" s="138"/>
      <c r="AO284" s="138"/>
      <c r="AP284" s="138"/>
      <c r="AQ284" s="138"/>
      <c r="AR284" s="138"/>
      <c r="AS284" s="138"/>
      <c r="AT284" s="138"/>
      <c r="AU284" s="138"/>
      <c r="AV284" s="138"/>
    </row>
    <row r="285" spans="2:48">
      <c r="B285" s="87"/>
      <c r="C285" s="87"/>
      <c r="D285" s="87"/>
      <c r="E285" s="87"/>
      <c r="F285" s="87"/>
      <c r="G285" s="87"/>
      <c r="H285" s="87"/>
      <c r="I285" s="87"/>
      <c r="J285" s="87"/>
      <c r="K285" s="138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138"/>
      <c r="X285" s="138"/>
      <c r="Y285" s="138"/>
      <c r="Z285" s="138"/>
      <c r="AA285" s="138"/>
      <c r="AB285" s="138"/>
      <c r="AC285" s="138"/>
      <c r="AD285" s="138"/>
      <c r="AE285" s="138"/>
      <c r="AF285" s="138"/>
      <c r="AG285" s="138"/>
      <c r="AH285" s="138"/>
      <c r="AI285" s="138"/>
      <c r="AJ285" s="138"/>
      <c r="AK285" s="138"/>
      <c r="AL285" s="138"/>
      <c r="AM285" s="138"/>
      <c r="AN285" s="138"/>
      <c r="AO285" s="138"/>
      <c r="AP285" s="138"/>
      <c r="AQ285" s="138"/>
      <c r="AR285" s="138"/>
      <c r="AS285" s="138"/>
      <c r="AT285" s="138"/>
      <c r="AU285" s="138"/>
      <c r="AV285" s="138"/>
    </row>
    <row r="286" spans="2:48">
      <c r="B286" s="87"/>
      <c r="C286" s="87"/>
      <c r="D286" s="87"/>
      <c r="E286" s="87"/>
      <c r="F286" s="87"/>
      <c r="G286" s="87"/>
      <c r="H286" s="87"/>
      <c r="I286" s="87"/>
      <c r="J286" s="87"/>
      <c r="K286" s="138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138"/>
      <c r="X286" s="138"/>
      <c r="Y286" s="138"/>
      <c r="Z286" s="138"/>
      <c r="AA286" s="138"/>
      <c r="AB286" s="138"/>
      <c r="AC286" s="138"/>
      <c r="AD286" s="138"/>
      <c r="AE286" s="138"/>
      <c r="AF286" s="138"/>
      <c r="AG286" s="138"/>
      <c r="AH286" s="138"/>
      <c r="AI286" s="138"/>
      <c r="AJ286" s="138"/>
      <c r="AK286" s="138"/>
      <c r="AL286" s="138"/>
      <c r="AM286" s="138"/>
      <c r="AN286" s="138"/>
      <c r="AO286" s="138"/>
      <c r="AP286" s="138"/>
      <c r="AQ286" s="138"/>
      <c r="AR286" s="138"/>
      <c r="AS286" s="138"/>
      <c r="AT286" s="138"/>
      <c r="AU286" s="138"/>
      <c r="AV286" s="138"/>
    </row>
    <row r="287" spans="2:48">
      <c r="B287" s="87"/>
      <c r="C287" s="87"/>
      <c r="D287" s="87"/>
      <c r="E287" s="87"/>
      <c r="F287" s="87"/>
      <c r="G287" s="87"/>
      <c r="H287" s="87"/>
      <c r="I287" s="87"/>
      <c r="J287" s="87"/>
      <c r="K287" s="138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138"/>
      <c r="X287" s="138"/>
      <c r="Y287" s="138"/>
      <c r="Z287" s="138"/>
      <c r="AA287" s="138"/>
      <c r="AB287" s="138"/>
      <c r="AC287" s="138"/>
      <c r="AD287" s="138"/>
      <c r="AE287" s="138"/>
      <c r="AF287" s="138"/>
      <c r="AG287" s="138"/>
      <c r="AH287" s="138"/>
      <c r="AI287" s="138"/>
      <c r="AJ287" s="138"/>
      <c r="AK287" s="138"/>
      <c r="AL287" s="138"/>
      <c r="AM287" s="138"/>
      <c r="AN287" s="138"/>
      <c r="AO287" s="138"/>
      <c r="AP287" s="138"/>
      <c r="AQ287" s="138"/>
      <c r="AR287" s="138"/>
      <c r="AS287" s="138"/>
      <c r="AT287" s="138"/>
      <c r="AU287" s="138"/>
      <c r="AV287" s="138"/>
    </row>
    <row r="288" spans="2:48">
      <c r="B288" s="87"/>
      <c r="C288" s="87"/>
      <c r="D288" s="87"/>
      <c r="E288" s="87"/>
      <c r="F288" s="87"/>
      <c r="G288" s="87"/>
      <c r="H288" s="87"/>
      <c r="I288" s="87"/>
      <c r="J288" s="87"/>
      <c r="K288" s="138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138"/>
      <c r="X288" s="138"/>
      <c r="Y288" s="138"/>
      <c r="Z288" s="138"/>
      <c r="AA288" s="138"/>
      <c r="AB288" s="138"/>
      <c r="AC288" s="138"/>
      <c r="AD288" s="138"/>
      <c r="AE288" s="138"/>
      <c r="AF288" s="138"/>
      <c r="AG288" s="138"/>
      <c r="AH288" s="138"/>
      <c r="AI288" s="138"/>
      <c r="AJ288" s="138"/>
      <c r="AK288" s="138"/>
      <c r="AL288" s="138"/>
      <c r="AM288" s="138"/>
      <c r="AN288" s="138"/>
      <c r="AO288" s="138"/>
      <c r="AP288" s="138"/>
      <c r="AQ288" s="138"/>
      <c r="AR288" s="138"/>
      <c r="AS288" s="138"/>
      <c r="AT288" s="138"/>
      <c r="AU288" s="138"/>
      <c r="AV288" s="138"/>
    </row>
    <row r="289" spans="2:48">
      <c r="B289" s="87"/>
      <c r="C289" s="87"/>
      <c r="D289" s="87"/>
      <c r="E289" s="87"/>
      <c r="F289" s="87"/>
      <c r="G289" s="87"/>
      <c r="H289" s="87"/>
      <c r="I289" s="87"/>
      <c r="J289" s="87"/>
      <c r="K289" s="138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138"/>
      <c r="X289" s="138"/>
      <c r="Y289" s="138"/>
      <c r="Z289" s="138"/>
      <c r="AA289" s="138"/>
      <c r="AB289" s="138"/>
      <c r="AC289" s="138"/>
      <c r="AD289" s="138"/>
      <c r="AE289" s="138"/>
      <c r="AF289" s="138"/>
      <c r="AG289" s="138"/>
      <c r="AH289" s="138"/>
      <c r="AI289" s="138"/>
      <c r="AJ289" s="138"/>
      <c r="AK289" s="138"/>
      <c r="AL289" s="138"/>
      <c r="AM289" s="138"/>
      <c r="AN289" s="138"/>
      <c r="AO289" s="138"/>
      <c r="AP289" s="138"/>
      <c r="AQ289" s="138"/>
      <c r="AR289" s="138"/>
      <c r="AS289" s="138"/>
      <c r="AT289" s="138"/>
      <c r="AU289" s="138"/>
      <c r="AV289" s="138"/>
    </row>
    <row r="290" spans="2:48">
      <c r="B290" s="87"/>
      <c r="C290" s="87"/>
      <c r="D290" s="87"/>
      <c r="E290" s="87"/>
      <c r="F290" s="87"/>
      <c r="G290" s="87"/>
      <c r="H290" s="87"/>
      <c r="I290" s="87"/>
      <c r="J290" s="87"/>
      <c r="K290" s="138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138"/>
      <c r="X290" s="138"/>
      <c r="Y290" s="138"/>
      <c r="Z290" s="138"/>
      <c r="AA290" s="138"/>
      <c r="AB290" s="138"/>
      <c r="AC290" s="138"/>
      <c r="AD290" s="138"/>
      <c r="AE290" s="138"/>
      <c r="AF290" s="138"/>
      <c r="AG290" s="138"/>
      <c r="AH290" s="138"/>
      <c r="AI290" s="138"/>
      <c r="AJ290" s="138"/>
      <c r="AK290" s="138"/>
      <c r="AL290" s="138"/>
      <c r="AM290" s="138"/>
      <c r="AN290" s="138"/>
      <c r="AO290" s="138"/>
      <c r="AP290" s="138"/>
      <c r="AQ290" s="138"/>
      <c r="AR290" s="138"/>
      <c r="AS290" s="138"/>
      <c r="AT290" s="138"/>
      <c r="AU290" s="138"/>
      <c r="AV290" s="138"/>
    </row>
    <row r="291" spans="2:48">
      <c r="B291" s="87"/>
      <c r="C291" s="87"/>
      <c r="D291" s="87"/>
      <c r="E291" s="87"/>
      <c r="F291" s="87"/>
      <c r="G291" s="87"/>
      <c r="H291" s="87"/>
      <c r="I291" s="87"/>
      <c r="J291" s="87"/>
      <c r="K291" s="138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138"/>
      <c r="X291" s="138"/>
      <c r="Y291" s="138"/>
      <c r="Z291" s="138"/>
      <c r="AA291" s="138"/>
      <c r="AB291" s="138"/>
      <c r="AC291" s="138"/>
      <c r="AD291" s="138"/>
      <c r="AE291" s="138"/>
      <c r="AF291" s="138"/>
      <c r="AG291" s="138"/>
      <c r="AH291" s="138"/>
      <c r="AI291" s="138"/>
      <c r="AJ291" s="138"/>
      <c r="AK291" s="138"/>
      <c r="AL291" s="138"/>
      <c r="AM291" s="138"/>
      <c r="AN291" s="138"/>
      <c r="AO291" s="138"/>
      <c r="AP291" s="138"/>
      <c r="AQ291" s="138"/>
      <c r="AR291" s="138"/>
      <c r="AS291" s="138"/>
      <c r="AT291" s="138"/>
      <c r="AU291" s="138"/>
      <c r="AV291" s="138"/>
    </row>
    <row r="292" spans="2:48">
      <c r="B292" s="87"/>
      <c r="C292" s="87"/>
      <c r="D292" s="87"/>
      <c r="E292" s="87"/>
      <c r="F292" s="87"/>
      <c r="G292" s="87"/>
      <c r="H292" s="87"/>
      <c r="I292" s="87"/>
      <c r="J292" s="87"/>
      <c r="K292" s="138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138"/>
      <c r="X292" s="138"/>
      <c r="Y292" s="138"/>
      <c r="Z292" s="138"/>
      <c r="AA292" s="138"/>
      <c r="AB292" s="138"/>
      <c r="AC292" s="138"/>
      <c r="AD292" s="138"/>
      <c r="AE292" s="138"/>
      <c r="AF292" s="138"/>
      <c r="AG292" s="138"/>
      <c r="AH292" s="138"/>
      <c r="AI292" s="138"/>
      <c r="AJ292" s="138"/>
      <c r="AK292" s="138"/>
      <c r="AL292" s="138"/>
      <c r="AM292" s="138"/>
      <c r="AN292" s="138"/>
      <c r="AO292" s="138"/>
      <c r="AP292" s="138"/>
      <c r="AQ292" s="138"/>
      <c r="AR292" s="138"/>
      <c r="AS292" s="138"/>
      <c r="AT292" s="138"/>
      <c r="AU292" s="138"/>
      <c r="AV292" s="138"/>
    </row>
    <row r="293" spans="2:48">
      <c r="B293" s="87"/>
      <c r="C293" s="87"/>
      <c r="D293" s="87"/>
      <c r="E293" s="87"/>
      <c r="F293" s="87"/>
      <c r="G293" s="87"/>
      <c r="H293" s="87"/>
      <c r="I293" s="87"/>
      <c r="J293" s="87"/>
      <c r="K293" s="138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138"/>
      <c r="X293" s="138"/>
      <c r="Y293" s="138"/>
      <c r="Z293" s="138"/>
      <c r="AA293" s="138"/>
      <c r="AB293" s="138"/>
      <c r="AC293" s="138"/>
      <c r="AD293" s="138"/>
      <c r="AE293" s="138"/>
      <c r="AF293" s="138"/>
      <c r="AG293" s="138"/>
      <c r="AH293" s="138"/>
      <c r="AI293" s="138"/>
      <c r="AJ293" s="138"/>
      <c r="AK293" s="138"/>
      <c r="AL293" s="138"/>
      <c r="AM293" s="138"/>
      <c r="AN293" s="138"/>
      <c r="AO293" s="138"/>
      <c r="AP293" s="138"/>
      <c r="AQ293" s="138"/>
      <c r="AR293" s="138"/>
      <c r="AS293" s="138"/>
      <c r="AT293" s="138"/>
      <c r="AU293" s="138"/>
      <c r="AV293" s="138"/>
    </row>
    <row r="294" spans="2:48">
      <c r="B294" s="87"/>
      <c r="C294" s="87"/>
      <c r="D294" s="87"/>
      <c r="E294" s="87"/>
      <c r="F294" s="87"/>
      <c r="G294" s="87"/>
      <c r="H294" s="87"/>
      <c r="I294" s="87"/>
      <c r="J294" s="87"/>
      <c r="K294" s="138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138"/>
      <c r="X294" s="138"/>
      <c r="Y294" s="138"/>
      <c r="Z294" s="138"/>
      <c r="AA294" s="138"/>
      <c r="AB294" s="138"/>
      <c r="AC294" s="138"/>
      <c r="AD294" s="138"/>
      <c r="AE294" s="138"/>
      <c r="AF294" s="138"/>
      <c r="AG294" s="138"/>
      <c r="AH294" s="138"/>
      <c r="AI294" s="138"/>
      <c r="AJ294" s="138"/>
      <c r="AK294" s="138"/>
      <c r="AL294" s="138"/>
      <c r="AM294" s="138"/>
      <c r="AN294" s="138"/>
      <c r="AO294" s="138"/>
      <c r="AP294" s="138"/>
      <c r="AQ294" s="138"/>
      <c r="AR294" s="138"/>
      <c r="AS294" s="138"/>
      <c r="AT294" s="138"/>
      <c r="AU294" s="138"/>
      <c r="AV294" s="138"/>
    </row>
    <row r="295" spans="2:48">
      <c r="B295" s="87"/>
      <c r="C295" s="87"/>
      <c r="D295" s="87"/>
      <c r="E295" s="87"/>
      <c r="F295" s="87"/>
      <c r="G295" s="87"/>
      <c r="H295" s="87"/>
      <c r="I295" s="87"/>
      <c r="J295" s="87"/>
      <c r="K295" s="138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138"/>
      <c r="X295" s="138"/>
      <c r="Y295" s="138"/>
      <c r="Z295" s="138"/>
      <c r="AA295" s="138"/>
      <c r="AB295" s="138"/>
      <c r="AC295" s="138"/>
      <c r="AD295" s="138"/>
      <c r="AE295" s="138"/>
      <c r="AF295" s="138"/>
      <c r="AG295" s="138"/>
      <c r="AH295" s="138"/>
      <c r="AI295" s="138"/>
      <c r="AJ295" s="138"/>
      <c r="AK295" s="138"/>
      <c r="AL295" s="138"/>
      <c r="AM295" s="138"/>
      <c r="AN295" s="138"/>
      <c r="AO295" s="138"/>
      <c r="AP295" s="138"/>
      <c r="AQ295" s="138"/>
      <c r="AR295" s="138"/>
      <c r="AS295" s="138"/>
      <c r="AT295" s="138"/>
      <c r="AU295" s="138"/>
      <c r="AV295" s="138"/>
    </row>
    <row r="296" spans="2:48">
      <c r="B296" s="87"/>
      <c r="C296" s="87"/>
      <c r="D296" s="87"/>
      <c r="E296" s="87"/>
      <c r="F296" s="87"/>
      <c r="G296" s="87"/>
      <c r="H296" s="87"/>
      <c r="I296" s="87"/>
      <c r="J296" s="87"/>
      <c r="K296" s="138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138"/>
      <c r="X296" s="138"/>
      <c r="Y296" s="138"/>
      <c r="Z296" s="138"/>
      <c r="AA296" s="138"/>
      <c r="AB296" s="138"/>
      <c r="AC296" s="138"/>
      <c r="AD296" s="138"/>
      <c r="AE296" s="138"/>
      <c r="AF296" s="138"/>
      <c r="AG296" s="138"/>
      <c r="AH296" s="138"/>
      <c r="AI296" s="138"/>
      <c r="AJ296" s="138"/>
      <c r="AK296" s="138"/>
      <c r="AL296" s="138"/>
      <c r="AM296" s="138"/>
      <c r="AN296" s="138"/>
      <c r="AO296" s="138"/>
      <c r="AP296" s="138"/>
      <c r="AQ296" s="138"/>
      <c r="AR296" s="138"/>
      <c r="AS296" s="138"/>
      <c r="AT296" s="138"/>
      <c r="AU296" s="138"/>
      <c r="AV296" s="138"/>
    </row>
    <row r="297" spans="2:48">
      <c r="B297" s="87"/>
      <c r="C297" s="87"/>
      <c r="D297" s="87"/>
      <c r="E297" s="87"/>
      <c r="F297" s="87"/>
      <c r="G297" s="87"/>
      <c r="H297" s="87"/>
      <c r="I297" s="87"/>
      <c r="J297" s="87"/>
      <c r="K297" s="138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138"/>
      <c r="X297" s="138"/>
      <c r="Y297" s="138"/>
      <c r="Z297" s="138"/>
      <c r="AA297" s="138"/>
      <c r="AB297" s="138"/>
      <c r="AC297" s="138"/>
      <c r="AD297" s="138"/>
      <c r="AE297" s="138"/>
      <c r="AF297" s="138"/>
      <c r="AG297" s="138"/>
      <c r="AH297" s="138"/>
      <c r="AI297" s="138"/>
      <c r="AJ297" s="138"/>
      <c r="AK297" s="138"/>
      <c r="AL297" s="138"/>
      <c r="AM297" s="138"/>
      <c r="AN297" s="138"/>
      <c r="AO297" s="138"/>
      <c r="AP297" s="138"/>
      <c r="AQ297" s="138"/>
      <c r="AR297" s="138"/>
      <c r="AS297" s="138"/>
      <c r="AT297" s="138"/>
      <c r="AU297" s="138"/>
      <c r="AV297" s="138"/>
    </row>
    <row r="298" spans="2:48">
      <c r="B298" s="87"/>
      <c r="C298" s="87"/>
      <c r="D298" s="87"/>
      <c r="E298" s="87"/>
      <c r="F298" s="87"/>
      <c r="G298" s="87"/>
      <c r="H298" s="87"/>
      <c r="I298" s="87"/>
      <c r="J298" s="87"/>
      <c r="K298" s="138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138"/>
      <c r="X298" s="138"/>
      <c r="Y298" s="138"/>
      <c r="Z298" s="138"/>
      <c r="AA298" s="138"/>
      <c r="AB298" s="138"/>
      <c r="AC298" s="138"/>
      <c r="AD298" s="138"/>
      <c r="AE298" s="138"/>
      <c r="AF298" s="138"/>
      <c r="AG298" s="138"/>
      <c r="AH298" s="138"/>
      <c r="AI298" s="138"/>
      <c r="AJ298" s="138"/>
      <c r="AK298" s="138"/>
      <c r="AL298" s="138"/>
      <c r="AM298" s="138"/>
      <c r="AN298" s="138"/>
      <c r="AO298" s="138"/>
      <c r="AP298" s="138"/>
      <c r="AQ298" s="138"/>
      <c r="AR298" s="138"/>
      <c r="AS298" s="138"/>
      <c r="AT298" s="138"/>
      <c r="AU298" s="138"/>
      <c r="AV298" s="138"/>
    </row>
    <row r="299" spans="2:48">
      <c r="B299" s="87"/>
      <c r="C299" s="87"/>
      <c r="D299" s="87"/>
      <c r="E299" s="87"/>
      <c r="F299" s="87"/>
      <c r="G299" s="87"/>
      <c r="H299" s="87"/>
      <c r="I299" s="87"/>
      <c r="J299" s="87"/>
      <c r="K299" s="138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138"/>
      <c r="X299" s="138"/>
      <c r="Y299" s="138"/>
      <c r="Z299" s="138"/>
      <c r="AA299" s="138"/>
      <c r="AB299" s="138"/>
      <c r="AC299" s="138"/>
      <c r="AD299" s="138"/>
      <c r="AE299" s="138"/>
      <c r="AF299" s="138"/>
      <c r="AG299" s="138"/>
      <c r="AH299" s="138"/>
      <c r="AI299" s="138"/>
      <c r="AJ299" s="138"/>
      <c r="AK299" s="138"/>
      <c r="AL299" s="138"/>
      <c r="AM299" s="138"/>
      <c r="AN299" s="138"/>
      <c r="AO299" s="138"/>
      <c r="AP299" s="138"/>
      <c r="AQ299" s="138"/>
      <c r="AR299" s="138"/>
      <c r="AS299" s="138"/>
      <c r="AT299" s="138"/>
      <c r="AU299" s="138"/>
      <c r="AV299" s="138"/>
    </row>
    <row r="300" spans="2:48">
      <c r="B300" s="87"/>
      <c r="C300" s="87"/>
      <c r="D300" s="87"/>
      <c r="E300" s="87"/>
      <c r="F300" s="87"/>
      <c r="G300" s="87"/>
      <c r="H300" s="87"/>
      <c r="I300" s="87"/>
      <c r="J300" s="87"/>
      <c r="K300" s="138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138"/>
      <c r="X300" s="138"/>
      <c r="Y300" s="138"/>
      <c r="Z300" s="138"/>
      <c r="AA300" s="138"/>
      <c r="AB300" s="138"/>
      <c r="AC300" s="138"/>
      <c r="AD300" s="138"/>
      <c r="AE300" s="138"/>
      <c r="AF300" s="138"/>
      <c r="AG300" s="138"/>
      <c r="AH300" s="138"/>
      <c r="AI300" s="138"/>
      <c r="AJ300" s="138"/>
      <c r="AK300" s="138"/>
      <c r="AL300" s="138"/>
      <c r="AM300" s="138"/>
      <c r="AN300" s="138"/>
      <c r="AO300" s="138"/>
      <c r="AP300" s="138"/>
      <c r="AQ300" s="138"/>
      <c r="AR300" s="138"/>
      <c r="AS300" s="138"/>
      <c r="AT300" s="138"/>
      <c r="AU300" s="138"/>
      <c r="AV300" s="138"/>
    </row>
  </sheetData>
  <mergeCells count="11">
    <mergeCell ref="V7:V8"/>
    <mergeCell ref="B2:V2"/>
    <mergeCell ref="B4:V4"/>
    <mergeCell ref="B5:V5"/>
    <mergeCell ref="B6:V6"/>
    <mergeCell ref="B7:B8"/>
    <mergeCell ref="C7:H7"/>
    <mergeCell ref="K7:K8"/>
    <mergeCell ref="L7:Q7"/>
    <mergeCell ref="T7:T8"/>
    <mergeCell ref="U7:U8"/>
  </mergeCells>
  <printOptions horizontalCentered="1"/>
  <pageMargins left="0" right="0" top="0" bottom="0" header="0" footer="0"/>
  <pageSetup scale="65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E8B41-2482-40F3-A09F-B97BB6CE8CDC}">
  <dimension ref="A1:Z281"/>
  <sheetViews>
    <sheetView showGridLines="0" tabSelected="1" topLeftCell="B1" zoomScale="90" zoomScaleNormal="90" workbookViewId="0">
      <pane xSplit="1" ySplit="7" topLeftCell="F27" activePane="bottomRight" state="frozen"/>
      <selection activeCell="B1" sqref="B1"/>
      <selection pane="topRight" activeCell="C1" sqref="C1"/>
      <selection pane="bottomLeft" activeCell="B8" sqref="B8"/>
      <selection pane="bottomRight" activeCell="J34" sqref="J34"/>
    </sheetView>
  </sheetViews>
  <sheetFormatPr baseColWidth="10" defaultColWidth="11.42578125" defaultRowHeight="12.75"/>
  <cols>
    <col min="1" max="1" width="3.42578125" customWidth="1"/>
    <col min="2" max="2" width="92.5703125" customWidth="1"/>
    <col min="3" max="3" width="11.85546875" customWidth="1"/>
    <col min="4" max="4" width="11" customWidth="1"/>
    <col min="5" max="5" width="10.28515625" customWidth="1"/>
    <col min="6" max="7" width="11.28515625" customWidth="1"/>
    <col min="8" max="9" width="10" customWidth="1"/>
    <col min="10" max="10" width="9.42578125" customWidth="1"/>
    <col min="11" max="11" width="11.7109375" customWidth="1"/>
    <col min="12" max="14" width="10.5703125" style="136" customWidth="1"/>
    <col min="15" max="16" width="12.140625" style="136" customWidth="1"/>
    <col min="17" max="18" width="10.5703125" style="136" customWidth="1"/>
    <col min="19" max="19" width="11.28515625" style="136" bestFit="1" customWidth="1"/>
    <col min="20" max="20" width="19" customWidth="1"/>
    <col min="21" max="21" width="12" bestFit="1" customWidth="1"/>
    <col min="22" max="22" width="8.7109375" customWidth="1"/>
    <col min="23" max="23" width="7.5703125" customWidth="1"/>
    <col min="24" max="24" width="6.140625" customWidth="1"/>
    <col min="25" max="25" width="14.85546875" bestFit="1" customWidth="1"/>
  </cols>
  <sheetData>
    <row r="1" spans="2:26" ht="15.75">
      <c r="B1" s="86" t="s">
        <v>94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2:26" ht="14.25" customHeight="1"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6"/>
      <c r="M2" s="206"/>
      <c r="N2" s="206" t="s">
        <v>131</v>
      </c>
      <c r="O2" s="206"/>
      <c r="P2" s="206"/>
      <c r="Q2" s="206"/>
      <c r="R2" s="206"/>
      <c r="S2" s="206"/>
      <c r="T2" s="205"/>
      <c r="U2" s="205"/>
      <c r="V2" s="205"/>
    </row>
    <row r="3" spans="2:26" s="128" customFormat="1" ht="15">
      <c r="B3" s="90" t="s">
        <v>132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</row>
    <row r="4" spans="2:26" s="128" customFormat="1" ht="17.25" customHeight="1">
      <c r="B4" s="92" t="s">
        <v>133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</row>
    <row r="5" spans="2:26" s="128" customFormat="1" ht="14.25" customHeight="1">
      <c r="B5" s="92" t="s">
        <v>134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</row>
    <row r="6" spans="2:26" s="128" customFormat="1" ht="22.5" customHeight="1">
      <c r="B6" s="12" t="s">
        <v>5</v>
      </c>
      <c r="C6" s="143">
        <v>2024</v>
      </c>
      <c r="D6" s="144"/>
      <c r="E6" s="144"/>
      <c r="F6" s="144"/>
      <c r="G6" s="144"/>
      <c r="H6" s="144"/>
      <c r="I6" s="145"/>
      <c r="J6" s="145"/>
      <c r="K6" s="12">
        <v>2024</v>
      </c>
      <c r="L6" s="143">
        <v>2025</v>
      </c>
      <c r="M6" s="144"/>
      <c r="N6" s="144"/>
      <c r="O6" s="144"/>
      <c r="P6" s="144"/>
      <c r="Q6" s="144"/>
      <c r="R6" s="145"/>
      <c r="S6" s="145"/>
      <c r="T6" s="12">
        <v>2025</v>
      </c>
      <c r="U6" s="143" t="s">
        <v>135</v>
      </c>
      <c r="V6" s="207"/>
    </row>
    <row r="7" spans="2:26" ht="24" customHeight="1" thickBot="1">
      <c r="B7" s="148"/>
      <c r="C7" s="18" t="s">
        <v>9</v>
      </c>
      <c r="D7" s="18" t="s">
        <v>10</v>
      </c>
      <c r="E7" s="18" t="s">
        <v>11</v>
      </c>
      <c r="F7" s="18" t="s">
        <v>12</v>
      </c>
      <c r="G7" s="18" t="s">
        <v>13</v>
      </c>
      <c r="H7" s="18" t="s">
        <v>14</v>
      </c>
      <c r="I7" s="18" t="s">
        <v>15</v>
      </c>
      <c r="J7" s="18" t="s">
        <v>16</v>
      </c>
      <c r="K7" s="17"/>
      <c r="L7" s="18" t="s">
        <v>9</v>
      </c>
      <c r="M7" s="18" t="s">
        <v>10</v>
      </c>
      <c r="N7" s="18" t="s">
        <v>11</v>
      </c>
      <c r="O7" s="18" t="s">
        <v>12</v>
      </c>
      <c r="P7" s="18" t="s">
        <v>13</v>
      </c>
      <c r="Q7" s="18" t="s">
        <v>14</v>
      </c>
      <c r="R7" s="18" t="s">
        <v>15</v>
      </c>
      <c r="S7" s="18" t="s">
        <v>16</v>
      </c>
      <c r="T7" s="17"/>
      <c r="U7" s="208" t="s">
        <v>136</v>
      </c>
      <c r="V7" s="209" t="s">
        <v>98</v>
      </c>
    </row>
    <row r="8" spans="2:26" ht="18" customHeight="1" thickTop="1">
      <c r="B8" s="210" t="s">
        <v>17</v>
      </c>
      <c r="C8" s="211">
        <f>+C9+C18+C30+C15</f>
        <v>3412.1</v>
      </c>
      <c r="D8" s="211">
        <f t="shared" ref="D8:P8" si="0">+D9+D18+D30+D15</f>
        <v>2945</v>
      </c>
      <c r="E8" s="211">
        <f t="shared" si="0"/>
        <v>2090.6999999999998</v>
      </c>
      <c r="F8" s="211">
        <f t="shared" si="0"/>
        <v>2773.3999999999996</v>
      </c>
      <c r="G8" s="211">
        <f t="shared" si="0"/>
        <v>2620.9</v>
      </c>
      <c r="H8" s="211">
        <f t="shared" si="0"/>
        <v>1901.4999999999998</v>
      </c>
      <c r="I8" s="211">
        <f t="shared" si="0"/>
        <v>2534.1999999999998</v>
      </c>
      <c r="J8" s="211">
        <f t="shared" si="0"/>
        <v>3442.1000000000004</v>
      </c>
      <c r="K8" s="211">
        <f>+K9+K18+K30+K15</f>
        <v>21719.899999999998</v>
      </c>
      <c r="L8" s="211">
        <f t="shared" si="0"/>
        <v>2406.3000000000002</v>
      </c>
      <c r="M8" s="211">
        <f t="shared" si="0"/>
        <v>2341.2000000000003</v>
      </c>
      <c r="N8" s="211">
        <f t="shared" si="0"/>
        <v>2385.4000000000005</v>
      </c>
      <c r="O8" s="211">
        <f t="shared" si="0"/>
        <v>2426.1</v>
      </c>
      <c r="P8" s="211">
        <f t="shared" si="0"/>
        <v>2935.2000000000007</v>
      </c>
      <c r="Q8" s="211">
        <f>+Q9+Q18+Q30+Q15</f>
        <v>2740.9</v>
      </c>
      <c r="R8" s="211">
        <f>+R9+R18+R30+R15</f>
        <v>3273</v>
      </c>
      <c r="S8" s="211">
        <f>+S9+S18+S30+S15</f>
        <v>3636</v>
      </c>
      <c r="T8" s="211">
        <f>+T9+T18+T30+T15</f>
        <v>22144.1</v>
      </c>
      <c r="U8" s="212">
        <f t="shared" ref="U8:U36" si="1">+T8-K8</f>
        <v>424.20000000000073</v>
      </c>
      <c r="V8" s="212">
        <f t="shared" ref="V8:V13" si="2">+U8/K8*100</f>
        <v>1.9530476659653164</v>
      </c>
      <c r="W8" s="213"/>
      <c r="X8" s="213"/>
      <c r="Y8" s="213"/>
      <c r="Z8" s="213"/>
    </row>
    <row r="9" spans="2:26" ht="18" customHeight="1">
      <c r="B9" s="155" t="s">
        <v>18</v>
      </c>
      <c r="C9" s="158">
        <f>+C10</f>
        <v>25.2</v>
      </c>
      <c r="D9" s="158">
        <f t="shared" ref="D9:S10" si="3">+D10</f>
        <v>21.1</v>
      </c>
      <c r="E9" s="158">
        <f t="shared" si="3"/>
        <v>19.899999999999999</v>
      </c>
      <c r="F9" s="158">
        <f t="shared" si="3"/>
        <v>33.5</v>
      </c>
      <c r="G9" s="158">
        <f t="shared" si="3"/>
        <v>19</v>
      </c>
      <c r="H9" s="158">
        <f t="shared" si="3"/>
        <v>10.1</v>
      </c>
      <c r="I9" s="158">
        <f t="shared" si="3"/>
        <v>12.4</v>
      </c>
      <c r="J9" s="158">
        <f t="shared" si="3"/>
        <v>10.9</v>
      </c>
      <c r="K9" s="158">
        <f>+K10</f>
        <v>152.1</v>
      </c>
      <c r="L9" s="158">
        <f t="shared" si="3"/>
        <v>10.6</v>
      </c>
      <c r="M9" s="158">
        <f t="shared" si="3"/>
        <v>12.3</v>
      </c>
      <c r="N9" s="158">
        <f t="shared" si="3"/>
        <v>8.3000000000000007</v>
      </c>
      <c r="O9" s="158">
        <f t="shared" si="3"/>
        <v>7.2</v>
      </c>
      <c r="P9" s="158">
        <f t="shared" si="3"/>
        <v>8.3000000000000007</v>
      </c>
      <c r="Q9" s="158">
        <f t="shared" si="3"/>
        <v>4.3</v>
      </c>
      <c r="R9" s="158">
        <f t="shared" si="3"/>
        <v>6.9</v>
      </c>
      <c r="S9" s="158">
        <f t="shared" si="3"/>
        <v>8.9</v>
      </c>
      <c r="T9" s="158">
        <f>+T10</f>
        <v>66.8</v>
      </c>
      <c r="U9" s="26">
        <f t="shared" si="1"/>
        <v>-85.3</v>
      </c>
      <c r="V9" s="26">
        <f t="shared" si="2"/>
        <v>-56.081525312294545</v>
      </c>
      <c r="W9" s="213"/>
      <c r="X9" s="213"/>
      <c r="Y9" s="213"/>
      <c r="Z9" s="213"/>
    </row>
    <row r="10" spans="2:26" ht="18" customHeight="1">
      <c r="B10" s="155" t="s">
        <v>80</v>
      </c>
      <c r="C10" s="158">
        <f>+C11</f>
        <v>25.2</v>
      </c>
      <c r="D10" s="158">
        <f t="shared" si="3"/>
        <v>21.1</v>
      </c>
      <c r="E10" s="158">
        <f t="shared" si="3"/>
        <v>19.899999999999999</v>
      </c>
      <c r="F10" s="158">
        <f t="shared" si="3"/>
        <v>33.5</v>
      </c>
      <c r="G10" s="158">
        <f t="shared" si="3"/>
        <v>19</v>
      </c>
      <c r="H10" s="158">
        <f t="shared" si="3"/>
        <v>10.1</v>
      </c>
      <c r="I10" s="158">
        <f t="shared" si="3"/>
        <v>12.4</v>
      </c>
      <c r="J10" s="158">
        <f t="shared" si="3"/>
        <v>10.9</v>
      </c>
      <c r="K10" s="158">
        <f>+K11</f>
        <v>152.1</v>
      </c>
      <c r="L10" s="158">
        <f t="shared" si="3"/>
        <v>10.6</v>
      </c>
      <c r="M10" s="158">
        <f t="shared" si="3"/>
        <v>12.3</v>
      </c>
      <c r="N10" s="158">
        <f t="shared" si="3"/>
        <v>8.3000000000000007</v>
      </c>
      <c r="O10" s="158">
        <f t="shared" si="3"/>
        <v>7.2</v>
      </c>
      <c r="P10" s="158">
        <f t="shared" si="3"/>
        <v>8.3000000000000007</v>
      </c>
      <c r="Q10" s="158">
        <f t="shared" si="3"/>
        <v>4.3</v>
      </c>
      <c r="R10" s="158">
        <f t="shared" si="3"/>
        <v>6.9</v>
      </c>
      <c r="S10" s="158">
        <f t="shared" si="3"/>
        <v>8.9</v>
      </c>
      <c r="T10" s="158">
        <f>+T11</f>
        <v>66.8</v>
      </c>
      <c r="U10" s="26">
        <f t="shared" si="1"/>
        <v>-85.3</v>
      </c>
      <c r="V10" s="26">
        <f t="shared" si="2"/>
        <v>-56.081525312294545</v>
      </c>
      <c r="W10" s="213"/>
      <c r="X10" s="213"/>
      <c r="Y10" s="213"/>
      <c r="Z10" s="213"/>
    </row>
    <row r="11" spans="2:26" ht="18" customHeight="1">
      <c r="B11" s="157" t="s">
        <v>101</v>
      </c>
      <c r="C11" s="158">
        <f>+C12+C14</f>
        <v>25.2</v>
      </c>
      <c r="D11" s="158">
        <f t="shared" ref="D11:S11" si="4">+D12+D14</f>
        <v>21.1</v>
      </c>
      <c r="E11" s="158">
        <f t="shared" si="4"/>
        <v>19.899999999999999</v>
      </c>
      <c r="F11" s="158">
        <f t="shared" si="4"/>
        <v>33.5</v>
      </c>
      <c r="G11" s="158">
        <f t="shared" si="4"/>
        <v>19</v>
      </c>
      <c r="H11" s="158">
        <f t="shared" si="4"/>
        <v>10.1</v>
      </c>
      <c r="I11" s="158">
        <f t="shared" si="4"/>
        <v>12.4</v>
      </c>
      <c r="J11" s="158">
        <f t="shared" si="4"/>
        <v>10.9</v>
      </c>
      <c r="K11" s="158">
        <f>+K12+K14</f>
        <v>152.1</v>
      </c>
      <c r="L11" s="158">
        <f t="shared" si="4"/>
        <v>10.6</v>
      </c>
      <c r="M11" s="158">
        <f t="shared" si="4"/>
        <v>12.3</v>
      </c>
      <c r="N11" s="158">
        <f t="shared" si="4"/>
        <v>8.3000000000000007</v>
      </c>
      <c r="O11" s="158">
        <f t="shared" si="4"/>
        <v>7.2</v>
      </c>
      <c r="P11" s="158">
        <f t="shared" si="4"/>
        <v>8.3000000000000007</v>
      </c>
      <c r="Q11" s="158">
        <f t="shared" si="4"/>
        <v>4.3</v>
      </c>
      <c r="R11" s="158">
        <f t="shared" si="4"/>
        <v>6.9</v>
      </c>
      <c r="S11" s="158">
        <f t="shared" si="4"/>
        <v>8.9</v>
      </c>
      <c r="T11" s="158">
        <f>+T12+T14</f>
        <v>66.8</v>
      </c>
      <c r="U11" s="26">
        <f t="shared" si="1"/>
        <v>-85.3</v>
      </c>
      <c r="V11" s="26">
        <f t="shared" si="2"/>
        <v>-56.081525312294545</v>
      </c>
      <c r="W11" s="213"/>
      <c r="X11" s="213"/>
      <c r="Y11" s="213"/>
      <c r="Z11" s="213"/>
    </row>
    <row r="12" spans="2:26" ht="18" customHeight="1">
      <c r="B12" s="157" t="s">
        <v>102</v>
      </c>
      <c r="C12" s="158">
        <f t="shared" ref="C12:J12" si="5">+C13</f>
        <v>25.2</v>
      </c>
      <c r="D12" s="158">
        <f t="shared" si="5"/>
        <v>21.1</v>
      </c>
      <c r="E12" s="158">
        <f t="shared" si="5"/>
        <v>19.899999999999999</v>
      </c>
      <c r="F12" s="158">
        <f t="shared" si="5"/>
        <v>33.5</v>
      </c>
      <c r="G12" s="158">
        <f t="shared" si="5"/>
        <v>19</v>
      </c>
      <c r="H12" s="158">
        <f t="shared" si="5"/>
        <v>10.1</v>
      </c>
      <c r="I12" s="158">
        <f t="shared" si="5"/>
        <v>12.4</v>
      </c>
      <c r="J12" s="158">
        <f t="shared" si="5"/>
        <v>10.9</v>
      </c>
      <c r="K12" s="158">
        <f>+K13</f>
        <v>152.1</v>
      </c>
      <c r="L12" s="158">
        <f t="shared" ref="L12:S12" si="6">+L13</f>
        <v>10.6</v>
      </c>
      <c r="M12" s="158">
        <f t="shared" si="6"/>
        <v>12.3</v>
      </c>
      <c r="N12" s="158">
        <f t="shared" si="6"/>
        <v>8.3000000000000007</v>
      </c>
      <c r="O12" s="158">
        <f t="shared" si="6"/>
        <v>7.2</v>
      </c>
      <c r="P12" s="158">
        <f t="shared" si="6"/>
        <v>8.3000000000000007</v>
      </c>
      <c r="Q12" s="158">
        <f t="shared" si="6"/>
        <v>4.3</v>
      </c>
      <c r="R12" s="158">
        <f t="shared" si="6"/>
        <v>6.9</v>
      </c>
      <c r="S12" s="158">
        <f t="shared" si="6"/>
        <v>8.9</v>
      </c>
      <c r="T12" s="158">
        <f>+T13</f>
        <v>66.8</v>
      </c>
      <c r="U12" s="26">
        <f t="shared" si="1"/>
        <v>-85.3</v>
      </c>
      <c r="V12" s="26">
        <f t="shared" si="2"/>
        <v>-56.081525312294545</v>
      </c>
      <c r="W12" s="213"/>
      <c r="X12" s="213"/>
      <c r="Y12" s="213"/>
      <c r="Z12" s="213"/>
    </row>
    <row r="13" spans="2:26" ht="18" customHeight="1">
      <c r="B13" s="164" t="s">
        <v>137</v>
      </c>
      <c r="C13" s="35">
        <f>+[1]PP!C41</f>
        <v>25.2</v>
      </c>
      <c r="D13" s="35">
        <f>+[1]PP!D41</f>
        <v>21.1</v>
      </c>
      <c r="E13" s="35">
        <f>+[1]PP!E41</f>
        <v>19.899999999999999</v>
      </c>
      <c r="F13" s="35">
        <f>+[1]PP!F41</f>
        <v>33.5</v>
      </c>
      <c r="G13" s="35">
        <f>+[1]PP!G41</f>
        <v>19</v>
      </c>
      <c r="H13" s="35">
        <f>+[1]PP!H41</f>
        <v>10.1</v>
      </c>
      <c r="I13" s="35">
        <f>+[1]PP!I41</f>
        <v>12.4</v>
      </c>
      <c r="J13" s="35">
        <f>+[1]PP!J41</f>
        <v>10.9</v>
      </c>
      <c r="K13" s="35">
        <f>SUM(C13:J13)</f>
        <v>152.1</v>
      </c>
      <c r="L13" s="35">
        <f>+[1]PP!L41</f>
        <v>10.6</v>
      </c>
      <c r="M13" s="35">
        <f>+[1]PP!M41</f>
        <v>12.3</v>
      </c>
      <c r="N13" s="35">
        <f>+[1]PP!N41</f>
        <v>8.3000000000000007</v>
      </c>
      <c r="O13" s="35">
        <f>+[1]PP!O41</f>
        <v>7.2</v>
      </c>
      <c r="P13" s="35">
        <f>+[1]PP!P41</f>
        <v>8.3000000000000007</v>
      </c>
      <c r="Q13" s="35">
        <f>+[1]PP!Q41</f>
        <v>4.3</v>
      </c>
      <c r="R13" s="35">
        <f>+[1]PP!R41</f>
        <v>6.9</v>
      </c>
      <c r="S13" s="35">
        <f>+[1]PP!S41</f>
        <v>8.9</v>
      </c>
      <c r="T13" s="35">
        <f>SUM(L13:S13)</f>
        <v>66.8</v>
      </c>
      <c r="U13" s="34">
        <f t="shared" si="1"/>
        <v>-85.3</v>
      </c>
      <c r="V13" s="34">
        <f t="shared" si="2"/>
        <v>-56.081525312294545</v>
      </c>
      <c r="W13" s="213"/>
      <c r="X13" s="213"/>
      <c r="Y13" s="213"/>
      <c r="Z13" s="213"/>
    </row>
    <row r="14" spans="2:26" ht="18" customHeight="1">
      <c r="B14" s="164" t="s">
        <v>138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f>SUM(C14:J14)</f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f>SUM(L14:S14)</f>
        <v>0</v>
      </c>
      <c r="U14" s="34">
        <f t="shared" si="1"/>
        <v>0</v>
      </c>
      <c r="V14" s="214">
        <v>0</v>
      </c>
      <c r="W14" s="213"/>
      <c r="X14" s="213"/>
      <c r="Y14" s="213"/>
      <c r="Z14" s="213"/>
    </row>
    <row r="15" spans="2:26" ht="18" customHeight="1">
      <c r="B15" s="168" t="s">
        <v>107</v>
      </c>
      <c r="C15" s="30">
        <f>+C16+C17</f>
        <v>0</v>
      </c>
      <c r="D15" s="30">
        <f t="shared" ref="D15:T15" si="7">+D16+D17</f>
        <v>0</v>
      </c>
      <c r="E15" s="30">
        <f t="shared" si="7"/>
        <v>0</v>
      </c>
      <c r="F15" s="30">
        <f t="shared" si="7"/>
        <v>0</v>
      </c>
      <c r="G15" s="30">
        <f t="shared" si="7"/>
        <v>0</v>
      </c>
      <c r="H15" s="30">
        <f t="shared" si="7"/>
        <v>0</v>
      </c>
      <c r="I15" s="30">
        <f t="shared" si="7"/>
        <v>0</v>
      </c>
      <c r="J15" s="30">
        <f t="shared" si="7"/>
        <v>0</v>
      </c>
      <c r="K15" s="30">
        <f t="shared" si="7"/>
        <v>0</v>
      </c>
      <c r="L15" s="30">
        <f t="shared" si="7"/>
        <v>0.9</v>
      </c>
      <c r="M15" s="30">
        <f t="shared" si="7"/>
        <v>0</v>
      </c>
      <c r="N15" s="30">
        <f t="shared" si="7"/>
        <v>0</v>
      </c>
      <c r="O15" s="30">
        <f t="shared" si="7"/>
        <v>1</v>
      </c>
      <c r="P15" s="30">
        <f t="shared" si="7"/>
        <v>0</v>
      </c>
      <c r="Q15" s="30">
        <f t="shared" si="7"/>
        <v>1.7</v>
      </c>
      <c r="R15" s="30">
        <f t="shared" si="7"/>
        <v>6</v>
      </c>
      <c r="S15" s="30">
        <f t="shared" si="7"/>
        <v>0</v>
      </c>
      <c r="T15" s="30">
        <f t="shared" si="7"/>
        <v>9.6</v>
      </c>
      <c r="U15" s="30">
        <f t="shared" ref="U15" si="8">+U16</f>
        <v>3.5999999999999996</v>
      </c>
      <c r="V15" s="215">
        <v>0</v>
      </c>
      <c r="W15" s="213"/>
      <c r="X15" s="213"/>
      <c r="Y15" s="213"/>
      <c r="Z15" s="213"/>
    </row>
    <row r="16" spans="2:26" ht="18" customHeight="1">
      <c r="B16" s="216" t="s">
        <v>139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f>SUM(C16:J16)</f>
        <v>0</v>
      </c>
      <c r="L16" s="35">
        <v>0.9</v>
      </c>
      <c r="M16" s="35">
        <v>0</v>
      </c>
      <c r="N16" s="35">
        <v>0</v>
      </c>
      <c r="O16" s="35">
        <f>+[1]PP!O57</f>
        <v>1</v>
      </c>
      <c r="P16" s="35">
        <f>+[1]PP!P57</f>
        <v>0</v>
      </c>
      <c r="Q16" s="35">
        <f>+[1]PP!Q57</f>
        <v>1.7</v>
      </c>
      <c r="R16" s="35">
        <v>0</v>
      </c>
      <c r="S16" s="35">
        <v>0</v>
      </c>
      <c r="T16" s="35">
        <f>SUM(L16:S16)</f>
        <v>3.5999999999999996</v>
      </c>
      <c r="U16" s="34">
        <f t="shared" ref="U16:U17" si="9">+T16-K16</f>
        <v>3.5999999999999996</v>
      </c>
      <c r="V16" s="214">
        <v>0</v>
      </c>
      <c r="W16" s="213"/>
      <c r="X16" s="213"/>
      <c r="Y16" s="213"/>
      <c r="Z16" s="213"/>
    </row>
    <row r="17" spans="1:26" ht="18" customHeight="1">
      <c r="B17" s="216" t="s">
        <v>108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f>SUM(C17:J17)</f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6</v>
      </c>
      <c r="S17" s="35">
        <v>0</v>
      </c>
      <c r="T17" s="35">
        <f>SUM(L17:S17)</f>
        <v>6</v>
      </c>
      <c r="U17" s="34">
        <f t="shared" si="9"/>
        <v>6</v>
      </c>
      <c r="V17" s="214">
        <v>0</v>
      </c>
      <c r="W17" s="213"/>
      <c r="X17" s="213"/>
      <c r="Y17" s="213"/>
      <c r="Z17" s="213"/>
    </row>
    <row r="18" spans="1:26" ht="18" customHeight="1">
      <c r="B18" s="167" t="s">
        <v>109</v>
      </c>
      <c r="C18" s="158">
        <f t="shared" ref="C18:S18" si="10">+C19+C26</f>
        <v>3285.9</v>
      </c>
      <c r="D18" s="158">
        <f t="shared" si="10"/>
        <v>2853.5</v>
      </c>
      <c r="E18" s="158">
        <f t="shared" si="10"/>
        <v>1999.8</v>
      </c>
      <c r="F18" s="158">
        <f t="shared" si="10"/>
        <v>2663.7999999999997</v>
      </c>
      <c r="G18" s="158">
        <f t="shared" si="10"/>
        <v>2532.7000000000003</v>
      </c>
      <c r="H18" s="158">
        <f t="shared" si="10"/>
        <v>1821.3</v>
      </c>
      <c r="I18" s="158">
        <f t="shared" si="10"/>
        <v>2443.7999999999997</v>
      </c>
      <c r="J18" s="158">
        <f t="shared" si="10"/>
        <v>3357.4</v>
      </c>
      <c r="K18" s="158">
        <f>+K19+K26</f>
        <v>20958.2</v>
      </c>
      <c r="L18" s="158">
        <f t="shared" si="10"/>
        <v>2306.1000000000004</v>
      </c>
      <c r="M18" s="158">
        <f t="shared" si="10"/>
        <v>2260</v>
      </c>
      <c r="N18" s="158">
        <f t="shared" si="10"/>
        <v>2291.7000000000003</v>
      </c>
      <c r="O18" s="158">
        <f t="shared" si="10"/>
        <v>2331.4</v>
      </c>
      <c r="P18" s="158">
        <f t="shared" si="10"/>
        <v>2842.6000000000004</v>
      </c>
      <c r="Q18" s="158">
        <f>+Q19+Q26</f>
        <v>2654</v>
      </c>
      <c r="R18" s="158">
        <f t="shared" si="10"/>
        <v>3171.1</v>
      </c>
      <c r="S18" s="158">
        <f t="shared" si="10"/>
        <v>3540.7999999999997</v>
      </c>
      <c r="T18" s="158">
        <f>+T19+T26</f>
        <v>21397.7</v>
      </c>
      <c r="U18" s="26">
        <f t="shared" si="1"/>
        <v>439.5</v>
      </c>
      <c r="V18" s="26">
        <f>+U18/K18*100</f>
        <v>2.097031233598305</v>
      </c>
      <c r="W18" s="213"/>
      <c r="X18" s="213"/>
      <c r="Y18" s="213"/>
      <c r="Z18" s="213"/>
    </row>
    <row r="19" spans="1:26" ht="18" customHeight="1">
      <c r="B19" s="157" t="s">
        <v>56</v>
      </c>
      <c r="C19" s="158">
        <f t="shared" ref="C19:S19" si="11">+C20+C24</f>
        <v>3086.1</v>
      </c>
      <c r="D19" s="26">
        <f t="shared" si="11"/>
        <v>2777</v>
      </c>
      <c r="E19" s="26">
        <f t="shared" si="11"/>
        <v>1921</v>
      </c>
      <c r="F19" s="26">
        <f t="shared" si="11"/>
        <v>2589.1</v>
      </c>
      <c r="G19" s="26">
        <f t="shared" si="11"/>
        <v>2391.3000000000002</v>
      </c>
      <c r="H19" s="26">
        <f t="shared" si="11"/>
        <v>1746.5</v>
      </c>
      <c r="I19" s="26">
        <f t="shared" si="11"/>
        <v>2307.1999999999998</v>
      </c>
      <c r="J19" s="26">
        <f t="shared" si="11"/>
        <v>3234.8</v>
      </c>
      <c r="K19" s="30">
        <f>+K20+K24</f>
        <v>20053</v>
      </c>
      <c r="L19" s="158">
        <f t="shared" si="11"/>
        <v>2199.1000000000004</v>
      </c>
      <c r="M19" s="158">
        <f t="shared" si="11"/>
        <v>2179.1</v>
      </c>
      <c r="N19" s="26">
        <f t="shared" si="11"/>
        <v>2139.2000000000003</v>
      </c>
      <c r="O19" s="26">
        <f t="shared" si="11"/>
        <v>2164.9</v>
      </c>
      <c r="P19" s="26">
        <f t="shared" si="11"/>
        <v>2676.1000000000004</v>
      </c>
      <c r="Q19" s="26">
        <f t="shared" si="11"/>
        <v>2533.6</v>
      </c>
      <c r="R19" s="26">
        <f t="shared" si="11"/>
        <v>2980.4</v>
      </c>
      <c r="S19" s="26">
        <f t="shared" si="11"/>
        <v>3457.2</v>
      </c>
      <c r="T19" s="26">
        <f>+T20+T24</f>
        <v>20329.600000000002</v>
      </c>
      <c r="U19" s="26">
        <f t="shared" si="1"/>
        <v>276.60000000000218</v>
      </c>
      <c r="V19" s="26">
        <f>+U19/K19*100</f>
        <v>1.3793447364484226</v>
      </c>
      <c r="W19" s="213"/>
      <c r="X19" s="213"/>
      <c r="Y19" s="213"/>
      <c r="Z19" s="213"/>
    </row>
    <row r="20" spans="1:26" ht="18" customHeight="1">
      <c r="B20" s="162" t="s">
        <v>57</v>
      </c>
      <c r="C20" s="26">
        <f t="shared" ref="C20:S20" si="12">+C21+C23</f>
        <v>204.2</v>
      </c>
      <c r="D20" s="26">
        <f t="shared" si="12"/>
        <v>167</v>
      </c>
      <c r="E20" s="26">
        <f t="shared" si="12"/>
        <v>8.5</v>
      </c>
      <c r="F20" s="26">
        <f t="shared" si="12"/>
        <v>68.5</v>
      </c>
      <c r="G20" s="26">
        <f t="shared" si="12"/>
        <v>323.5</v>
      </c>
      <c r="H20" s="26">
        <f t="shared" si="12"/>
        <v>19</v>
      </c>
      <c r="I20" s="26">
        <f t="shared" si="12"/>
        <v>118</v>
      </c>
      <c r="J20" s="26">
        <f t="shared" si="12"/>
        <v>288.5</v>
      </c>
      <c r="K20" s="26">
        <f>+K21+K23</f>
        <v>1197.2</v>
      </c>
      <c r="L20" s="26">
        <f t="shared" si="12"/>
        <v>32.299999999999997</v>
      </c>
      <c r="M20" s="26">
        <f t="shared" si="12"/>
        <v>180.2</v>
      </c>
      <c r="N20" s="26">
        <f t="shared" si="12"/>
        <v>88.8</v>
      </c>
      <c r="O20" s="26">
        <f t="shared" si="12"/>
        <v>205.4</v>
      </c>
      <c r="P20" s="26">
        <f t="shared" si="12"/>
        <v>20.3</v>
      </c>
      <c r="Q20" s="26">
        <f t="shared" si="12"/>
        <v>227.39999999999998</v>
      </c>
      <c r="R20" s="26">
        <f t="shared" si="12"/>
        <v>9</v>
      </c>
      <c r="S20" s="26">
        <f t="shared" si="12"/>
        <v>4.5</v>
      </c>
      <c r="T20" s="26">
        <f>+T21+T23</f>
        <v>767.9</v>
      </c>
      <c r="U20" s="26">
        <f t="shared" si="1"/>
        <v>-429.30000000000007</v>
      </c>
      <c r="V20" s="26">
        <f>+U20/K20*100</f>
        <v>-35.858670230537925</v>
      </c>
      <c r="W20" s="213"/>
      <c r="X20" s="213"/>
      <c r="Y20" s="213"/>
      <c r="Z20" s="213"/>
    </row>
    <row r="21" spans="1:26" s="217" customFormat="1" ht="18" customHeight="1">
      <c r="B21" s="218" t="s">
        <v>110</v>
      </c>
      <c r="C21" s="180">
        <f>+C22</f>
        <v>2.2000000000000002</v>
      </c>
      <c r="D21" s="180">
        <f t="shared" ref="D21:S21" si="13">+D22</f>
        <v>28.5</v>
      </c>
      <c r="E21" s="180">
        <f t="shared" si="13"/>
        <v>0</v>
      </c>
      <c r="F21" s="180">
        <f t="shared" si="13"/>
        <v>20.8</v>
      </c>
      <c r="G21" s="180">
        <f t="shared" si="13"/>
        <v>6.6</v>
      </c>
      <c r="H21" s="180">
        <f t="shared" si="13"/>
        <v>7.4</v>
      </c>
      <c r="I21" s="180">
        <f t="shared" si="13"/>
        <v>6.2</v>
      </c>
      <c r="J21" s="180">
        <f t="shared" si="13"/>
        <v>52.7</v>
      </c>
      <c r="K21" s="180">
        <f>+K22</f>
        <v>124.4</v>
      </c>
      <c r="L21" s="180">
        <f t="shared" si="13"/>
        <v>10.1</v>
      </c>
      <c r="M21" s="180">
        <f t="shared" si="13"/>
        <v>36.5</v>
      </c>
      <c r="N21" s="180">
        <f t="shared" si="13"/>
        <v>10</v>
      </c>
      <c r="O21" s="180">
        <f t="shared" si="13"/>
        <v>12.5</v>
      </c>
      <c r="P21" s="180">
        <f t="shared" si="13"/>
        <v>19.600000000000001</v>
      </c>
      <c r="Q21" s="180">
        <f t="shared" si="13"/>
        <v>16.2</v>
      </c>
      <c r="R21" s="180">
        <f t="shared" si="13"/>
        <v>8.1999999999999993</v>
      </c>
      <c r="S21" s="180">
        <f t="shared" si="13"/>
        <v>4.3</v>
      </c>
      <c r="T21" s="180">
        <f>+T22</f>
        <v>117.39999999999999</v>
      </c>
      <c r="U21" s="180">
        <f t="shared" si="1"/>
        <v>-7.0000000000000142</v>
      </c>
      <c r="V21" s="219">
        <v>0</v>
      </c>
      <c r="W21" s="213"/>
      <c r="X21" s="213"/>
      <c r="Y21" s="213"/>
      <c r="Z21" s="213"/>
    </row>
    <row r="22" spans="1:26" ht="18" customHeight="1">
      <c r="B22" s="216" t="s">
        <v>140</v>
      </c>
      <c r="C22" s="34">
        <f>+[1]PP!C67</f>
        <v>2.2000000000000002</v>
      </c>
      <c r="D22" s="34">
        <f>+[1]PP!D67</f>
        <v>28.5</v>
      </c>
      <c r="E22" s="34">
        <f>+[1]PP!E67</f>
        <v>0</v>
      </c>
      <c r="F22" s="34">
        <f>+[1]PP!F67</f>
        <v>20.8</v>
      </c>
      <c r="G22" s="34">
        <f>+[1]PP!G67</f>
        <v>6.6</v>
      </c>
      <c r="H22" s="34">
        <f>+[1]PP!H67</f>
        <v>7.4</v>
      </c>
      <c r="I22" s="34">
        <f>+[1]PP!I67</f>
        <v>6.2</v>
      </c>
      <c r="J22" s="34">
        <f>+[1]PP!J67</f>
        <v>52.7</v>
      </c>
      <c r="K22" s="34">
        <f>SUM(C22:J22)</f>
        <v>124.4</v>
      </c>
      <c r="L22" s="34">
        <f>+[1]PP!L67</f>
        <v>10.1</v>
      </c>
      <c r="M22" s="34">
        <f>+[1]PP!M67</f>
        <v>36.5</v>
      </c>
      <c r="N22" s="34">
        <f>+[1]PP!N67</f>
        <v>10</v>
      </c>
      <c r="O22" s="34">
        <f>+[1]PP!O67</f>
        <v>12.5</v>
      </c>
      <c r="P22" s="34">
        <f>+[1]PP!P67</f>
        <v>19.600000000000001</v>
      </c>
      <c r="Q22" s="34">
        <f>+[1]PP!Q67</f>
        <v>16.2</v>
      </c>
      <c r="R22" s="34">
        <f>+[1]PP!R67</f>
        <v>8.1999999999999993</v>
      </c>
      <c r="S22" s="34">
        <f>+[1]PP!S67</f>
        <v>4.3</v>
      </c>
      <c r="T22" s="34">
        <f>SUM(L22:S22)</f>
        <v>117.39999999999999</v>
      </c>
      <c r="U22" s="34">
        <f t="shared" si="1"/>
        <v>-7.0000000000000142</v>
      </c>
      <c r="V22" s="220">
        <f t="shared" ref="V22:V32" si="14">+U22/K22*100</f>
        <v>-5.6270096463022616</v>
      </c>
      <c r="W22" s="213"/>
      <c r="X22" s="213"/>
      <c r="Y22" s="213"/>
      <c r="Z22" s="213"/>
    </row>
    <row r="23" spans="1:26" ht="18" customHeight="1">
      <c r="B23" s="221" t="s">
        <v>141</v>
      </c>
      <c r="C23" s="34">
        <f>+[1]PP!C68</f>
        <v>202</v>
      </c>
      <c r="D23" s="34">
        <f>+[1]PP!D68</f>
        <v>138.5</v>
      </c>
      <c r="E23" s="34">
        <f>+[1]PP!E68</f>
        <v>8.5</v>
      </c>
      <c r="F23" s="34">
        <f>+[1]PP!F68</f>
        <v>47.7</v>
      </c>
      <c r="G23" s="34">
        <f>+[1]PP!G68</f>
        <v>316.89999999999998</v>
      </c>
      <c r="H23" s="34">
        <f>+[1]PP!H68</f>
        <v>11.6</v>
      </c>
      <c r="I23" s="34">
        <f>+[1]PP!I68</f>
        <v>111.8</v>
      </c>
      <c r="J23" s="34">
        <f>+[1]PP!J68</f>
        <v>235.8</v>
      </c>
      <c r="K23" s="34">
        <f>SUM(C23:J23)</f>
        <v>1072.8</v>
      </c>
      <c r="L23" s="34">
        <f>+[1]PP!L68</f>
        <v>22.2</v>
      </c>
      <c r="M23" s="34">
        <f>+[1]PP!M68</f>
        <v>143.69999999999999</v>
      </c>
      <c r="N23" s="34">
        <f>+[1]PP!N68</f>
        <v>78.8</v>
      </c>
      <c r="O23" s="34">
        <f>+[1]PP!O68</f>
        <v>192.9</v>
      </c>
      <c r="P23" s="34">
        <f>+[1]PP!P68</f>
        <v>0.7</v>
      </c>
      <c r="Q23" s="34">
        <f>+[1]PP!Q68</f>
        <v>211.2</v>
      </c>
      <c r="R23" s="34">
        <f>+[1]PP!R68</f>
        <v>0.8</v>
      </c>
      <c r="S23" s="34">
        <f>+[1]PP!S68</f>
        <v>0.2</v>
      </c>
      <c r="T23" s="34">
        <f>SUM(L23:S23)</f>
        <v>650.5</v>
      </c>
      <c r="U23" s="34">
        <f t="shared" si="1"/>
        <v>-422.29999999999995</v>
      </c>
      <c r="V23" s="220">
        <f t="shared" si="14"/>
        <v>-39.364280387770314</v>
      </c>
      <c r="W23" s="213"/>
      <c r="X23" s="213"/>
      <c r="Y23" s="213"/>
      <c r="Z23" s="213"/>
    </row>
    <row r="24" spans="1:26" ht="18" customHeight="1">
      <c r="B24" s="162" t="s">
        <v>58</v>
      </c>
      <c r="C24" s="26">
        <f t="shared" ref="C24:S24" si="15">SUM(C25:C25)</f>
        <v>2881.9</v>
      </c>
      <c r="D24" s="26">
        <f t="shared" si="15"/>
        <v>2610</v>
      </c>
      <c r="E24" s="26">
        <f t="shared" si="15"/>
        <v>1912.5</v>
      </c>
      <c r="F24" s="26">
        <f t="shared" si="15"/>
        <v>2520.6</v>
      </c>
      <c r="G24" s="26">
        <f t="shared" si="15"/>
        <v>2067.8000000000002</v>
      </c>
      <c r="H24" s="26">
        <f t="shared" si="15"/>
        <v>1727.5</v>
      </c>
      <c r="I24" s="26">
        <f t="shared" si="15"/>
        <v>2189.1999999999998</v>
      </c>
      <c r="J24" s="26">
        <f t="shared" si="15"/>
        <v>2946.3</v>
      </c>
      <c r="K24" s="26">
        <f>SUM(K25:K25)</f>
        <v>18855.8</v>
      </c>
      <c r="L24" s="26">
        <f t="shared" si="15"/>
        <v>2166.8000000000002</v>
      </c>
      <c r="M24" s="26">
        <f t="shared" si="15"/>
        <v>1998.9</v>
      </c>
      <c r="N24" s="26">
        <f t="shared" si="15"/>
        <v>2050.4</v>
      </c>
      <c r="O24" s="26">
        <f t="shared" si="15"/>
        <v>1959.5</v>
      </c>
      <c r="P24" s="26">
        <f t="shared" si="15"/>
        <v>2655.8</v>
      </c>
      <c r="Q24" s="26">
        <f t="shared" si="15"/>
        <v>2306.1999999999998</v>
      </c>
      <c r="R24" s="26">
        <f t="shared" si="15"/>
        <v>2971.4</v>
      </c>
      <c r="S24" s="26">
        <f t="shared" si="15"/>
        <v>3452.7</v>
      </c>
      <c r="T24" s="26">
        <f>SUM(T25:T25)</f>
        <v>19561.7</v>
      </c>
      <c r="U24" s="26">
        <f t="shared" si="1"/>
        <v>705.90000000000146</v>
      </c>
      <c r="V24" s="26">
        <f t="shared" si="14"/>
        <v>3.7436756859958287</v>
      </c>
      <c r="W24" s="213"/>
      <c r="X24" s="213"/>
      <c r="Y24" s="213"/>
      <c r="Z24" s="213"/>
    </row>
    <row r="25" spans="1:26" ht="18" customHeight="1">
      <c r="B25" s="221" t="s">
        <v>142</v>
      </c>
      <c r="C25" s="34">
        <f>+[1]PP!C72</f>
        <v>2881.9</v>
      </c>
      <c r="D25" s="34">
        <f>+[1]PP!D72</f>
        <v>2610</v>
      </c>
      <c r="E25" s="34">
        <f>+[1]PP!E72</f>
        <v>1912.5</v>
      </c>
      <c r="F25" s="34">
        <f>+[1]PP!F72</f>
        <v>2520.6</v>
      </c>
      <c r="G25" s="34">
        <f>+[1]PP!G72</f>
        <v>2067.8000000000002</v>
      </c>
      <c r="H25" s="34">
        <f>+[1]PP!H72</f>
        <v>1727.5</v>
      </c>
      <c r="I25" s="34">
        <f>+[1]PP!I72</f>
        <v>2189.1999999999998</v>
      </c>
      <c r="J25" s="34">
        <f>+[1]PP!J72</f>
        <v>2946.3</v>
      </c>
      <c r="K25" s="35">
        <f>SUM(C25:J25)</f>
        <v>18855.8</v>
      </c>
      <c r="L25" s="34">
        <f>+[1]PP!L72</f>
        <v>2166.8000000000002</v>
      </c>
      <c r="M25" s="34">
        <f>+[1]PP!M72</f>
        <v>1998.9</v>
      </c>
      <c r="N25" s="34">
        <f>+[1]PP!N72</f>
        <v>2050.4</v>
      </c>
      <c r="O25" s="34">
        <f>+[1]PP!O72</f>
        <v>1959.5</v>
      </c>
      <c r="P25" s="34">
        <f>+[1]PP!P72</f>
        <v>2655.8</v>
      </c>
      <c r="Q25" s="34">
        <f>+[1]PP!Q72</f>
        <v>2306.1999999999998</v>
      </c>
      <c r="R25" s="34">
        <f>+[1]PP!R72</f>
        <v>2971.4</v>
      </c>
      <c r="S25" s="34">
        <f>+[1]PP!S72</f>
        <v>3452.7</v>
      </c>
      <c r="T25" s="34">
        <f>SUM(L25:S25)</f>
        <v>19561.7</v>
      </c>
      <c r="U25" s="34">
        <f t="shared" si="1"/>
        <v>705.90000000000146</v>
      </c>
      <c r="V25" s="34">
        <f t="shared" si="14"/>
        <v>3.7436756859958287</v>
      </c>
      <c r="W25" s="213"/>
      <c r="X25" s="213"/>
      <c r="Y25" s="213"/>
      <c r="Z25" s="213"/>
    </row>
    <row r="26" spans="1:26" ht="18" customHeight="1">
      <c r="B26" s="162" t="s">
        <v>62</v>
      </c>
      <c r="C26" s="26">
        <f t="shared" ref="C26:S26" si="16">SUM(C27:C29)</f>
        <v>199.8</v>
      </c>
      <c r="D26" s="26">
        <f t="shared" si="16"/>
        <v>76.5</v>
      </c>
      <c r="E26" s="26">
        <f t="shared" si="16"/>
        <v>78.8</v>
      </c>
      <c r="F26" s="26">
        <f t="shared" si="16"/>
        <v>74.7</v>
      </c>
      <c r="G26" s="26">
        <f t="shared" si="16"/>
        <v>141.4</v>
      </c>
      <c r="H26" s="26">
        <f t="shared" si="16"/>
        <v>74.8</v>
      </c>
      <c r="I26" s="26">
        <f t="shared" si="16"/>
        <v>136.6</v>
      </c>
      <c r="J26" s="26">
        <f t="shared" si="16"/>
        <v>122.6</v>
      </c>
      <c r="K26" s="26">
        <f>SUM(K27:K29)</f>
        <v>905.2</v>
      </c>
      <c r="L26" s="26">
        <f t="shared" si="16"/>
        <v>107</v>
      </c>
      <c r="M26" s="26">
        <f t="shared" si="16"/>
        <v>80.900000000000006</v>
      </c>
      <c r="N26" s="26">
        <f t="shared" si="16"/>
        <v>152.5</v>
      </c>
      <c r="O26" s="26">
        <f t="shared" si="16"/>
        <v>166.5</v>
      </c>
      <c r="P26" s="26">
        <f t="shared" si="16"/>
        <v>166.5</v>
      </c>
      <c r="Q26" s="26">
        <f>SUM(Q27:Q29)</f>
        <v>120.4</v>
      </c>
      <c r="R26" s="26">
        <f t="shared" si="16"/>
        <v>190.7</v>
      </c>
      <c r="S26" s="26">
        <f t="shared" si="16"/>
        <v>83.6</v>
      </c>
      <c r="T26" s="26">
        <f>SUM(T27:T29)</f>
        <v>1068.1000000000001</v>
      </c>
      <c r="U26" s="26">
        <f t="shared" si="1"/>
        <v>162.90000000000009</v>
      </c>
      <c r="V26" s="26">
        <f t="shared" si="14"/>
        <v>17.996022978347337</v>
      </c>
      <c r="W26" s="213"/>
      <c r="X26" s="213"/>
      <c r="Y26" s="222"/>
      <c r="Z26" s="213"/>
    </row>
    <row r="27" spans="1:26" ht="18" customHeight="1">
      <c r="A27">
        <v>0</v>
      </c>
      <c r="B27" s="221" t="s">
        <v>143</v>
      </c>
      <c r="C27" s="34">
        <v>3.4</v>
      </c>
      <c r="D27" s="34">
        <v>3.8</v>
      </c>
      <c r="E27" s="34">
        <v>4.8</v>
      </c>
      <c r="F27" s="34">
        <v>3.5</v>
      </c>
      <c r="G27" s="34">
        <v>4.5</v>
      </c>
      <c r="H27" s="34">
        <v>3.5</v>
      </c>
      <c r="I27" s="35">
        <v>3.7</v>
      </c>
      <c r="J27" s="35">
        <v>3.8</v>
      </c>
      <c r="K27" s="35">
        <f>SUM(C27:J27)</f>
        <v>31</v>
      </c>
      <c r="L27" s="34">
        <f>+[1]PP!L79</f>
        <v>4.3</v>
      </c>
      <c r="M27" s="34">
        <f>+[1]PP!M79</f>
        <v>3.4</v>
      </c>
      <c r="N27" s="34">
        <f>+[1]PP!N79</f>
        <v>3.1</v>
      </c>
      <c r="O27" s="34">
        <f>+[1]PP!O79</f>
        <v>4</v>
      </c>
      <c r="P27" s="34">
        <f>+[1]PP!P79</f>
        <v>3.3</v>
      </c>
      <c r="Q27" s="34">
        <v>2.8</v>
      </c>
      <c r="R27" s="34">
        <f>+[1]PP!R79</f>
        <v>3.6</v>
      </c>
      <c r="S27" s="34">
        <f>+[1]PP!S79</f>
        <v>3.1</v>
      </c>
      <c r="T27" s="34">
        <f>SUM(L27:S27)</f>
        <v>27.6</v>
      </c>
      <c r="U27" s="34">
        <f t="shared" si="1"/>
        <v>-3.3999999999999986</v>
      </c>
      <c r="V27" s="34">
        <f t="shared" si="14"/>
        <v>-10.967741935483867</v>
      </c>
      <c r="W27" s="213"/>
      <c r="X27" s="213"/>
      <c r="Y27" s="222"/>
      <c r="Z27" s="213"/>
    </row>
    <row r="28" spans="1:26" ht="18" customHeight="1">
      <c r="B28" s="221" t="s">
        <v>144</v>
      </c>
      <c r="C28" s="34">
        <v>164.4</v>
      </c>
      <c r="D28" s="34">
        <v>48.5</v>
      </c>
      <c r="E28" s="34">
        <v>49.9</v>
      </c>
      <c r="F28" s="34">
        <v>47.1</v>
      </c>
      <c r="G28" s="34">
        <v>110.2</v>
      </c>
      <c r="H28" s="34">
        <v>46.8</v>
      </c>
      <c r="I28" s="35">
        <v>103.5</v>
      </c>
      <c r="J28" s="35">
        <v>89.3</v>
      </c>
      <c r="K28" s="35">
        <f>SUM(C28:J28)</f>
        <v>659.7</v>
      </c>
      <c r="L28" s="34">
        <v>41.8</v>
      </c>
      <c r="M28" s="34">
        <v>28.6</v>
      </c>
      <c r="N28" s="34">
        <v>115.1</v>
      </c>
      <c r="O28" s="34">
        <v>113.1</v>
      </c>
      <c r="P28" s="34">
        <v>113.1</v>
      </c>
      <c r="Q28" s="34">
        <v>98.5</v>
      </c>
      <c r="R28" s="34">
        <v>162.4</v>
      </c>
      <c r="S28" s="34">
        <v>64.7</v>
      </c>
      <c r="T28" s="34">
        <f>SUM(L28:S28)</f>
        <v>737.30000000000007</v>
      </c>
      <c r="U28" s="34">
        <f t="shared" si="1"/>
        <v>77.600000000000023</v>
      </c>
      <c r="V28" s="34">
        <f t="shared" si="14"/>
        <v>11.762922540548736</v>
      </c>
      <c r="W28" s="213"/>
      <c r="X28" s="213"/>
      <c r="Y28" s="222"/>
      <c r="Z28" s="213"/>
    </row>
    <row r="29" spans="1:26" ht="18" customHeight="1">
      <c r="B29" s="221" t="s">
        <v>145</v>
      </c>
      <c r="C29" s="34">
        <v>32</v>
      </c>
      <c r="D29" s="34">
        <v>24.2</v>
      </c>
      <c r="E29" s="34">
        <v>24.1</v>
      </c>
      <c r="F29" s="34">
        <v>24.1</v>
      </c>
      <c r="G29" s="34">
        <v>26.7</v>
      </c>
      <c r="H29" s="34">
        <v>24.5</v>
      </c>
      <c r="I29" s="35">
        <v>29.4</v>
      </c>
      <c r="J29" s="35">
        <v>29.5</v>
      </c>
      <c r="K29" s="35">
        <f>SUM(C29:J29)</f>
        <v>214.5</v>
      </c>
      <c r="L29" s="34">
        <v>60.9</v>
      </c>
      <c r="M29" s="34">
        <v>48.9</v>
      </c>
      <c r="N29" s="34">
        <v>34.299999999999997</v>
      </c>
      <c r="O29" s="34">
        <v>49.4</v>
      </c>
      <c r="P29" s="34">
        <v>50.1</v>
      </c>
      <c r="Q29" s="34">
        <v>19.100000000000001</v>
      </c>
      <c r="R29" s="34">
        <v>24.7</v>
      </c>
      <c r="S29" s="34">
        <v>15.8</v>
      </c>
      <c r="T29" s="34">
        <f>SUM(L29:S29)</f>
        <v>303.2</v>
      </c>
      <c r="U29" s="34">
        <f t="shared" si="1"/>
        <v>88.699999999999989</v>
      </c>
      <c r="V29" s="34">
        <f t="shared" si="14"/>
        <v>41.351981351981351</v>
      </c>
      <c r="W29" s="213"/>
      <c r="X29" s="213"/>
      <c r="Y29" s="222"/>
      <c r="Z29" s="213"/>
    </row>
    <row r="30" spans="1:26" ht="18" customHeight="1">
      <c r="B30" s="167" t="s">
        <v>115</v>
      </c>
      <c r="C30" s="26">
        <f t="shared" ref="C30:S30" si="17">+C31+C33</f>
        <v>101</v>
      </c>
      <c r="D30" s="26">
        <f t="shared" si="17"/>
        <v>70.400000000000006</v>
      </c>
      <c r="E30" s="26">
        <f t="shared" si="17"/>
        <v>71</v>
      </c>
      <c r="F30" s="26">
        <f t="shared" si="17"/>
        <v>76.099999999999994</v>
      </c>
      <c r="G30" s="26">
        <f t="shared" si="17"/>
        <v>69.2</v>
      </c>
      <c r="H30" s="26">
        <f t="shared" si="17"/>
        <v>70.099999999999994</v>
      </c>
      <c r="I30" s="26">
        <f t="shared" si="17"/>
        <v>78</v>
      </c>
      <c r="J30" s="26">
        <f t="shared" si="17"/>
        <v>73.8</v>
      </c>
      <c r="K30" s="26">
        <f>+K31+K33</f>
        <v>609.59999999999991</v>
      </c>
      <c r="L30" s="26">
        <f t="shared" si="17"/>
        <v>88.7</v>
      </c>
      <c r="M30" s="26">
        <f t="shared" si="17"/>
        <v>68.900000000000006</v>
      </c>
      <c r="N30" s="26">
        <f t="shared" si="17"/>
        <v>85.4</v>
      </c>
      <c r="O30" s="26">
        <f t="shared" si="17"/>
        <v>86.5</v>
      </c>
      <c r="P30" s="26">
        <f t="shared" si="17"/>
        <v>84.3</v>
      </c>
      <c r="Q30" s="26">
        <f t="shared" si="17"/>
        <v>80.900000000000006</v>
      </c>
      <c r="R30" s="26">
        <f t="shared" si="17"/>
        <v>89</v>
      </c>
      <c r="S30" s="26">
        <f t="shared" si="17"/>
        <v>86.3</v>
      </c>
      <c r="T30" s="26">
        <f>+T31+T33</f>
        <v>670</v>
      </c>
      <c r="U30" s="26">
        <f t="shared" si="1"/>
        <v>60.400000000000091</v>
      </c>
      <c r="V30" s="26">
        <f t="shared" si="14"/>
        <v>9.9081364829396481</v>
      </c>
      <c r="W30" s="213"/>
      <c r="X30" s="213"/>
      <c r="Y30" s="222"/>
      <c r="Z30" s="213"/>
    </row>
    <row r="31" spans="1:26" ht="18" customHeight="1">
      <c r="B31" s="157" t="s">
        <v>68</v>
      </c>
      <c r="C31" s="180">
        <f t="shared" ref="C31:J31" si="18">+C32</f>
        <v>101</v>
      </c>
      <c r="D31" s="180">
        <f t="shared" si="18"/>
        <v>70.400000000000006</v>
      </c>
      <c r="E31" s="180">
        <f t="shared" si="18"/>
        <v>71</v>
      </c>
      <c r="F31" s="180">
        <f t="shared" si="18"/>
        <v>76.099999999999994</v>
      </c>
      <c r="G31" s="180">
        <f t="shared" si="18"/>
        <v>69.2</v>
      </c>
      <c r="H31" s="180">
        <f t="shared" si="18"/>
        <v>70.099999999999994</v>
      </c>
      <c r="I31" s="180">
        <f t="shared" si="18"/>
        <v>78</v>
      </c>
      <c r="J31" s="180">
        <f t="shared" si="18"/>
        <v>73.8</v>
      </c>
      <c r="K31" s="30">
        <f>SUM(C31:J31)</f>
        <v>609.59999999999991</v>
      </c>
      <c r="L31" s="180">
        <f>+L32</f>
        <v>88.7</v>
      </c>
      <c r="M31" s="180">
        <f>+M32</f>
        <v>68.900000000000006</v>
      </c>
      <c r="N31" s="180">
        <f t="shared" ref="N31:S31" si="19">+N32</f>
        <v>85.4</v>
      </c>
      <c r="O31" s="180">
        <f t="shared" si="19"/>
        <v>86.5</v>
      </c>
      <c r="P31" s="180">
        <f t="shared" si="19"/>
        <v>84.3</v>
      </c>
      <c r="Q31" s="180">
        <f t="shared" si="19"/>
        <v>80.900000000000006</v>
      </c>
      <c r="R31" s="180">
        <f t="shared" si="19"/>
        <v>89</v>
      </c>
      <c r="S31" s="180">
        <f t="shared" si="19"/>
        <v>86.3</v>
      </c>
      <c r="T31" s="180">
        <f>SUM(L31:S31)</f>
        <v>670</v>
      </c>
      <c r="U31" s="26">
        <f t="shared" si="1"/>
        <v>60.400000000000091</v>
      </c>
      <c r="V31" s="180">
        <f t="shared" si="14"/>
        <v>9.9081364829396481</v>
      </c>
      <c r="W31" s="213"/>
      <c r="X31" s="213"/>
      <c r="Y31" s="222"/>
      <c r="Z31" s="213"/>
    </row>
    <row r="32" spans="1:26" ht="18" customHeight="1">
      <c r="B32" s="164" t="s">
        <v>146</v>
      </c>
      <c r="C32" s="223">
        <f>+[1]PP!C89</f>
        <v>101</v>
      </c>
      <c r="D32" s="223">
        <f>+[1]PP!D89</f>
        <v>70.400000000000006</v>
      </c>
      <c r="E32" s="223">
        <f>+[1]PP!E89</f>
        <v>71</v>
      </c>
      <c r="F32" s="223">
        <f>+[1]PP!F89</f>
        <v>76.099999999999994</v>
      </c>
      <c r="G32" s="223">
        <f>+[1]PP!G89</f>
        <v>69.2</v>
      </c>
      <c r="H32" s="223">
        <f>+[1]PP!H89</f>
        <v>70.099999999999994</v>
      </c>
      <c r="I32" s="223">
        <f>+[1]PP!I89</f>
        <v>78</v>
      </c>
      <c r="J32" s="223">
        <f>+[1]PP!J89</f>
        <v>73.8</v>
      </c>
      <c r="K32" s="223">
        <f>+[1]PP!K89</f>
        <v>609.59999999999991</v>
      </c>
      <c r="L32" s="223">
        <f>+[1]PP!L89</f>
        <v>88.7</v>
      </c>
      <c r="M32" s="223">
        <f>+[1]PP!M89</f>
        <v>68.900000000000006</v>
      </c>
      <c r="N32" s="223">
        <f>+[1]PP!N89</f>
        <v>85.4</v>
      </c>
      <c r="O32" s="223">
        <f>+[1]PP!O89</f>
        <v>86.5</v>
      </c>
      <c r="P32" s="223">
        <f>+[1]PP!P89</f>
        <v>84.3</v>
      </c>
      <c r="Q32" s="223">
        <f>+[1]PP!Q89</f>
        <v>80.900000000000006</v>
      </c>
      <c r="R32" s="223">
        <f>+[1]PP!R89</f>
        <v>89</v>
      </c>
      <c r="S32" s="223">
        <f>+[1]PP!S89</f>
        <v>86.3</v>
      </c>
      <c r="T32" s="223">
        <f>+[1]PP!T89</f>
        <v>670</v>
      </c>
      <c r="U32" s="223">
        <f t="shared" si="1"/>
        <v>60.400000000000091</v>
      </c>
      <c r="V32" s="223">
        <f t="shared" si="14"/>
        <v>9.9081364829396481</v>
      </c>
      <c r="W32" s="213"/>
      <c r="X32" s="213"/>
      <c r="Y32" s="213"/>
      <c r="Z32" s="213"/>
    </row>
    <row r="33" spans="2:26" ht="18" customHeight="1">
      <c r="B33" s="157" t="s">
        <v>69</v>
      </c>
      <c r="C33" s="158">
        <v>0</v>
      </c>
      <c r="D33" s="158">
        <v>0</v>
      </c>
      <c r="E33" s="158">
        <v>0</v>
      </c>
      <c r="F33" s="158">
        <v>0</v>
      </c>
      <c r="G33" s="158">
        <v>0</v>
      </c>
      <c r="H33" s="158">
        <v>0</v>
      </c>
      <c r="I33" s="158">
        <v>0</v>
      </c>
      <c r="J33" s="158">
        <v>0</v>
      </c>
      <c r="K33" s="158">
        <f>SUM(C33:J33)</f>
        <v>0</v>
      </c>
      <c r="L33" s="158">
        <v>0</v>
      </c>
      <c r="M33" s="158">
        <v>0</v>
      </c>
      <c r="N33" s="158">
        <v>0</v>
      </c>
      <c r="O33" s="158">
        <v>0</v>
      </c>
      <c r="P33" s="158">
        <v>0</v>
      </c>
      <c r="Q33" s="158">
        <v>0</v>
      </c>
      <c r="R33" s="158">
        <v>0</v>
      </c>
      <c r="S33" s="158">
        <v>0</v>
      </c>
      <c r="T33" s="158">
        <f>SUM(L33:S33)</f>
        <v>0</v>
      </c>
      <c r="U33" s="224">
        <f t="shared" si="1"/>
        <v>0</v>
      </c>
      <c r="V33" s="224">
        <v>0</v>
      </c>
      <c r="W33" s="213"/>
      <c r="X33" s="213"/>
      <c r="Y33" s="213"/>
      <c r="Z33" s="213"/>
    </row>
    <row r="34" spans="2:26" ht="21" customHeight="1">
      <c r="B34" s="225" t="s">
        <v>127</v>
      </c>
      <c r="C34" s="187">
        <f t="shared" ref="C34:H34" si="20">+C8</f>
        <v>3412.1</v>
      </c>
      <c r="D34" s="187">
        <f t="shared" si="20"/>
        <v>2945</v>
      </c>
      <c r="E34" s="187">
        <f t="shared" si="20"/>
        <v>2090.6999999999998</v>
      </c>
      <c r="F34" s="187">
        <f t="shared" si="20"/>
        <v>2773.3999999999996</v>
      </c>
      <c r="G34" s="187">
        <f>+G8</f>
        <v>2620.9</v>
      </c>
      <c r="H34" s="187">
        <f t="shared" si="20"/>
        <v>1901.4999999999998</v>
      </c>
      <c r="I34" s="187">
        <f>+I8</f>
        <v>2534.1999999999998</v>
      </c>
      <c r="J34" s="187">
        <f>+J8</f>
        <v>3442.1000000000004</v>
      </c>
      <c r="K34" s="187">
        <f>SUM(C34:J34)</f>
        <v>21719.9</v>
      </c>
      <c r="L34" s="187">
        <f t="shared" ref="L34:S34" si="21">+L8</f>
        <v>2406.3000000000002</v>
      </c>
      <c r="M34" s="187">
        <f t="shared" si="21"/>
        <v>2341.2000000000003</v>
      </c>
      <c r="N34" s="187">
        <f t="shared" si="21"/>
        <v>2385.4000000000005</v>
      </c>
      <c r="O34" s="187">
        <f t="shared" si="21"/>
        <v>2426.1</v>
      </c>
      <c r="P34" s="187">
        <f t="shared" si="21"/>
        <v>2935.2000000000007</v>
      </c>
      <c r="Q34" s="187">
        <f t="shared" si="21"/>
        <v>2740.9</v>
      </c>
      <c r="R34" s="187">
        <f t="shared" si="21"/>
        <v>3273</v>
      </c>
      <c r="S34" s="187">
        <f t="shared" si="21"/>
        <v>3636</v>
      </c>
      <c r="T34" s="187">
        <f>+T8</f>
        <v>22144.1</v>
      </c>
      <c r="U34" s="187">
        <f t="shared" si="1"/>
        <v>424.19999999999709</v>
      </c>
      <c r="V34" s="226">
        <f>+U34/K34*100</f>
        <v>1.9530476659652993</v>
      </c>
      <c r="W34" s="213"/>
      <c r="X34" s="213"/>
      <c r="Y34" s="213"/>
      <c r="Z34" s="213"/>
    </row>
    <row r="35" spans="2:26" ht="21" customHeight="1">
      <c r="B35" s="227" t="s">
        <v>147</v>
      </c>
      <c r="C35" s="228">
        <v>0</v>
      </c>
      <c r="D35" s="228">
        <v>0</v>
      </c>
      <c r="E35" s="228">
        <v>0.4</v>
      </c>
      <c r="F35" s="228">
        <v>0</v>
      </c>
      <c r="G35" s="228">
        <v>0.2</v>
      </c>
      <c r="H35" s="228">
        <v>0</v>
      </c>
      <c r="I35" s="228">
        <v>0.1</v>
      </c>
      <c r="J35" s="228">
        <v>2.2999999999999998</v>
      </c>
      <c r="K35" s="228">
        <f>SUM(C35:J35)</f>
        <v>3</v>
      </c>
      <c r="L35" s="228">
        <v>0</v>
      </c>
      <c r="M35" s="228">
        <v>0</v>
      </c>
      <c r="N35" s="228">
        <v>0</v>
      </c>
      <c r="O35" s="228">
        <v>0</v>
      </c>
      <c r="P35" s="228">
        <v>0</v>
      </c>
      <c r="Q35" s="228">
        <v>0</v>
      </c>
      <c r="R35" s="228">
        <v>0</v>
      </c>
      <c r="S35" s="228">
        <v>0</v>
      </c>
      <c r="T35" s="228">
        <v>0</v>
      </c>
      <c r="U35" s="229">
        <f t="shared" si="1"/>
        <v>-3</v>
      </c>
      <c r="V35" s="230">
        <v>0</v>
      </c>
      <c r="W35" s="213"/>
      <c r="X35" s="213"/>
    </row>
    <row r="36" spans="2:26" ht="21" customHeight="1">
      <c r="B36" s="231"/>
      <c r="C36" s="187">
        <f t="shared" ref="C36:S36" si="22">+C35+C34</f>
        <v>3412.1</v>
      </c>
      <c r="D36" s="187">
        <f t="shared" si="22"/>
        <v>2945</v>
      </c>
      <c r="E36" s="187">
        <f t="shared" si="22"/>
        <v>2091.1</v>
      </c>
      <c r="F36" s="187">
        <f t="shared" si="22"/>
        <v>2773.3999999999996</v>
      </c>
      <c r="G36" s="187">
        <f t="shared" si="22"/>
        <v>2621.1</v>
      </c>
      <c r="H36" s="187">
        <f t="shared" si="22"/>
        <v>1901.4999999999998</v>
      </c>
      <c r="I36" s="187">
        <f t="shared" si="22"/>
        <v>2534.2999999999997</v>
      </c>
      <c r="J36" s="187">
        <f t="shared" si="22"/>
        <v>3444.4000000000005</v>
      </c>
      <c r="K36" s="187">
        <f>+K35+K34</f>
        <v>21722.9</v>
      </c>
      <c r="L36" s="187">
        <f t="shared" si="22"/>
        <v>2406.3000000000002</v>
      </c>
      <c r="M36" s="187">
        <f t="shared" si="22"/>
        <v>2341.2000000000003</v>
      </c>
      <c r="N36" s="187">
        <f t="shared" si="22"/>
        <v>2385.4000000000005</v>
      </c>
      <c r="O36" s="187">
        <f t="shared" si="22"/>
        <v>2426.1</v>
      </c>
      <c r="P36" s="187">
        <f t="shared" si="22"/>
        <v>2935.2000000000007</v>
      </c>
      <c r="Q36" s="187">
        <f t="shared" si="22"/>
        <v>2740.9</v>
      </c>
      <c r="R36" s="187">
        <f t="shared" si="22"/>
        <v>3273</v>
      </c>
      <c r="S36" s="187">
        <f t="shared" si="22"/>
        <v>3636</v>
      </c>
      <c r="T36" s="187">
        <f>+T35+T34</f>
        <v>22144.1</v>
      </c>
      <c r="U36" s="187">
        <f t="shared" si="1"/>
        <v>421.19999999999709</v>
      </c>
      <c r="V36" s="232">
        <v>0</v>
      </c>
      <c r="W36" s="213"/>
      <c r="X36" s="213"/>
    </row>
    <row r="37" spans="2:26" ht="18" customHeight="1">
      <c r="B37" s="68" t="s">
        <v>148</v>
      </c>
      <c r="L37" s="233"/>
      <c r="M37" s="233"/>
      <c r="N37" s="233"/>
      <c r="O37" s="233"/>
      <c r="P37" s="233"/>
      <c r="Q37" s="233"/>
      <c r="R37" s="233"/>
      <c r="S37" s="233"/>
      <c r="T37" s="233"/>
      <c r="U37" s="233"/>
    </row>
    <row r="38" spans="2:26" ht="13.5" customHeight="1">
      <c r="B38" s="131" t="s">
        <v>73</v>
      </c>
      <c r="K38" s="234"/>
      <c r="L38" s="235"/>
      <c r="M38" s="235"/>
      <c r="N38" s="235"/>
      <c r="O38" s="236"/>
      <c r="P38" s="236"/>
      <c r="Q38" s="236"/>
      <c r="R38" s="236"/>
      <c r="S38" s="236"/>
      <c r="T38" s="233"/>
      <c r="U38" s="233"/>
    </row>
    <row r="39" spans="2:26" ht="14.25" customHeight="1">
      <c r="B39" s="132" t="s">
        <v>149</v>
      </c>
      <c r="C39" s="222"/>
      <c r="D39" s="222"/>
      <c r="E39" s="222"/>
      <c r="F39" s="222"/>
      <c r="G39" s="222"/>
      <c r="H39" s="222"/>
      <c r="I39" s="222"/>
      <c r="J39" s="222"/>
      <c r="K39" s="101"/>
      <c r="L39" s="236"/>
      <c r="M39" s="236"/>
      <c r="N39" s="236"/>
      <c r="O39" s="236"/>
      <c r="P39" s="236"/>
      <c r="Q39" s="236"/>
      <c r="R39" s="236"/>
      <c r="S39" s="236"/>
      <c r="T39" s="236"/>
      <c r="U39" s="233"/>
    </row>
    <row r="40" spans="2:26">
      <c r="B40" s="130"/>
      <c r="C40" s="200"/>
      <c r="D40" s="200"/>
      <c r="E40" s="200"/>
      <c r="F40" s="200"/>
      <c r="G40" s="200"/>
      <c r="H40" s="200"/>
      <c r="I40" s="200"/>
      <c r="J40" s="200"/>
      <c r="K40" s="101"/>
      <c r="L40" s="101"/>
      <c r="M40" s="101"/>
      <c r="N40" s="101"/>
      <c r="O40" s="101"/>
      <c r="P40" s="101"/>
      <c r="Q40" s="237"/>
      <c r="R40" s="237"/>
      <c r="S40" s="237"/>
      <c r="T40" s="237"/>
      <c r="U40" s="130"/>
      <c r="V40" s="130"/>
    </row>
    <row r="41" spans="2:26">
      <c r="B41" s="130"/>
      <c r="C41" s="123"/>
      <c r="D41" s="123"/>
      <c r="E41" s="123"/>
      <c r="F41" s="123"/>
      <c r="G41" s="123"/>
      <c r="H41" s="123"/>
      <c r="I41" s="123"/>
      <c r="J41" s="123"/>
      <c r="K41" s="237"/>
      <c r="L41" s="237"/>
      <c r="M41" s="237"/>
      <c r="N41" s="237"/>
      <c r="O41" s="237"/>
      <c r="P41" s="237"/>
      <c r="Q41" s="237"/>
      <c r="R41" s="237"/>
      <c r="S41" s="237"/>
      <c r="T41" s="233"/>
      <c r="U41" s="237"/>
      <c r="V41" s="237"/>
    </row>
    <row r="42" spans="2:26" ht="15">
      <c r="B42" s="90" t="s">
        <v>132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</row>
    <row r="43" spans="2:26" ht="14.25">
      <c r="B43" s="92" t="s">
        <v>133</v>
      </c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</row>
    <row r="44" spans="2:26" ht="14.25">
      <c r="B44" s="92" t="s">
        <v>134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</row>
    <row r="45" spans="2:26" ht="18" customHeight="1">
      <c r="B45" s="12" t="s">
        <v>5</v>
      </c>
      <c r="C45" s="143">
        <v>2025</v>
      </c>
      <c r="D45" s="144"/>
      <c r="E45" s="144"/>
      <c r="F45" s="144"/>
      <c r="G45" s="144"/>
      <c r="H45" s="144"/>
      <c r="I45" s="145"/>
      <c r="J45" s="145"/>
      <c r="K45" s="12">
        <v>2025</v>
      </c>
      <c r="L45" s="143">
        <v>2025</v>
      </c>
      <c r="M45" s="144"/>
      <c r="N45" s="144"/>
      <c r="O45" s="144"/>
      <c r="P45" s="144"/>
      <c r="Q45" s="144"/>
      <c r="R45" s="145"/>
      <c r="S45" s="145"/>
      <c r="T45" s="16" t="s">
        <v>150</v>
      </c>
      <c r="U45" s="143" t="s">
        <v>135</v>
      </c>
      <c r="V45" s="207"/>
    </row>
    <row r="46" spans="2:26" ht="44.25" customHeight="1" thickBot="1">
      <c r="B46" s="148"/>
      <c r="C46" s="18" t="s">
        <v>9</v>
      </c>
      <c r="D46" s="18" t="s">
        <v>10</v>
      </c>
      <c r="E46" s="18" t="s">
        <v>11</v>
      </c>
      <c r="F46" s="18" t="s">
        <v>12</v>
      </c>
      <c r="G46" s="18" t="s">
        <v>13</v>
      </c>
      <c r="H46" s="18" t="s">
        <v>14</v>
      </c>
      <c r="I46" s="18" t="s">
        <v>15</v>
      </c>
      <c r="J46" s="18" t="s">
        <v>16</v>
      </c>
      <c r="K46" s="148"/>
      <c r="L46" s="18" t="s">
        <v>9</v>
      </c>
      <c r="M46" s="18" t="s">
        <v>10</v>
      </c>
      <c r="N46" s="18" t="s">
        <v>11</v>
      </c>
      <c r="O46" s="18" t="s">
        <v>12</v>
      </c>
      <c r="P46" s="18" t="s">
        <v>13</v>
      </c>
      <c r="Q46" s="18" t="s">
        <v>14</v>
      </c>
      <c r="R46" s="18" t="s">
        <v>15</v>
      </c>
      <c r="S46" s="18" t="s">
        <v>16</v>
      </c>
      <c r="T46" s="238"/>
      <c r="U46" s="208" t="s">
        <v>151</v>
      </c>
      <c r="V46" s="209" t="s">
        <v>98</v>
      </c>
    </row>
    <row r="47" spans="2:26" ht="18" customHeight="1" thickTop="1">
      <c r="B47" s="210" t="s">
        <v>17</v>
      </c>
      <c r="C47" s="211">
        <f t="shared" ref="C47:T47" si="23">+C48+C57+C69+C54</f>
        <v>2406.3000000000002</v>
      </c>
      <c r="D47" s="211">
        <f t="shared" si="23"/>
        <v>2341.2000000000003</v>
      </c>
      <c r="E47" s="211">
        <f t="shared" si="23"/>
        <v>2385.4000000000005</v>
      </c>
      <c r="F47" s="211">
        <f t="shared" si="23"/>
        <v>2426.1</v>
      </c>
      <c r="G47" s="211">
        <f t="shared" si="23"/>
        <v>2935.2000000000007</v>
      </c>
      <c r="H47" s="211">
        <f t="shared" si="23"/>
        <v>2740.9</v>
      </c>
      <c r="I47" s="211">
        <f t="shared" si="23"/>
        <v>2740.9</v>
      </c>
      <c r="J47" s="211">
        <f t="shared" si="23"/>
        <v>3555.5</v>
      </c>
      <c r="K47" s="211">
        <f t="shared" si="23"/>
        <v>21534.100000000002</v>
      </c>
      <c r="L47" s="211">
        <f t="shared" si="23"/>
        <v>2758.3552730000001</v>
      </c>
      <c r="M47" s="211">
        <f t="shared" si="23"/>
        <v>2940.7165210000007</v>
      </c>
      <c r="N47" s="211">
        <f t="shared" si="23"/>
        <v>2689.8495440000002</v>
      </c>
      <c r="O47" s="211">
        <f t="shared" si="23"/>
        <v>2755.8580678505805</v>
      </c>
      <c r="P47" s="211">
        <f t="shared" si="23"/>
        <v>2871.8363558434662</v>
      </c>
      <c r="Q47" s="211">
        <f t="shared" si="23"/>
        <v>2145.0113537158018</v>
      </c>
      <c r="R47" s="211">
        <f t="shared" si="23"/>
        <v>2585.4683220330053</v>
      </c>
      <c r="S47" s="211">
        <f t="shared" si="23"/>
        <v>2452.4103021839537</v>
      </c>
      <c r="T47" s="211">
        <f t="shared" si="23"/>
        <v>21199.505739626809</v>
      </c>
      <c r="U47" s="211">
        <f t="shared" ref="U47:U75" si="24">+K47-T47</f>
        <v>334.59426037319281</v>
      </c>
      <c r="V47" s="211">
        <f t="shared" ref="V47:V52" si="25">+K47/T47*100</f>
        <v>101.578311610104</v>
      </c>
      <c r="W47" s="239"/>
      <c r="X47" s="240"/>
    </row>
    <row r="48" spans="2:26" ht="18" customHeight="1">
      <c r="B48" s="155" t="s">
        <v>18</v>
      </c>
      <c r="C48" s="158">
        <f t="shared" ref="C48:R51" si="26">+C49</f>
        <v>10.6</v>
      </c>
      <c r="D48" s="158">
        <f t="shared" si="26"/>
        <v>12.3</v>
      </c>
      <c r="E48" s="158">
        <f t="shared" si="26"/>
        <v>8.3000000000000007</v>
      </c>
      <c r="F48" s="158">
        <f t="shared" si="26"/>
        <v>7.2</v>
      </c>
      <c r="G48" s="158">
        <f t="shared" si="26"/>
        <v>8.3000000000000007</v>
      </c>
      <c r="H48" s="158">
        <f t="shared" si="26"/>
        <v>4.3</v>
      </c>
      <c r="I48" s="158">
        <f t="shared" si="26"/>
        <v>4.3</v>
      </c>
      <c r="J48" s="158">
        <f t="shared" si="26"/>
        <v>8.9</v>
      </c>
      <c r="K48" s="158">
        <f t="shared" si="26"/>
        <v>66.8</v>
      </c>
      <c r="L48" s="158">
        <f t="shared" si="26"/>
        <v>27.407166</v>
      </c>
      <c r="M48" s="158">
        <f t="shared" si="26"/>
        <v>31.705984999999998</v>
      </c>
      <c r="N48" s="158">
        <f t="shared" si="26"/>
        <v>28.461089000000001</v>
      </c>
      <c r="O48" s="158">
        <f t="shared" si="26"/>
        <v>36.389311640578015</v>
      </c>
      <c r="P48" s="158">
        <f t="shared" si="26"/>
        <v>20.395834158147206</v>
      </c>
      <c r="Q48" s="158">
        <f t="shared" si="26"/>
        <v>10.87192208546835</v>
      </c>
      <c r="R48" s="158">
        <f t="shared" si="26"/>
        <v>22.303082785501537</v>
      </c>
      <c r="S48" s="158">
        <f t="shared" ref="L48:Z51" si="27">+S49</f>
        <v>11.187494350813418</v>
      </c>
      <c r="T48" s="158">
        <f>+T49</f>
        <v>188.72188502050852</v>
      </c>
      <c r="U48" s="158">
        <f t="shared" si="24"/>
        <v>-121.92188502050853</v>
      </c>
      <c r="V48" s="158">
        <f t="shared" si="25"/>
        <v>35.396000836225646</v>
      </c>
      <c r="W48" s="239"/>
      <c r="X48" s="240"/>
    </row>
    <row r="49" spans="2:24" ht="18" customHeight="1">
      <c r="B49" s="155" t="s">
        <v>80</v>
      </c>
      <c r="C49" s="158">
        <f t="shared" si="26"/>
        <v>10.6</v>
      </c>
      <c r="D49" s="158">
        <f t="shared" si="26"/>
        <v>12.3</v>
      </c>
      <c r="E49" s="158">
        <f t="shared" si="26"/>
        <v>8.3000000000000007</v>
      </c>
      <c r="F49" s="158">
        <f t="shared" si="26"/>
        <v>7.2</v>
      </c>
      <c r="G49" s="158">
        <f t="shared" si="26"/>
        <v>8.3000000000000007</v>
      </c>
      <c r="H49" s="158">
        <f t="shared" si="26"/>
        <v>4.3</v>
      </c>
      <c r="I49" s="158">
        <f t="shared" si="26"/>
        <v>4.3</v>
      </c>
      <c r="J49" s="158">
        <f t="shared" si="26"/>
        <v>8.9</v>
      </c>
      <c r="K49" s="158">
        <f t="shared" si="26"/>
        <v>66.8</v>
      </c>
      <c r="L49" s="158">
        <f t="shared" si="27"/>
        <v>27.407166</v>
      </c>
      <c r="M49" s="158">
        <f t="shared" si="27"/>
        <v>31.705984999999998</v>
      </c>
      <c r="N49" s="158">
        <f t="shared" si="27"/>
        <v>28.461089000000001</v>
      </c>
      <c r="O49" s="158">
        <f t="shared" si="27"/>
        <v>36.389311640578015</v>
      </c>
      <c r="P49" s="158">
        <f t="shared" si="27"/>
        <v>20.395834158147206</v>
      </c>
      <c r="Q49" s="158">
        <f t="shared" si="27"/>
        <v>10.87192208546835</v>
      </c>
      <c r="R49" s="158">
        <f t="shared" si="27"/>
        <v>22.303082785501537</v>
      </c>
      <c r="S49" s="158">
        <f t="shared" si="27"/>
        <v>11.187494350813418</v>
      </c>
      <c r="T49" s="158">
        <f>+T50</f>
        <v>188.72188502050852</v>
      </c>
      <c r="U49" s="158">
        <f t="shared" si="24"/>
        <v>-121.92188502050853</v>
      </c>
      <c r="V49" s="158">
        <f t="shared" si="25"/>
        <v>35.396000836225646</v>
      </c>
      <c r="W49" s="239"/>
      <c r="X49" s="240"/>
    </row>
    <row r="50" spans="2:24" ht="18" customHeight="1">
      <c r="B50" s="157" t="s">
        <v>101</v>
      </c>
      <c r="C50" s="158">
        <f>+C51+C53</f>
        <v>10.6</v>
      </c>
      <c r="D50" s="26">
        <f t="shared" si="26"/>
        <v>12.3</v>
      </c>
      <c r="E50" s="26">
        <f t="shared" si="26"/>
        <v>8.3000000000000007</v>
      </c>
      <c r="F50" s="26">
        <f t="shared" si="26"/>
        <v>7.2</v>
      </c>
      <c r="G50" s="26">
        <f t="shared" si="26"/>
        <v>8.3000000000000007</v>
      </c>
      <c r="H50" s="26">
        <f t="shared" si="26"/>
        <v>4.3</v>
      </c>
      <c r="I50" s="26">
        <f t="shared" si="26"/>
        <v>4.3</v>
      </c>
      <c r="J50" s="26">
        <f t="shared" si="26"/>
        <v>8.9</v>
      </c>
      <c r="K50" s="26">
        <f t="shared" si="26"/>
        <v>66.8</v>
      </c>
      <c r="L50" s="158">
        <f t="shared" si="26"/>
        <v>27.407166</v>
      </c>
      <c r="M50" s="26">
        <f t="shared" si="26"/>
        <v>31.705984999999998</v>
      </c>
      <c r="N50" s="26">
        <f t="shared" si="26"/>
        <v>28.461089000000001</v>
      </c>
      <c r="O50" s="26">
        <f t="shared" si="26"/>
        <v>36.389311640578015</v>
      </c>
      <c r="P50" s="26">
        <f t="shared" si="26"/>
        <v>20.395834158147206</v>
      </c>
      <c r="Q50" s="26">
        <f t="shared" si="26"/>
        <v>10.87192208546835</v>
      </c>
      <c r="R50" s="26">
        <f t="shared" si="26"/>
        <v>22.303082785501537</v>
      </c>
      <c r="S50" s="26">
        <f t="shared" si="27"/>
        <v>11.187494350813418</v>
      </c>
      <c r="T50" s="26">
        <f>+T51</f>
        <v>188.72188502050852</v>
      </c>
      <c r="U50" s="26">
        <f t="shared" si="24"/>
        <v>-121.92188502050853</v>
      </c>
      <c r="V50" s="26">
        <f t="shared" si="25"/>
        <v>35.396000836225646</v>
      </c>
      <c r="W50" s="239"/>
      <c r="X50" s="240"/>
    </row>
    <row r="51" spans="2:24" ht="18" customHeight="1">
      <c r="B51" s="162" t="s">
        <v>102</v>
      </c>
      <c r="C51" s="158">
        <f>+C52</f>
        <v>10.6</v>
      </c>
      <c r="D51" s="158">
        <f t="shared" si="26"/>
        <v>12.3</v>
      </c>
      <c r="E51" s="158">
        <f t="shared" si="26"/>
        <v>8.3000000000000007</v>
      </c>
      <c r="F51" s="158">
        <f t="shared" si="26"/>
        <v>7.2</v>
      </c>
      <c r="G51" s="158">
        <f t="shared" si="26"/>
        <v>8.3000000000000007</v>
      </c>
      <c r="H51" s="158">
        <f t="shared" si="26"/>
        <v>4.3</v>
      </c>
      <c r="I51" s="158">
        <f t="shared" si="26"/>
        <v>4.3</v>
      </c>
      <c r="J51" s="158">
        <f t="shared" si="26"/>
        <v>8.9</v>
      </c>
      <c r="K51" s="158">
        <f t="shared" si="26"/>
        <v>66.8</v>
      </c>
      <c r="L51" s="158">
        <f t="shared" si="26"/>
        <v>27.407166</v>
      </c>
      <c r="M51" s="158">
        <f t="shared" si="26"/>
        <v>31.705984999999998</v>
      </c>
      <c r="N51" s="158">
        <f t="shared" si="26"/>
        <v>28.461089000000001</v>
      </c>
      <c r="O51" s="158">
        <f t="shared" si="26"/>
        <v>36.389311640578015</v>
      </c>
      <c r="P51" s="158">
        <f t="shared" si="26"/>
        <v>20.395834158147206</v>
      </c>
      <c r="Q51" s="158">
        <f t="shared" si="26"/>
        <v>10.87192208546835</v>
      </c>
      <c r="R51" s="158">
        <f t="shared" si="26"/>
        <v>22.303082785501537</v>
      </c>
      <c r="S51" s="158">
        <f t="shared" si="27"/>
        <v>11.187494350813418</v>
      </c>
      <c r="T51" s="158">
        <f>+T52</f>
        <v>188.72188502050852</v>
      </c>
      <c r="U51" s="158">
        <f t="shared" si="24"/>
        <v>-121.92188502050853</v>
      </c>
      <c r="V51" s="158">
        <f t="shared" si="25"/>
        <v>35.396000836225646</v>
      </c>
      <c r="W51" s="239"/>
      <c r="X51" s="240"/>
    </row>
    <row r="52" spans="2:24" ht="18" customHeight="1">
      <c r="B52" s="164" t="s">
        <v>137</v>
      </c>
      <c r="C52" s="35">
        <f t="shared" ref="C52:H52" si="28">+L13</f>
        <v>10.6</v>
      </c>
      <c r="D52" s="35">
        <f t="shared" si="28"/>
        <v>12.3</v>
      </c>
      <c r="E52" s="35">
        <f t="shared" si="28"/>
        <v>8.3000000000000007</v>
      </c>
      <c r="F52" s="35">
        <f t="shared" si="28"/>
        <v>7.2</v>
      </c>
      <c r="G52" s="35">
        <f t="shared" si="28"/>
        <v>8.3000000000000007</v>
      </c>
      <c r="H52" s="35">
        <f t="shared" si="28"/>
        <v>4.3</v>
      </c>
      <c r="I52" s="35">
        <f t="shared" ref="I52:I53" si="29">+Q13</f>
        <v>4.3</v>
      </c>
      <c r="J52" s="35">
        <f>+S13</f>
        <v>8.9</v>
      </c>
      <c r="K52" s="35">
        <f>+T13</f>
        <v>66.8</v>
      </c>
      <c r="L52" s="35">
        <v>27.407166</v>
      </c>
      <c r="M52" s="35">
        <v>31.705984999999998</v>
      </c>
      <c r="N52" s="35">
        <v>28.461089000000001</v>
      </c>
      <c r="O52" s="35">
        <v>36.389311640578015</v>
      </c>
      <c r="P52" s="35">
        <v>20.395834158147206</v>
      </c>
      <c r="Q52" s="35">
        <v>10.87192208546835</v>
      </c>
      <c r="R52" s="35">
        <v>22.303082785501537</v>
      </c>
      <c r="S52" s="35">
        <v>11.187494350813418</v>
      </c>
      <c r="T52" s="35">
        <f>SUM(L52:S52)</f>
        <v>188.72188502050852</v>
      </c>
      <c r="U52" s="35">
        <f t="shared" si="24"/>
        <v>-121.92188502050853</v>
      </c>
      <c r="V52" s="35">
        <f t="shared" si="25"/>
        <v>35.396000836225646</v>
      </c>
      <c r="W52" s="239"/>
      <c r="X52" s="240"/>
    </row>
    <row r="53" spans="2:24" ht="18" customHeight="1">
      <c r="B53" s="185" t="s">
        <v>138</v>
      </c>
      <c r="C53" s="35">
        <v>0</v>
      </c>
      <c r="D53" s="35">
        <f>+M14</f>
        <v>0</v>
      </c>
      <c r="E53" s="35">
        <f>+N14</f>
        <v>0</v>
      </c>
      <c r="F53" s="35">
        <f>+O14</f>
        <v>0</v>
      </c>
      <c r="G53" s="35">
        <f>+P14</f>
        <v>0</v>
      </c>
      <c r="H53" s="35">
        <f>+Q14</f>
        <v>0</v>
      </c>
      <c r="I53" s="35">
        <f t="shared" si="29"/>
        <v>0</v>
      </c>
      <c r="J53" s="35">
        <f>+S14</f>
        <v>0</v>
      </c>
      <c r="K53" s="35">
        <f>+T14</f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f>SUM(L53:S53)</f>
        <v>0</v>
      </c>
      <c r="U53" s="35">
        <f t="shared" si="24"/>
        <v>0</v>
      </c>
      <c r="V53" s="241">
        <v>0</v>
      </c>
      <c r="W53" s="239"/>
      <c r="X53" s="240"/>
    </row>
    <row r="54" spans="2:24" ht="18" customHeight="1">
      <c r="B54" s="168" t="s">
        <v>107</v>
      </c>
      <c r="C54" s="30">
        <f>+C55+C56</f>
        <v>0.9</v>
      </c>
      <c r="D54" s="30">
        <f>+D55+D56</f>
        <v>0</v>
      </c>
      <c r="E54" s="30">
        <f t="shared" ref="E54:K54" si="30">+E55+E56</f>
        <v>0</v>
      </c>
      <c r="F54" s="30">
        <f t="shared" si="30"/>
        <v>1</v>
      </c>
      <c r="G54" s="30">
        <f t="shared" si="30"/>
        <v>0</v>
      </c>
      <c r="H54" s="30">
        <f t="shared" si="30"/>
        <v>1.7</v>
      </c>
      <c r="I54" s="30">
        <f t="shared" si="30"/>
        <v>1.7</v>
      </c>
      <c r="J54" s="30">
        <f t="shared" si="30"/>
        <v>0</v>
      </c>
      <c r="K54" s="30">
        <f t="shared" si="30"/>
        <v>5.3</v>
      </c>
      <c r="L54" s="30">
        <f>+L55+L56</f>
        <v>0</v>
      </c>
      <c r="M54" s="30">
        <f t="shared" ref="M54:S54" si="31">+M55+M56</f>
        <v>0</v>
      </c>
      <c r="N54" s="30">
        <f t="shared" si="31"/>
        <v>0</v>
      </c>
      <c r="O54" s="30">
        <f t="shared" si="31"/>
        <v>0</v>
      </c>
      <c r="P54" s="30">
        <f t="shared" si="31"/>
        <v>0</v>
      </c>
      <c r="Q54" s="30">
        <f t="shared" si="31"/>
        <v>0</v>
      </c>
      <c r="R54" s="30">
        <f t="shared" si="31"/>
        <v>0</v>
      </c>
      <c r="S54" s="30">
        <f t="shared" si="31"/>
        <v>0</v>
      </c>
      <c r="T54" s="30">
        <f>+T55+T56</f>
        <v>0</v>
      </c>
      <c r="U54" s="30">
        <f t="shared" ref="U54" si="32">+U55</f>
        <v>-5.3</v>
      </c>
      <c r="V54" s="215">
        <v>0</v>
      </c>
      <c r="W54" s="239"/>
      <c r="X54" s="240"/>
    </row>
    <row r="55" spans="2:24" ht="18" customHeight="1">
      <c r="B55" s="216" t="s">
        <v>139</v>
      </c>
      <c r="C55" s="35">
        <f t="shared" ref="C55:H55" si="33">+L16</f>
        <v>0.9</v>
      </c>
      <c r="D55" s="35">
        <f t="shared" si="33"/>
        <v>0</v>
      </c>
      <c r="E55" s="35">
        <f t="shared" si="33"/>
        <v>0</v>
      </c>
      <c r="F55" s="35">
        <f t="shared" si="33"/>
        <v>1</v>
      </c>
      <c r="G55" s="35">
        <f t="shared" si="33"/>
        <v>0</v>
      </c>
      <c r="H55" s="35">
        <f t="shared" si="33"/>
        <v>1.7</v>
      </c>
      <c r="I55" s="35">
        <f t="shared" ref="I55" si="34">+Q16</f>
        <v>1.7</v>
      </c>
      <c r="J55" s="35">
        <f>+S16</f>
        <v>0</v>
      </c>
      <c r="K55" s="35">
        <f>SUM(C55:J55)</f>
        <v>5.3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f>SUM(L55:S55)</f>
        <v>0</v>
      </c>
      <c r="U55" s="34">
        <f t="shared" ref="U55:U56" si="35">+T55-K55</f>
        <v>-5.3</v>
      </c>
      <c r="V55" s="214">
        <v>0</v>
      </c>
      <c r="W55" s="239"/>
      <c r="X55" s="240"/>
    </row>
    <row r="56" spans="2:24" ht="18" customHeight="1">
      <c r="B56" s="216" t="s">
        <v>108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f>SUM(C56:J56)</f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f>SUM(L56:S56)</f>
        <v>0</v>
      </c>
      <c r="U56" s="34">
        <f t="shared" si="35"/>
        <v>0</v>
      </c>
      <c r="V56" s="214">
        <v>1</v>
      </c>
      <c r="W56" s="239"/>
      <c r="X56" s="240"/>
    </row>
    <row r="57" spans="2:24" ht="18" customHeight="1">
      <c r="B57" s="167" t="s">
        <v>109</v>
      </c>
      <c r="C57" s="158">
        <f t="shared" ref="C57:S57" si="36">+C58+C65</f>
        <v>2306.1000000000004</v>
      </c>
      <c r="D57" s="158">
        <f t="shared" si="36"/>
        <v>2260</v>
      </c>
      <c r="E57" s="158">
        <f t="shared" si="36"/>
        <v>2291.7000000000003</v>
      </c>
      <c r="F57" s="158">
        <f t="shared" si="36"/>
        <v>2331.4</v>
      </c>
      <c r="G57" s="158">
        <f t="shared" si="36"/>
        <v>2842.6000000000004</v>
      </c>
      <c r="H57" s="158">
        <f t="shared" si="36"/>
        <v>2654</v>
      </c>
      <c r="I57" s="158">
        <f t="shared" si="36"/>
        <v>2654</v>
      </c>
      <c r="J57" s="158">
        <f t="shared" si="36"/>
        <v>3460.2999999999997</v>
      </c>
      <c r="K57" s="158">
        <f>+K58+K65</f>
        <v>20800.100000000002</v>
      </c>
      <c r="L57" s="158">
        <f t="shared" si="36"/>
        <v>2654.4455440000002</v>
      </c>
      <c r="M57" s="158">
        <f t="shared" si="36"/>
        <v>2832.8903470000005</v>
      </c>
      <c r="N57" s="158">
        <f t="shared" si="36"/>
        <v>2584.1849400000001</v>
      </c>
      <c r="O57" s="158">
        <f t="shared" si="36"/>
        <v>2637.0046892100027</v>
      </c>
      <c r="P57" s="158">
        <f t="shared" si="36"/>
        <v>2776.0496676853186</v>
      </c>
      <c r="Q57" s="158">
        <f t="shared" si="36"/>
        <v>2057.8047406303335</v>
      </c>
      <c r="R57" s="158">
        <f t="shared" si="36"/>
        <v>2484.1908832475037</v>
      </c>
      <c r="S57" s="158">
        <f t="shared" si="36"/>
        <v>2363.0675248331404</v>
      </c>
      <c r="T57" s="158">
        <f>+T58+T65</f>
        <v>20389.638336606298</v>
      </c>
      <c r="U57" s="158">
        <f t="shared" si="24"/>
        <v>410.46166339370393</v>
      </c>
      <c r="V57" s="158">
        <f t="shared" ref="V57:V71" si="37">+K57/T57*100</f>
        <v>102.01308947523991</v>
      </c>
      <c r="W57" s="239"/>
      <c r="X57" s="240"/>
    </row>
    <row r="58" spans="2:24" ht="18" customHeight="1">
      <c r="B58" s="162" t="s">
        <v>56</v>
      </c>
      <c r="C58" s="158">
        <f t="shared" ref="C58:S58" si="38">+C59+C63</f>
        <v>2199.1000000000004</v>
      </c>
      <c r="D58" s="26">
        <f t="shared" si="38"/>
        <v>2179.1</v>
      </c>
      <c r="E58" s="26">
        <f t="shared" si="38"/>
        <v>2139.2000000000003</v>
      </c>
      <c r="F58" s="26">
        <f t="shared" si="38"/>
        <v>2164.9</v>
      </c>
      <c r="G58" s="26">
        <f t="shared" si="38"/>
        <v>2676.1000000000004</v>
      </c>
      <c r="H58" s="26">
        <f t="shared" si="38"/>
        <v>2533.6</v>
      </c>
      <c r="I58" s="26">
        <f t="shared" si="38"/>
        <v>2533.6</v>
      </c>
      <c r="J58" s="26">
        <f t="shared" si="38"/>
        <v>3457.2</v>
      </c>
      <c r="K58" s="30">
        <f>+K59+K63</f>
        <v>19882.800000000003</v>
      </c>
      <c r="L58" s="158">
        <f t="shared" si="38"/>
        <v>2445.0271050000001</v>
      </c>
      <c r="M58" s="26">
        <f t="shared" si="38"/>
        <v>2752.0536230000002</v>
      </c>
      <c r="N58" s="26">
        <f t="shared" si="38"/>
        <v>2499.8483900000001</v>
      </c>
      <c r="O58" s="26">
        <f t="shared" si="38"/>
        <v>2558.0007951797061</v>
      </c>
      <c r="P58" s="26">
        <f t="shared" si="38"/>
        <v>2625.3537324477807</v>
      </c>
      <c r="Q58" s="26">
        <f t="shared" si="38"/>
        <v>1972.8638166351564</v>
      </c>
      <c r="R58" s="26">
        <f t="shared" si="38"/>
        <v>2326.5376450447789</v>
      </c>
      <c r="S58" s="26">
        <f t="shared" si="38"/>
        <v>2230.3314891939399</v>
      </c>
      <c r="T58" s="26">
        <f>+T59+T63</f>
        <v>19410.016596501362</v>
      </c>
      <c r="U58" s="26">
        <f t="shared" si="24"/>
        <v>472.78340349864084</v>
      </c>
      <c r="V58" s="26">
        <f t="shared" si="37"/>
        <v>102.43577021765071</v>
      </c>
      <c r="W58" s="239"/>
      <c r="X58" s="240"/>
    </row>
    <row r="59" spans="2:24" ht="18" customHeight="1">
      <c r="B59" s="170" t="s">
        <v>57</v>
      </c>
      <c r="C59" s="26">
        <f t="shared" ref="C59:S59" si="39">+C60+C62</f>
        <v>32.299999999999997</v>
      </c>
      <c r="D59" s="26">
        <f t="shared" si="39"/>
        <v>180.2</v>
      </c>
      <c r="E59" s="26">
        <f t="shared" si="39"/>
        <v>88.8</v>
      </c>
      <c r="F59" s="26">
        <f t="shared" si="39"/>
        <v>205.4</v>
      </c>
      <c r="G59" s="26">
        <f t="shared" si="39"/>
        <v>20.3</v>
      </c>
      <c r="H59" s="26">
        <f t="shared" si="39"/>
        <v>227.39999999999998</v>
      </c>
      <c r="I59" s="26">
        <f t="shared" si="39"/>
        <v>227.39999999999998</v>
      </c>
      <c r="J59" s="26">
        <f t="shared" si="39"/>
        <v>4.5</v>
      </c>
      <c r="K59" s="26">
        <f>+K60+K62</f>
        <v>986.30000000000007</v>
      </c>
      <c r="L59" s="26">
        <f t="shared" si="39"/>
        <v>216.158816</v>
      </c>
      <c r="M59" s="26">
        <f t="shared" si="39"/>
        <v>189.02972699999998</v>
      </c>
      <c r="N59" s="26">
        <f t="shared" si="39"/>
        <v>209.243899</v>
      </c>
      <c r="O59" s="26">
        <f t="shared" si="39"/>
        <v>73.465733437323763</v>
      </c>
      <c r="P59" s="26">
        <f t="shared" si="39"/>
        <v>359.02233795463923</v>
      </c>
      <c r="Q59" s="26">
        <f t="shared" si="39"/>
        <v>32.629482091126356</v>
      </c>
      <c r="R59" s="26">
        <f t="shared" si="39"/>
        <v>124.37370285915202</v>
      </c>
      <c r="S59" s="26">
        <f t="shared" si="39"/>
        <v>331.91186140435445</v>
      </c>
      <c r="T59" s="26">
        <f>+T60+T62</f>
        <v>1535.8355597465959</v>
      </c>
      <c r="U59" s="26">
        <f t="shared" si="24"/>
        <v>-549.53555974659582</v>
      </c>
      <c r="V59" s="26">
        <f t="shared" si="37"/>
        <v>64.219114718422972</v>
      </c>
      <c r="W59" s="239"/>
      <c r="X59" s="240"/>
    </row>
    <row r="60" spans="2:24" ht="18" customHeight="1">
      <c r="B60" s="242" t="s">
        <v>110</v>
      </c>
      <c r="C60" s="180">
        <f t="shared" ref="C60:S60" si="40">+C61</f>
        <v>10.1</v>
      </c>
      <c r="D60" s="180">
        <f t="shared" si="40"/>
        <v>36.5</v>
      </c>
      <c r="E60" s="180">
        <f t="shared" si="40"/>
        <v>10</v>
      </c>
      <c r="F60" s="180">
        <f t="shared" si="40"/>
        <v>12.5</v>
      </c>
      <c r="G60" s="180">
        <f t="shared" si="40"/>
        <v>19.600000000000001</v>
      </c>
      <c r="H60" s="180">
        <f t="shared" si="40"/>
        <v>16.2</v>
      </c>
      <c r="I60" s="180">
        <f t="shared" si="40"/>
        <v>16.2</v>
      </c>
      <c r="J60" s="180">
        <f t="shared" si="40"/>
        <v>4.3</v>
      </c>
      <c r="K60" s="180">
        <f>+K61</f>
        <v>125.39999999999999</v>
      </c>
      <c r="L60" s="180">
        <f t="shared" si="40"/>
        <v>2.3837830000000002</v>
      </c>
      <c r="M60" s="180">
        <f t="shared" si="40"/>
        <v>32.628380999999997</v>
      </c>
      <c r="N60" s="180">
        <f t="shared" si="40"/>
        <v>0</v>
      </c>
      <c r="O60" s="180">
        <f t="shared" si="40"/>
        <v>21.983985918484052</v>
      </c>
      <c r="P60" s="180">
        <f t="shared" si="40"/>
        <v>6.7177427392533966</v>
      </c>
      <c r="Q60" s="180">
        <f t="shared" si="40"/>
        <v>7.6264906038050615</v>
      </c>
      <c r="R60" s="180">
        <f t="shared" si="40"/>
        <v>6.4166873555924662</v>
      </c>
      <c r="S60" s="180">
        <f t="shared" si="40"/>
        <v>57.190257436075683</v>
      </c>
      <c r="T60" s="180">
        <f>+T61</f>
        <v>134.94732805321067</v>
      </c>
      <c r="U60" s="180">
        <f t="shared" si="24"/>
        <v>-9.547328053210677</v>
      </c>
      <c r="V60" s="26">
        <f t="shared" si="37"/>
        <v>92.925144802091893</v>
      </c>
      <c r="W60" s="239"/>
      <c r="X60" s="240"/>
    </row>
    <row r="61" spans="2:24" ht="18" customHeight="1">
      <c r="B61" s="243" t="s">
        <v>140</v>
      </c>
      <c r="C61" s="34">
        <f t="shared" ref="C61:H62" si="41">+L22</f>
        <v>10.1</v>
      </c>
      <c r="D61" s="34">
        <f t="shared" si="41"/>
        <v>36.5</v>
      </c>
      <c r="E61" s="34">
        <f t="shared" si="41"/>
        <v>10</v>
      </c>
      <c r="F61" s="34">
        <f t="shared" si="41"/>
        <v>12.5</v>
      </c>
      <c r="G61" s="34">
        <f t="shared" si="41"/>
        <v>19.600000000000001</v>
      </c>
      <c r="H61" s="34">
        <f t="shared" si="41"/>
        <v>16.2</v>
      </c>
      <c r="I61" s="34">
        <f>+Q22</f>
        <v>16.2</v>
      </c>
      <c r="J61" s="34">
        <f>+S22</f>
        <v>4.3</v>
      </c>
      <c r="K61" s="34">
        <f>SUM(C61:J61)</f>
        <v>125.39999999999999</v>
      </c>
      <c r="L61" s="34">
        <v>2.3837830000000002</v>
      </c>
      <c r="M61" s="34">
        <v>32.628380999999997</v>
      </c>
      <c r="N61" s="34">
        <v>0</v>
      </c>
      <c r="O61" s="34">
        <v>21.983985918484052</v>
      </c>
      <c r="P61" s="34">
        <v>6.7177427392533966</v>
      </c>
      <c r="Q61" s="34">
        <v>7.6264906038050615</v>
      </c>
      <c r="R61" s="34">
        <v>6.4166873555924662</v>
      </c>
      <c r="S61" s="34">
        <v>57.190257436075683</v>
      </c>
      <c r="T61" s="34">
        <f>SUM(L61:S61)</f>
        <v>134.94732805321067</v>
      </c>
      <c r="U61" s="34">
        <f t="shared" si="24"/>
        <v>-9.547328053210677</v>
      </c>
      <c r="V61" s="34">
        <f t="shared" si="37"/>
        <v>92.925144802091893</v>
      </c>
      <c r="W61" s="239"/>
      <c r="X61" s="240"/>
    </row>
    <row r="62" spans="2:24" ht="18" customHeight="1">
      <c r="B62" s="244" t="s">
        <v>141</v>
      </c>
      <c r="C62" s="34">
        <f t="shared" si="41"/>
        <v>22.2</v>
      </c>
      <c r="D62" s="34">
        <f t="shared" si="41"/>
        <v>143.69999999999999</v>
      </c>
      <c r="E62" s="34">
        <f t="shared" si="41"/>
        <v>78.8</v>
      </c>
      <c r="F62" s="34">
        <f t="shared" si="41"/>
        <v>192.9</v>
      </c>
      <c r="G62" s="34">
        <f t="shared" si="41"/>
        <v>0.7</v>
      </c>
      <c r="H62" s="34">
        <f t="shared" si="41"/>
        <v>211.2</v>
      </c>
      <c r="I62" s="34">
        <f>+Q23</f>
        <v>211.2</v>
      </c>
      <c r="J62" s="34">
        <f>+S23</f>
        <v>0.2</v>
      </c>
      <c r="K62" s="35">
        <f>SUM(C62:J62)</f>
        <v>860.90000000000009</v>
      </c>
      <c r="L62" s="34">
        <v>213.77503300000001</v>
      </c>
      <c r="M62" s="34">
        <v>156.40134599999999</v>
      </c>
      <c r="N62" s="34">
        <v>209.243899</v>
      </c>
      <c r="O62" s="34">
        <v>51.481747518839711</v>
      </c>
      <c r="P62" s="34">
        <v>352.3045952153858</v>
      </c>
      <c r="Q62" s="34">
        <v>25.002991487321292</v>
      </c>
      <c r="R62" s="34">
        <v>117.95701550355955</v>
      </c>
      <c r="S62" s="34">
        <v>274.72160396827877</v>
      </c>
      <c r="T62" s="34">
        <f>SUM(L62:S62)</f>
        <v>1400.8882316933853</v>
      </c>
      <c r="U62" s="34">
        <f t="shared" si="24"/>
        <v>-539.98823169338516</v>
      </c>
      <c r="V62" s="34">
        <f t="shared" si="37"/>
        <v>61.453867662186681</v>
      </c>
      <c r="W62" s="239"/>
      <c r="X62" s="240"/>
    </row>
    <row r="63" spans="2:24" ht="18" customHeight="1">
      <c r="B63" s="170" t="s">
        <v>58</v>
      </c>
      <c r="C63" s="26">
        <f t="shared" ref="C63:S63" si="42">SUM(C64:C64)</f>
        <v>2166.8000000000002</v>
      </c>
      <c r="D63" s="26">
        <f t="shared" si="42"/>
        <v>1998.9</v>
      </c>
      <c r="E63" s="26">
        <f t="shared" si="42"/>
        <v>2050.4</v>
      </c>
      <c r="F63" s="26">
        <f t="shared" si="42"/>
        <v>1959.5</v>
      </c>
      <c r="G63" s="26">
        <f t="shared" si="42"/>
        <v>2655.8</v>
      </c>
      <c r="H63" s="26">
        <f t="shared" si="42"/>
        <v>2306.1999999999998</v>
      </c>
      <c r="I63" s="26">
        <f t="shared" si="42"/>
        <v>2306.1999999999998</v>
      </c>
      <c r="J63" s="26">
        <f t="shared" si="42"/>
        <v>3452.7</v>
      </c>
      <c r="K63" s="26">
        <f>SUM(K64:K64)</f>
        <v>18896.500000000004</v>
      </c>
      <c r="L63" s="26">
        <f t="shared" si="42"/>
        <v>2228.868289</v>
      </c>
      <c r="M63" s="26">
        <f t="shared" si="42"/>
        <v>2563.0238960000001</v>
      </c>
      <c r="N63" s="26">
        <f t="shared" si="42"/>
        <v>2290.6044910000001</v>
      </c>
      <c r="O63" s="26">
        <f t="shared" si="42"/>
        <v>2484.5350617423824</v>
      </c>
      <c r="P63" s="26">
        <f t="shared" si="42"/>
        <v>2266.3313944931415</v>
      </c>
      <c r="Q63" s="26">
        <f t="shared" si="42"/>
        <v>1940.2343345440299</v>
      </c>
      <c r="R63" s="26">
        <f t="shared" si="42"/>
        <v>2202.1639421856266</v>
      </c>
      <c r="S63" s="26">
        <f t="shared" si="42"/>
        <v>1898.4196277895855</v>
      </c>
      <c r="T63" s="26">
        <f>SUM(T64:T64)</f>
        <v>17874.181036754766</v>
      </c>
      <c r="U63" s="26">
        <f t="shared" si="24"/>
        <v>1022.3189632452377</v>
      </c>
      <c r="V63" s="26">
        <f t="shared" si="37"/>
        <v>105.71952897390398</v>
      </c>
      <c r="W63" s="239"/>
      <c r="X63" s="240"/>
    </row>
    <row r="64" spans="2:24" ht="18" customHeight="1">
      <c r="B64" s="244" t="s">
        <v>142</v>
      </c>
      <c r="C64" s="34">
        <f t="shared" ref="C64:H64" si="43">+L25</f>
        <v>2166.8000000000002</v>
      </c>
      <c r="D64" s="34">
        <f t="shared" si="43"/>
        <v>1998.9</v>
      </c>
      <c r="E64" s="34">
        <f t="shared" si="43"/>
        <v>2050.4</v>
      </c>
      <c r="F64" s="34">
        <f t="shared" si="43"/>
        <v>1959.5</v>
      </c>
      <c r="G64" s="34">
        <f t="shared" si="43"/>
        <v>2655.8</v>
      </c>
      <c r="H64" s="34">
        <f t="shared" si="43"/>
        <v>2306.1999999999998</v>
      </c>
      <c r="I64" s="34">
        <f>+Q25</f>
        <v>2306.1999999999998</v>
      </c>
      <c r="J64" s="34">
        <f>+S25</f>
        <v>3452.7</v>
      </c>
      <c r="K64" s="35">
        <f>SUM(C64:J64)</f>
        <v>18896.500000000004</v>
      </c>
      <c r="L64" s="34">
        <v>2228.868289</v>
      </c>
      <c r="M64" s="34">
        <v>2563.0238960000001</v>
      </c>
      <c r="N64" s="34">
        <v>2290.6044910000001</v>
      </c>
      <c r="O64" s="34">
        <v>2484.5350617423824</v>
      </c>
      <c r="P64" s="34">
        <v>2266.3313944931415</v>
      </c>
      <c r="Q64" s="34">
        <v>1940.2343345440299</v>
      </c>
      <c r="R64" s="34">
        <v>2202.1639421856266</v>
      </c>
      <c r="S64" s="34">
        <v>1898.4196277895855</v>
      </c>
      <c r="T64" s="34">
        <f>SUM(L64:S64)</f>
        <v>17874.181036754766</v>
      </c>
      <c r="U64" s="34">
        <f t="shared" si="24"/>
        <v>1022.3189632452377</v>
      </c>
      <c r="V64" s="34">
        <f t="shared" si="37"/>
        <v>105.71952897390398</v>
      </c>
      <c r="W64" s="239"/>
      <c r="X64" s="240"/>
    </row>
    <row r="65" spans="2:24" ht="18" customHeight="1">
      <c r="B65" s="170" t="s">
        <v>62</v>
      </c>
      <c r="C65" s="26">
        <f t="shared" ref="C65:S65" si="44">SUM(C66:C68)</f>
        <v>107</v>
      </c>
      <c r="D65" s="26">
        <f t="shared" si="44"/>
        <v>80.900000000000006</v>
      </c>
      <c r="E65" s="26">
        <f t="shared" si="44"/>
        <v>152.5</v>
      </c>
      <c r="F65" s="26">
        <f t="shared" si="44"/>
        <v>166.5</v>
      </c>
      <c r="G65" s="26">
        <f t="shared" si="44"/>
        <v>166.5</v>
      </c>
      <c r="H65" s="26">
        <f t="shared" si="44"/>
        <v>120.4</v>
      </c>
      <c r="I65" s="26">
        <f t="shared" si="44"/>
        <v>120.4</v>
      </c>
      <c r="J65" s="26">
        <f t="shared" si="44"/>
        <v>3.1</v>
      </c>
      <c r="K65" s="26">
        <f>SUM(K66:K68)</f>
        <v>917.3</v>
      </c>
      <c r="L65" s="26">
        <f t="shared" si="44"/>
        <v>209.41843900000001</v>
      </c>
      <c r="M65" s="26">
        <f t="shared" si="44"/>
        <v>80.836724000000004</v>
      </c>
      <c r="N65" s="26">
        <f t="shared" si="44"/>
        <v>84.336550000000003</v>
      </c>
      <c r="O65" s="26">
        <f t="shared" si="44"/>
        <v>79.003894030296806</v>
      </c>
      <c r="P65" s="26">
        <f t="shared" si="44"/>
        <v>150.6959352375379</v>
      </c>
      <c r="Q65" s="26">
        <f t="shared" si="44"/>
        <v>84.940923995177201</v>
      </c>
      <c r="R65" s="26">
        <f t="shared" si="44"/>
        <v>157.65323820272482</v>
      </c>
      <c r="S65" s="26">
        <f t="shared" si="44"/>
        <v>132.73603563920054</v>
      </c>
      <c r="T65" s="26">
        <f>SUM(T66:T68)</f>
        <v>979.6217401049372</v>
      </c>
      <c r="U65" s="26">
        <f t="shared" si="24"/>
        <v>-62.321740104937248</v>
      </c>
      <c r="V65" s="26">
        <f t="shared" si="37"/>
        <v>93.638183234044874</v>
      </c>
      <c r="W65" s="239"/>
      <c r="X65" s="240"/>
    </row>
    <row r="66" spans="2:24" ht="18" customHeight="1">
      <c r="B66" s="244" t="s">
        <v>143</v>
      </c>
      <c r="C66" s="34">
        <f t="shared" ref="C66:H68" si="45">+L27</f>
        <v>4.3</v>
      </c>
      <c r="D66" s="34">
        <f t="shared" si="45"/>
        <v>3.4</v>
      </c>
      <c r="E66" s="34">
        <f t="shared" si="45"/>
        <v>3.1</v>
      </c>
      <c r="F66" s="34">
        <f t="shared" si="45"/>
        <v>4</v>
      </c>
      <c r="G66" s="34">
        <f t="shared" si="45"/>
        <v>3.3</v>
      </c>
      <c r="H66" s="34">
        <f t="shared" si="45"/>
        <v>2.8</v>
      </c>
      <c r="I66" s="34">
        <f>+Q27</f>
        <v>2.8</v>
      </c>
      <c r="J66" s="34">
        <f>+S27</f>
        <v>3.1</v>
      </c>
      <c r="K66" s="34">
        <f>SUM(C66:J66)</f>
        <v>26.8</v>
      </c>
      <c r="L66" s="34">
        <v>33.389636000000003</v>
      </c>
      <c r="M66" s="34">
        <v>26.332560999999998</v>
      </c>
      <c r="N66" s="34">
        <v>25.565709999999999</v>
      </c>
      <c r="O66" s="34">
        <v>26.154817000000001</v>
      </c>
      <c r="P66" s="34">
        <v>29.104946999999999</v>
      </c>
      <c r="Q66" s="34">
        <v>26.481749000000001</v>
      </c>
      <c r="R66" s="34">
        <v>32.894159999999999</v>
      </c>
      <c r="S66" s="34">
        <v>32.634998000000003</v>
      </c>
      <c r="T66" s="34">
        <f>SUM(L66:S66)</f>
        <v>232.55857800000001</v>
      </c>
      <c r="U66" s="34">
        <f t="shared" si="24"/>
        <v>-205.758578</v>
      </c>
      <c r="V66" s="34">
        <f t="shared" si="37"/>
        <v>11.523978272691364</v>
      </c>
      <c r="W66" s="239"/>
      <c r="X66" s="240"/>
    </row>
    <row r="67" spans="2:24" ht="18" customHeight="1">
      <c r="B67" s="244" t="s">
        <v>144</v>
      </c>
      <c r="C67" s="34">
        <f t="shared" si="45"/>
        <v>41.8</v>
      </c>
      <c r="D67" s="34">
        <f t="shared" si="45"/>
        <v>28.6</v>
      </c>
      <c r="E67" s="34">
        <f t="shared" si="45"/>
        <v>115.1</v>
      </c>
      <c r="F67" s="34">
        <f t="shared" si="45"/>
        <v>113.1</v>
      </c>
      <c r="G67" s="34">
        <f t="shared" si="45"/>
        <v>113.1</v>
      </c>
      <c r="H67" s="34">
        <f t="shared" si="45"/>
        <v>98.5</v>
      </c>
      <c r="I67" s="34">
        <f>+Q28</f>
        <v>98.5</v>
      </c>
      <c r="J67" s="34"/>
      <c r="K67" s="34">
        <f t="shared" ref="K67:K68" si="46">SUM(C67:J67)</f>
        <v>608.70000000000005</v>
      </c>
      <c r="L67" s="34">
        <v>171.611535</v>
      </c>
      <c r="M67" s="34">
        <v>49.569681000000003</v>
      </c>
      <c r="N67" s="34">
        <v>52.406298999999997</v>
      </c>
      <c r="O67" s="34">
        <v>48.263796999999997</v>
      </c>
      <c r="P67" s="34">
        <v>115.69604</v>
      </c>
      <c r="Q67" s="34">
        <v>53.829681000000001</v>
      </c>
      <c r="R67" s="34">
        <v>119.88414</v>
      </c>
      <c r="S67" s="34">
        <v>95.096279999999993</v>
      </c>
      <c r="T67" s="34">
        <f t="shared" ref="T67:T68" si="47">SUM(L67:S67)</f>
        <v>706.35745299999996</v>
      </c>
      <c r="U67" s="34">
        <f t="shared" si="24"/>
        <v>-97.657452999999919</v>
      </c>
      <c r="V67" s="34">
        <f t="shared" si="37"/>
        <v>86.1744995277908</v>
      </c>
      <c r="W67" s="239"/>
      <c r="X67" s="240"/>
    </row>
    <row r="68" spans="2:24" ht="18" customHeight="1">
      <c r="B68" s="244" t="s">
        <v>145</v>
      </c>
      <c r="C68" s="34">
        <f t="shared" si="45"/>
        <v>60.9</v>
      </c>
      <c r="D68" s="34">
        <f t="shared" si="45"/>
        <v>48.9</v>
      </c>
      <c r="E68" s="34">
        <f t="shared" si="45"/>
        <v>34.299999999999997</v>
      </c>
      <c r="F68" s="34">
        <f t="shared" si="45"/>
        <v>49.4</v>
      </c>
      <c r="G68" s="34">
        <f t="shared" si="45"/>
        <v>50.1</v>
      </c>
      <c r="H68" s="34">
        <f t="shared" si="45"/>
        <v>19.100000000000001</v>
      </c>
      <c r="I68" s="34">
        <f>+Q29</f>
        <v>19.100000000000001</v>
      </c>
      <c r="J68" s="34"/>
      <c r="K68" s="34">
        <f t="shared" si="46"/>
        <v>281.8</v>
      </c>
      <c r="L68" s="34">
        <v>4.417268</v>
      </c>
      <c r="M68" s="34">
        <v>4.934482</v>
      </c>
      <c r="N68" s="34">
        <v>6.364541</v>
      </c>
      <c r="O68" s="34">
        <v>4.585280030296814</v>
      </c>
      <c r="P68" s="34">
        <v>5.8949482375379034</v>
      </c>
      <c r="Q68" s="34">
        <v>4.6294939951771932</v>
      </c>
      <c r="R68" s="34">
        <v>4.8749382027248105</v>
      </c>
      <c r="S68" s="34">
        <v>5.0047576392005215</v>
      </c>
      <c r="T68" s="34">
        <f t="shared" si="47"/>
        <v>40.705709104937242</v>
      </c>
      <c r="U68" s="34">
        <f t="shared" si="24"/>
        <v>241.09429089506278</v>
      </c>
      <c r="V68" s="34">
        <f t="shared" si="37"/>
        <v>692.28618342830964</v>
      </c>
      <c r="W68" s="239"/>
      <c r="X68" s="240"/>
    </row>
    <row r="69" spans="2:24" ht="18" customHeight="1">
      <c r="B69" s="167" t="s">
        <v>115</v>
      </c>
      <c r="C69" s="26">
        <f t="shared" ref="C69:S69" si="48">+C70+C72</f>
        <v>88.7</v>
      </c>
      <c r="D69" s="26">
        <f t="shared" si="48"/>
        <v>68.900000000000006</v>
      </c>
      <c r="E69" s="26">
        <f t="shared" si="48"/>
        <v>85.4</v>
      </c>
      <c r="F69" s="26">
        <f t="shared" si="48"/>
        <v>86.5</v>
      </c>
      <c r="G69" s="26">
        <f t="shared" si="48"/>
        <v>84.3</v>
      </c>
      <c r="H69" s="26">
        <f t="shared" si="48"/>
        <v>80.900000000000006</v>
      </c>
      <c r="I69" s="26">
        <f t="shared" si="48"/>
        <v>80.900000000000006</v>
      </c>
      <c r="J69" s="26">
        <f t="shared" si="48"/>
        <v>86.3</v>
      </c>
      <c r="K69" s="26">
        <f>+K70+K72</f>
        <v>661.9</v>
      </c>
      <c r="L69" s="26">
        <f t="shared" si="48"/>
        <v>76.502562999999995</v>
      </c>
      <c r="M69" s="26">
        <f t="shared" si="48"/>
        <v>76.120188999999996</v>
      </c>
      <c r="N69" s="26">
        <f t="shared" si="48"/>
        <v>77.203514999999996</v>
      </c>
      <c r="O69" s="26">
        <f t="shared" si="48"/>
        <v>82.464067</v>
      </c>
      <c r="P69" s="26">
        <f t="shared" si="48"/>
        <v>75.390854000000004</v>
      </c>
      <c r="Q69" s="26">
        <f t="shared" si="48"/>
        <v>76.334691000000007</v>
      </c>
      <c r="R69" s="26">
        <f t="shared" si="48"/>
        <v>78.974356</v>
      </c>
      <c r="S69" s="26">
        <f t="shared" si="48"/>
        <v>78.155282999999997</v>
      </c>
      <c r="T69" s="26">
        <f>+T70+T72</f>
        <v>621.14551800000004</v>
      </c>
      <c r="U69" s="26">
        <f t="shared" si="24"/>
        <v>40.754481999999939</v>
      </c>
      <c r="V69" s="26">
        <f t="shared" si="37"/>
        <v>106.56118104678973</v>
      </c>
      <c r="W69" s="239"/>
      <c r="X69" s="240"/>
    </row>
    <row r="70" spans="2:24" ht="18" customHeight="1">
      <c r="B70" s="157" t="s">
        <v>68</v>
      </c>
      <c r="C70" s="180">
        <f t="shared" ref="C70:J70" si="49">+C71</f>
        <v>88.7</v>
      </c>
      <c r="D70" s="180">
        <f t="shared" si="49"/>
        <v>68.900000000000006</v>
      </c>
      <c r="E70" s="180">
        <f t="shared" si="49"/>
        <v>85.4</v>
      </c>
      <c r="F70" s="180">
        <f t="shared" si="49"/>
        <v>86.5</v>
      </c>
      <c r="G70" s="180">
        <f t="shared" si="49"/>
        <v>84.3</v>
      </c>
      <c r="H70" s="180">
        <f t="shared" si="49"/>
        <v>80.900000000000006</v>
      </c>
      <c r="I70" s="180">
        <f t="shared" si="49"/>
        <v>80.900000000000006</v>
      </c>
      <c r="J70" s="180">
        <f t="shared" si="49"/>
        <v>86.3</v>
      </c>
      <c r="K70" s="30">
        <f>SUM(C70:J70)</f>
        <v>661.9</v>
      </c>
      <c r="L70" s="180">
        <f>+L71</f>
        <v>76.502562999999995</v>
      </c>
      <c r="M70" s="180">
        <f t="shared" ref="M70:R70" si="50">+M71</f>
        <v>76.120188999999996</v>
      </c>
      <c r="N70" s="180">
        <f t="shared" si="50"/>
        <v>77.203514999999996</v>
      </c>
      <c r="O70" s="180">
        <f t="shared" si="50"/>
        <v>82.464067</v>
      </c>
      <c r="P70" s="180">
        <f t="shared" si="50"/>
        <v>75.390854000000004</v>
      </c>
      <c r="Q70" s="180">
        <f t="shared" si="50"/>
        <v>76.334691000000007</v>
      </c>
      <c r="R70" s="180">
        <f t="shared" si="50"/>
        <v>78.974356</v>
      </c>
      <c r="S70" s="180">
        <f>+S71</f>
        <v>78.155282999999997</v>
      </c>
      <c r="T70" s="180">
        <f>SUM(L70:S70)</f>
        <v>621.14551800000004</v>
      </c>
      <c r="U70" s="180">
        <f t="shared" si="24"/>
        <v>40.754481999999939</v>
      </c>
      <c r="V70" s="180">
        <f t="shared" si="37"/>
        <v>106.56118104678973</v>
      </c>
      <c r="W70" s="239"/>
      <c r="X70" s="240"/>
    </row>
    <row r="71" spans="2:24" ht="18" customHeight="1">
      <c r="B71" s="245" t="s">
        <v>152</v>
      </c>
      <c r="C71" s="223">
        <f t="shared" ref="C71:H71" si="51">+L32</f>
        <v>88.7</v>
      </c>
      <c r="D71" s="223">
        <f t="shared" si="51"/>
        <v>68.900000000000006</v>
      </c>
      <c r="E71" s="223">
        <f t="shared" si="51"/>
        <v>85.4</v>
      </c>
      <c r="F71" s="223">
        <f t="shared" si="51"/>
        <v>86.5</v>
      </c>
      <c r="G71" s="223">
        <f t="shared" si="51"/>
        <v>84.3</v>
      </c>
      <c r="H71" s="223">
        <f t="shared" si="51"/>
        <v>80.900000000000006</v>
      </c>
      <c r="I71" s="223">
        <f>+Q32</f>
        <v>80.900000000000006</v>
      </c>
      <c r="J71" s="223">
        <f>+S32</f>
        <v>86.3</v>
      </c>
      <c r="K71" s="223">
        <f>SUM(C71:J71)</f>
        <v>661.9</v>
      </c>
      <c r="L71" s="223">
        <v>76.502562999999995</v>
      </c>
      <c r="M71" s="223">
        <v>76.120188999999996</v>
      </c>
      <c r="N71" s="223">
        <v>77.203514999999996</v>
      </c>
      <c r="O71" s="223">
        <v>82.464067</v>
      </c>
      <c r="P71" s="223">
        <v>75.390854000000004</v>
      </c>
      <c r="Q71" s="223">
        <v>76.334691000000007</v>
      </c>
      <c r="R71" s="223">
        <v>78.974356</v>
      </c>
      <c r="S71" s="223">
        <v>78.155282999999997</v>
      </c>
      <c r="T71" s="34">
        <f>SUM(L71:S71)</f>
        <v>621.14551800000004</v>
      </c>
      <c r="U71" s="34">
        <f t="shared" si="24"/>
        <v>40.754481999999939</v>
      </c>
      <c r="V71" s="34">
        <f t="shared" si="37"/>
        <v>106.56118104678973</v>
      </c>
      <c r="W71" s="239"/>
      <c r="X71" s="240"/>
    </row>
    <row r="72" spans="2:24" ht="18" customHeight="1">
      <c r="B72" s="157" t="s">
        <v>69</v>
      </c>
      <c r="C72" s="158">
        <f>+C33</f>
        <v>0</v>
      </c>
      <c r="D72" s="158">
        <f>+K33</f>
        <v>0</v>
      </c>
      <c r="E72" s="158">
        <f>+K33</f>
        <v>0</v>
      </c>
      <c r="F72" s="158">
        <f>+K33</f>
        <v>0</v>
      </c>
      <c r="G72" s="158">
        <f>+K33</f>
        <v>0</v>
      </c>
      <c r="H72" s="158">
        <f>+L33</f>
        <v>0</v>
      </c>
      <c r="I72" s="158">
        <f>+L33</f>
        <v>0</v>
      </c>
      <c r="J72" s="158">
        <f>+M33</f>
        <v>0</v>
      </c>
      <c r="K72" s="158">
        <f>SUM(C72:J72)</f>
        <v>0</v>
      </c>
      <c r="L72" s="158">
        <v>0</v>
      </c>
      <c r="M72" s="158">
        <v>0</v>
      </c>
      <c r="N72" s="158">
        <v>0</v>
      </c>
      <c r="O72" s="158">
        <v>0</v>
      </c>
      <c r="P72" s="158">
        <v>0</v>
      </c>
      <c r="Q72" s="158">
        <v>0</v>
      </c>
      <c r="R72" s="158">
        <v>0</v>
      </c>
      <c r="S72" s="158">
        <v>0</v>
      </c>
      <c r="T72" s="158">
        <f>SUM(L72:S72)</f>
        <v>0</v>
      </c>
      <c r="U72" s="158">
        <f t="shared" si="24"/>
        <v>0</v>
      </c>
      <c r="V72" s="158">
        <v>0</v>
      </c>
      <c r="W72" s="239"/>
      <c r="X72" s="240"/>
    </row>
    <row r="73" spans="2:24" ht="18" customHeight="1">
      <c r="B73" s="225" t="s">
        <v>127</v>
      </c>
      <c r="C73" s="187">
        <f t="shared" ref="C73:T73" si="52">+C47</f>
        <v>2406.3000000000002</v>
      </c>
      <c r="D73" s="187">
        <f t="shared" si="52"/>
        <v>2341.2000000000003</v>
      </c>
      <c r="E73" s="187">
        <f t="shared" si="52"/>
        <v>2385.4000000000005</v>
      </c>
      <c r="F73" s="187">
        <f t="shared" si="52"/>
        <v>2426.1</v>
      </c>
      <c r="G73" s="187">
        <f t="shared" si="52"/>
        <v>2935.2000000000007</v>
      </c>
      <c r="H73" s="187">
        <f t="shared" si="52"/>
        <v>2740.9</v>
      </c>
      <c r="I73" s="187">
        <f t="shared" si="52"/>
        <v>2740.9</v>
      </c>
      <c r="J73" s="187">
        <f t="shared" si="52"/>
        <v>3555.5</v>
      </c>
      <c r="K73" s="187">
        <f t="shared" si="52"/>
        <v>21534.100000000002</v>
      </c>
      <c r="L73" s="187">
        <f t="shared" si="52"/>
        <v>2758.3552730000001</v>
      </c>
      <c r="M73" s="187">
        <f t="shared" si="52"/>
        <v>2940.7165210000007</v>
      </c>
      <c r="N73" s="187">
        <f t="shared" si="52"/>
        <v>2689.8495440000002</v>
      </c>
      <c r="O73" s="187">
        <f t="shared" si="52"/>
        <v>2755.8580678505805</v>
      </c>
      <c r="P73" s="187">
        <f t="shared" si="52"/>
        <v>2871.8363558434662</v>
      </c>
      <c r="Q73" s="187">
        <f t="shared" si="52"/>
        <v>2145.0113537158018</v>
      </c>
      <c r="R73" s="187">
        <f t="shared" si="52"/>
        <v>2585.4683220330053</v>
      </c>
      <c r="S73" s="187">
        <f t="shared" si="52"/>
        <v>2452.4103021839537</v>
      </c>
      <c r="T73" s="187">
        <f t="shared" si="52"/>
        <v>21199.505739626809</v>
      </c>
      <c r="U73" s="187">
        <f t="shared" si="24"/>
        <v>334.59426037319281</v>
      </c>
      <c r="V73" s="187">
        <f>+K73/T73*100</f>
        <v>101.578311610104</v>
      </c>
      <c r="W73" s="239"/>
      <c r="X73" s="240"/>
    </row>
    <row r="74" spans="2:24" ht="18" customHeight="1">
      <c r="B74" s="227" t="s">
        <v>147</v>
      </c>
      <c r="C74" s="228">
        <v>0</v>
      </c>
      <c r="D74" s="228">
        <v>0</v>
      </c>
      <c r="E74" s="228">
        <v>0.4</v>
      </c>
      <c r="F74" s="228">
        <v>0</v>
      </c>
      <c r="G74" s="228">
        <v>1</v>
      </c>
      <c r="H74" s="228">
        <v>0</v>
      </c>
      <c r="I74" s="246">
        <v>0</v>
      </c>
      <c r="J74" s="246">
        <v>0</v>
      </c>
      <c r="K74" s="158">
        <f>SUM(C74:J74)</f>
        <v>1.4</v>
      </c>
      <c r="L74" s="228">
        <v>0</v>
      </c>
      <c r="M74" s="228">
        <v>0</v>
      </c>
      <c r="N74" s="228">
        <v>0</v>
      </c>
      <c r="O74" s="228">
        <v>0</v>
      </c>
      <c r="P74" s="228">
        <v>0</v>
      </c>
      <c r="Q74" s="228">
        <v>0</v>
      </c>
      <c r="R74" s="228">
        <v>0</v>
      </c>
      <c r="S74" s="228">
        <v>0</v>
      </c>
      <c r="T74" s="229">
        <f>SUM(L74:S74)</f>
        <v>0</v>
      </c>
      <c r="U74" s="229">
        <f t="shared" si="24"/>
        <v>1.4</v>
      </c>
      <c r="V74" s="247">
        <v>0</v>
      </c>
      <c r="W74" s="239"/>
      <c r="X74" s="240"/>
    </row>
    <row r="75" spans="2:24" ht="18" customHeight="1">
      <c r="B75" s="248"/>
      <c r="C75" s="249">
        <f>+C74+C73</f>
        <v>2406.3000000000002</v>
      </c>
      <c r="D75" s="249">
        <f t="shared" ref="D75:S75" si="53">+D74+D73</f>
        <v>2341.2000000000003</v>
      </c>
      <c r="E75" s="249">
        <f t="shared" si="53"/>
        <v>2385.8000000000006</v>
      </c>
      <c r="F75" s="249">
        <f t="shared" si="53"/>
        <v>2426.1</v>
      </c>
      <c r="G75" s="249">
        <f t="shared" si="53"/>
        <v>2936.2000000000007</v>
      </c>
      <c r="H75" s="249">
        <f t="shared" si="53"/>
        <v>2740.9</v>
      </c>
      <c r="I75" s="249">
        <f t="shared" si="53"/>
        <v>2740.9</v>
      </c>
      <c r="J75" s="249">
        <f t="shared" si="53"/>
        <v>3555.5</v>
      </c>
      <c r="K75" s="249">
        <f>+K74+K73</f>
        <v>21535.500000000004</v>
      </c>
      <c r="L75" s="249">
        <f t="shared" si="53"/>
        <v>2758.3552730000001</v>
      </c>
      <c r="M75" s="249">
        <f t="shared" si="53"/>
        <v>2940.7165210000007</v>
      </c>
      <c r="N75" s="249">
        <f t="shared" si="53"/>
        <v>2689.8495440000002</v>
      </c>
      <c r="O75" s="249">
        <f t="shared" si="53"/>
        <v>2755.8580678505805</v>
      </c>
      <c r="P75" s="249">
        <f t="shared" si="53"/>
        <v>2871.8363558434662</v>
      </c>
      <c r="Q75" s="249">
        <f t="shared" si="53"/>
        <v>2145.0113537158018</v>
      </c>
      <c r="R75" s="249">
        <f t="shared" si="53"/>
        <v>2585.4683220330053</v>
      </c>
      <c r="S75" s="249">
        <f t="shared" si="53"/>
        <v>2452.4103021839537</v>
      </c>
      <c r="T75" s="249">
        <f>SUM(L75:S75)</f>
        <v>21199.505739626809</v>
      </c>
      <c r="U75" s="187">
        <f t="shared" si="24"/>
        <v>335.99426037319427</v>
      </c>
      <c r="V75" s="187">
        <f>+K75/T75*100</f>
        <v>101.58491553765398</v>
      </c>
      <c r="W75" s="239"/>
      <c r="X75" s="240"/>
    </row>
    <row r="76" spans="2:24">
      <c r="B76" s="68" t="s">
        <v>148</v>
      </c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W76" s="239"/>
    </row>
    <row r="77" spans="2:24">
      <c r="B77" s="131" t="s">
        <v>73</v>
      </c>
      <c r="L77" s="233"/>
      <c r="M77" s="233"/>
      <c r="N77" s="233"/>
      <c r="O77" s="233"/>
      <c r="P77" s="233"/>
      <c r="Q77" s="233"/>
      <c r="R77" s="233"/>
      <c r="S77" s="233"/>
      <c r="T77" s="233"/>
      <c r="U77" s="233"/>
    </row>
    <row r="78" spans="2:24">
      <c r="B78" s="132" t="s">
        <v>149</v>
      </c>
      <c r="K78" s="222"/>
      <c r="L78" s="236"/>
      <c r="M78" s="236"/>
      <c r="N78" s="236"/>
      <c r="O78" s="236"/>
      <c r="P78" s="236"/>
      <c r="Q78" s="236"/>
      <c r="R78" s="236"/>
      <c r="S78" s="236"/>
      <c r="T78" s="236"/>
      <c r="U78" s="233"/>
    </row>
    <row r="79" spans="2:24">
      <c r="B79" s="13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130"/>
      <c r="V79" s="130"/>
    </row>
    <row r="80" spans="2:24">
      <c r="B80" s="130"/>
      <c r="K80" s="250"/>
      <c r="L80" s="200"/>
      <c r="M80" s="200"/>
      <c r="N80" s="200"/>
      <c r="O80" s="200"/>
      <c r="P80" s="200"/>
      <c r="Q80" s="200"/>
      <c r="R80" s="200"/>
      <c r="S80" s="200"/>
      <c r="T80" s="130"/>
      <c r="U80" s="130"/>
      <c r="V80" s="130"/>
    </row>
    <row r="81" spans="2:22">
      <c r="B81" s="130"/>
      <c r="C81" s="130"/>
      <c r="D81" s="130"/>
      <c r="E81" s="130"/>
      <c r="F81" s="130"/>
      <c r="G81" s="130"/>
      <c r="H81" s="130"/>
      <c r="I81" s="130"/>
      <c r="J81" s="130"/>
      <c r="K81" s="250"/>
      <c r="L81" s="202"/>
      <c r="M81" s="202"/>
      <c r="N81" s="202"/>
      <c r="O81" s="202"/>
      <c r="P81" s="202"/>
      <c r="Q81" s="202"/>
      <c r="R81" s="202"/>
      <c r="S81" s="202"/>
      <c r="T81" s="130"/>
      <c r="U81" s="130"/>
      <c r="V81" s="130"/>
    </row>
    <row r="82" spans="2:22">
      <c r="B82" s="130"/>
      <c r="C82" s="130"/>
      <c r="D82" s="130"/>
      <c r="E82" s="130"/>
      <c r="F82" s="130"/>
      <c r="G82" s="130"/>
      <c r="H82" s="130"/>
      <c r="I82" s="130"/>
      <c r="J82" s="130"/>
      <c r="K82" s="250"/>
      <c r="L82" s="202"/>
      <c r="M82" s="202"/>
      <c r="N82" s="202"/>
      <c r="O82" s="202"/>
      <c r="P82" s="202"/>
      <c r="Q82" s="202"/>
      <c r="R82" s="202"/>
      <c r="S82" s="202"/>
      <c r="T82" s="130"/>
      <c r="U82" s="130"/>
      <c r="V82" s="130"/>
    </row>
    <row r="83" spans="2:22">
      <c r="B83" s="130"/>
      <c r="C83" s="130"/>
      <c r="D83" s="130"/>
      <c r="E83" s="130"/>
      <c r="F83" s="130"/>
      <c r="G83" s="130"/>
      <c r="H83" s="130"/>
      <c r="I83" s="130"/>
      <c r="J83" s="130"/>
      <c r="K83" s="250"/>
      <c r="L83" s="202"/>
      <c r="M83" s="202"/>
      <c r="N83" s="202"/>
      <c r="O83" s="202"/>
      <c r="P83" s="202"/>
      <c r="Q83" s="202"/>
      <c r="R83" s="202"/>
      <c r="S83" s="202"/>
      <c r="T83" s="130"/>
      <c r="U83" s="130"/>
      <c r="V83" s="130"/>
    </row>
    <row r="84" spans="2:22">
      <c r="B84" s="130"/>
      <c r="C84" s="130"/>
      <c r="D84" s="130"/>
      <c r="E84" s="130"/>
      <c r="F84" s="130"/>
      <c r="G84" s="130"/>
      <c r="H84" s="130"/>
      <c r="I84" s="130"/>
      <c r="J84" s="130"/>
      <c r="K84" s="250"/>
      <c r="L84" s="202"/>
      <c r="M84" s="202"/>
      <c r="N84" s="202"/>
      <c r="O84" s="202"/>
      <c r="P84" s="202"/>
      <c r="Q84" s="202"/>
      <c r="R84" s="202"/>
      <c r="S84" s="202"/>
      <c r="T84" s="130"/>
      <c r="U84" s="130"/>
      <c r="V84" s="130"/>
    </row>
    <row r="85" spans="2:22">
      <c r="B85" s="130"/>
      <c r="C85" s="130"/>
      <c r="D85" s="130"/>
      <c r="E85" s="130"/>
      <c r="F85" s="130"/>
      <c r="G85" s="130"/>
      <c r="H85" s="130"/>
      <c r="I85" s="130"/>
      <c r="J85" s="130"/>
      <c r="K85" s="250"/>
      <c r="L85" s="202"/>
      <c r="M85" s="202"/>
      <c r="N85" s="202"/>
      <c r="O85" s="202"/>
      <c r="P85" s="202"/>
      <c r="Q85" s="202"/>
      <c r="R85" s="202"/>
      <c r="S85" s="202"/>
      <c r="T85" s="130"/>
      <c r="U85" s="130"/>
      <c r="V85" s="130"/>
    </row>
    <row r="86" spans="2:22"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202"/>
      <c r="M86" s="202"/>
      <c r="N86" s="202"/>
      <c r="O86" s="202"/>
      <c r="P86" s="202"/>
      <c r="Q86" s="202"/>
      <c r="R86" s="202"/>
      <c r="S86" s="202"/>
      <c r="T86" s="130"/>
      <c r="U86" s="130"/>
      <c r="V86" s="130"/>
    </row>
    <row r="87" spans="2:22"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202"/>
      <c r="M87" s="202"/>
      <c r="N87" s="202"/>
      <c r="O87" s="202"/>
      <c r="P87" s="202"/>
      <c r="Q87" s="202"/>
      <c r="R87" s="202"/>
      <c r="S87" s="202"/>
      <c r="T87" s="130"/>
      <c r="U87" s="130"/>
      <c r="V87" s="130"/>
    </row>
    <row r="88" spans="2:22"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202"/>
      <c r="M88" s="202"/>
      <c r="N88" s="202"/>
      <c r="O88" s="202"/>
      <c r="P88" s="202"/>
      <c r="Q88" s="202"/>
      <c r="R88" s="202"/>
      <c r="S88" s="202"/>
      <c r="T88" s="130"/>
      <c r="U88" s="130"/>
      <c r="V88" s="130"/>
    </row>
    <row r="89" spans="2:22"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202"/>
      <c r="M89" s="202"/>
      <c r="N89" s="202"/>
      <c r="O89" s="202"/>
      <c r="P89" s="202"/>
      <c r="Q89" s="202"/>
      <c r="R89" s="202"/>
      <c r="S89" s="202"/>
      <c r="T89" s="130"/>
      <c r="U89" s="130"/>
      <c r="V89" s="130"/>
    </row>
    <row r="90" spans="2:22"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202"/>
      <c r="M90" s="202"/>
      <c r="N90" s="202"/>
      <c r="O90" s="202"/>
      <c r="P90" s="202"/>
      <c r="Q90" s="202"/>
      <c r="R90" s="202"/>
      <c r="S90" s="202"/>
      <c r="T90" s="130"/>
      <c r="U90" s="130"/>
      <c r="V90" s="130"/>
    </row>
    <row r="91" spans="2:22"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202"/>
      <c r="M91" s="202"/>
      <c r="N91" s="202"/>
      <c r="O91" s="202"/>
      <c r="P91" s="202"/>
      <c r="Q91" s="202"/>
      <c r="R91" s="202"/>
      <c r="S91" s="202"/>
      <c r="T91" s="130"/>
      <c r="U91" s="130"/>
      <c r="V91" s="130"/>
    </row>
    <row r="92" spans="2:22"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202"/>
      <c r="M92" s="202"/>
      <c r="N92" s="202"/>
      <c r="O92" s="202"/>
      <c r="P92" s="202"/>
      <c r="Q92" s="202"/>
      <c r="R92" s="202"/>
      <c r="S92" s="202"/>
      <c r="T92" s="130"/>
      <c r="U92" s="130"/>
      <c r="V92" s="130"/>
    </row>
    <row r="93" spans="2:22"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202"/>
      <c r="M93" s="202"/>
      <c r="N93" s="202"/>
      <c r="O93" s="202"/>
      <c r="P93" s="202"/>
      <c r="Q93" s="202"/>
      <c r="R93" s="202"/>
      <c r="S93" s="202"/>
      <c r="T93" s="130"/>
      <c r="U93" s="130"/>
      <c r="V93" s="130"/>
    </row>
    <row r="94" spans="2:22"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202"/>
      <c r="M94" s="202"/>
      <c r="N94" s="202"/>
      <c r="O94" s="202"/>
      <c r="P94" s="202"/>
      <c r="Q94" s="202"/>
      <c r="R94" s="202"/>
      <c r="S94" s="202"/>
      <c r="T94" s="130"/>
      <c r="U94" s="130"/>
      <c r="V94" s="130"/>
    </row>
    <row r="95" spans="2:22"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202"/>
      <c r="M95" s="202"/>
      <c r="N95" s="202"/>
      <c r="O95" s="202"/>
      <c r="P95" s="202"/>
      <c r="Q95" s="202"/>
      <c r="R95" s="202"/>
      <c r="S95" s="202"/>
      <c r="T95" s="130"/>
      <c r="U95" s="130"/>
      <c r="V95" s="130"/>
    </row>
    <row r="96" spans="2:22"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202"/>
      <c r="M96" s="202"/>
      <c r="N96" s="202"/>
      <c r="O96" s="202"/>
      <c r="P96" s="202"/>
      <c r="Q96" s="202"/>
      <c r="R96" s="202"/>
      <c r="S96" s="202"/>
      <c r="T96" s="130"/>
      <c r="U96" s="130"/>
      <c r="V96" s="130"/>
    </row>
    <row r="97" spans="2:22"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202"/>
      <c r="M97" s="202"/>
      <c r="N97" s="202"/>
      <c r="O97" s="202"/>
      <c r="P97" s="202"/>
      <c r="Q97" s="202"/>
      <c r="R97" s="202"/>
      <c r="S97" s="202"/>
      <c r="T97" s="130"/>
      <c r="U97" s="130"/>
      <c r="V97" s="130"/>
    </row>
    <row r="98" spans="2:22"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202"/>
      <c r="M98" s="202"/>
      <c r="N98" s="202"/>
      <c r="O98" s="202"/>
      <c r="P98" s="202"/>
      <c r="Q98" s="202"/>
      <c r="R98" s="202"/>
      <c r="S98" s="202"/>
      <c r="T98" s="130"/>
      <c r="U98" s="130"/>
      <c r="V98" s="130"/>
    </row>
    <row r="99" spans="2:22"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202"/>
      <c r="M99" s="202"/>
      <c r="N99" s="202"/>
      <c r="O99" s="202"/>
      <c r="P99" s="202"/>
      <c r="Q99" s="202"/>
      <c r="R99" s="202"/>
      <c r="S99" s="202"/>
      <c r="T99" s="130"/>
      <c r="U99" s="130"/>
      <c r="V99" s="130"/>
    </row>
    <row r="100" spans="2:22"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202"/>
      <c r="M100" s="202"/>
      <c r="N100" s="202"/>
      <c r="O100" s="202"/>
      <c r="P100" s="202"/>
      <c r="Q100" s="202"/>
      <c r="R100" s="202"/>
      <c r="S100" s="202"/>
      <c r="T100" s="130"/>
      <c r="U100" s="130"/>
      <c r="V100" s="130"/>
    </row>
    <row r="101" spans="2:22"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202"/>
      <c r="M101" s="202"/>
      <c r="N101" s="202"/>
      <c r="O101" s="202"/>
      <c r="P101" s="202"/>
      <c r="Q101" s="202"/>
      <c r="R101" s="202"/>
      <c r="S101" s="202"/>
      <c r="T101" s="130"/>
      <c r="U101" s="130"/>
      <c r="V101" s="130"/>
    </row>
    <row r="102" spans="2:22"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202"/>
      <c r="M102" s="202"/>
      <c r="N102" s="202"/>
      <c r="O102" s="202"/>
      <c r="P102" s="202"/>
      <c r="Q102" s="202"/>
      <c r="R102" s="202"/>
      <c r="S102" s="202"/>
      <c r="T102" s="130"/>
      <c r="U102" s="130"/>
      <c r="V102" s="130"/>
    </row>
    <row r="103" spans="2:22"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202"/>
      <c r="M103" s="202"/>
      <c r="N103" s="202"/>
      <c r="O103" s="202"/>
      <c r="P103" s="202"/>
      <c r="Q103" s="202"/>
      <c r="R103" s="202"/>
      <c r="S103" s="202"/>
      <c r="T103" s="130"/>
      <c r="U103" s="130"/>
      <c r="V103" s="130"/>
    </row>
    <row r="104" spans="2:22"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202"/>
      <c r="M104" s="202"/>
      <c r="N104" s="202"/>
      <c r="O104" s="202"/>
      <c r="P104" s="202"/>
      <c r="Q104" s="202"/>
      <c r="R104" s="202"/>
      <c r="S104" s="202"/>
      <c r="T104" s="130"/>
      <c r="U104" s="130"/>
      <c r="V104" s="130"/>
    </row>
    <row r="105" spans="2:22"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202"/>
      <c r="M105" s="202"/>
      <c r="N105" s="202"/>
      <c r="O105" s="202"/>
      <c r="P105" s="202"/>
      <c r="Q105" s="202"/>
      <c r="R105" s="202"/>
      <c r="S105" s="202"/>
      <c r="T105" s="130"/>
      <c r="U105" s="130"/>
      <c r="V105" s="130"/>
    </row>
    <row r="106" spans="2:22"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202"/>
      <c r="M106" s="202"/>
      <c r="N106" s="202"/>
      <c r="O106" s="202"/>
      <c r="P106" s="202"/>
      <c r="Q106" s="202"/>
      <c r="R106" s="202"/>
      <c r="S106" s="202"/>
      <c r="T106" s="130"/>
      <c r="U106" s="130"/>
      <c r="V106" s="130"/>
    </row>
    <row r="107" spans="2:22"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202"/>
      <c r="M107" s="202"/>
      <c r="N107" s="202"/>
      <c r="O107" s="202"/>
      <c r="P107" s="202"/>
      <c r="Q107" s="202"/>
      <c r="R107" s="202"/>
      <c r="S107" s="202"/>
      <c r="T107" s="130"/>
      <c r="U107" s="130"/>
      <c r="V107" s="130"/>
    </row>
    <row r="108" spans="2:22"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202"/>
      <c r="M108" s="202"/>
      <c r="N108" s="202"/>
      <c r="O108" s="202"/>
      <c r="P108" s="202"/>
      <c r="Q108" s="202"/>
      <c r="R108" s="202"/>
      <c r="S108" s="202"/>
      <c r="T108" s="130"/>
      <c r="U108" s="130"/>
      <c r="V108" s="130"/>
    </row>
    <row r="109" spans="2:22"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202"/>
      <c r="M109" s="202"/>
      <c r="N109" s="202"/>
      <c r="O109" s="202"/>
      <c r="P109" s="202"/>
      <c r="Q109" s="202"/>
      <c r="R109" s="202"/>
      <c r="S109" s="202"/>
      <c r="T109" s="130"/>
      <c r="U109" s="130"/>
      <c r="V109" s="130"/>
    </row>
    <row r="110" spans="2:22"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202"/>
      <c r="M110" s="202"/>
      <c r="N110" s="202"/>
      <c r="O110" s="202"/>
      <c r="P110" s="202"/>
      <c r="Q110" s="202"/>
      <c r="R110" s="202"/>
      <c r="S110" s="202"/>
      <c r="T110" s="130"/>
      <c r="U110" s="130"/>
      <c r="V110" s="130"/>
    </row>
    <row r="111" spans="2:22"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202"/>
      <c r="M111" s="202"/>
      <c r="N111" s="202"/>
      <c r="O111" s="202"/>
      <c r="P111" s="202"/>
      <c r="Q111" s="202"/>
      <c r="R111" s="202"/>
      <c r="S111" s="202"/>
      <c r="T111" s="130"/>
      <c r="U111" s="130"/>
      <c r="V111" s="130"/>
    </row>
    <row r="112" spans="2:22"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202"/>
      <c r="M112" s="202"/>
      <c r="N112" s="202"/>
      <c r="O112" s="202"/>
      <c r="P112" s="202"/>
      <c r="Q112" s="202"/>
      <c r="R112" s="202"/>
      <c r="S112" s="202"/>
      <c r="T112" s="130"/>
      <c r="U112" s="130"/>
      <c r="V112" s="130"/>
    </row>
    <row r="113" spans="2:22"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202"/>
      <c r="M113" s="202"/>
      <c r="N113" s="202"/>
      <c r="O113" s="202"/>
      <c r="P113" s="202"/>
      <c r="Q113" s="202"/>
      <c r="R113" s="202"/>
      <c r="S113" s="202"/>
      <c r="T113" s="130"/>
      <c r="U113" s="130"/>
      <c r="V113" s="130"/>
    </row>
    <row r="114" spans="2:22"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202"/>
      <c r="M114" s="202"/>
      <c r="N114" s="202"/>
      <c r="O114" s="202"/>
      <c r="P114" s="202"/>
      <c r="Q114" s="202"/>
      <c r="R114" s="202"/>
      <c r="S114" s="202"/>
      <c r="T114" s="130"/>
      <c r="U114" s="130"/>
      <c r="V114" s="130"/>
    </row>
    <row r="115" spans="2:22"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202"/>
      <c r="M115" s="202"/>
      <c r="N115" s="202"/>
      <c r="O115" s="202"/>
      <c r="P115" s="202"/>
      <c r="Q115" s="202"/>
      <c r="R115" s="202"/>
      <c r="S115" s="202"/>
      <c r="T115" s="130"/>
      <c r="U115" s="130"/>
      <c r="V115" s="130"/>
    </row>
    <row r="116" spans="2:22"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202"/>
      <c r="M116" s="202"/>
      <c r="N116" s="202"/>
      <c r="O116" s="202"/>
      <c r="P116" s="202"/>
      <c r="Q116" s="202"/>
      <c r="R116" s="202"/>
      <c r="S116" s="202"/>
      <c r="T116" s="130"/>
      <c r="U116" s="130"/>
      <c r="V116" s="130"/>
    </row>
    <row r="117" spans="2:22"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202"/>
      <c r="M117" s="202"/>
      <c r="N117" s="202"/>
      <c r="O117" s="202"/>
      <c r="P117" s="202"/>
      <c r="Q117" s="202"/>
      <c r="R117" s="202"/>
      <c r="S117" s="202"/>
      <c r="T117" s="130"/>
      <c r="U117" s="130"/>
      <c r="V117" s="130"/>
    </row>
    <row r="118" spans="2:22"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202"/>
      <c r="M118" s="202"/>
      <c r="N118" s="202"/>
      <c r="O118" s="202"/>
      <c r="P118" s="202"/>
      <c r="Q118" s="202"/>
      <c r="R118" s="202"/>
      <c r="S118" s="202"/>
      <c r="T118" s="130"/>
      <c r="U118" s="130"/>
      <c r="V118" s="130"/>
    </row>
    <row r="119" spans="2:22"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202"/>
      <c r="M119" s="202"/>
      <c r="N119" s="202"/>
      <c r="O119" s="202"/>
      <c r="P119" s="202"/>
      <c r="Q119" s="202"/>
      <c r="R119" s="202"/>
      <c r="S119" s="202"/>
      <c r="T119" s="130"/>
      <c r="U119" s="130"/>
      <c r="V119" s="130"/>
    </row>
    <row r="120" spans="2:22"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202"/>
      <c r="M120" s="202"/>
      <c r="N120" s="202"/>
      <c r="O120" s="202"/>
      <c r="P120" s="202"/>
      <c r="Q120" s="202"/>
      <c r="R120" s="202"/>
      <c r="S120" s="202"/>
      <c r="T120" s="130"/>
      <c r="U120" s="130"/>
      <c r="V120" s="130"/>
    </row>
    <row r="121" spans="2:22"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202"/>
      <c r="M121" s="202"/>
      <c r="N121" s="202"/>
      <c r="O121" s="202"/>
      <c r="P121" s="202"/>
      <c r="Q121" s="202"/>
      <c r="R121" s="202"/>
      <c r="S121" s="202"/>
      <c r="T121" s="130"/>
      <c r="U121" s="130"/>
      <c r="V121" s="130"/>
    </row>
    <row r="122" spans="2:22"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202"/>
      <c r="M122" s="202"/>
      <c r="N122" s="202"/>
      <c r="O122" s="202"/>
      <c r="P122" s="202"/>
      <c r="Q122" s="202"/>
      <c r="R122" s="202"/>
      <c r="S122" s="202"/>
      <c r="T122" s="130"/>
      <c r="U122" s="130"/>
      <c r="V122" s="130"/>
    </row>
    <row r="123" spans="2:22"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202"/>
      <c r="M123" s="202"/>
      <c r="N123" s="202"/>
      <c r="O123" s="202"/>
      <c r="P123" s="202"/>
      <c r="Q123" s="202"/>
      <c r="R123" s="202"/>
      <c r="S123" s="202"/>
      <c r="T123" s="130"/>
      <c r="U123" s="130"/>
      <c r="V123" s="130"/>
    </row>
    <row r="124" spans="2:22"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202"/>
      <c r="M124" s="202"/>
      <c r="N124" s="202"/>
      <c r="O124" s="202"/>
      <c r="P124" s="202"/>
      <c r="Q124" s="202"/>
      <c r="R124" s="202"/>
      <c r="S124" s="202"/>
      <c r="T124" s="130"/>
      <c r="U124" s="130"/>
      <c r="V124" s="130"/>
    </row>
    <row r="125" spans="2:22"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202"/>
      <c r="M125" s="202"/>
      <c r="N125" s="202"/>
      <c r="O125" s="202"/>
      <c r="P125" s="202"/>
      <c r="Q125" s="202"/>
      <c r="R125" s="202"/>
      <c r="S125" s="202"/>
      <c r="T125" s="130"/>
      <c r="U125" s="130"/>
      <c r="V125" s="130"/>
    </row>
    <row r="126" spans="2:22"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202"/>
      <c r="M126" s="202"/>
      <c r="N126" s="202"/>
      <c r="O126" s="202"/>
      <c r="P126" s="202"/>
      <c r="Q126" s="202"/>
      <c r="R126" s="202"/>
      <c r="S126" s="202"/>
      <c r="T126" s="130"/>
      <c r="U126" s="130"/>
      <c r="V126" s="130"/>
    </row>
    <row r="127" spans="2:22"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202"/>
      <c r="M127" s="202"/>
      <c r="N127" s="202"/>
      <c r="O127" s="202"/>
      <c r="P127" s="202"/>
      <c r="Q127" s="202"/>
      <c r="R127" s="202"/>
      <c r="S127" s="202"/>
      <c r="T127" s="130"/>
      <c r="U127" s="130"/>
      <c r="V127" s="130"/>
    </row>
    <row r="128" spans="2:22"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202"/>
      <c r="M128" s="202"/>
      <c r="N128" s="202"/>
      <c r="O128" s="202"/>
      <c r="P128" s="202"/>
      <c r="Q128" s="202"/>
      <c r="R128" s="202"/>
      <c r="S128" s="202"/>
      <c r="T128" s="130"/>
      <c r="U128" s="130"/>
      <c r="V128" s="130"/>
    </row>
    <row r="129" spans="2:22"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202"/>
      <c r="M129" s="202"/>
      <c r="N129" s="202"/>
      <c r="O129" s="202"/>
      <c r="P129" s="202"/>
      <c r="Q129" s="202"/>
      <c r="R129" s="202"/>
      <c r="S129" s="202"/>
      <c r="T129" s="130"/>
      <c r="U129" s="130"/>
      <c r="V129" s="130"/>
    </row>
    <row r="130" spans="2:22"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202"/>
      <c r="M130" s="202"/>
      <c r="N130" s="202"/>
      <c r="O130" s="202"/>
      <c r="P130" s="202"/>
      <c r="Q130" s="202"/>
      <c r="R130" s="202"/>
      <c r="S130" s="202"/>
      <c r="T130" s="130"/>
      <c r="U130" s="130"/>
      <c r="V130" s="130"/>
    </row>
    <row r="131" spans="2:22"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202"/>
      <c r="M131" s="202"/>
      <c r="N131" s="202"/>
      <c r="O131" s="202"/>
      <c r="P131" s="202"/>
      <c r="Q131" s="202"/>
      <c r="R131" s="202"/>
      <c r="S131" s="202"/>
      <c r="T131" s="130"/>
      <c r="U131" s="130"/>
      <c r="V131" s="130"/>
    </row>
    <row r="132" spans="2:22"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202"/>
      <c r="M132" s="202"/>
      <c r="N132" s="202"/>
      <c r="O132" s="202"/>
      <c r="P132" s="202"/>
      <c r="Q132" s="202"/>
      <c r="R132" s="202"/>
      <c r="S132" s="202"/>
      <c r="T132" s="130"/>
      <c r="U132" s="130"/>
      <c r="V132" s="130"/>
    </row>
    <row r="133" spans="2:22"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202"/>
      <c r="M133" s="202"/>
      <c r="N133" s="202"/>
      <c r="O133" s="202"/>
      <c r="P133" s="202"/>
      <c r="Q133" s="202"/>
      <c r="R133" s="202"/>
      <c r="S133" s="202"/>
      <c r="T133" s="130"/>
      <c r="U133" s="130"/>
      <c r="V133" s="130"/>
    </row>
    <row r="134" spans="2:22"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202"/>
      <c r="M134" s="202"/>
      <c r="N134" s="202"/>
      <c r="O134" s="202"/>
      <c r="P134" s="202"/>
      <c r="Q134" s="202"/>
      <c r="R134" s="202"/>
      <c r="S134" s="202"/>
      <c r="T134" s="130"/>
      <c r="U134" s="130"/>
      <c r="V134" s="130"/>
    </row>
    <row r="135" spans="2:22"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202"/>
      <c r="M135" s="202"/>
      <c r="N135" s="202"/>
      <c r="O135" s="202"/>
      <c r="P135" s="202"/>
      <c r="Q135" s="202"/>
      <c r="R135" s="202"/>
      <c r="S135" s="202"/>
      <c r="T135" s="130"/>
      <c r="U135" s="130"/>
      <c r="V135" s="130"/>
    </row>
    <row r="136" spans="2:22"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202"/>
      <c r="M136" s="202"/>
      <c r="N136" s="202"/>
      <c r="O136" s="202"/>
      <c r="P136" s="202"/>
      <c r="Q136" s="202"/>
      <c r="R136" s="202"/>
      <c r="S136" s="202"/>
      <c r="T136" s="130"/>
      <c r="U136" s="130"/>
      <c r="V136" s="130"/>
    </row>
    <row r="137" spans="2:22"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202"/>
      <c r="M137" s="202"/>
      <c r="N137" s="202"/>
      <c r="O137" s="202"/>
      <c r="P137" s="202"/>
      <c r="Q137" s="202"/>
      <c r="R137" s="202"/>
      <c r="S137" s="202"/>
      <c r="T137" s="130"/>
      <c r="U137" s="130"/>
      <c r="V137" s="130"/>
    </row>
    <row r="138" spans="2:22"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202"/>
      <c r="M138" s="202"/>
      <c r="N138" s="202"/>
      <c r="O138" s="202"/>
      <c r="P138" s="202"/>
      <c r="Q138" s="202"/>
      <c r="R138" s="202"/>
      <c r="S138" s="202"/>
      <c r="T138" s="130"/>
      <c r="U138" s="130"/>
      <c r="V138" s="130"/>
    </row>
    <row r="139" spans="2:22"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202"/>
      <c r="M139" s="202"/>
      <c r="N139" s="202"/>
      <c r="O139" s="202"/>
      <c r="P139" s="202"/>
      <c r="Q139" s="202"/>
      <c r="R139" s="202"/>
      <c r="S139" s="202"/>
      <c r="T139" s="130"/>
      <c r="U139" s="130"/>
      <c r="V139" s="130"/>
    </row>
    <row r="140" spans="2:22"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202"/>
      <c r="M140" s="202"/>
      <c r="N140" s="202"/>
      <c r="O140" s="202"/>
      <c r="P140" s="202"/>
      <c r="Q140" s="202"/>
      <c r="R140" s="202"/>
      <c r="S140" s="202"/>
      <c r="T140" s="130"/>
      <c r="U140" s="130"/>
      <c r="V140" s="130"/>
    </row>
    <row r="141" spans="2:22"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202"/>
      <c r="M141" s="202"/>
      <c r="N141" s="202"/>
      <c r="O141" s="202"/>
      <c r="P141" s="202"/>
      <c r="Q141" s="202"/>
      <c r="R141" s="202"/>
      <c r="S141" s="202"/>
      <c r="T141" s="130"/>
      <c r="U141" s="130"/>
      <c r="V141" s="130"/>
    </row>
    <row r="142" spans="2:22"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202"/>
      <c r="M142" s="202"/>
      <c r="N142" s="202"/>
      <c r="O142" s="202"/>
      <c r="P142" s="202"/>
      <c r="Q142" s="202"/>
      <c r="R142" s="202"/>
      <c r="S142" s="202"/>
      <c r="T142" s="130"/>
      <c r="U142" s="130"/>
      <c r="V142" s="130"/>
    </row>
    <row r="143" spans="2:22"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202"/>
      <c r="M143" s="202"/>
      <c r="N143" s="202"/>
      <c r="O143" s="202"/>
      <c r="P143" s="202"/>
      <c r="Q143" s="202"/>
      <c r="R143" s="202"/>
      <c r="S143" s="202"/>
      <c r="T143" s="130"/>
      <c r="U143" s="130"/>
      <c r="V143" s="130"/>
    </row>
    <row r="144" spans="2:22"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202"/>
      <c r="M144" s="202"/>
      <c r="N144" s="202"/>
      <c r="O144" s="202"/>
      <c r="P144" s="202"/>
      <c r="Q144" s="202"/>
      <c r="R144" s="202"/>
      <c r="S144" s="202"/>
      <c r="T144" s="130"/>
      <c r="U144" s="130"/>
      <c r="V144" s="130"/>
    </row>
    <row r="145" spans="2:22"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202"/>
      <c r="M145" s="202"/>
      <c r="N145" s="202"/>
      <c r="O145" s="202"/>
      <c r="P145" s="202"/>
      <c r="Q145" s="202"/>
      <c r="R145" s="202"/>
      <c r="S145" s="202"/>
      <c r="T145" s="130"/>
      <c r="U145" s="130"/>
      <c r="V145" s="130"/>
    </row>
    <row r="146" spans="2:22"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202"/>
      <c r="M146" s="202"/>
      <c r="N146" s="202"/>
      <c r="O146" s="202"/>
      <c r="P146" s="202"/>
      <c r="Q146" s="202"/>
      <c r="R146" s="202"/>
      <c r="S146" s="202"/>
      <c r="T146" s="130"/>
      <c r="U146" s="130"/>
      <c r="V146" s="130"/>
    </row>
    <row r="147" spans="2:22"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202"/>
      <c r="M147" s="202"/>
      <c r="N147" s="202"/>
      <c r="O147" s="202"/>
      <c r="P147" s="202"/>
      <c r="Q147" s="202"/>
      <c r="R147" s="202"/>
      <c r="S147" s="202"/>
      <c r="T147" s="130"/>
      <c r="U147" s="130"/>
      <c r="V147" s="130"/>
    </row>
    <row r="148" spans="2:22"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202"/>
      <c r="M148" s="202"/>
      <c r="N148" s="202"/>
      <c r="O148" s="202"/>
      <c r="P148" s="202"/>
      <c r="Q148" s="202"/>
      <c r="R148" s="202"/>
      <c r="S148" s="202"/>
      <c r="T148" s="130"/>
      <c r="U148" s="130"/>
      <c r="V148" s="130"/>
    </row>
    <row r="149" spans="2:22"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202"/>
      <c r="M149" s="202"/>
      <c r="N149" s="202"/>
      <c r="O149" s="202"/>
      <c r="P149" s="202"/>
      <c r="Q149" s="202"/>
      <c r="R149" s="202"/>
      <c r="S149" s="202"/>
      <c r="T149" s="130"/>
      <c r="U149" s="130"/>
      <c r="V149" s="130"/>
    </row>
    <row r="150" spans="2:22"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202"/>
      <c r="M150" s="202"/>
      <c r="N150" s="202"/>
      <c r="O150" s="202"/>
      <c r="P150" s="202"/>
      <c r="Q150" s="202"/>
      <c r="R150" s="202"/>
      <c r="S150" s="202"/>
      <c r="T150" s="130"/>
      <c r="U150" s="130"/>
      <c r="V150" s="130"/>
    </row>
    <row r="151" spans="2:22"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202"/>
      <c r="M151" s="202"/>
      <c r="N151" s="202"/>
      <c r="O151" s="202"/>
      <c r="P151" s="202"/>
      <c r="Q151" s="202"/>
      <c r="R151" s="202"/>
      <c r="S151" s="202"/>
      <c r="T151" s="130"/>
      <c r="U151" s="130"/>
      <c r="V151" s="130"/>
    </row>
    <row r="152" spans="2:22"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202"/>
      <c r="M152" s="202"/>
      <c r="N152" s="202"/>
      <c r="O152" s="202"/>
      <c r="P152" s="202"/>
      <c r="Q152" s="202"/>
      <c r="R152" s="202"/>
      <c r="S152" s="202"/>
      <c r="T152" s="130"/>
      <c r="U152" s="130"/>
      <c r="V152" s="130"/>
    </row>
    <row r="153" spans="2:22"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202"/>
      <c r="M153" s="202"/>
      <c r="N153" s="202"/>
      <c r="O153" s="202"/>
      <c r="P153" s="202"/>
      <c r="Q153" s="202"/>
      <c r="R153" s="202"/>
      <c r="S153" s="202"/>
      <c r="T153" s="130"/>
      <c r="U153" s="130"/>
      <c r="V153" s="130"/>
    </row>
    <row r="154" spans="2:22"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202"/>
      <c r="M154" s="202"/>
      <c r="N154" s="202"/>
      <c r="O154" s="202"/>
      <c r="P154" s="202"/>
      <c r="Q154" s="202"/>
      <c r="R154" s="202"/>
      <c r="S154" s="202"/>
      <c r="T154" s="130"/>
      <c r="U154" s="130"/>
      <c r="V154" s="130"/>
    </row>
    <row r="155" spans="2:22"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202"/>
      <c r="M155" s="202"/>
      <c r="N155" s="202"/>
      <c r="O155" s="202"/>
      <c r="P155" s="202"/>
      <c r="Q155" s="202"/>
      <c r="R155" s="202"/>
      <c r="S155" s="202"/>
      <c r="T155" s="130"/>
      <c r="U155" s="130"/>
      <c r="V155" s="130"/>
    </row>
    <row r="156" spans="2:22"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202"/>
      <c r="M156" s="202"/>
      <c r="N156" s="202"/>
      <c r="O156" s="202"/>
      <c r="P156" s="202"/>
      <c r="Q156" s="202"/>
      <c r="R156" s="202"/>
      <c r="S156" s="202"/>
      <c r="T156" s="130"/>
      <c r="U156" s="130"/>
      <c r="V156" s="130"/>
    </row>
    <row r="157" spans="2:22"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202"/>
      <c r="M157" s="202"/>
      <c r="N157" s="202"/>
      <c r="O157" s="202"/>
      <c r="P157" s="202"/>
      <c r="Q157" s="202"/>
      <c r="R157" s="202"/>
      <c r="S157" s="202"/>
      <c r="T157" s="130"/>
      <c r="U157" s="130"/>
      <c r="V157" s="130"/>
    </row>
    <row r="158" spans="2:22"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202"/>
      <c r="M158" s="202"/>
      <c r="N158" s="202"/>
      <c r="O158" s="202"/>
      <c r="P158" s="202"/>
      <c r="Q158" s="202"/>
      <c r="R158" s="202"/>
      <c r="S158" s="202"/>
      <c r="T158" s="130"/>
      <c r="U158" s="130"/>
      <c r="V158" s="130"/>
    </row>
    <row r="159" spans="2:22"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202"/>
      <c r="M159" s="202"/>
      <c r="N159" s="202"/>
      <c r="O159" s="202"/>
      <c r="P159" s="202"/>
      <c r="Q159" s="202"/>
      <c r="R159" s="202"/>
      <c r="S159" s="202"/>
      <c r="T159" s="130"/>
      <c r="U159" s="130"/>
      <c r="V159" s="130"/>
    </row>
    <row r="160" spans="2:22"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202"/>
      <c r="M160" s="202"/>
      <c r="N160" s="202"/>
      <c r="O160" s="202"/>
      <c r="P160" s="202"/>
      <c r="Q160" s="202"/>
      <c r="R160" s="202"/>
      <c r="S160" s="202"/>
      <c r="T160" s="130"/>
      <c r="U160" s="130"/>
      <c r="V160" s="130"/>
    </row>
    <row r="161" spans="2:22"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202"/>
      <c r="M161" s="202"/>
      <c r="N161" s="202"/>
      <c r="O161" s="202"/>
      <c r="P161" s="202"/>
      <c r="Q161" s="202"/>
      <c r="R161" s="202"/>
      <c r="S161" s="202"/>
      <c r="T161" s="130"/>
      <c r="U161" s="130"/>
      <c r="V161" s="130"/>
    </row>
    <row r="162" spans="2:22"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202"/>
      <c r="M162" s="202"/>
      <c r="N162" s="202"/>
      <c r="O162" s="202"/>
      <c r="P162" s="202"/>
      <c r="Q162" s="202"/>
      <c r="R162" s="202"/>
      <c r="S162" s="202"/>
      <c r="T162" s="130"/>
      <c r="U162" s="130"/>
      <c r="V162" s="130"/>
    </row>
    <row r="163" spans="2:22"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202"/>
      <c r="M163" s="202"/>
      <c r="N163" s="202"/>
      <c r="O163" s="202"/>
      <c r="P163" s="202"/>
      <c r="Q163" s="202"/>
      <c r="R163" s="202"/>
      <c r="S163" s="202"/>
      <c r="T163" s="130"/>
      <c r="U163" s="130"/>
      <c r="V163" s="130"/>
    </row>
    <row r="164" spans="2:22"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202"/>
      <c r="M164" s="202"/>
      <c r="N164" s="202"/>
      <c r="O164" s="202"/>
      <c r="P164" s="202"/>
      <c r="Q164" s="202"/>
      <c r="R164" s="202"/>
      <c r="S164" s="202"/>
      <c r="T164" s="130"/>
      <c r="U164" s="130"/>
      <c r="V164" s="130"/>
    </row>
    <row r="165" spans="2:22"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202"/>
      <c r="M165" s="202"/>
      <c r="N165" s="202"/>
      <c r="O165" s="202"/>
      <c r="P165" s="202"/>
      <c r="Q165" s="202"/>
      <c r="R165" s="202"/>
      <c r="S165" s="202"/>
      <c r="T165" s="130"/>
      <c r="U165" s="130"/>
      <c r="V165" s="130"/>
    </row>
    <row r="166" spans="2:22"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202"/>
      <c r="M166" s="202"/>
      <c r="N166" s="202"/>
      <c r="O166" s="202"/>
      <c r="P166" s="202"/>
      <c r="Q166" s="202"/>
      <c r="R166" s="202"/>
      <c r="S166" s="202"/>
      <c r="T166" s="130"/>
      <c r="U166" s="130"/>
      <c r="V166" s="130"/>
    </row>
    <row r="167" spans="2:22"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202"/>
      <c r="M167" s="202"/>
      <c r="N167" s="202"/>
      <c r="O167" s="202"/>
      <c r="P167" s="202"/>
      <c r="Q167" s="202"/>
      <c r="R167" s="202"/>
      <c r="S167" s="202"/>
      <c r="T167" s="130"/>
      <c r="U167" s="130"/>
      <c r="V167" s="130"/>
    </row>
    <row r="168" spans="2:22"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202"/>
      <c r="M168" s="202"/>
      <c r="N168" s="202"/>
      <c r="O168" s="202"/>
      <c r="P168" s="202"/>
      <c r="Q168" s="202"/>
      <c r="R168" s="202"/>
      <c r="S168" s="202"/>
      <c r="T168" s="130"/>
      <c r="U168" s="130"/>
      <c r="V168" s="130"/>
    </row>
    <row r="169" spans="2:22"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202"/>
      <c r="M169" s="202"/>
      <c r="N169" s="202"/>
      <c r="O169" s="202"/>
      <c r="P169" s="202"/>
      <c r="Q169" s="202"/>
      <c r="R169" s="202"/>
      <c r="S169" s="202"/>
      <c r="T169" s="130"/>
      <c r="U169" s="130"/>
      <c r="V169" s="130"/>
    </row>
    <row r="170" spans="2:22"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202"/>
      <c r="M170" s="202"/>
      <c r="N170" s="202"/>
      <c r="O170" s="202"/>
      <c r="P170" s="202"/>
      <c r="Q170" s="202"/>
      <c r="R170" s="202"/>
      <c r="S170" s="202"/>
      <c r="T170" s="130"/>
      <c r="U170" s="130"/>
      <c r="V170" s="130"/>
    </row>
    <row r="171" spans="2:22"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202"/>
      <c r="M171" s="202"/>
      <c r="N171" s="202"/>
      <c r="O171" s="202"/>
      <c r="P171" s="202"/>
      <c r="Q171" s="202"/>
      <c r="R171" s="202"/>
      <c r="S171" s="202"/>
      <c r="T171" s="130"/>
      <c r="U171" s="130"/>
      <c r="V171" s="130"/>
    </row>
    <row r="172" spans="2:22"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202"/>
      <c r="M172" s="202"/>
      <c r="N172" s="202"/>
      <c r="O172" s="202"/>
      <c r="P172" s="202"/>
      <c r="Q172" s="202"/>
      <c r="R172" s="202"/>
      <c r="S172" s="202"/>
      <c r="T172" s="130"/>
      <c r="U172" s="130"/>
      <c r="V172" s="130"/>
    </row>
    <row r="173" spans="2:22"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202"/>
      <c r="M173" s="202"/>
      <c r="N173" s="202"/>
      <c r="O173" s="202"/>
      <c r="P173" s="202"/>
      <c r="Q173" s="202"/>
      <c r="R173" s="202"/>
      <c r="S173" s="202"/>
      <c r="T173" s="130"/>
      <c r="U173" s="130"/>
      <c r="V173" s="130"/>
    </row>
    <row r="174" spans="2:22"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202"/>
      <c r="M174" s="202"/>
      <c r="N174" s="202"/>
      <c r="O174" s="202"/>
      <c r="P174" s="202"/>
      <c r="Q174" s="202"/>
      <c r="R174" s="202"/>
      <c r="S174" s="202"/>
      <c r="T174" s="130"/>
      <c r="U174" s="130"/>
      <c r="V174" s="130"/>
    </row>
    <row r="175" spans="2:22"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202"/>
      <c r="M175" s="202"/>
      <c r="N175" s="202"/>
      <c r="O175" s="202"/>
      <c r="P175" s="202"/>
      <c r="Q175" s="202"/>
      <c r="R175" s="202"/>
      <c r="S175" s="202"/>
      <c r="T175" s="130"/>
      <c r="U175" s="130"/>
      <c r="V175" s="130"/>
    </row>
    <row r="176" spans="2:22"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202"/>
      <c r="M176" s="202"/>
      <c r="N176" s="202"/>
      <c r="O176" s="202"/>
      <c r="P176" s="202"/>
      <c r="Q176" s="202"/>
      <c r="R176" s="202"/>
      <c r="S176" s="202"/>
      <c r="T176" s="130"/>
      <c r="U176" s="130"/>
      <c r="V176" s="130"/>
    </row>
    <row r="177" spans="2:22"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202"/>
      <c r="M177" s="202"/>
      <c r="N177" s="202"/>
      <c r="O177" s="202"/>
      <c r="P177" s="202"/>
      <c r="Q177" s="202"/>
      <c r="R177" s="202"/>
      <c r="S177" s="202"/>
      <c r="T177" s="130"/>
      <c r="U177" s="130"/>
      <c r="V177" s="130"/>
    </row>
    <row r="178" spans="2:22"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202"/>
      <c r="M178" s="202"/>
      <c r="N178" s="202"/>
      <c r="O178" s="202"/>
      <c r="P178" s="202"/>
      <c r="Q178" s="202"/>
      <c r="R178" s="202"/>
      <c r="S178" s="202"/>
      <c r="T178" s="130"/>
      <c r="U178" s="130"/>
      <c r="V178" s="130"/>
    </row>
    <row r="179" spans="2:22"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202"/>
      <c r="M179" s="202"/>
      <c r="N179" s="202"/>
      <c r="O179" s="202"/>
      <c r="P179" s="202"/>
      <c r="Q179" s="202"/>
      <c r="R179" s="202"/>
      <c r="S179" s="202"/>
      <c r="T179" s="130"/>
      <c r="U179" s="130"/>
      <c r="V179" s="130"/>
    </row>
    <row r="180" spans="2:22"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202"/>
      <c r="M180" s="202"/>
      <c r="N180" s="202"/>
      <c r="O180" s="202"/>
      <c r="P180" s="202"/>
      <c r="Q180" s="202"/>
      <c r="R180" s="202"/>
      <c r="S180" s="202"/>
      <c r="T180" s="130"/>
      <c r="U180" s="130"/>
      <c r="V180" s="130"/>
    </row>
    <row r="181" spans="2:22"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202"/>
      <c r="M181" s="202"/>
      <c r="N181" s="202"/>
      <c r="O181" s="202"/>
      <c r="P181" s="202"/>
      <c r="Q181" s="202"/>
      <c r="R181" s="202"/>
      <c r="S181" s="202"/>
      <c r="T181" s="130"/>
      <c r="U181" s="130"/>
      <c r="V181" s="130"/>
    </row>
    <row r="182" spans="2:22"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202"/>
      <c r="M182" s="202"/>
      <c r="N182" s="202"/>
      <c r="O182" s="202"/>
      <c r="P182" s="202"/>
      <c r="Q182" s="202"/>
      <c r="R182" s="202"/>
      <c r="S182" s="202"/>
      <c r="T182" s="130"/>
      <c r="U182" s="130"/>
      <c r="V182" s="130"/>
    </row>
    <row r="183" spans="2:22"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202"/>
      <c r="M183" s="202"/>
      <c r="N183" s="202"/>
      <c r="O183" s="202"/>
      <c r="P183" s="202"/>
      <c r="Q183" s="202"/>
      <c r="R183" s="202"/>
      <c r="S183" s="202"/>
      <c r="T183" s="130"/>
      <c r="U183" s="130"/>
      <c r="V183" s="130"/>
    </row>
    <row r="184" spans="2:22"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202"/>
      <c r="M184" s="202"/>
      <c r="N184" s="202"/>
      <c r="O184" s="202"/>
      <c r="P184" s="202"/>
      <c r="Q184" s="202"/>
      <c r="R184" s="202"/>
      <c r="S184" s="202"/>
      <c r="T184" s="130"/>
      <c r="U184" s="130"/>
      <c r="V184" s="130"/>
    </row>
    <row r="185" spans="2:22"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202"/>
      <c r="M185" s="202"/>
      <c r="N185" s="202"/>
      <c r="O185" s="202"/>
      <c r="P185" s="202"/>
      <c r="Q185" s="202"/>
      <c r="R185" s="202"/>
      <c r="S185" s="202"/>
      <c r="T185" s="130"/>
      <c r="U185" s="130"/>
      <c r="V185" s="130"/>
    </row>
    <row r="186" spans="2:22"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202"/>
      <c r="M186" s="202"/>
      <c r="N186" s="202"/>
      <c r="O186" s="202"/>
      <c r="P186" s="202"/>
      <c r="Q186" s="202"/>
      <c r="R186" s="202"/>
      <c r="S186" s="202"/>
      <c r="T186" s="130"/>
      <c r="U186" s="130"/>
      <c r="V186" s="130"/>
    </row>
    <row r="187" spans="2:22"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202"/>
      <c r="M187" s="202"/>
      <c r="N187" s="202"/>
      <c r="O187" s="202"/>
      <c r="P187" s="202"/>
      <c r="Q187" s="202"/>
      <c r="R187" s="202"/>
      <c r="S187" s="202"/>
      <c r="T187" s="130"/>
      <c r="U187" s="130"/>
      <c r="V187" s="130"/>
    </row>
    <row r="188" spans="2:22"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202"/>
      <c r="M188" s="202"/>
      <c r="N188" s="202"/>
      <c r="O188" s="202"/>
      <c r="P188" s="202"/>
      <c r="Q188" s="202"/>
      <c r="R188" s="202"/>
      <c r="S188" s="202"/>
      <c r="T188" s="130"/>
      <c r="U188" s="130"/>
      <c r="V188" s="130"/>
    </row>
    <row r="189" spans="2:22"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202"/>
      <c r="M189" s="202"/>
      <c r="N189" s="202"/>
      <c r="O189" s="202"/>
      <c r="P189" s="202"/>
      <c r="Q189" s="202"/>
      <c r="R189" s="202"/>
      <c r="S189" s="202"/>
      <c r="T189" s="130"/>
      <c r="U189" s="130"/>
      <c r="V189" s="130"/>
    </row>
    <row r="190" spans="2:22"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202"/>
      <c r="M190" s="202"/>
      <c r="N190" s="202"/>
      <c r="O190" s="202"/>
      <c r="P190" s="202"/>
      <c r="Q190" s="202"/>
      <c r="R190" s="202"/>
      <c r="S190" s="202"/>
      <c r="T190" s="130"/>
      <c r="U190" s="130"/>
      <c r="V190" s="130"/>
    </row>
    <row r="191" spans="2:22"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202"/>
      <c r="M191" s="202"/>
      <c r="N191" s="202"/>
      <c r="O191" s="202"/>
      <c r="P191" s="202"/>
      <c r="Q191" s="202"/>
      <c r="R191" s="202"/>
      <c r="S191" s="202"/>
      <c r="T191" s="130"/>
      <c r="U191" s="130"/>
      <c r="V191" s="130"/>
    </row>
    <row r="192" spans="2:22"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202"/>
      <c r="M192" s="202"/>
      <c r="N192" s="202"/>
      <c r="O192" s="202"/>
      <c r="P192" s="202"/>
      <c r="Q192" s="202"/>
      <c r="R192" s="202"/>
      <c r="S192" s="202"/>
      <c r="T192" s="130"/>
      <c r="U192" s="130"/>
      <c r="V192" s="130"/>
    </row>
    <row r="193" spans="2:22"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202"/>
      <c r="M193" s="202"/>
      <c r="N193" s="202"/>
      <c r="O193" s="202"/>
      <c r="P193" s="202"/>
      <c r="Q193" s="202"/>
      <c r="R193" s="202"/>
      <c r="S193" s="202"/>
      <c r="T193" s="130"/>
      <c r="U193" s="130"/>
      <c r="V193" s="130"/>
    </row>
    <row r="194" spans="2:22"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202"/>
      <c r="M194" s="202"/>
      <c r="N194" s="202"/>
      <c r="O194" s="202"/>
      <c r="P194" s="202"/>
      <c r="Q194" s="202"/>
      <c r="R194" s="202"/>
      <c r="S194" s="202"/>
      <c r="T194" s="130"/>
      <c r="U194" s="130"/>
      <c r="V194" s="130"/>
    </row>
    <row r="195" spans="2:22"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202"/>
      <c r="M195" s="202"/>
      <c r="N195" s="202"/>
      <c r="O195" s="202"/>
      <c r="P195" s="202"/>
      <c r="Q195" s="202"/>
      <c r="R195" s="202"/>
      <c r="S195" s="202"/>
      <c r="T195" s="130"/>
      <c r="U195" s="130"/>
      <c r="V195" s="130"/>
    </row>
    <row r="196" spans="2:22"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202"/>
      <c r="M196" s="202"/>
      <c r="N196" s="202"/>
      <c r="O196" s="202"/>
      <c r="P196" s="202"/>
      <c r="Q196" s="202"/>
      <c r="R196" s="202"/>
      <c r="S196" s="202"/>
      <c r="T196" s="130"/>
      <c r="U196" s="130"/>
      <c r="V196" s="130"/>
    </row>
    <row r="197" spans="2:22"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202"/>
      <c r="M197" s="202"/>
      <c r="N197" s="202"/>
      <c r="O197" s="202"/>
      <c r="P197" s="202"/>
      <c r="Q197" s="202"/>
      <c r="R197" s="202"/>
      <c r="S197" s="202"/>
      <c r="T197" s="130"/>
      <c r="U197" s="130"/>
      <c r="V197" s="130"/>
    </row>
    <row r="198" spans="2:22"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202"/>
      <c r="M198" s="202"/>
      <c r="N198" s="202"/>
      <c r="O198" s="202"/>
      <c r="P198" s="202"/>
      <c r="Q198" s="202"/>
      <c r="R198" s="202"/>
      <c r="S198" s="202"/>
      <c r="T198" s="130"/>
      <c r="U198" s="130"/>
      <c r="V198" s="130"/>
    </row>
    <row r="199" spans="2:22"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202"/>
      <c r="M199" s="202"/>
      <c r="N199" s="202"/>
      <c r="O199" s="202"/>
      <c r="P199" s="202"/>
      <c r="Q199" s="202"/>
      <c r="R199" s="202"/>
      <c r="S199" s="202"/>
      <c r="T199" s="130"/>
      <c r="U199" s="130"/>
      <c r="V199" s="130"/>
    </row>
    <row r="200" spans="2:22"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202"/>
      <c r="M200" s="202"/>
      <c r="N200" s="202"/>
      <c r="O200" s="202"/>
      <c r="P200" s="202"/>
      <c r="Q200" s="202"/>
      <c r="R200" s="202"/>
      <c r="S200" s="202"/>
      <c r="T200" s="130"/>
      <c r="U200" s="130"/>
      <c r="V200" s="130"/>
    </row>
    <row r="201" spans="2:22"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202"/>
      <c r="M201" s="202"/>
      <c r="N201" s="202"/>
      <c r="O201" s="202"/>
      <c r="P201" s="202"/>
      <c r="Q201" s="202"/>
      <c r="R201" s="202"/>
      <c r="S201" s="202"/>
      <c r="T201" s="130"/>
      <c r="U201" s="130"/>
      <c r="V201" s="130"/>
    </row>
    <row r="202" spans="2:22"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202"/>
      <c r="M202" s="202"/>
      <c r="N202" s="202"/>
      <c r="O202" s="202"/>
      <c r="P202" s="202"/>
      <c r="Q202" s="202"/>
      <c r="R202" s="202"/>
      <c r="S202" s="202"/>
      <c r="T202" s="130"/>
      <c r="U202" s="130"/>
      <c r="V202" s="130"/>
    </row>
    <row r="203" spans="2:22"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202"/>
      <c r="M203" s="202"/>
      <c r="N203" s="202"/>
      <c r="O203" s="202"/>
      <c r="P203" s="202"/>
      <c r="Q203" s="202"/>
      <c r="R203" s="202"/>
      <c r="S203" s="202"/>
      <c r="T203" s="130"/>
      <c r="U203" s="130"/>
      <c r="V203" s="130"/>
    </row>
    <row r="204" spans="2:22"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202"/>
      <c r="M204" s="202"/>
      <c r="N204" s="202"/>
      <c r="O204" s="202"/>
      <c r="P204" s="202"/>
      <c r="Q204" s="202"/>
      <c r="R204" s="202"/>
      <c r="S204" s="202"/>
      <c r="T204" s="130"/>
      <c r="U204" s="130"/>
      <c r="V204" s="130"/>
    </row>
    <row r="205" spans="2:22"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202"/>
      <c r="M205" s="202"/>
      <c r="N205" s="202"/>
      <c r="O205" s="202"/>
      <c r="P205" s="202"/>
      <c r="Q205" s="202"/>
      <c r="R205" s="202"/>
      <c r="S205" s="202"/>
      <c r="T205" s="130"/>
      <c r="U205" s="130"/>
      <c r="V205" s="130"/>
    </row>
    <row r="206" spans="2:22"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202"/>
      <c r="M206" s="202"/>
      <c r="N206" s="202"/>
      <c r="O206" s="202"/>
      <c r="P206" s="202"/>
      <c r="Q206" s="202"/>
      <c r="R206" s="202"/>
      <c r="S206" s="202"/>
      <c r="T206" s="130"/>
      <c r="U206" s="130"/>
      <c r="V206" s="130"/>
    </row>
    <row r="207" spans="2:22"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202"/>
      <c r="M207" s="202"/>
      <c r="N207" s="202"/>
      <c r="O207" s="202"/>
      <c r="P207" s="202"/>
      <c r="Q207" s="202"/>
      <c r="R207" s="202"/>
      <c r="S207" s="202"/>
      <c r="T207" s="130"/>
      <c r="U207" s="130"/>
      <c r="V207" s="130"/>
    </row>
    <row r="208" spans="2:22"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202"/>
      <c r="M208" s="202"/>
      <c r="N208" s="202"/>
      <c r="O208" s="202"/>
      <c r="P208" s="202"/>
      <c r="Q208" s="202"/>
      <c r="R208" s="202"/>
      <c r="S208" s="202"/>
      <c r="T208" s="130"/>
      <c r="U208" s="130"/>
      <c r="V208" s="130"/>
    </row>
    <row r="209" spans="2:22"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202"/>
      <c r="M209" s="202"/>
      <c r="N209" s="202"/>
      <c r="O209" s="202"/>
      <c r="P209" s="202"/>
      <c r="Q209" s="202"/>
      <c r="R209" s="202"/>
      <c r="S209" s="202"/>
      <c r="T209" s="130"/>
      <c r="U209" s="130"/>
      <c r="V209" s="130"/>
    </row>
    <row r="210" spans="2:22"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202"/>
      <c r="M210" s="202"/>
      <c r="N210" s="202"/>
      <c r="O210" s="202"/>
      <c r="P210" s="202"/>
      <c r="Q210" s="202"/>
      <c r="R210" s="202"/>
      <c r="S210" s="202"/>
      <c r="T210" s="130"/>
      <c r="U210" s="130"/>
      <c r="V210" s="130"/>
    </row>
    <row r="211" spans="2:22"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202"/>
      <c r="M211" s="202"/>
      <c r="N211" s="202"/>
      <c r="O211" s="202"/>
      <c r="P211" s="202"/>
      <c r="Q211" s="202"/>
      <c r="R211" s="202"/>
      <c r="S211" s="202"/>
      <c r="T211" s="130"/>
      <c r="U211" s="130"/>
      <c r="V211" s="130"/>
    </row>
    <row r="212" spans="2:22"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202"/>
      <c r="M212" s="202"/>
      <c r="N212" s="202"/>
      <c r="O212" s="202"/>
      <c r="P212" s="202"/>
      <c r="Q212" s="202"/>
      <c r="R212" s="202"/>
      <c r="S212" s="202"/>
      <c r="T212" s="130"/>
      <c r="U212" s="130"/>
      <c r="V212" s="130"/>
    </row>
    <row r="213" spans="2:22"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202"/>
      <c r="M213" s="202"/>
      <c r="N213" s="202"/>
      <c r="O213" s="202"/>
      <c r="P213" s="202"/>
      <c r="Q213" s="202"/>
      <c r="R213" s="202"/>
      <c r="S213" s="202"/>
      <c r="T213" s="130"/>
      <c r="U213" s="130"/>
      <c r="V213" s="130"/>
    </row>
    <row r="214" spans="2:22"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202"/>
      <c r="M214" s="202"/>
      <c r="N214" s="202"/>
      <c r="O214" s="202"/>
      <c r="P214" s="202"/>
      <c r="Q214" s="202"/>
      <c r="R214" s="202"/>
      <c r="S214" s="202"/>
      <c r="T214" s="130"/>
      <c r="U214" s="130"/>
      <c r="V214" s="130"/>
    </row>
    <row r="215" spans="2:22"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202"/>
      <c r="M215" s="202"/>
      <c r="N215" s="202"/>
      <c r="O215" s="202"/>
      <c r="P215" s="202"/>
      <c r="Q215" s="202"/>
      <c r="R215" s="202"/>
      <c r="S215" s="202"/>
      <c r="T215" s="130"/>
      <c r="U215" s="130"/>
      <c r="V215" s="130"/>
    </row>
    <row r="216" spans="2:22"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202"/>
      <c r="M216" s="202"/>
      <c r="N216" s="202"/>
      <c r="O216" s="202"/>
      <c r="P216" s="202"/>
      <c r="Q216" s="202"/>
      <c r="R216" s="202"/>
      <c r="S216" s="202"/>
      <c r="T216" s="130"/>
      <c r="U216" s="130"/>
      <c r="V216" s="130"/>
    </row>
    <row r="217" spans="2:22"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202"/>
      <c r="M217" s="202"/>
      <c r="N217" s="202"/>
      <c r="O217" s="202"/>
      <c r="P217" s="202"/>
      <c r="Q217" s="202"/>
      <c r="R217" s="202"/>
      <c r="S217" s="202"/>
      <c r="T217" s="130"/>
      <c r="U217" s="130"/>
      <c r="V217" s="130"/>
    </row>
    <row r="218" spans="2:22"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202"/>
      <c r="M218" s="202"/>
      <c r="N218" s="202"/>
      <c r="O218" s="202"/>
      <c r="P218" s="202"/>
      <c r="Q218" s="202"/>
      <c r="R218" s="202"/>
      <c r="S218" s="202"/>
      <c r="T218" s="130"/>
      <c r="U218" s="130"/>
      <c r="V218" s="130"/>
    </row>
    <row r="219" spans="2:22"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202"/>
      <c r="M219" s="202"/>
      <c r="N219" s="202"/>
      <c r="O219" s="202"/>
      <c r="P219" s="202"/>
      <c r="Q219" s="202"/>
      <c r="R219" s="202"/>
      <c r="S219" s="202"/>
      <c r="T219" s="130"/>
      <c r="U219" s="130"/>
      <c r="V219" s="130"/>
    </row>
    <row r="220" spans="2:22"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202"/>
      <c r="M220" s="202"/>
      <c r="N220" s="202"/>
      <c r="O220" s="202"/>
      <c r="P220" s="202"/>
      <c r="Q220" s="202"/>
      <c r="R220" s="202"/>
      <c r="S220" s="202"/>
      <c r="T220" s="130"/>
      <c r="U220" s="130"/>
      <c r="V220" s="130"/>
    </row>
    <row r="221" spans="2:22"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202"/>
      <c r="M221" s="202"/>
      <c r="N221" s="202"/>
      <c r="O221" s="202"/>
      <c r="P221" s="202"/>
      <c r="Q221" s="202"/>
      <c r="R221" s="202"/>
      <c r="S221" s="202"/>
      <c r="T221" s="130"/>
      <c r="U221" s="130"/>
      <c r="V221" s="130"/>
    </row>
    <row r="222" spans="2:22"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202"/>
      <c r="M222" s="202"/>
      <c r="N222" s="202"/>
      <c r="O222" s="202"/>
      <c r="P222" s="202"/>
      <c r="Q222" s="202"/>
      <c r="R222" s="202"/>
      <c r="S222" s="202"/>
      <c r="T222" s="130"/>
      <c r="U222" s="130"/>
      <c r="V222" s="130"/>
    </row>
    <row r="223" spans="2:22"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202"/>
      <c r="M223" s="202"/>
      <c r="N223" s="202"/>
      <c r="O223" s="202"/>
      <c r="P223" s="202"/>
      <c r="Q223" s="202"/>
      <c r="R223" s="202"/>
      <c r="S223" s="202"/>
      <c r="T223" s="130"/>
      <c r="U223" s="130"/>
      <c r="V223" s="130"/>
    </row>
    <row r="224" spans="2:22"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202"/>
      <c r="M224" s="202"/>
      <c r="N224" s="202"/>
      <c r="O224" s="202"/>
      <c r="P224" s="202"/>
      <c r="Q224" s="202"/>
      <c r="R224" s="202"/>
      <c r="S224" s="202"/>
      <c r="T224" s="130"/>
      <c r="U224" s="130"/>
      <c r="V224" s="130"/>
    </row>
    <row r="225" spans="2:22"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202"/>
      <c r="M225" s="202"/>
      <c r="N225" s="202"/>
      <c r="O225" s="202"/>
      <c r="P225" s="202"/>
      <c r="Q225" s="202"/>
      <c r="R225" s="202"/>
      <c r="S225" s="202"/>
      <c r="T225" s="130"/>
      <c r="U225" s="130"/>
      <c r="V225" s="130"/>
    </row>
    <row r="226" spans="2:22"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202"/>
      <c r="M226" s="202"/>
      <c r="N226" s="202"/>
      <c r="O226" s="202"/>
      <c r="P226" s="202"/>
      <c r="Q226" s="202"/>
      <c r="R226" s="202"/>
      <c r="S226" s="202"/>
      <c r="T226" s="130"/>
      <c r="U226" s="130"/>
      <c r="V226" s="130"/>
    </row>
    <row r="227" spans="2:22"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202"/>
      <c r="M227" s="202"/>
      <c r="N227" s="202"/>
      <c r="O227" s="202"/>
      <c r="P227" s="202"/>
      <c r="Q227" s="202"/>
      <c r="R227" s="202"/>
      <c r="S227" s="202"/>
      <c r="T227" s="130"/>
      <c r="U227" s="130"/>
      <c r="V227" s="130"/>
    </row>
    <row r="228" spans="2:22"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202"/>
      <c r="M228" s="202"/>
      <c r="N228" s="202"/>
      <c r="O228" s="202"/>
      <c r="P228" s="202"/>
      <c r="Q228" s="202"/>
      <c r="R228" s="202"/>
      <c r="S228" s="202"/>
      <c r="T228" s="130"/>
      <c r="U228" s="130"/>
      <c r="V228" s="130"/>
    </row>
    <row r="229" spans="2:22"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202"/>
      <c r="M229" s="202"/>
      <c r="N229" s="202"/>
      <c r="O229" s="202"/>
      <c r="P229" s="202"/>
      <c r="Q229" s="202"/>
      <c r="R229" s="202"/>
      <c r="S229" s="202"/>
      <c r="T229" s="130"/>
      <c r="U229" s="130"/>
      <c r="V229" s="130"/>
    </row>
    <row r="230" spans="2:22"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202"/>
      <c r="M230" s="202"/>
      <c r="N230" s="202"/>
      <c r="O230" s="202"/>
      <c r="P230" s="202"/>
      <c r="Q230" s="202"/>
      <c r="R230" s="202"/>
      <c r="S230" s="202"/>
      <c r="T230" s="130"/>
      <c r="U230" s="130"/>
      <c r="V230" s="130"/>
    </row>
    <row r="231" spans="2:22"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202"/>
      <c r="M231" s="202"/>
      <c r="N231" s="202"/>
      <c r="O231" s="202"/>
      <c r="P231" s="202"/>
      <c r="Q231" s="202"/>
      <c r="R231" s="202"/>
      <c r="S231" s="202"/>
      <c r="T231" s="130"/>
      <c r="U231" s="130"/>
      <c r="V231" s="130"/>
    </row>
    <row r="232" spans="2:22"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202"/>
      <c r="M232" s="202"/>
      <c r="N232" s="202"/>
      <c r="O232" s="202"/>
      <c r="P232" s="202"/>
      <c r="Q232" s="202"/>
      <c r="R232" s="202"/>
      <c r="S232" s="202"/>
      <c r="T232" s="130"/>
      <c r="U232" s="130"/>
      <c r="V232" s="130"/>
    </row>
    <row r="233" spans="2:22"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202"/>
      <c r="M233" s="202"/>
      <c r="N233" s="202"/>
      <c r="O233" s="202"/>
      <c r="P233" s="202"/>
      <c r="Q233" s="202"/>
      <c r="R233" s="202"/>
      <c r="S233" s="202"/>
      <c r="T233" s="130"/>
      <c r="U233" s="130"/>
      <c r="V233" s="130"/>
    </row>
    <row r="234" spans="2:22"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202"/>
      <c r="M234" s="202"/>
      <c r="N234" s="202"/>
      <c r="O234" s="202"/>
      <c r="P234" s="202"/>
      <c r="Q234" s="202"/>
      <c r="R234" s="202"/>
      <c r="S234" s="202"/>
      <c r="T234" s="130"/>
      <c r="U234" s="130"/>
      <c r="V234" s="130"/>
    </row>
    <row r="235" spans="2:22"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202"/>
      <c r="M235" s="202"/>
      <c r="N235" s="202"/>
      <c r="O235" s="202"/>
      <c r="P235" s="202"/>
      <c r="Q235" s="202"/>
      <c r="R235" s="202"/>
      <c r="S235" s="202"/>
      <c r="T235" s="130"/>
      <c r="U235" s="130"/>
      <c r="V235" s="130"/>
    </row>
    <row r="236" spans="2:22"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202"/>
      <c r="M236" s="202"/>
      <c r="N236" s="202"/>
      <c r="O236" s="202"/>
      <c r="P236" s="202"/>
      <c r="Q236" s="202"/>
      <c r="R236" s="202"/>
      <c r="S236" s="202"/>
      <c r="T236" s="130"/>
      <c r="U236" s="130"/>
      <c r="V236" s="130"/>
    </row>
    <row r="237" spans="2:22"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202"/>
      <c r="M237" s="202"/>
      <c r="N237" s="202"/>
      <c r="O237" s="202"/>
      <c r="P237" s="202"/>
      <c r="Q237" s="202"/>
      <c r="R237" s="202"/>
      <c r="S237" s="202"/>
      <c r="T237" s="130"/>
      <c r="U237" s="130"/>
      <c r="V237" s="130"/>
    </row>
    <row r="238" spans="2:22"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202"/>
      <c r="M238" s="202"/>
      <c r="N238" s="202"/>
      <c r="O238" s="202"/>
      <c r="P238" s="202"/>
      <c r="Q238" s="202"/>
      <c r="R238" s="202"/>
      <c r="S238" s="202"/>
      <c r="T238" s="130"/>
      <c r="U238" s="130"/>
      <c r="V238" s="130"/>
    </row>
    <row r="239" spans="2:22"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202"/>
      <c r="M239" s="202"/>
      <c r="N239" s="202"/>
      <c r="O239" s="202"/>
      <c r="P239" s="202"/>
      <c r="Q239" s="202"/>
      <c r="R239" s="202"/>
      <c r="S239" s="202"/>
      <c r="T239" s="130"/>
      <c r="U239" s="130"/>
      <c r="V239" s="130"/>
    </row>
    <row r="240" spans="2:22"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202"/>
      <c r="M240" s="202"/>
      <c r="N240" s="202"/>
      <c r="O240" s="202"/>
      <c r="P240" s="202"/>
      <c r="Q240" s="202"/>
      <c r="R240" s="202"/>
      <c r="S240" s="202"/>
      <c r="T240" s="130"/>
      <c r="U240" s="130"/>
      <c r="V240" s="130"/>
    </row>
    <row r="241" spans="2:22"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202"/>
      <c r="M241" s="202"/>
      <c r="N241" s="202"/>
      <c r="O241" s="202"/>
      <c r="P241" s="202"/>
      <c r="Q241" s="202"/>
      <c r="R241" s="202"/>
      <c r="S241" s="202"/>
      <c r="T241" s="130"/>
      <c r="U241" s="130"/>
      <c r="V241" s="130"/>
    </row>
    <row r="242" spans="2:22"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202"/>
      <c r="M242" s="202"/>
      <c r="N242" s="202"/>
      <c r="O242" s="202"/>
      <c r="P242" s="202"/>
      <c r="Q242" s="202"/>
      <c r="R242" s="202"/>
      <c r="S242" s="202"/>
      <c r="T242" s="130"/>
      <c r="U242" s="130"/>
      <c r="V242" s="130"/>
    </row>
    <row r="243" spans="2:22"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202"/>
      <c r="M243" s="202"/>
      <c r="N243" s="202"/>
      <c r="O243" s="202"/>
      <c r="P243" s="202"/>
      <c r="Q243" s="202"/>
      <c r="R243" s="202"/>
      <c r="S243" s="202"/>
      <c r="T243" s="130"/>
      <c r="U243" s="130"/>
      <c r="V243" s="130"/>
    </row>
    <row r="244" spans="2:22"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202"/>
      <c r="M244" s="202"/>
      <c r="N244" s="202"/>
      <c r="O244" s="202"/>
      <c r="P244" s="202"/>
      <c r="Q244" s="202"/>
      <c r="R244" s="202"/>
      <c r="S244" s="202"/>
      <c r="T244" s="130"/>
      <c r="U244" s="130"/>
      <c r="V244" s="130"/>
    </row>
    <row r="245" spans="2:22"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202"/>
      <c r="M245" s="202"/>
      <c r="N245" s="202"/>
      <c r="O245" s="202"/>
      <c r="P245" s="202"/>
      <c r="Q245" s="202"/>
      <c r="R245" s="202"/>
      <c r="S245" s="202"/>
      <c r="T245" s="130"/>
      <c r="U245" s="130"/>
      <c r="V245" s="130"/>
    </row>
    <row r="246" spans="2:22"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202"/>
      <c r="M246" s="202"/>
      <c r="N246" s="202"/>
      <c r="O246" s="202"/>
      <c r="P246" s="202"/>
      <c r="Q246" s="202"/>
      <c r="R246" s="202"/>
      <c r="S246" s="202"/>
      <c r="T246" s="130"/>
      <c r="U246" s="130"/>
      <c r="V246" s="130"/>
    </row>
    <row r="247" spans="2:22"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202"/>
      <c r="M247" s="202"/>
      <c r="N247" s="202"/>
      <c r="O247" s="202"/>
      <c r="P247" s="202"/>
      <c r="Q247" s="202"/>
      <c r="R247" s="202"/>
      <c r="S247" s="202"/>
      <c r="T247" s="130"/>
      <c r="U247" s="130"/>
      <c r="V247" s="130"/>
    </row>
    <row r="248" spans="2:22"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202"/>
      <c r="M248" s="202"/>
      <c r="N248" s="202"/>
      <c r="O248" s="202"/>
      <c r="P248" s="202"/>
      <c r="Q248" s="202"/>
      <c r="R248" s="202"/>
      <c r="S248" s="202"/>
      <c r="T248" s="130"/>
      <c r="U248" s="130"/>
      <c r="V248" s="130"/>
    </row>
    <row r="249" spans="2:22"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202"/>
      <c r="M249" s="202"/>
      <c r="N249" s="202"/>
      <c r="O249" s="202"/>
      <c r="P249" s="202"/>
      <c r="Q249" s="202"/>
      <c r="R249" s="202"/>
      <c r="S249" s="202"/>
      <c r="T249" s="130"/>
      <c r="U249" s="130"/>
      <c r="V249" s="130"/>
    </row>
    <row r="250" spans="2:22"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202"/>
      <c r="M250" s="202"/>
      <c r="N250" s="202"/>
      <c r="O250" s="202"/>
      <c r="P250" s="202"/>
      <c r="Q250" s="202"/>
      <c r="R250" s="202"/>
      <c r="S250" s="202"/>
      <c r="T250" s="130"/>
      <c r="U250" s="130"/>
      <c r="V250" s="130"/>
    </row>
    <row r="251" spans="2:22"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202"/>
      <c r="M251" s="202"/>
      <c r="N251" s="202"/>
      <c r="O251" s="202"/>
      <c r="P251" s="202"/>
      <c r="Q251" s="202"/>
      <c r="R251" s="202"/>
      <c r="S251" s="202"/>
      <c r="T251" s="130"/>
      <c r="U251" s="130"/>
      <c r="V251" s="130"/>
    </row>
    <row r="252" spans="2:22"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202"/>
      <c r="M252" s="202"/>
      <c r="N252" s="202"/>
      <c r="O252" s="202"/>
      <c r="P252" s="202"/>
      <c r="Q252" s="202"/>
      <c r="R252" s="202"/>
      <c r="S252" s="202"/>
      <c r="T252" s="130"/>
      <c r="U252" s="130"/>
      <c r="V252" s="130"/>
    </row>
    <row r="253" spans="2:22"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202"/>
      <c r="M253" s="202"/>
      <c r="N253" s="202"/>
      <c r="O253" s="202"/>
      <c r="P253" s="202"/>
      <c r="Q253" s="202"/>
      <c r="R253" s="202"/>
      <c r="S253" s="202"/>
      <c r="T253" s="130"/>
      <c r="U253" s="130"/>
      <c r="V253" s="130"/>
    </row>
    <row r="254" spans="2:22"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202"/>
      <c r="M254" s="202"/>
      <c r="N254" s="202"/>
      <c r="O254" s="202"/>
      <c r="P254" s="202"/>
      <c r="Q254" s="202"/>
      <c r="R254" s="202"/>
      <c r="S254" s="202"/>
      <c r="T254" s="130"/>
      <c r="U254" s="130"/>
      <c r="V254" s="130"/>
    </row>
    <row r="255" spans="2:22"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202"/>
      <c r="M255" s="202"/>
      <c r="N255" s="202"/>
      <c r="O255" s="202"/>
      <c r="P255" s="202"/>
      <c r="Q255" s="202"/>
      <c r="R255" s="202"/>
      <c r="S255" s="202"/>
      <c r="T255" s="130"/>
      <c r="U255" s="130"/>
      <c r="V255" s="130"/>
    </row>
    <row r="256" spans="2:22"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202"/>
      <c r="M256" s="202"/>
      <c r="N256" s="202"/>
      <c r="O256" s="202"/>
      <c r="P256" s="202"/>
      <c r="Q256" s="202"/>
      <c r="R256" s="202"/>
      <c r="S256" s="202"/>
      <c r="T256" s="130"/>
      <c r="U256" s="130"/>
      <c r="V256" s="130"/>
    </row>
    <row r="257" spans="2:22"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202"/>
      <c r="M257" s="202"/>
      <c r="N257" s="202"/>
      <c r="O257" s="202"/>
      <c r="P257" s="202"/>
      <c r="Q257" s="202"/>
      <c r="R257" s="202"/>
      <c r="S257" s="202"/>
      <c r="T257" s="130"/>
      <c r="U257" s="130"/>
      <c r="V257" s="130"/>
    </row>
    <row r="258" spans="2:22"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202"/>
      <c r="M258" s="202"/>
      <c r="N258" s="202"/>
      <c r="O258" s="202"/>
      <c r="P258" s="202"/>
      <c r="Q258" s="202"/>
      <c r="R258" s="202"/>
      <c r="S258" s="202"/>
      <c r="T258" s="130"/>
      <c r="U258" s="130"/>
      <c r="V258" s="130"/>
    </row>
    <row r="259" spans="2:22"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202"/>
      <c r="M259" s="202"/>
      <c r="N259" s="202"/>
      <c r="O259" s="202"/>
      <c r="P259" s="202"/>
      <c r="Q259" s="202"/>
      <c r="R259" s="202"/>
      <c r="S259" s="202"/>
      <c r="T259" s="130"/>
      <c r="U259" s="130"/>
      <c r="V259" s="130"/>
    </row>
    <row r="260" spans="2:22"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202"/>
      <c r="M260" s="202"/>
      <c r="N260" s="202"/>
      <c r="O260" s="202"/>
      <c r="P260" s="202"/>
      <c r="Q260" s="202"/>
      <c r="R260" s="202"/>
      <c r="S260" s="202"/>
      <c r="T260" s="130"/>
      <c r="U260" s="130"/>
      <c r="V260" s="130"/>
    </row>
    <row r="261" spans="2:22"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202"/>
      <c r="M261" s="202"/>
      <c r="N261" s="202"/>
      <c r="O261" s="202"/>
      <c r="P261" s="202"/>
      <c r="Q261" s="202"/>
      <c r="R261" s="202"/>
      <c r="S261" s="202"/>
      <c r="T261" s="130"/>
      <c r="U261" s="130"/>
      <c r="V261" s="130"/>
    </row>
    <row r="262" spans="2:22"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202"/>
      <c r="M262" s="202"/>
      <c r="N262" s="202"/>
      <c r="O262" s="202"/>
      <c r="P262" s="202"/>
      <c r="Q262" s="202"/>
      <c r="R262" s="202"/>
      <c r="S262" s="202"/>
      <c r="T262" s="130"/>
      <c r="U262" s="130"/>
      <c r="V262" s="130"/>
    </row>
    <row r="263" spans="2:22"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202"/>
      <c r="M263" s="202"/>
      <c r="N263" s="202"/>
      <c r="O263" s="202"/>
      <c r="P263" s="202"/>
      <c r="Q263" s="202"/>
      <c r="R263" s="202"/>
      <c r="S263" s="202"/>
      <c r="T263" s="130"/>
      <c r="U263" s="130"/>
      <c r="V263" s="130"/>
    </row>
    <row r="264" spans="2:22"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202"/>
      <c r="M264" s="202"/>
      <c r="N264" s="202"/>
      <c r="O264" s="202"/>
      <c r="P264" s="202"/>
      <c r="Q264" s="202"/>
      <c r="R264" s="202"/>
      <c r="S264" s="202"/>
      <c r="T264" s="130"/>
      <c r="U264" s="130"/>
      <c r="V264" s="130"/>
    </row>
    <row r="265" spans="2:22"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202"/>
      <c r="M265" s="202"/>
      <c r="N265" s="202"/>
      <c r="O265" s="202"/>
      <c r="P265" s="202"/>
      <c r="Q265" s="202"/>
      <c r="R265" s="202"/>
      <c r="S265" s="202"/>
      <c r="T265" s="130"/>
      <c r="U265" s="130"/>
      <c r="V265" s="130"/>
    </row>
    <row r="266" spans="2:22"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202"/>
      <c r="M266" s="202"/>
      <c r="N266" s="202"/>
      <c r="O266" s="202"/>
      <c r="P266" s="202"/>
      <c r="Q266" s="202"/>
      <c r="R266" s="202"/>
      <c r="S266" s="202"/>
      <c r="T266" s="130"/>
      <c r="U266" s="130"/>
      <c r="V266" s="130"/>
    </row>
    <row r="267" spans="2:22"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202"/>
      <c r="M267" s="202"/>
      <c r="N267" s="202"/>
      <c r="O267" s="202"/>
      <c r="P267" s="202"/>
      <c r="Q267" s="202"/>
      <c r="R267" s="202"/>
      <c r="S267" s="202"/>
      <c r="T267" s="130"/>
      <c r="U267" s="130"/>
      <c r="V267" s="130"/>
    </row>
    <row r="268" spans="2:22"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202"/>
      <c r="M268" s="202"/>
      <c r="N268" s="202"/>
      <c r="O268" s="202"/>
      <c r="P268" s="202"/>
      <c r="Q268" s="202"/>
      <c r="R268" s="202"/>
      <c r="S268" s="202"/>
      <c r="T268" s="130"/>
      <c r="U268" s="130"/>
      <c r="V268" s="130"/>
    </row>
    <row r="269" spans="2:22"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202"/>
      <c r="M269" s="202"/>
      <c r="N269" s="202"/>
      <c r="O269" s="202"/>
      <c r="P269" s="202"/>
      <c r="Q269" s="202"/>
      <c r="R269" s="202"/>
      <c r="S269" s="202"/>
      <c r="T269" s="130"/>
      <c r="U269" s="130"/>
      <c r="V269" s="130"/>
    </row>
    <row r="270" spans="2:22"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202"/>
      <c r="M270" s="202"/>
      <c r="N270" s="202"/>
      <c r="O270" s="202"/>
      <c r="P270" s="202"/>
      <c r="Q270" s="202"/>
      <c r="R270" s="202"/>
      <c r="S270" s="202"/>
      <c r="T270" s="130"/>
      <c r="U270" s="130"/>
      <c r="V270" s="130"/>
    </row>
    <row r="271" spans="2:22"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202"/>
      <c r="M271" s="202"/>
      <c r="N271" s="202"/>
      <c r="O271" s="202"/>
      <c r="P271" s="202"/>
      <c r="Q271" s="202"/>
      <c r="R271" s="202"/>
      <c r="S271" s="202"/>
      <c r="T271" s="130"/>
      <c r="U271" s="130"/>
      <c r="V271" s="130"/>
    </row>
    <row r="272" spans="2:22"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202"/>
      <c r="M272" s="202"/>
      <c r="N272" s="202"/>
      <c r="O272" s="202"/>
      <c r="P272" s="202"/>
      <c r="Q272" s="202"/>
      <c r="R272" s="202"/>
      <c r="S272" s="202"/>
      <c r="T272" s="130"/>
      <c r="U272" s="130"/>
      <c r="V272" s="130"/>
    </row>
    <row r="273" spans="2:22"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202"/>
      <c r="M273" s="202"/>
      <c r="N273" s="202"/>
      <c r="O273" s="202"/>
      <c r="P273" s="202"/>
      <c r="Q273" s="202"/>
      <c r="R273" s="202"/>
      <c r="S273" s="202"/>
      <c r="T273" s="130"/>
      <c r="U273" s="130"/>
      <c r="V273" s="130"/>
    </row>
    <row r="274" spans="2:22"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138"/>
      <c r="M274" s="138"/>
      <c r="N274" s="138"/>
      <c r="O274" s="138"/>
      <c r="P274" s="138"/>
      <c r="Q274" s="138"/>
      <c r="R274" s="138"/>
      <c r="S274" s="138"/>
      <c r="T274" s="87"/>
      <c r="U274" s="87"/>
      <c r="V274" s="87"/>
    </row>
    <row r="275" spans="2:22"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138"/>
      <c r="M275" s="138"/>
      <c r="N275" s="138"/>
      <c r="O275" s="138"/>
      <c r="P275" s="138"/>
      <c r="Q275" s="138"/>
      <c r="R275" s="138"/>
      <c r="S275" s="138"/>
      <c r="T275" s="87"/>
      <c r="U275" s="87"/>
      <c r="V275" s="87"/>
    </row>
    <row r="276" spans="2:22"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138"/>
      <c r="M276" s="138"/>
      <c r="N276" s="138"/>
      <c r="O276" s="138"/>
      <c r="P276" s="138"/>
      <c r="Q276" s="138"/>
      <c r="R276" s="138"/>
      <c r="S276" s="138"/>
      <c r="T276" s="87"/>
      <c r="U276" s="87"/>
      <c r="V276" s="87"/>
    </row>
    <row r="277" spans="2:22"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138"/>
      <c r="M277" s="138"/>
      <c r="N277" s="138"/>
      <c r="O277" s="138"/>
      <c r="P277" s="138"/>
      <c r="Q277" s="138"/>
      <c r="R277" s="138"/>
      <c r="S277" s="138"/>
      <c r="T277" s="87"/>
      <c r="U277" s="87"/>
      <c r="V277" s="87"/>
    </row>
    <row r="278" spans="2:22"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138"/>
      <c r="M278" s="138"/>
      <c r="N278" s="138"/>
      <c r="O278" s="138"/>
      <c r="P278" s="138"/>
      <c r="Q278" s="138"/>
      <c r="R278" s="138"/>
      <c r="S278" s="138"/>
      <c r="T278" s="87"/>
      <c r="U278" s="87"/>
      <c r="V278" s="87"/>
    </row>
    <row r="279" spans="2:22"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138"/>
      <c r="M279" s="138"/>
      <c r="N279" s="138"/>
      <c r="O279" s="138"/>
      <c r="P279" s="138"/>
      <c r="Q279" s="138"/>
      <c r="R279" s="138"/>
      <c r="S279" s="138"/>
      <c r="T279" s="87"/>
      <c r="U279" s="87"/>
      <c r="V279" s="87"/>
    </row>
    <row r="280" spans="2:22"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138"/>
      <c r="M280" s="138"/>
      <c r="N280" s="138"/>
      <c r="O280" s="138"/>
      <c r="P280" s="138"/>
      <c r="Q280" s="138"/>
      <c r="R280" s="138"/>
      <c r="S280" s="138"/>
      <c r="T280" s="87"/>
      <c r="U280" s="87"/>
      <c r="V280" s="87"/>
    </row>
    <row r="281" spans="2:22"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138"/>
      <c r="M281" s="138"/>
      <c r="N281" s="138"/>
      <c r="O281" s="138"/>
      <c r="P281" s="138"/>
      <c r="Q281" s="138"/>
      <c r="R281" s="138"/>
      <c r="S281" s="138"/>
      <c r="T281" s="87"/>
      <c r="U281" s="87"/>
      <c r="V281" s="87"/>
    </row>
  </sheetData>
  <mergeCells count="19">
    <mergeCell ref="B42:V42"/>
    <mergeCell ref="B43:V43"/>
    <mergeCell ref="B44:V44"/>
    <mergeCell ref="B45:B46"/>
    <mergeCell ref="C45:H45"/>
    <mergeCell ref="K45:K46"/>
    <mergeCell ref="L45:Q45"/>
    <mergeCell ref="T45:T46"/>
    <mergeCell ref="U45:V45"/>
    <mergeCell ref="B1:V1"/>
    <mergeCell ref="B3:V3"/>
    <mergeCell ref="B4:V4"/>
    <mergeCell ref="B5:V5"/>
    <mergeCell ref="B6:B7"/>
    <mergeCell ref="C6:H6"/>
    <mergeCell ref="K6:K7"/>
    <mergeCell ref="L6:Q6"/>
    <mergeCell ref="T6:T7"/>
    <mergeCell ref="U6:V6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DGII (EST)</vt:lpstr>
      <vt:lpstr>DGA (EST)</vt:lpstr>
      <vt:lpstr>TESORERIA (EST)</vt:lpstr>
      <vt:lpstr>cut presupuestaria</vt:lpstr>
      <vt:lpstr>'cut presupuestaria'!Área_de_impresión</vt:lpstr>
      <vt:lpstr>'DGII (EST)'!Área_de_impresión</vt:lpstr>
      <vt:lpstr>'TESORERIA (EST)'!Área_de_impresión</vt:lpstr>
      <vt:lpstr>'cut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2025-10-02T20:25:06Z</dcterms:created>
  <dcterms:modified xsi:type="dcterms:W3CDTF">2025-10-02T20:27:22Z</dcterms:modified>
</cp:coreProperties>
</file>