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erez\AppData\Local\Microsoft\Windows\INetCache\Content.Outlook\3PNVM5DW\"/>
    </mc:Choice>
  </mc:AlternateContent>
  <xr:revisionPtr revIDLastSave="0" documentId="13_ncr:1_{2A948B65-90E6-4D5F-A674-9FFC69EE9851}" xr6:coauthVersionLast="47" xr6:coauthVersionMax="47" xr10:uidLastSave="{00000000-0000-0000-0000-000000000000}"/>
  <bookViews>
    <workbookView xWindow="-120" yWindow="-120" windowWidth="29040" windowHeight="15720" xr2:uid="{938E6445-B1F3-49A9-BBD8-DE59961724F6}"/>
  </bookViews>
  <sheets>
    <sheet name="DGII" sheetId="1" r:id="rId1"/>
    <sheet name="DGA" sheetId="2" r:id="rId2"/>
    <sheet name="TESORERIA " sheetId="3" r:id="rId3"/>
    <sheet name="cut presupuestari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>#REF!</definedName>
    <definedName name="__1r">#REF!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'[8]A 11'!#REF!</definedName>
    <definedName name="__AUS1">#N/A</definedName>
    <definedName name="__BOP2">[9]BoP!#REF!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>#REF!</definedName>
    <definedName name="_11__123Graph_BCPI_ER_LOG" hidden="1">[10]ER!#REF!</definedName>
    <definedName name="_11GAZ_LIABS">#REF!</definedName>
    <definedName name="_12__123Graph_BIBA_IBRD" hidden="1">[10]WB!#REF!</definedName>
    <definedName name="_12INT_RESERVES">#REF!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>[12]!'[Macros Import].qbop'</definedName>
    <definedName name="_25__123Graph_ACPI_ER_LOG" hidden="1">[13]ER!#REF!</definedName>
    <definedName name="_26__123Graph_BCPI_ER_LOG" hidden="1">[13]ER!#REF!</definedName>
    <definedName name="_27__123Graph_ACPI_ER_LOG" hidden="1">[4]ER!#REF!</definedName>
    <definedName name="_27__123Graph_BIBA_IBRD" hidden="1">[13]WB!#REF!</definedName>
    <definedName name="_27_0CUADRO_N__4.">[14]monthly!#REF!</definedName>
    <definedName name="_28B.2_B.3">#REF!</definedName>
    <definedName name="_29B.4___5">#REF!</definedName>
    <definedName name="_2IMPRESION">#REF!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hidden="1">[4]ER!#REF!</definedName>
    <definedName name="_30CONSOL_B2">#REF!</definedName>
    <definedName name="_31_0GRÁFICO_N_10.2">[14]monthly!#REF!</definedName>
    <definedName name="_31CONSOL_DEPOSITS">'[16]A 11'!#REF!</definedName>
    <definedName name="_32FA_L">#REF!</definedName>
    <definedName name="_33GAZ_LIABS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[10]WB!$Q$62:$AK$62</definedName>
    <definedName name="_68CONSOL_DEPOSITS">'[8]A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'[17]A 11'!#REF!</definedName>
    <definedName name="_AUS1">#N/A</definedName>
    <definedName name="_BOP2">[18]BoP!#REF!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[20]R7!$A$1:$G$31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'[19]shared data'!$A$1:$G$71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[21]!'[Macros Import].qbop'</definedName>
    <definedName name="A_impresión_IM">'[22]ponder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'[1]Imp:DSA output'!$C$9:$R$464</definedName>
    <definedName name="AMORTI">#N/A</definedName>
    <definedName name="ANEXO2">[23]BCP!#REF!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3">'cut presupuestaria'!$B$3:$Z$31</definedName>
    <definedName name="_xlnm.Print_Area" localSheetId="1">DGA!$B$3:$Z$32</definedName>
    <definedName name="_xlnm.Print_Area" localSheetId="0">DGII!$B$4:$Z$73</definedName>
    <definedName name="_xlnm.Print_Area" localSheetId="2">'TESORERIA '!$B$3:$Z$90</definedName>
    <definedName name="_xlnm.Print_Area">'[24]Table 1'!#REF!</definedName>
    <definedName name="AREACONSTRUCCIO">#REF!</definedName>
    <definedName name="ASAU">#N/A</definedName>
    <definedName name="ASAU1">#N/A</definedName>
    <definedName name="asd">'[25]SPNF Acuerdo Incl. Int.'!asd</definedName>
    <definedName name="ASO">#REF!</definedName>
    <definedName name="atrade">[7]!atrade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'[2]Crédito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[26]!BFLD_DF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[27]Q6!$E$28:$AH$28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[23]BCP!#REF!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[27]Q6!$E$26:$AH$26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[23]BCP!#REF!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[23]BCP!#REF!</definedName>
    <definedName name="CYEAR2021">[28]Coal!$B$583:$J$583</definedName>
    <definedName name="CYEAR2022">[28]Coal!$K$583:$V$583</definedName>
    <definedName name="CYEAR2023">[28]Coal!$W$583:$AH$583</definedName>
    <definedName name="CYEAR2024">[28]Coal!$AI$583:$AT$583</definedName>
    <definedName name="CYEAR2025">[28]Coal!$AU$583:$AX$583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'[19]shared data'!$S$8:$S$155</definedName>
    <definedName name="DATES_A">'[19]shared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[29]NPV!$B$28</definedName>
    <definedName name="Discount_NC">[29]NPV!#REF!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[23]BCP!#REF!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[30]Main!$AB$25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[23]BCP!#REF!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'[31]Empresas Publicas detalle'!#REF!</definedName>
    <definedName name="GGB_NGDP">#N/A</definedName>
    <definedName name="GL_Z">#REF!</definedName>
    <definedName name="GOB">#N/A</definedName>
    <definedName name="Grace_IDA">[29]NPV!$B$25</definedName>
    <definedName name="Grace_NC">[29]NPV!#REF!</definedName>
    <definedName name="GUIL">#N/A</definedName>
    <definedName name="GUIL1">#N/A</definedName>
    <definedName name="GYEAR2021">[28]Gold!$B$583:$J$583</definedName>
    <definedName name="GYEAR2022">[28]Gold!$K$583:$U$583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localSheetId="3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[23]BCP!#REF!</definedName>
    <definedName name="INGRESOS">#REF!</definedName>
    <definedName name="INPUT_2">[9]Input!#REF!</definedName>
    <definedName name="INPUT_4">[9]Input!#REF!</definedName>
    <definedName name="INTERES">#N/A</definedName>
    <definedName name="Interest_IDA">[29]NPV!$B$27</definedName>
    <definedName name="Interest_NC">[29]NPV!#REF!</definedName>
    <definedName name="InterestRate">#REF!</definedName>
    <definedName name="IPC">[32]ipc!#REF!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[29]NPV!$B$26</definedName>
    <definedName name="Maturity_NC">[29]NPV!#REF!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[7]!mflowsa</definedName>
    <definedName name="mflowsq">[7]!mflowsq</definedName>
    <definedName name="MIDDLE">#REF!</definedName>
    <definedName name="MISC4">[9]OUTPUT!#REF!</definedName>
    <definedName name="MN">[23]BCP!#REF!</definedName>
    <definedName name="MNP">[23]BCP!#REF!</definedName>
    <definedName name="MPETROLEO">#REF!</definedName>
    <definedName name="mstocksa">[7]!mstocksa</definedName>
    <definedName name="mstocksq">[7]!mstocksq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[33]QEDS!$11:$11</definedName>
    <definedName name="nmColumnHeader">[33]QEDS!$2:$2</definedName>
    <definedName name="nmData">[33]QEDS!$B$3:$F$9</definedName>
    <definedName name="NMG_RG">#N/A</definedName>
    <definedName name="nmIndexTable">[33]QEDS!$13:$13</definedName>
    <definedName name="nmReportFooter">[33]QEDS!$10:$10</definedName>
    <definedName name="nmReportHeader">[33]QEDS!$1:$1</definedName>
    <definedName name="nmRowHeader">[33]QEDS!$A$3:$A$9</definedName>
    <definedName name="nmScale">[33]QEDS!$12:$12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[34]UPLOAD!#REF!</definedName>
    <definedName name="NOTITLES">#REF!</definedName>
    <definedName name="NTDD_RG">[26]!NTDD_RG</definedName>
    <definedName name="NX">#N/A</definedName>
    <definedName name="NX_R">#N/A</definedName>
    <definedName name="NXG_RG">#N/A</definedName>
    <definedName name="NYEAR2021">[28]Nickel!$B$583:$J$583</definedName>
    <definedName name="NYEAR2022">[28]Nickel!$K$583:$V$583</definedName>
    <definedName name="NYEAR2023">[28]Nickel!$W$583:$AH$583</definedName>
    <definedName name="NYEAR2024">[28]Nickel!$AI$583:$AT$583</definedName>
    <definedName name="NYEAR2025">[28]Nickel!$AU$583:$BF$583</definedName>
    <definedName name="OCTUBRE">#N/A</definedName>
    <definedName name="OECD_Table">#REF!</definedName>
    <definedName name="OnShow">'[25]SPNF Acuerdo Incl. Int.'!OnShow</definedName>
    <definedName name="Otr_Inst_Banc_40G">#REF!</definedName>
    <definedName name="Pan_Bancario_50G">#REF!</definedName>
    <definedName name="Pan_Monet_30G">#REF!</definedName>
    <definedName name="Path_Data">'[19]shared data'!$B$8</definedName>
    <definedName name="Path_System">'[19]shared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[30]Links!$A$1:$F$33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[29]FSUOUT!$B$2:$V$32</definedName>
    <definedName name="Prog1998">'[35]2003'!#REF!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'[36]Quarterly Raw Data'!#REF!</definedName>
    <definedName name="qqq" localSheetId="3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hidden="1">{#N/A,#N/A,FALSE,"EXTRABUDGT"}</definedName>
    <definedName name="QTAB7">'[36]Quarterly MacroFlow'!#REF!</definedName>
    <definedName name="QTAB7A">'[36]Quarterly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[37]Hoja2!$1:$1048576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QuestChecked">[30]ErrCheck!$A$3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'[25]SPNF Acuerdo Incl. Int.'!spnf</definedName>
    <definedName name="START">#REF!</definedName>
    <definedName name="STFQTAB">#REF!</definedName>
    <definedName name="STOP">#REF!</definedName>
    <definedName name="SUM">[4]BoP!$E$313:$BE$365</definedName>
    <definedName name="SUPLI">#N/A</definedName>
    <definedName name="SUPLIDORES">#N/A</definedName>
    <definedName name="Tab25a">#REF!</definedName>
    <definedName name="Tab25b">#REF!</definedName>
    <definedName name="Table__47">[38]RED47!$A$1:$I$53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'[19]shared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[39]A!$A$1:$T$54</definedName>
    <definedName name="tblChecks">[30]ErrCheck!$A$3:$E$5</definedName>
    <definedName name="tblLinks">[30]Links!$A$4:$F$33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3">'cut presupuestaria'!$3:$7</definedName>
    <definedName name="_xlnm.Print_Titles" localSheetId="0">DGII!$4:$8</definedName>
    <definedName name="_xlnm.Print_Titles" localSheetId="2">'TESORERIA '!$3:$7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[27]Q5!$E$23:$AH$23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[40]BCC!$A$1:$N$821,[40]BCC!$A$822:$N$1624</definedName>
    <definedName name="TOTAL">#N/A</definedName>
    <definedName name="Trade">#REF!</definedName>
    <definedName name="TRADE3">[9]Trade!#REF!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'[25]SPNF Acuerdo Incl. Int.'!will</definedName>
    <definedName name="WPCP33_D">#REF!</definedName>
    <definedName name="WPCP33pch">#REF!</definedName>
    <definedName name="wrn.BANKS." localSheetId="3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hidden="1">{#N/A,#N/A,FALSE,"BANKS"}</definedName>
    <definedName name="wrn.BOP." localSheetId="3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hidden="1">{#N/A,#N/A,FALSE,"BOP"}</definedName>
    <definedName name="wrn.BOP_MIDTERM." localSheetId="3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CREDIT." localSheetId="3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hidden="1">{#N/A,#N/A,FALSE,"DEPO"}</definedName>
    <definedName name="wrn.EXCISE." localSheetId="3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hidden="1">{#N/A,#N/A,FALSE,"EXTRABUDGT2"}</definedName>
    <definedName name="wrn.GDP." localSheetId="3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hidden="1">{#N/A,#N/A,FALSE,"GGOVT%"}</definedName>
    <definedName name="wrn.INCOMETX." localSheetId="3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hidden="1">{#N/A,#N/A,FALSE,"INCOMETX"}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hidden="1">{#N/A,#N/A,FALSE,"INTERST"}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hidden="1">{"MONA",#N/A,FALSE,"S"}</definedName>
    <definedName name="wrn.MS." localSheetId="3" hidden="1">{#N/A,#N/A,FALSE,"MS"}</definedName>
    <definedName name="wrn.MS." localSheetId="1" hidden="1">{#N/A,#N/A,FALSE,"MS"}</definedName>
    <definedName name="wrn.MS." localSheetId="2" hidden="1">{#N/A,#N/A,FALSE,"MS"}</definedName>
    <definedName name="wrn.MS." hidden="1">{#N/A,#N/A,FALSE,"MS"}</definedName>
    <definedName name="wrn.NBG." localSheetId="3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hidden="1">{#N/A,#N/A,FALSE,"NBG"}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3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hidden="1">{#N/A,#N/A,FALSE,"PENSION"}</definedName>
    <definedName name="wrn.PRUDENT." localSheetId="3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hidden="1">{#N/A,#N/A,FALSE,"REVSHARE"}</definedName>
    <definedName name="wrn.STATE." localSheetId="3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hidden="1">{#N/A,#N/A,FALSE,"STATE"}</definedName>
    <definedName name="wrn.TAXARREARS." localSheetId="3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hidden="1">{#N/A,#N/A,FALSE,"TAXPAYRS"}</definedName>
    <definedName name="wrn.TRADE." localSheetId="3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hidden="1">{#N/A,#N/A,FALSE,"WAGES"}</definedName>
    <definedName name="wrn.WEO." localSheetId="3" hidden="1">{"WEO",#N/A,FALSE,"T"}</definedName>
    <definedName name="wrn.WEO." localSheetId="1" hidden="1">{"WEO",#N/A,FALSE,"T"}</definedName>
    <definedName name="wrn.WEO." localSheetId="2" hidden="1">{"WEO",#N/A,FALSE,"T"}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'[19]shared data'!$A$1:$A$77</definedName>
    <definedName name="xxWRS_2">#REF!</definedName>
    <definedName name="xxWRS_3">#REF!</definedName>
    <definedName name="xxWRS_4">[29]Q5!$A$1:$A$104</definedName>
    <definedName name="xxWRS_5">[29]Q6!$A$1:$A$160</definedName>
    <definedName name="xxWRS_6">[29]Q7!$A$1:$A$59</definedName>
    <definedName name="xxWRS_7">[29]Q5!$A$1:$A$109</definedName>
    <definedName name="xxWRS_8">[29]Q6!$A$1:$A$162</definedName>
    <definedName name="xxWRS_9">[29]Q7!$A$1:$A$61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8" i="4" l="1"/>
  <c r="L68" i="4"/>
  <c r="K68" i="4"/>
  <c r="J68" i="4"/>
  <c r="I68" i="4"/>
  <c r="H68" i="4"/>
  <c r="G68" i="4"/>
  <c r="F68" i="4"/>
  <c r="E68" i="4"/>
  <c r="D68" i="4"/>
  <c r="C68" i="4"/>
  <c r="W67" i="4"/>
  <c r="W69" i="4" s="1"/>
  <c r="Q67" i="4"/>
  <c r="Q69" i="4" s="1"/>
  <c r="X66" i="4"/>
  <c r="L66" i="4"/>
  <c r="K66" i="4"/>
  <c r="J66" i="4"/>
  <c r="I66" i="4"/>
  <c r="H66" i="4"/>
  <c r="F66" i="4"/>
  <c r="E66" i="4"/>
  <c r="D66" i="4"/>
  <c r="C66" i="4"/>
  <c r="X65" i="4"/>
  <c r="L65" i="4"/>
  <c r="L64" i="4" s="1"/>
  <c r="L63" i="4" s="1"/>
  <c r="F65" i="4"/>
  <c r="F64" i="4" s="1"/>
  <c r="F63" i="4" s="1"/>
  <c r="W64" i="4"/>
  <c r="V64" i="4"/>
  <c r="U64" i="4"/>
  <c r="T64" i="4"/>
  <c r="S64" i="4"/>
  <c r="R64" i="4"/>
  <c r="X64" i="4" s="1"/>
  <c r="X63" i="4" s="1"/>
  <c r="Q64" i="4"/>
  <c r="P64" i="4"/>
  <c r="O64" i="4"/>
  <c r="N64" i="4"/>
  <c r="W63" i="4"/>
  <c r="V63" i="4"/>
  <c r="U63" i="4"/>
  <c r="T63" i="4"/>
  <c r="S63" i="4"/>
  <c r="R63" i="4"/>
  <c r="Q63" i="4"/>
  <c r="P63" i="4"/>
  <c r="O63" i="4"/>
  <c r="N63" i="4"/>
  <c r="X62" i="4"/>
  <c r="L62" i="4"/>
  <c r="K62" i="4"/>
  <c r="J62" i="4"/>
  <c r="I62" i="4"/>
  <c r="H62" i="4"/>
  <c r="G62" i="4"/>
  <c r="F62" i="4"/>
  <c r="E62" i="4"/>
  <c r="D62" i="4"/>
  <c r="C62" i="4"/>
  <c r="Z61" i="4"/>
  <c r="X61" i="4"/>
  <c r="L61" i="4"/>
  <c r="K61" i="4"/>
  <c r="J61" i="4"/>
  <c r="I61" i="4"/>
  <c r="H61" i="4"/>
  <c r="G61" i="4"/>
  <c r="F61" i="4"/>
  <c r="E61" i="4"/>
  <c r="D61" i="4"/>
  <c r="C61" i="4"/>
  <c r="M61" i="4" s="1"/>
  <c r="Y61" i="4" s="1"/>
  <c r="X60" i="4"/>
  <c r="L60" i="4"/>
  <c r="H60" i="4"/>
  <c r="G60" i="4"/>
  <c r="F60" i="4"/>
  <c r="F59" i="4" s="1"/>
  <c r="X59" i="4"/>
  <c r="W59" i="4"/>
  <c r="V59" i="4"/>
  <c r="U59" i="4"/>
  <c r="T59" i="4"/>
  <c r="S59" i="4"/>
  <c r="R59" i="4"/>
  <c r="Q59" i="4"/>
  <c r="P59" i="4"/>
  <c r="O59" i="4"/>
  <c r="N59" i="4"/>
  <c r="L59" i="4"/>
  <c r="H59" i="4"/>
  <c r="G59" i="4"/>
  <c r="X58" i="4"/>
  <c r="X57" i="4" s="1"/>
  <c r="I58" i="4"/>
  <c r="H58" i="4"/>
  <c r="C58" i="4"/>
  <c r="W57" i="4"/>
  <c r="V57" i="4"/>
  <c r="V52" i="4" s="1"/>
  <c r="V51" i="4" s="1"/>
  <c r="U57" i="4"/>
  <c r="U52" i="4" s="1"/>
  <c r="U51" i="4" s="1"/>
  <c r="T57" i="4"/>
  <c r="S57" i="4"/>
  <c r="R57" i="4"/>
  <c r="Q57" i="4"/>
  <c r="P57" i="4"/>
  <c r="P52" i="4" s="1"/>
  <c r="P51" i="4" s="1"/>
  <c r="O57" i="4"/>
  <c r="O52" i="4" s="1"/>
  <c r="O51" i="4" s="1"/>
  <c r="N57" i="4"/>
  <c r="I57" i="4"/>
  <c r="H57" i="4"/>
  <c r="C57" i="4"/>
  <c r="X56" i="4"/>
  <c r="F56" i="4"/>
  <c r="X55" i="4"/>
  <c r="H55" i="4"/>
  <c r="G55" i="4"/>
  <c r="F55" i="4"/>
  <c r="X54" i="4"/>
  <c r="W54" i="4"/>
  <c r="V54" i="4"/>
  <c r="U54" i="4"/>
  <c r="T54" i="4"/>
  <c r="S54" i="4"/>
  <c r="R54" i="4"/>
  <c r="Q54" i="4"/>
  <c r="P54" i="4"/>
  <c r="O54" i="4"/>
  <c r="N54" i="4"/>
  <c r="H54" i="4"/>
  <c r="G54" i="4"/>
  <c r="F54" i="4"/>
  <c r="X53" i="4"/>
  <c r="W53" i="4"/>
  <c r="V53" i="4"/>
  <c r="U53" i="4"/>
  <c r="T53" i="4"/>
  <c r="S53" i="4"/>
  <c r="R53" i="4"/>
  <c r="R52" i="4" s="1"/>
  <c r="R51" i="4" s="1"/>
  <c r="R44" i="4" s="1"/>
  <c r="R67" i="4" s="1"/>
  <c r="R69" i="4" s="1"/>
  <c r="Q53" i="4"/>
  <c r="P53" i="4"/>
  <c r="O53" i="4"/>
  <c r="N53" i="4"/>
  <c r="F53" i="4"/>
  <c r="F52" i="4" s="1"/>
  <c r="F51" i="4" s="1"/>
  <c r="X52" i="4"/>
  <c r="X51" i="4" s="1"/>
  <c r="W52" i="4"/>
  <c r="T52" i="4"/>
  <c r="T51" i="4" s="1"/>
  <c r="S52" i="4"/>
  <c r="S51" i="4" s="1"/>
  <c r="S44" i="4" s="1"/>
  <c r="S67" i="4" s="1"/>
  <c r="S69" i="4" s="1"/>
  <c r="Q52" i="4"/>
  <c r="N52" i="4"/>
  <c r="N51" i="4" s="1"/>
  <c r="W51" i="4"/>
  <c r="Q51" i="4"/>
  <c r="X50" i="4"/>
  <c r="L50" i="4"/>
  <c r="K50" i="4"/>
  <c r="J50" i="4"/>
  <c r="I50" i="4"/>
  <c r="H50" i="4"/>
  <c r="G50" i="4"/>
  <c r="F50" i="4"/>
  <c r="E50" i="4"/>
  <c r="D50" i="4"/>
  <c r="X49" i="4"/>
  <c r="X48" i="4" s="1"/>
  <c r="X47" i="4" s="1"/>
  <c r="X46" i="4" s="1"/>
  <c r="X45" i="4" s="1"/>
  <c r="I49" i="4"/>
  <c r="I48" i="4" s="1"/>
  <c r="I47" i="4" s="1"/>
  <c r="I46" i="4" s="1"/>
  <c r="I45" i="4" s="1"/>
  <c r="H49" i="4"/>
  <c r="H48" i="4" s="1"/>
  <c r="H47" i="4" s="1"/>
  <c r="H46" i="4" s="1"/>
  <c r="H45" i="4" s="1"/>
  <c r="C49" i="4"/>
  <c r="C48" i="4" s="1"/>
  <c r="C47" i="4" s="1"/>
  <c r="C46" i="4" s="1"/>
  <c r="C45" i="4" s="1"/>
  <c r="W48" i="4"/>
  <c r="V48" i="4"/>
  <c r="V47" i="4" s="1"/>
  <c r="V46" i="4" s="1"/>
  <c r="V45" i="4" s="1"/>
  <c r="V44" i="4" s="1"/>
  <c r="V67" i="4" s="1"/>
  <c r="V69" i="4" s="1"/>
  <c r="U48" i="4"/>
  <c r="U47" i="4" s="1"/>
  <c r="U46" i="4" s="1"/>
  <c r="U45" i="4" s="1"/>
  <c r="U44" i="4" s="1"/>
  <c r="U67" i="4" s="1"/>
  <c r="U69" i="4" s="1"/>
  <c r="T48" i="4"/>
  <c r="S48" i="4"/>
  <c r="R48" i="4"/>
  <c r="Q48" i="4"/>
  <c r="P48" i="4"/>
  <c r="P47" i="4" s="1"/>
  <c r="P46" i="4" s="1"/>
  <c r="P45" i="4" s="1"/>
  <c r="P44" i="4" s="1"/>
  <c r="P67" i="4" s="1"/>
  <c r="P69" i="4" s="1"/>
  <c r="O48" i="4"/>
  <c r="O47" i="4" s="1"/>
  <c r="O46" i="4" s="1"/>
  <c r="O45" i="4" s="1"/>
  <c r="O44" i="4" s="1"/>
  <c r="O67" i="4" s="1"/>
  <c r="O69" i="4" s="1"/>
  <c r="N48" i="4"/>
  <c r="W47" i="4"/>
  <c r="T47" i="4"/>
  <c r="T46" i="4" s="1"/>
  <c r="T45" i="4" s="1"/>
  <c r="T44" i="4" s="1"/>
  <c r="T67" i="4" s="1"/>
  <c r="T69" i="4" s="1"/>
  <c r="S47" i="4"/>
  <c r="R47" i="4"/>
  <c r="Q47" i="4"/>
  <c r="N47" i="4"/>
  <c r="N46" i="4" s="1"/>
  <c r="N45" i="4" s="1"/>
  <c r="W46" i="4"/>
  <c r="S46" i="4"/>
  <c r="R46" i="4"/>
  <c r="Q46" i="4"/>
  <c r="W45" i="4"/>
  <c r="S45" i="4"/>
  <c r="R45" i="4"/>
  <c r="Q45" i="4"/>
  <c r="W44" i="4"/>
  <c r="Q44" i="4"/>
  <c r="Y32" i="4"/>
  <c r="M32" i="4"/>
  <c r="X30" i="4"/>
  <c r="Y30" i="4" s="1"/>
  <c r="M30" i="4"/>
  <c r="G66" i="4" s="1"/>
  <c r="X29" i="4"/>
  <c r="Y29" i="4" s="1"/>
  <c r="Z29" i="4" s="1"/>
  <c r="W29" i="4"/>
  <c r="V29" i="4"/>
  <c r="K65" i="4" s="1"/>
  <c r="K64" i="4" s="1"/>
  <c r="K63" i="4" s="1"/>
  <c r="U29" i="4"/>
  <c r="J65" i="4" s="1"/>
  <c r="J64" i="4" s="1"/>
  <c r="J63" i="4" s="1"/>
  <c r="T29" i="4"/>
  <c r="I65" i="4" s="1"/>
  <c r="I64" i="4" s="1"/>
  <c r="I63" i="4" s="1"/>
  <c r="S29" i="4"/>
  <c r="H65" i="4" s="1"/>
  <c r="H64" i="4" s="1"/>
  <c r="H63" i="4" s="1"/>
  <c r="R29" i="4"/>
  <c r="G65" i="4" s="1"/>
  <c r="G64" i="4" s="1"/>
  <c r="G63" i="4" s="1"/>
  <c r="Q29" i="4"/>
  <c r="P29" i="4"/>
  <c r="E65" i="4" s="1"/>
  <c r="E64" i="4" s="1"/>
  <c r="E63" i="4" s="1"/>
  <c r="O29" i="4"/>
  <c r="D65" i="4" s="1"/>
  <c r="D64" i="4" s="1"/>
  <c r="D63" i="4" s="1"/>
  <c r="N29" i="4"/>
  <c r="C65" i="4" s="1"/>
  <c r="M29" i="4"/>
  <c r="L29" i="4"/>
  <c r="K29" i="4"/>
  <c r="J29" i="4"/>
  <c r="I29" i="4"/>
  <c r="H29" i="4"/>
  <c r="G29" i="4"/>
  <c r="F29" i="4"/>
  <c r="E29" i="4"/>
  <c r="D29" i="4"/>
  <c r="C29" i="4"/>
  <c r="W28" i="4"/>
  <c r="V28" i="4"/>
  <c r="U28" i="4"/>
  <c r="T28" i="4"/>
  <c r="S28" i="4"/>
  <c r="R28" i="4"/>
  <c r="X28" i="4" s="1"/>
  <c r="Q28" i="4"/>
  <c r="P28" i="4"/>
  <c r="O28" i="4"/>
  <c r="N28" i="4"/>
  <c r="L28" i="4"/>
  <c r="K28" i="4"/>
  <c r="J28" i="4"/>
  <c r="I28" i="4"/>
  <c r="H28" i="4"/>
  <c r="G28" i="4"/>
  <c r="F28" i="4"/>
  <c r="M28" i="4" s="1"/>
  <c r="M27" i="4" s="1"/>
  <c r="E28" i="4"/>
  <c r="D28" i="4"/>
  <c r="C28" i="4"/>
  <c r="W27" i="4"/>
  <c r="V27" i="4"/>
  <c r="U27" i="4"/>
  <c r="T27" i="4"/>
  <c r="S27" i="4"/>
  <c r="R27" i="4"/>
  <c r="Q27" i="4"/>
  <c r="P27" i="4"/>
  <c r="O27" i="4"/>
  <c r="N27" i="4"/>
  <c r="L27" i="4"/>
  <c r="K27" i="4"/>
  <c r="J27" i="4"/>
  <c r="I27" i="4"/>
  <c r="H27" i="4"/>
  <c r="G27" i="4"/>
  <c r="F27" i="4"/>
  <c r="E27" i="4"/>
  <c r="D27" i="4"/>
  <c r="C27" i="4"/>
  <c r="X26" i="4"/>
  <c r="Y26" i="4" s="1"/>
  <c r="Z26" i="4" s="1"/>
  <c r="M26" i="4"/>
  <c r="X25" i="4"/>
  <c r="M25" i="4"/>
  <c r="W24" i="4"/>
  <c r="V24" i="4"/>
  <c r="K60" i="4" s="1"/>
  <c r="K59" i="4" s="1"/>
  <c r="U24" i="4"/>
  <c r="J60" i="4" s="1"/>
  <c r="J59" i="4" s="1"/>
  <c r="T24" i="4"/>
  <c r="R24" i="4"/>
  <c r="Q24" i="4"/>
  <c r="P24" i="4"/>
  <c r="E60" i="4" s="1"/>
  <c r="E59" i="4" s="1"/>
  <c r="O24" i="4"/>
  <c r="D60" i="4" s="1"/>
  <c r="D59" i="4" s="1"/>
  <c r="N24" i="4"/>
  <c r="M24" i="4"/>
  <c r="W23" i="4"/>
  <c r="U23" i="4"/>
  <c r="S23" i="4"/>
  <c r="R23" i="4"/>
  <c r="Q23" i="4"/>
  <c r="P23" i="4"/>
  <c r="L23" i="4"/>
  <c r="K23" i="4"/>
  <c r="J23" i="4"/>
  <c r="I23" i="4"/>
  <c r="H23" i="4"/>
  <c r="G23" i="4"/>
  <c r="F23" i="4"/>
  <c r="E23" i="4"/>
  <c r="D23" i="4"/>
  <c r="C23" i="4"/>
  <c r="W22" i="4"/>
  <c r="L58" i="4" s="1"/>
  <c r="L57" i="4" s="1"/>
  <c r="V22" i="4"/>
  <c r="K58" i="4" s="1"/>
  <c r="K57" i="4" s="1"/>
  <c r="U22" i="4"/>
  <c r="J58" i="4" s="1"/>
  <c r="J57" i="4" s="1"/>
  <c r="T22" i="4"/>
  <c r="S22" i="4"/>
  <c r="R22" i="4"/>
  <c r="G58" i="4" s="1"/>
  <c r="G57" i="4" s="1"/>
  <c r="Q22" i="4"/>
  <c r="F58" i="4" s="1"/>
  <c r="F57" i="4" s="1"/>
  <c r="P22" i="4"/>
  <c r="E58" i="4" s="1"/>
  <c r="E57" i="4" s="1"/>
  <c r="O22" i="4"/>
  <c r="D58" i="4" s="1"/>
  <c r="D57" i="4" s="1"/>
  <c r="N22" i="4"/>
  <c r="X22" i="4" s="1"/>
  <c r="L22" i="4"/>
  <c r="K22" i="4"/>
  <c r="J22" i="4"/>
  <c r="J21" i="4" s="1"/>
  <c r="I22" i="4"/>
  <c r="H22" i="4"/>
  <c r="G22" i="4"/>
  <c r="F22" i="4"/>
  <c r="E22" i="4"/>
  <c r="D22" i="4"/>
  <c r="D21" i="4" s="1"/>
  <c r="C22" i="4"/>
  <c r="V21" i="4"/>
  <c r="T21" i="4"/>
  <c r="S21" i="4"/>
  <c r="R21" i="4"/>
  <c r="P21" i="4"/>
  <c r="N21" i="4"/>
  <c r="L21" i="4"/>
  <c r="K21" i="4"/>
  <c r="I21" i="4"/>
  <c r="H21" i="4"/>
  <c r="G21" i="4"/>
  <c r="F21" i="4"/>
  <c r="E21" i="4"/>
  <c r="C21" i="4"/>
  <c r="W20" i="4"/>
  <c r="L56" i="4" s="1"/>
  <c r="V20" i="4"/>
  <c r="K56" i="4" s="1"/>
  <c r="U20" i="4"/>
  <c r="J56" i="4" s="1"/>
  <c r="T20" i="4"/>
  <c r="I56" i="4" s="1"/>
  <c r="S20" i="4"/>
  <c r="H56" i="4" s="1"/>
  <c r="H53" i="4" s="1"/>
  <c r="H52" i="4" s="1"/>
  <c r="H51" i="4" s="1"/>
  <c r="R20" i="4"/>
  <c r="G56" i="4" s="1"/>
  <c r="G53" i="4" s="1"/>
  <c r="G52" i="4" s="1"/>
  <c r="G51" i="4" s="1"/>
  <c r="Q20" i="4"/>
  <c r="P20" i="4"/>
  <c r="E56" i="4" s="1"/>
  <c r="O20" i="4"/>
  <c r="D56" i="4" s="1"/>
  <c r="N20" i="4"/>
  <c r="L20" i="4"/>
  <c r="K20" i="4"/>
  <c r="J20" i="4"/>
  <c r="I20" i="4"/>
  <c r="H20" i="4"/>
  <c r="G20" i="4"/>
  <c r="F20" i="4"/>
  <c r="E20" i="4"/>
  <c r="D20" i="4"/>
  <c r="C20" i="4"/>
  <c r="W19" i="4"/>
  <c r="W18" i="4" s="1"/>
  <c r="W17" i="4" s="1"/>
  <c r="V19" i="4"/>
  <c r="K55" i="4" s="1"/>
  <c r="K54" i="4" s="1"/>
  <c r="K53" i="4" s="1"/>
  <c r="K52" i="4" s="1"/>
  <c r="U19" i="4"/>
  <c r="J55" i="4" s="1"/>
  <c r="J54" i="4" s="1"/>
  <c r="T19" i="4"/>
  <c r="I55" i="4" s="1"/>
  <c r="I54" i="4" s="1"/>
  <c r="I53" i="4" s="1"/>
  <c r="I52" i="4" s="1"/>
  <c r="S19" i="4"/>
  <c r="R19" i="4"/>
  <c r="Q19" i="4"/>
  <c r="Q18" i="4" s="1"/>
  <c r="Q17" i="4" s="1"/>
  <c r="P19" i="4"/>
  <c r="E55" i="4" s="1"/>
  <c r="E54" i="4" s="1"/>
  <c r="E53" i="4" s="1"/>
  <c r="E52" i="4" s="1"/>
  <c r="O19" i="4"/>
  <c r="D55" i="4" s="1"/>
  <c r="D54" i="4" s="1"/>
  <c r="N19" i="4"/>
  <c r="C55" i="4" s="1"/>
  <c r="L19" i="4"/>
  <c r="K19" i="4"/>
  <c r="K18" i="4" s="1"/>
  <c r="J19" i="4"/>
  <c r="J18" i="4" s="1"/>
  <c r="J17" i="4" s="1"/>
  <c r="J16" i="4" s="1"/>
  <c r="J15" i="4" s="1"/>
  <c r="J8" i="4" s="1"/>
  <c r="J31" i="4" s="1"/>
  <c r="J33" i="4" s="1"/>
  <c r="I19" i="4"/>
  <c r="H19" i="4"/>
  <c r="G19" i="4"/>
  <c r="G18" i="4" s="1"/>
  <c r="G17" i="4" s="1"/>
  <c r="G16" i="4" s="1"/>
  <c r="G15" i="4" s="1"/>
  <c r="G8" i="4" s="1"/>
  <c r="G31" i="4" s="1"/>
  <c r="G33" i="4" s="1"/>
  <c r="F19" i="4"/>
  <c r="E19" i="4"/>
  <c r="E18" i="4" s="1"/>
  <c r="D19" i="4"/>
  <c r="C19" i="4"/>
  <c r="C18" i="4" s="1"/>
  <c r="C17" i="4" s="1"/>
  <c r="C16" i="4" s="1"/>
  <c r="C15" i="4" s="1"/>
  <c r="V18" i="4"/>
  <c r="U18" i="4"/>
  <c r="U17" i="4" s="1"/>
  <c r="T18" i="4"/>
  <c r="S18" i="4"/>
  <c r="R18" i="4"/>
  <c r="P18" i="4"/>
  <c r="P17" i="4" s="1"/>
  <c r="P16" i="4" s="1"/>
  <c r="P15" i="4" s="1"/>
  <c r="P8" i="4" s="1"/>
  <c r="P31" i="4" s="1"/>
  <c r="P33" i="4" s="1"/>
  <c r="O18" i="4"/>
  <c r="N18" i="4"/>
  <c r="N17" i="4" s="1"/>
  <c r="N16" i="4" s="1"/>
  <c r="L18" i="4"/>
  <c r="I18" i="4"/>
  <c r="I17" i="4" s="1"/>
  <c r="I16" i="4" s="1"/>
  <c r="I15" i="4" s="1"/>
  <c r="I8" i="4" s="1"/>
  <c r="I31" i="4" s="1"/>
  <c r="I33" i="4" s="1"/>
  <c r="H18" i="4"/>
  <c r="H17" i="4" s="1"/>
  <c r="H16" i="4" s="1"/>
  <c r="H15" i="4" s="1"/>
  <c r="H8" i="4" s="1"/>
  <c r="H31" i="4" s="1"/>
  <c r="H33" i="4" s="1"/>
  <c r="F18" i="4"/>
  <c r="D18" i="4"/>
  <c r="D17" i="4" s="1"/>
  <c r="D16" i="4" s="1"/>
  <c r="D15" i="4" s="1"/>
  <c r="D8" i="4" s="1"/>
  <c r="D31" i="4" s="1"/>
  <c r="D33" i="4" s="1"/>
  <c r="V17" i="4"/>
  <c r="V16" i="4" s="1"/>
  <c r="T17" i="4"/>
  <c r="S17" i="4"/>
  <c r="R17" i="4"/>
  <c r="O17" i="4"/>
  <c r="L17" i="4"/>
  <c r="F17" i="4"/>
  <c r="T16" i="4"/>
  <c r="S16" i="4"/>
  <c r="R16" i="4"/>
  <c r="L16" i="4"/>
  <c r="F16" i="4"/>
  <c r="S15" i="4"/>
  <c r="S8" i="4" s="1"/>
  <c r="S31" i="4" s="1"/>
  <c r="S33" i="4" s="1"/>
  <c r="R15" i="4"/>
  <c r="L15" i="4"/>
  <c r="L8" i="4" s="1"/>
  <c r="L31" i="4" s="1"/>
  <c r="L33" i="4" s="1"/>
  <c r="F15" i="4"/>
  <c r="X14" i="4"/>
  <c r="Y14" i="4" s="1"/>
  <c r="M14" i="4"/>
  <c r="W13" i="4"/>
  <c r="L49" i="4" s="1"/>
  <c r="L48" i="4" s="1"/>
  <c r="L47" i="4" s="1"/>
  <c r="L46" i="4" s="1"/>
  <c r="L45" i="4" s="1"/>
  <c r="V13" i="4"/>
  <c r="K49" i="4" s="1"/>
  <c r="K48" i="4" s="1"/>
  <c r="K47" i="4" s="1"/>
  <c r="K46" i="4" s="1"/>
  <c r="K45" i="4" s="1"/>
  <c r="U13" i="4"/>
  <c r="J49" i="4" s="1"/>
  <c r="J48" i="4" s="1"/>
  <c r="J47" i="4" s="1"/>
  <c r="J46" i="4" s="1"/>
  <c r="J45" i="4" s="1"/>
  <c r="T13" i="4"/>
  <c r="S13" i="4"/>
  <c r="R13" i="4"/>
  <c r="G49" i="4" s="1"/>
  <c r="G48" i="4" s="1"/>
  <c r="G47" i="4" s="1"/>
  <c r="G46" i="4" s="1"/>
  <c r="G45" i="4" s="1"/>
  <c r="Q13" i="4"/>
  <c r="F49" i="4" s="1"/>
  <c r="F48" i="4" s="1"/>
  <c r="F47" i="4" s="1"/>
  <c r="F46" i="4" s="1"/>
  <c r="F45" i="4" s="1"/>
  <c r="P13" i="4"/>
  <c r="E49" i="4" s="1"/>
  <c r="E48" i="4" s="1"/>
  <c r="E47" i="4" s="1"/>
  <c r="E46" i="4" s="1"/>
  <c r="E45" i="4" s="1"/>
  <c r="O13" i="4"/>
  <c r="X13" i="4" s="1"/>
  <c r="N13" i="4"/>
  <c r="L13" i="4"/>
  <c r="K13" i="4"/>
  <c r="J13" i="4"/>
  <c r="I13" i="4"/>
  <c r="H13" i="4"/>
  <c r="G13" i="4"/>
  <c r="F13" i="4"/>
  <c r="E13" i="4"/>
  <c r="D13" i="4"/>
  <c r="C13" i="4"/>
  <c r="M13" i="4" s="1"/>
  <c r="M12" i="4" s="1"/>
  <c r="M11" i="4" s="1"/>
  <c r="M10" i="4" s="1"/>
  <c r="M9" i="4" s="1"/>
  <c r="W12" i="4"/>
  <c r="V12" i="4"/>
  <c r="U12" i="4"/>
  <c r="T12" i="4"/>
  <c r="S12" i="4"/>
  <c r="R12" i="4"/>
  <c r="Q12" i="4"/>
  <c r="P12" i="4"/>
  <c r="O12" i="4"/>
  <c r="N12" i="4"/>
  <c r="L12" i="4"/>
  <c r="K12" i="4"/>
  <c r="J12" i="4"/>
  <c r="I12" i="4"/>
  <c r="H12" i="4"/>
  <c r="G12" i="4"/>
  <c r="F12" i="4"/>
  <c r="E12" i="4"/>
  <c r="D12" i="4"/>
  <c r="C12" i="4"/>
  <c r="W11" i="4"/>
  <c r="V11" i="4"/>
  <c r="U11" i="4"/>
  <c r="T11" i="4"/>
  <c r="S11" i="4"/>
  <c r="R11" i="4"/>
  <c r="Q11" i="4"/>
  <c r="P11" i="4"/>
  <c r="O11" i="4"/>
  <c r="N11" i="4"/>
  <c r="L11" i="4"/>
  <c r="K11" i="4"/>
  <c r="J11" i="4"/>
  <c r="I11" i="4"/>
  <c r="H11" i="4"/>
  <c r="G11" i="4"/>
  <c r="F11" i="4"/>
  <c r="E11" i="4"/>
  <c r="D11" i="4"/>
  <c r="C11" i="4"/>
  <c r="W10" i="4"/>
  <c r="V10" i="4"/>
  <c r="U10" i="4"/>
  <c r="T10" i="4"/>
  <c r="S10" i="4"/>
  <c r="R10" i="4"/>
  <c r="R9" i="4" s="1"/>
  <c r="R8" i="4" s="1"/>
  <c r="R31" i="4" s="1"/>
  <c r="R33" i="4" s="1"/>
  <c r="Q10" i="4"/>
  <c r="P10" i="4"/>
  <c r="O10" i="4"/>
  <c r="N10" i="4"/>
  <c r="L10" i="4"/>
  <c r="K10" i="4"/>
  <c r="J10" i="4"/>
  <c r="I10" i="4"/>
  <c r="H10" i="4"/>
  <c r="G10" i="4"/>
  <c r="F10" i="4"/>
  <c r="F9" i="4" s="1"/>
  <c r="F8" i="4" s="1"/>
  <c r="F31" i="4" s="1"/>
  <c r="F33" i="4" s="1"/>
  <c r="E10" i="4"/>
  <c r="D10" i="4"/>
  <c r="C10" i="4"/>
  <c r="C9" i="4" s="1"/>
  <c r="C8" i="4" s="1"/>
  <c r="C31" i="4" s="1"/>
  <c r="W9" i="4"/>
  <c r="V9" i="4"/>
  <c r="U9" i="4"/>
  <c r="T9" i="4"/>
  <c r="S9" i="4"/>
  <c r="Q9" i="4"/>
  <c r="P9" i="4"/>
  <c r="O9" i="4"/>
  <c r="N9" i="4"/>
  <c r="L9" i="4"/>
  <c r="K9" i="4"/>
  <c r="J9" i="4"/>
  <c r="I9" i="4"/>
  <c r="H9" i="4"/>
  <c r="G9" i="4"/>
  <c r="E9" i="4"/>
  <c r="D9" i="4"/>
  <c r="X91" i="3"/>
  <c r="Y91" i="3" s="1"/>
  <c r="Z91" i="3" s="1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N89" i="3"/>
  <c r="X89" i="3" s="1"/>
  <c r="Y89" i="3" s="1"/>
  <c r="Z89" i="3" s="1"/>
  <c r="M89" i="3"/>
  <c r="Y88" i="3"/>
  <c r="O88" i="3"/>
  <c r="N88" i="3"/>
  <c r="X88" i="3" s="1"/>
  <c r="M88" i="3"/>
  <c r="X87" i="3"/>
  <c r="F87" i="3"/>
  <c r="E87" i="3"/>
  <c r="D87" i="3"/>
  <c r="C87" i="3"/>
  <c r="Y86" i="3"/>
  <c r="Z86" i="3" s="1"/>
  <c r="X86" i="3"/>
  <c r="M86" i="3"/>
  <c r="Y85" i="3"/>
  <c r="Z85" i="3" s="1"/>
  <c r="X85" i="3"/>
  <c r="M85" i="3"/>
  <c r="O84" i="3"/>
  <c r="O83" i="3" s="1"/>
  <c r="N84" i="3"/>
  <c r="X84" i="3" s="1"/>
  <c r="X83" i="3" s="1"/>
  <c r="I84" i="3"/>
  <c r="H84" i="3"/>
  <c r="G84" i="3"/>
  <c r="F84" i="3"/>
  <c r="E84" i="3"/>
  <c r="D84" i="3"/>
  <c r="C84" i="3"/>
  <c r="M84" i="3" s="1"/>
  <c r="W83" i="3"/>
  <c r="V83" i="3"/>
  <c r="U83" i="3"/>
  <c r="T83" i="3"/>
  <c r="S83" i="3"/>
  <c r="R83" i="3"/>
  <c r="Q83" i="3"/>
  <c r="P83" i="3"/>
  <c r="N83" i="3"/>
  <c r="L83" i="3"/>
  <c r="K83" i="3"/>
  <c r="J83" i="3"/>
  <c r="I83" i="3"/>
  <c r="H83" i="3"/>
  <c r="G83" i="3"/>
  <c r="F83" i="3"/>
  <c r="E83" i="3"/>
  <c r="D83" i="3"/>
  <c r="W81" i="3"/>
  <c r="V81" i="3"/>
  <c r="U81" i="3"/>
  <c r="T81" i="3"/>
  <c r="S81" i="3"/>
  <c r="R81" i="3"/>
  <c r="O81" i="3"/>
  <c r="N81" i="3"/>
  <c r="M81" i="3"/>
  <c r="W80" i="3"/>
  <c r="W78" i="3" s="1"/>
  <c r="W74" i="3" s="1"/>
  <c r="V80" i="3"/>
  <c r="U80" i="3"/>
  <c r="T80" i="3"/>
  <c r="S80" i="3"/>
  <c r="R80" i="3"/>
  <c r="Q80" i="3"/>
  <c r="Q78" i="3" s="1"/>
  <c r="Q74" i="3" s="1"/>
  <c r="P80" i="3"/>
  <c r="O80" i="3"/>
  <c r="N80" i="3"/>
  <c r="X80" i="3" s="1"/>
  <c r="Y80" i="3" s="1"/>
  <c r="M80" i="3"/>
  <c r="Y79" i="3"/>
  <c r="Z79" i="3" s="1"/>
  <c r="W79" i="3"/>
  <c r="V79" i="3"/>
  <c r="U79" i="3"/>
  <c r="T79" i="3"/>
  <c r="S79" i="3"/>
  <c r="S78" i="3" s="1"/>
  <c r="S74" i="3" s="1"/>
  <c r="R79" i="3"/>
  <c r="Q79" i="3"/>
  <c r="P79" i="3"/>
  <c r="O79" i="3"/>
  <c r="N79" i="3"/>
  <c r="X79" i="3" s="1"/>
  <c r="X78" i="3" s="1"/>
  <c r="Y78" i="3" s="1"/>
  <c r="Z78" i="3" s="1"/>
  <c r="M79" i="3"/>
  <c r="M78" i="3" s="1"/>
  <c r="M74" i="3" s="1"/>
  <c r="V78" i="3"/>
  <c r="U78" i="3"/>
  <c r="U74" i="3" s="1"/>
  <c r="T78" i="3"/>
  <c r="R78" i="3"/>
  <c r="P78" i="3"/>
  <c r="O78" i="3"/>
  <c r="O74" i="3" s="1"/>
  <c r="N78" i="3"/>
  <c r="L78" i="3"/>
  <c r="K78" i="3"/>
  <c r="J78" i="3"/>
  <c r="I78" i="3"/>
  <c r="I74" i="3" s="1"/>
  <c r="H78" i="3"/>
  <c r="G78" i="3"/>
  <c r="F78" i="3"/>
  <c r="E78" i="3"/>
  <c r="D78" i="3"/>
  <c r="C78" i="3"/>
  <c r="C74" i="3" s="1"/>
  <c r="W77" i="3"/>
  <c r="V77" i="3"/>
  <c r="U77" i="3"/>
  <c r="T77" i="3"/>
  <c r="T75" i="3" s="1"/>
  <c r="T74" i="3" s="1"/>
  <c r="S77" i="3"/>
  <c r="R77" i="3"/>
  <c r="Q77" i="3"/>
  <c r="P77" i="3"/>
  <c r="O77" i="3"/>
  <c r="N77" i="3"/>
  <c r="M77" i="3"/>
  <c r="W76" i="3"/>
  <c r="V76" i="3"/>
  <c r="V75" i="3" s="1"/>
  <c r="V74" i="3" s="1"/>
  <c r="U76" i="3"/>
  <c r="T76" i="3"/>
  <c r="S76" i="3"/>
  <c r="R76" i="3"/>
  <c r="Q76" i="3"/>
  <c r="P76" i="3"/>
  <c r="P75" i="3" s="1"/>
  <c r="P74" i="3" s="1"/>
  <c r="O76" i="3"/>
  <c r="N76" i="3"/>
  <c r="X76" i="3" s="1"/>
  <c r="Y76" i="3" s="1"/>
  <c r="Z76" i="3" s="1"/>
  <c r="M76" i="3"/>
  <c r="W75" i="3"/>
  <c r="U75" i="3"/>
  <c r="S75" i="3"/>
  <c r="R75" i="3"/>
  <c r="Q75" i="3"/>
  <c r="O75" i="3"/>
  <c r="M75" i="3"/>
  <c r="L75" i="3"/>
  <c r="K75" i="3"/>
  <c r="J75" i="3"/>
  <c r="I75" i="3"/>
  <c r="H75" i="3"/>
  <c r="G75" i="3"/>
  <c r="F75" i="3"/>
  <c r="E75" i="3"/>
  <c r="D75" i="3"/>
  <c r="C75" i="3"/>
  <c r="R74" i="3"/>
  <c r="L74" i="3"/>
  <c r="K74" i="3"/>
  <c r="J74" i="3"/>
  <c r="H74" i="3"/>
  <c r="G74" i="3"/>
  <c r="F74" i="3"/>
  <c r="E74" i="3"/>
  <c r="D74" i="3"/>
  <c r="W73" i="3"/>
  <c r="V73" i="3"/>
  <c r="U73" i="3"/>
  <c r="T73" i="3"/>
  <c r="S73" i="3"/>
  <c r="R73" i="3"/>
  <c r="R71" i="3" s="1"/>
  <c r="Q73" i="3"/>
  <c r="P73" i="3"/>
  <c r="O73" i="3"/>
  <c r="N73" i="3"/>
  <c r="M73" i="3"/>
  <c r="W72" i="3"/>
  <c r="V72" i="3"/>
  <c r="U72" i="3"/>
  <c r="T72" i="3"/>
  <c r="S72" i="3"/>
  <c r="S71" i="3" s="1"/>
  <c r="S65" i="3" s="1"/>
  <c r="S62" i="3" s="1"/>
  <c r="S58" i="3" s="1"/>
  <c r="R72" i="3"/>
  <c r="Q72" i="3"/>
  <c r="P72" i="3"/>
  <c r="O72" i="3"/>
  <c r="N72" i="3"/>
  <c r="M72" i="3"/>
  <c r="M71" i="3" s="1"/>
  <c r="M65" i="3" s="1"/>
  <c r="M62" i="3" s="1"/>
  <c r="M58" i="3" s="1"/>
  <c r="W71" i="3"/>
  <c r="V71" i="3"/>
  <c r="U71" i="3"/>
  <c r="U65" i="3" s="1"/>
  <c r="T71" i="3"/>
  <c r="Q71" i="3"/>
  <c r="P71" i="3"/>
  <c r="O71" i="3"/>
  <c r="O65" i="3" s="1"/>
  <c r="N71" i="3"/>
  <c r="L71" i="3"/>
  <c r="K71" i="3"/>
  <c r="J71" i="3"/>
  <c r="I71" i="3"/>
  <c r="I65" i="3" s="1"/>
  <c r="I62" i="3" s="1"/>
  <c r="I58" i="3" s="1"/>
  <c r="H71" i="3"/>
  <c r="G71" i="3"/>
  <c r="F71" i="3"/>
  <c r="E71" i="3"/>
  <c r="D71" i="3"/>
  <c r="C71" i="3"/>
  <c r="C65" i="3" s="1"/>
  <c r="C62" i="3" s="1"/>
  <c r="C58" i="3" s="1"/>
  <c r="W70" i="3"/>
  <c r="V70" i="3"/>
  <c r="U70" i="3"/>
  <c r="T70" i="3"/>
  <c r="T68" i="3" s="1"/>
  <c r="T65" i="3" s="1"/>
  <c r="T62" i="3" s="1"/>
  <c r="S70" i="3"/>
  <c r="R70" i="3"/>
  <c r="Q70" i="3"/>
  <c r="P70" i="3"/>
  <c r="O70" i="3"/>
  <c r="N70" i="3"/>
  <c r="M70" i="3"/>
  <c r="W69" i="3"/>
  <c r="V69" i="3"/>
  <c r="V68" i="3" s="1"/>
  <c r="U69" i="3"/>
  <c r="T69" i="3"/>
  <c r="S69" i="3"/>
  <c r="R69" i="3"/>
  <c r="Q69" i="3"/>
  <c r="P69" i="3"/>
  <c r="P68" i="3" s="1"/>
  <c r="O69" i="3"/>
  <c r="N69" i="3"/>
  <c r="X69" i="3" s="1"/>
  <c r="Y69" i="3" s="1"/>
  <c r="Z69" i="3" s="1"/>
  <c r="M69" i="3"/>
  <c r="W68" i="3"/>
  <c r="U68" i="3"/>
  <c r="S68" i="3"/>
  <c r="R68" i="3"/>
  <c r="R65" i="3" s="1"/>
  <c r="R62" i="3" s="1"/>
  <c r="R58" i="3" s="1"/>
  <c r="Q68" i="3"/>
  <c r="O68" i="3"/>
  <c r="M68" i="3"/>
  <c r="L68" i="3"/>
  <c r="L65" i="3" s="1"/>
  <c r="K68" i="3"/>
  <c r="J68" i="3"/>
  <c r="I68" i="3"/>
  <c r="H68" i="3"/>
  <c r="G68" i="3"/>
  <c r="F68" i="3"/>
  <c r="F65" i="3" s="1"/>
  <c r="E68" i="3"/>
  <c r="D68" i="3"/>
  <c r="C68" i="3"/>
  <c r="W67" i="3"/>
  <c r="W62" i="3" s="1"/>
  <c r="V67" i="3"/>
  <c r="U67" i="3"/>
  <c r="T67" i="3"/>
  <c r="S67" i="3"/>
  <c r="R67" i="3"/>
  <c r="Q67" i="3"/>
  <c r="Q62" i="3" s="1"/>
  <c r="P67" i="3"/>
  <c r="O67" i="3"/>
  <c r="N67" i="3"/>
  <c r="X67" i="3" s="1"/>
  <c r="Y67" i="3" s="1"/>
  <c r="M67" i="3"/>
  <c r="Y66" i="3"/>
  <c r="Z66" i="3" s="1"/>
  <c r="X66" i="3"/>
  <c r="W65" i="3"/>
  <c r="V65" i="3"/>
  <c r="Q65" i="3"/>
  <c r="P65" i="3"/>
  <c r="K65" i="3"/>
  <c r="J65" i="3"/>
  <c r="J62" i="3" s="1"/>
  <c r="J58" i="3" s="1"/>
  <c r="H65" i="3"/>
  <c r="G65" i="3"/>
  <c r="E65" i="3"/>
  <c r="D65" i="3"/>
  <c r="D62" i="3" s="1"/>
  <c r="D58" i="3" s="1"/>
  <c r="W64" i="3"/>
  <c r="V64" i="3"/>
  <c r="U64" i="3"/>
  <c r="U63" i="3" s="1"/>
  <c r="T64" i="3"/>
  <c r="S64" i="3"/>
  <c r="R64" i="3"/>
  <c r="Q64" i="3"/>
  <c r="P64" i="3"/>
  <c r="O64" i="3"/>
  <c r="O63" i="3" s="1"/>
  <c r="O62" i="3" s="1"/>
  <c r="O58" i="3" s="1"/>
  <c r="N64" i="3"/>
  <c r="M64" i="3"/>
  <c r="W63" i="3"/>
  <c r="V63" i="3"/>
  <c r="V62" i="3" s="1"/>
  <c r="V58" i="3" s="1"/>
  <c r="T63" i="3"/>
  <c r="S63" i="3"/>
  <c r="R63" i="3"/>
  <c r="Q63" i="3"/>
  <c r="P63" i="3"/>
  <c r="P62" i="3" s="1"/>
  <c r="P58" i="3" s="1"/>
  <c r="N63" i="3"/>
  <c r="M63" i="3"/>
  <c r="L62" i="3"/>
  <c r="L58" i="3" s="1"/>
  <c r="L82" i="3" s="1"/>
  <c r="L90" i="3" s="1"/>
  <c r="K62" i="3"/>
  <c r="H62" i="3"/>
  <c r="G62" i="3"/>
  <c r="F62" i="3"/>
  <c r="F58" i="3" s="1"/>
  <c r="E62" i="3"/>
  <c r="W61" i="3"/>
  <c r="V61" i="3"/>
  <c r="U61" i="3"/>
  <c r="T61" i="3"/>
  <c r="S61" i="3"/>
  <c r="R61" i="3"/>
  <c r="R59" i="3" s="1"/>
  <c r="Q61" i="3"/>
  <c r="P61" i="3"/>
  <c r="O61" i="3"/>
  <c r="N61" i="3"/>
  <c r="M61" i="3"/>
  <c r="Y60" i="3"/>
  <c r="X60" i="3"/>
  <c r="M60" i="3"/>
  <c r="W59" i="3"/>
  <c r="V59" i="3"/>
  <c r="U59" i="3"/>
  <c r="T59" i="3"/>
  <c r="S59" i="3"/>
  <c r="Q59" i="3"/>
  <c r="Q58" i="3" s="1"/>
  <c r="P59" i="3"/>
  <c r="O59" i="3"/>
  <c r="N59" i="3"/>
  <c r="M59" i="3"/>
  <c r="L59" i="3"/>
  <c r="K59" i="3"/>
  <c r="J59" i="3"/>
  <c r="I59" i="3"/>
  <c r="H59" i="3"/>
  <c r="G59" i="3"/>
  <c r="F59" i="3"/>
  <c r="E59" i="3"/>
  <c r="E58" i="3" s="1"/>
  <c r="D59" i="3"/>
  <c r="C59" i="3"/>
  <c r="W58" i="3"/>
  <c r="K58" i="3"/>
  <c r="H58" i="3"/>
  <c r="G58" i="3"/>
  <c r="W57" i="3"/>
  <c r="V57" i="3"/>
  <c r="T57" i="3"/>
  <c r="S57" i="3"/>
  <c r="R57" i="3"/>
  <c r="Q57" i="3"/>
  <c r="P57" i="3"/>
  <c r="O57" i="3"/>
  <c r="N57" i="3"/>
  <c r="X57" i="3" s="1"/>
  <c r="Y57" i="3" s="1"/>
  <c r="Z57" i="3" s="1"/>
  <c r="M57" i="3"/>
  <c r="W55" i="3"/>
  <c r="V55" i="3"/>
  <c r="U55" i="3"/>
  <c r="T55" i="3"/>
  <c r="S55" i="3"/>
  <c r="R55" i="3"/>
  <c r="R51" i="3" s="1"/>
  <c r="Q55" i="3"/>
  <c r="P55" i="3"/>
  <c r="O55" i="3"/>
  <c r="N55" i="3"/>
  <c r="M55" i="3"/>
  <c r="W54" i="3"/>
  <c r="V54" i="3"/>
  <c r="U54" i="3"/>
  <c r="T54" i="3"/>
  <c r="S54" i="3"/>
  <c r="S52" i="3" s="1"/>
  <c r="S51" i="3" s="1"/>
  <c r="R54" i="3"/>
  <c r="Q54" i="3"/>
  <c r="P54" i="3"/>
  <c r="O54" i="3"/>
  <c r="N54" i="3"/>
  <c r="M54" i="3"/>
  <c r="M52" i="3" s="1"/>
  <c r="M51" i="3" s="1"/>
  <c r="W53" i="3"/>
  <c r="V53" i="3"/>
  <c r="U53" i="3"/>
  <c r="U52" i="3" s="1"/>
  <c r="U51" i="3" s="1"/>
  <c r="T53" i="3"/>
  <c r="S53" i="3"/>
  <c r="R53" i="3"/>
  <c r="Q53" i="3"/>
  <c r="P53" i="3"/>
  <c r="N53" i="3"/>
  <c r="M53" i="3"/>
  <c r="W52" i="3"/>
  <c r="V52" i="3"/>
  <c r="V51" i="3" s="1"/>
  <c r="V56" i="3" s="1"/>
  <c r="T52" i="3"/>
  <c r="R52" i="3"/>
  <c r="Q52" i="3"/>
  <c r="P52" i="3"/>
  <c r="O52" i="3"/>
  <c r="L52" i="3"/>
  <c r="K52" i="3"/>
  <c r="J52" i="3"/>
  <c r="I52" i="3"/>
  <c r="H52" i="3"/>
  <c r="G52" i="3"/>
  <c r="F52" i="3"/>
  <c r="E52" i="3"/>
  <c r="D52" i="3"/>
  <c r="C52" i="3"/>
  <c r="W51" i="3"/>
  <c r="T51" i="3"/>
  <c r="Q51" i="3"/>
  <c r="P51" i="3"/>
  <c r="O51" i="3"/>
  <c r="L51" i="3"/>
  <c r="K51" i="3"/>
  <c r="J51" i="3"/>
  <c r="I51" i="3"/>
  <c r="H51" i="3"/>
  <c r="G51" i="3"/>
  <c r="F51" i="3"/>
  <c r="E51" i="3"/>
  <c r="D51" i="3"/>
  <c r="C51" i="3"/>
  <c r="X50" i="3"/>
  <c r="Y50" i="3" s="1"/>
  <c r="M50" i="3"/>
  <c r="W49" i="3"/>
  <c r="V49" i="3"/>
  <c r="U49" i="3"/>
  <c r="T49" i="3"/>
  <c r="S49" i="3"/>
  <c r="R49" i="3"/>
  <c r="R48" i="3" s="1"/>
  <c r="Q49" i="3"/>
  <c r="P49" i="3"/>
  <c r="O49" i="3"/>
  <c r="N49" i="3"/>
  <c r="M49" i="3"/>
  <c r="W48" i="3"/>
  <c r="V48" i="3"/>
  <c r="U48" i="3"/>
  <c r="T48" i="3"/>
  <c r="S48" i="3"/>
  <c r="S40" i="3" s="1"/>
  <c r="Q48" i="3"/>
  <c r="P48" i="3"/>
  <c r="O48" i="3"/>
  <c r="N48" i="3"/>
  <c r="X48" i="3" s="1"/>
  <c r="Y48" i="3" s="1"/>
  <c r="M48" i="3"/>
  <c r="L48" i="3"/>
  <c r="K48" i="3"/>
  <c r="J48" i="3"/>
  <c r="I48" i="3"/>
  <c r="H48" i="3"/>
  <c r="G48" i="3"/>
  <c r="G40" i="3" s="1"/>
  <c r="F48" i="3"/>
  <c r="E48" i="3"/>
  <c r="D48" i="3"/>
  <c r="C48" i="3"/>
  <c r="X47" i="3"/>
  <c r="Y47" i="3" s="1"/>
  <c r="M47" i="3"/>
  <c r="W46" i="3"/>
  <c r="V46" i="3"/>
  <c r="V45" i="3" s="1"/>
  <c r="V41" i="3" s="1"/>
  <c r="V40" i="3" s="1"/>
  <c r="U46" i="3"/>
  <c r="T46" i="3"/>
  <c r="S46" i="3"/>
  <c r="R46" i="3"/>
  <c r="Q46" i="3"/>
  <c r="P46" i="3"/>
  <c r="P45" i="3" s="1"/>
  <c r="P41" i="3" s="1"/>
  <c r="P40" i="3" s="1"/>
  <c r="O46" i="3"/>
  <c r="N46" i="3"/>
  <c r="X46" i="3" s="1"/>
  <c r="Y46" i="3" s="1"/>
  <c r="Z46" i="3" s="1"/>
  <c r="M46" i="3"/>
  <c r="X45" i="3"/>
  <c r="Y45" i="3" s="1"/>
  <c r="Z45" i="3" s="1"/>
  <c r="W45" i="3"/>
  <c r="U45" i="3"/>
  <c r="T45" i="3"/>
  <c r="S45" i="3"/>
  <c r="R45" i="3"/>
  <c r="R41" i="3" s="1"/>
  <c r="R40" i="3" s="1"/>
  <c r="Q45" i="3"/>
  <c r="O45" i="3"/>
  <c r="N45" i="3"/>
  <c r="M45" i="3"/>
  <c r="L45" i="3"/>
  <c r="L41" i="3" s="1"/>
  <c r="L40" i="3" s="1"/>
  <c r="K45" i="3"/>
  <c r="J45" i="3"/>
  <c r="I45" i="3"/>
  <c r="H45" i="3"/>
  <c r="G45" i="3"/>
  <c r="F45" i="3"/>
  <c r="F41" i="3" s="1"/>
  <c r="F40" i="3" s="1"/>
  <c r="E45" i="3"/>
  <c r="D45" i="3"/>
  <c r="C45" i="3"/>
  <c r="X44" i="3"/>
  <c r="Y44" i="3" s="1"/>
  <c r="M44" i="3"/>
  <c r="M42" i="3" s="1"/>
  <c r="M41" i="3" s="1"/>
  <c r="W43" i="3"/>
  <c r="V43" i="3"/>
  <c r="U43" i="3"/>
  <c r="T43" i="3"/>
  <c r="M43" i="3"/>
  <c r="W42" i="3"/>
  <c r="V42" i="3"/>
  <c r="U42" i="3"/>
  <c r="S42" i="3"/>
  <c r="R42" i="3"/>
  <c r="Q42" i="3"/>
  <c r="P42" i="3"/>
  <c r="O42" i="3"/>
  <c r="O41" i="3" s="1"/>
  <c r="O40" i="3" s="1"/>
  <c r="O8" i="3" s="1"/>
  <c r="N42" i="3"/>
  <c r="L42" i="3"/>
  <c r="K42" i="3"/>
  <c r="J42" i="3"/>
  <c r="I42" i="3"/>
  <c r="H42" i="3"/>
  <c r="G42" i="3"/>
  <c r="F42" i="3"/>
  <c r="E42" i="3"/>
  <c r="D42" i="3"/>
  <c r="C42" i="3"/>
  <c r="W41" i="3"/>
  <c r="U41" i="3"/>
  <c r="U40" i="3" s="1"/>
  <c r="U8" i="3" s="1"/>
  <c r="S41" i="3"/>
  <c r="Q41" i="3"/>
  <c r="N41" i="3"/>
  <c r="K41" i="3"/>
  <c r="J41" i="3"/>
  <c r="I41" i="3"/>
  <c r="I40" i="3" s="1"/>
  <c r="I8" i="3" s="1"/>
  <c r="H41" i="3"/>
  <c r="G41" i="3"/>
  <c r="E41" i="3"/>
  <c r="D41" i="3"/>
  <c r="C41" i="3"/>
  <c r="C40" i="3" s="1"/>
  <c r="W40" i="3"/>
  <c r="Q40" i="3"/>
  <c r="N40" i="3"/>
  <c r="K40" i="3"/>
  <c r="J40" i="3"/>
  <c r="H40" i="3"/>
  <c r="E40" i="3"/>
  <c r="D40" i="3"/>
  <c r="X39" i="3"/>
  <c r="Y39" i="3" s="1"/>
  <c r="M39" i="3"/>
  <c r="W38" i="3"/>
  <c r="V38" i="3"/>
  <c r="U38" i="3"/>
  <c r="T38" i="3"/>
  <c r="S38" i="3"/>
  <c r="R38" i="3"/>
  <c r="R37" i="3" s="1"/>
  <c r="Q38" i="3"/>
  <c r="P38" i="3"/>
  <c r="O38" i="3"/>
  <c r="N38" i="3"/>
  <c r="M38" i="3"/>
  <c r="W37" i="3"/>
  <c r="V37" i="3"/>
  <c r="U37" i="3"/>
  <c r="T37" i="3"/>
  <c r="T28" i="3" s="1"/>
  <c r="S37" i="3"/>
  <c r="Q37" i="3"/>
  <c r="P37" i="3"/>
  <c r="O37" i="3"/>
  <c r="N37" i="3"/>
  <c r="N28" i="3" s="1"/>
  <c r="M37" i="3"/>
  <c r="L37" i="3"/>
  <c r="K37" i="3"/>
  <c r="J37" i="3"/>
  <c r="I37" i="3"/>
  <c r="H37" i="3"/>
  <c r="H28" i="3" s="1"/>
  <c r="G37" i="3"/>
  <c r="F37" i="3"/>
  <c r="E37" i="3"/>
  <c r="D37" i="3"/>
  <c r="C37" i="3"/>
  <c r="Y36" i="3"/>
  <c r="X36" i="3"/>
  <c r="M36" i="3"/>
  <c r="W35" i="3"/>
  <c r="W34" i="3" s="1"/>
  <c r="W29" i="3" s="1"/>
  <c r="W28" i="3" s="1"/>
  <c r="V35" i="3"/>
  <c r="U35" i="3"/>
  <c r="T35" i="3"/>
  <c r="S35" i="3"/>
  <c r="R35" i="3"/>
  <c r="Q35" i="3"/>
  <c r="Q34" i="3" s="1"/>
  <c r="Q29" i="3" s="1"/>
  <c r="Q28" i="3" s="1"/>
  <c r="P35" i="3"/>
  <c r="O35" i="3"/>
  <c r="N35" i="3"/>
  <c r="X35" i="3" s="1"/>
  <c r="M35" i="3"/>
  <c r="V34" i="3"/>
  <c r="U34" i="3"/>
  <c r="T34" i="3"/>
  <c r="S34" i="3"/>
  <c r="S29" i="3" s="1"/>
  <c r="S28" i="3" s="1"/>
  <c r="R34" i="3"/>
  <c r="P34" i="3"/>
  <c r="O34" i="3"/>
  <c r="N34" i="3"/>
  <c r="M34" i="3"/>
  <c r="M29" i="3" s="1"/>
  <c r="M28" i="3" s="1"/>
  <c r="L34" i="3"/>
  <c r="K34" i="3"/>
  <c r="J34" i="3"/>
  <c r="I34" i="3"/>
  <c r="H34" i="3"/>
  <c r="G34" i="3"/>
  <c r="G29" i="3" s="1"/>
  <c r="G28" i="3" s="1"/>
  <c r="F34" i="3"/>
  <c r="E34" i="3"/>
  <c r="D34" i="3"/>
  <c r="C34" i="3"/>
  <c r="X33" i="3"/>
  <c r="Y33" i="3" s="1"/>
  <c r="M33" i="3"/>
  <c r="W32" i="3"/>
  <c r="V32" i="3"/>
  <c r="V31" i="3" s="1"/>
  <c r="V30" i="3" s="1"/>
  <c r="V29" i="3" s="1"/>
  <c r="V28" i="3" s="1"/>
  <c r="U32" i="3"/>
  <c r="T32" i="3"/>
  <c r="S32" i="3"/>
  <c r="R32" i="3"/>
  <c r="Q32" i="3"/>
  <c r="P32" i="3"/>
  <c r="P31" i="3" s="1"/>
  <c r="P30" i="3" s="1"/>
  <c r="P29" i="3" s="1"/>
  <c r="P28" i="3" s="1"/>
  <c r="O32" i="3"/>
  <c r="N32" i="3"/>
  <c r="M32" i="3"/>
  <c r="W31" i="3"/>
  <c r="U31" i="3"/>
  <c r="T31" i="3"/>
  <c r="S31" i="3"/>
  <c r="R31" i="3"/>
  <c r="Q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W30" i="3"/>
  <c r="U30" i="3"/>
  <c r="T30" i="3"/>
  <c r="S30" i="3"/>
  <c r="R30" i="3"/>
  <c r="Q30" i="3"/>
  <c r="O30" i="3"/>
  <c r="N30" i="3"/>
  <c r="M30" i="3"/>
  <c r="L30" i="3"/>
  <c r="L29" i="3" s="1"/>
  <c r="L28" i="3" s="1"/>
  <c r="L8" i="3" s="1"/>
  <c r="L56" i="3" s="1"/>
  <c r="K30" i="3"/>
  <c r="J30" i="3"/>
  <c r="I30" i="3"/>
  <c r="H30" i="3"/>
  <c r="G30" i="3"/>
  <c r="F30" i="3"/>
  <c r="F29" i="3" s="1"/>
  <c r="F28" i="3" s="1"/>
  <c r="E30" i="3"/>
  <c r="D30" i="3"/>
  <c r="C30" i="3"/>
  <c r="U29" i="3"/>
  <c r="T29" i="3"/>
  <c r="R29" i="3"/>
  <c r="R28" i="3" s="1"/>
  <c r="O29" i="3"/>
  <c r="N29" i="3"/>
  <c r="K29" i="3"/>
  <c r="J29" i="3"/>
  <c r="I29" i="3"/>
  <c r="H29" i="3"/>
  <c r="E29" i="3"/>
  <c r="D29" i="3"/>
  <c r="C29" i="3"/>
  <c r="U28" i="3"/>
  <c r="O28" i="3"/>
  <c r="K28" i="3"/>
  <c r="J28" i="3"/>
  <c r="I28" i="3"/>
  <c r="E28" i="3"/>
  <c r="D28" i="3"/>
  <c r="C28" i="3"/>
  <c r="X27" i="3"/>
  <c r="Y27" i="3" s="1"/>
  <c r="M27" i="3"/>
  <c r="X26" i="3"/>
  <c r="Y26" i="3" s="1"/>
  <c r="M26" i="3"/>
  <c r="X25" i="3"/>
  <c r="L25" i="3"/>
  <c r="K25" i="3"/>
  <c r="J25" i="3"/>
  <c r="I25" i="3"/>
  <c r="H25" i="3"/>
  <c r="G25" i="3"/>
  <c r="G23" i="3" s="1"/>
  <c r="F25" i="3"/>
  <c r="E25" i="3"/>
  <c r="D25" i="3"/>
  <c r="C25" i="3"/>
  <c r="X24" i="3"/>
  <c r="M24" i="3"/>
  <c r="W23" i="3"/>
  <c r="V23" i="3"/>
  <c r="U23" i="3"/>
  <c r="U22" i="3" s="1"/>
  <c r="T23" i="3"/>
  <c r="S23" i="3"/>
  <c r="R23" i="3"/>
  <c r="Q23" i="3"/>
  <c r="P23" i="3"/>
  <c r="O23" i="3"/>
  <c r="O22" i="3" s="1"/>
  <c r="N23" i="3"/>
  <c r="M23" i="3"/>
  <c r="L23" i="3"/>
  <c r="K23" i="3"/>
  <c r="J23" i="3"/>
  <c r="I23" i="3"/>
  <c r="I22" i="3" s="1"/>
  <c r="H23" i="3"/>
  <c r="F23" i="3"/>
  <c r="E23" i="3"/>
  <c r="D23" i="3"/>
  <c r="C23" i="3"/>
  <c r="C22" i="3" s="1"/>
  <c r="W22" i="3"/>
  <c r="V22" i="3"/>
  <c r="T22" i="3"/>
  <c r="S22" i="3"/>
  <c r="R22" i="3"/>
  <c r="Q22" i="3"/>
  <c r="P22" i="3"/>
  <c r="N22" i="3"/>
  <c r="L22" i="3"/>
  <c r="K22" i="3"/>
  <c r="J22" i="3"/>
  <c r="H22" i="3"/>
  <c r="D22" i="3"/>
  <c r="W21" i="3"/>
  <c r="W8" i="3" s="1"/>
  <c r="V21" i="3"/>
  <c r="U21" i="3"/>
  <c r="T21" i="3"/>
  <c r="S21" i="3"/>
  <c r="R21" i="3"/>
  <c r="Q21" i="3"/>
  <c r="Q8" i="3" s="1"/>
  <c r="P21" i="3"/>
  <c r="O21" i="3"/>
  <c r="N21" i="3"/>
  <c r="X21" i="3" s="1"/>
  <c r="Y21" i="3" s="1"/>
  <c r="Z21" i="3" s="1"/>
  <c r="M21" i="3"/>
  <c r="W20" i="3"/>
  <c r="V20" i="3"/>
  <c r="U20" i="3"/>
  <c r="T20" i="3"/>
  <c r="S20" i="3"/>
  <c r="S19" i="3" s="1"/>
  <c r="S9" i="3" s="1"/>
  <c r="S8" i="3" s="1"/>
  <c r="R20" i="3"/>
  <c r="Q20" i="3"/>
  <c r="P20" i="3"/>
  <c r="O20" i="3"/>
  <c r="N20" i="3"/>
  <c r="X20" i="3" s="1"/>
  <c r="X19" i="3" s="1"/>
  <c r="Y19" i="3" s="1"/>
  <c r="Z19" i="3" s="1"/>
  <c r="M20" i="3"/>
  <c r="M19" i="3" s="1"/>
  <c r="W19" i="3"/>
  <c r="V19" i="3"/>
  <c r="U19" i="3"/>
  <c r="T19" i="3"/>
  <c r="R19" i="3"/>
  <c r="Q19" i="3"/>
  <c r="P19" i="3"/>
  <c r="O19" i="3"/>
  <c r="N19" i="3"/>
  <c r="L19" i="3"/>
  <c r="K19" i="3"/>
  <c r="J19" i="3"/>
  <c r="I19" i="3"/>
  <c r="H19" i="3"/>
  <c r="G19" i="3"/>
  <c r="F19" i="3"/>
  <c r="E19" i="3"/>
  <c r="D19" i="3"/>
  <c r="C19" i="3"/>
  <c r="X18" i="3"/>
  <c r="Y18" i="3" s="1"/>
  <c r="M18" i="3"/>
  <c r="W17" i="3"/>
  <c r="V17" i="3"/>
  <c r="U17" i="3"/>
  <c r="T17" i="3"/>
  <c r="S17" i="3"/>
  <c r="R17" i="3"/>
  <c r="R16" i="3" s="1"/>
  <c r="R15" i="3" s="1"/>
  <c r="R10" i="3" s="1"/>
  <c r="R9" i="3" s="1"/>
  <c r="R8" i="3" s="1"/>
  <c r="Q17" i="3"/>
  <c r="P17" i="3"/>
  <c r="O17" i="3"/>
  <c r="N17" i="3"/>
  <c r="M17" i="3"/>
  <c r="W16" i="3"/>
  <c r="V16" i="3"/>
  <c r="U16" i="3"/>
  <c r="T16" i="3"/>
  <c r="S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W15" i="3"/>
  <c r="V15" i="3"/>
  <c r="U15" i="3"/>
  <c r="T15" i="3"/>
  <c r="T10" i="3" s="1"/>
  <c r="T9" i="3" s="1"/>
  <c r="S15" i="3"/>
  <c r="Q15" i="3"/>
  <c r="P15" i="3"/>
  <c r="O15" i="3"/>
  <c r="N15" i="3"/>
  <c r="N10" i="3" s="1"/>
  <c r="N9" i="3" s="1"/>
  <c r="N8" i="3" s="1"/>
  <c r="M15" i="3"/>
  <c r="L15" i="3"/>
  <c r="K15" i="3"/>
  <c r="J15" i="3"/>
  <c r="I15" i="3"/>
  <c r="H15" i="3"/>
  <c r="G15" i="3"/>
  <c r="G10" i="3" s="1"/>
  <c r="G9" i="3" s="1"/>
  <c r="G8" i="3" s="1"/>
  <c r="F15" i="3"/>
  <c r="E15" i="3"/>
  <c r="D15" i="3"/>
  <c r="C15" i="3"/>
  <c r="Z14" i="3"/>
  <c r="Y14" i="3"/>
  <c r="X14" i="3"/>
  <c r="M14" i="3"/>
  <c r="X13" i="3"/>
  <c r="Y13" i="3" s="1"/>
  <c r="M13" i="3"/>
  <c r="X12" i="3"/>
  <c r="I12" i="3"/>
  <c r="H12" i="3"/>
  <c r="M12" i="3" s="1"/>
  <c r="M11" i="3" s="1"/>
  <c r="M10" i="3" s="1"/>
  <c r="M9" i="3" s="1"/>
  <c r="X11" i="3"/>
  <c r="W11" i="3"/>
  <c r="V11" i="3"/>
  <c r="U11" i="3"/>
  <c r="T11" i="3"/>
  <c r="S11" i="3"/>
  <c r="R11" i="3"/>
  <c r="Q11" i="3"/>
  <c r="P11" i="3"/>
  <c r="O11" i="3"/>
  <c r="N11" i="3"/>
  <c r="L11" i="3"/>
  <c r="K11" i="3"/>
  <c r="J11" i="3"/>
  <c r="I11" i="3"/>
  <c r="G11" i="3"/>
  <c r="F11" i="3"/>
  <c r="E11" i="3"/>
  <c r="D11" i="3"/>
  <c r="D10" i="3" s="1"/>
  <c r="D9" i="3" s="1"/>
  <c r="D8" i="3" s="1"/>
  <c r="C11" i="3"/>
  <c r="C10" i="3" s="1"/>
  <c r="C9" i="3" s="1"/>
  <c r="C8" i="3" s="1"/>
  <c r="W10" i="3"/>
  <c r="V10" i="3"/>
  <c r="U10" i="3"/>
  <c r="S10" i="3"/>
  <c r="Q10" i="3"/>
  <c r="P10" i="3"/>
  <c r="P9" i="3" s="1"/>
  <c r="P8" i="3" s="1"/>
  <c r="O10" i="3"/>
  <c r="L10" i="3"/>
  <c r="K10" i="3"/>
  <c r="J10" i="3"/>
  <c r="I10" i="3"/>
  <c r="F10" i="3"/>
  <c r="E10" i="3"/>
  <c r="W9" i="3"/>
  <c r="V9" i="3"/>
  <c r="U9" i="3"/>
  <c r="Q9" i="3"/>
  <c r="O9" i="3"/>
  <c r="L9" i="3"/>
  <c r="K9" i="3"/>
  <c r="J9" i="3"/>
  <c r="I9" i="3"/>
  <c r="F9" i="3"/>
  <c r="E9" i="3"/>
  <c r="V8" i="3"/>
  <c r="K8" i="3"/>
  <c r="J8" i="3"/>
  <c r="E8" i="3"/>
  <c r="X31" i="2"/>
  <c r="Y31" i="2" s="1"/>
  <c r="S30" i="2"/>
  <c r="S32" i="2" s="1"/>
  <c r="R30" i="2"/>
  <c r="R32" i="2" s="1"/>
  <c r="L30" i="2"/>
  <c r="L32" i="2" s="1"/>
  <c r="G30" i="2"/>
  <c r="G32" i="2" s="1"/>
  <c r="F30" i="2"/>
  <c r="F32" i="2" s="1"/>
  <c r="X29" i="2"/>
  <c r="Y29" i="2" s="1"/>
  <c r="Z29" i="2" s="1"/>
  <c r="M29" i="2"/>
  <c r="X28" i="2"/>
  <c r="M28" i="2"/>
  <c r="Y28" i="2" s="1"/>
  <c r="Z28" i="2" s="1"/>
  <c r="X27" i="2"/>
  <c r="W27" i="2"/>
  <c r="V27" i="2"/>
  <c r="U27" i="2"/>
  <c r="T27" i="2"/>
  <c r="S27" i="2"/>
  <c r="R27" i="2"/>
  <c r="Q27" i="2"/>
  <c r="P27" i="2"/>
  <c r="O27" i="2"/>
  <c r="N27" i="2"/>
  <c r="L27" i="2"/>
  <c r="K27" i="2"/>
  <c r="J27" i="2"/>
  <c r="I27" i="2"/>
  <c r="H27" i="2"/>
  <c r="G27" i="2"/>
  <c r="F27" i="2"/>
  <c r="E27" i="2"/>
  <c r="D27" i="2"/>
  <c r="C27" i="2"/>
  <c r="X26" i="2"/>
  <c r="W26" i="2"/>
  <c r="V26" i="2"/>
  <c r="U26" i="2"/>
  <c r="T26" i="2"/>
  <c r="S26" i="2"/>
  <c r="R26" i="2"/>
  <c r="Q26" i="2"/>
  <c r="P26" i="2"/>
  <c r="O26" i="2"/>
  <c r="N26" i="2"/>
  <c r="L26" i="2"/>
  <c r="K26" i="2"/>
  <c r="J26" i="2"/>
  <c r="I26" i="2"/>
  <c r="H26" i="2"/>
  <c r="G26" i="2"/>
  <c r="F26" i="2"/>
  <c r="E26" i="2"/>
  <c r="D26" i="2"/>
  <c r="C26" i="2"/>
  <c r="X25" i="2"/>
  <c r="Y25" i="2" s="1"/>
  <c r="Z25" i="2" s="1"/>
  <c r="M25" i="2"/>
  <c r="X24" i="2"/>
  <c r="X22" i="2" s="1"/>
  <c r="M24" i="2"/>
  <c r="X23" i="2"/>
  <c r="M23" i="2"/>
  <c r="Y23" i="2" s="1"/>
  <c r="Z23" i="2" s="1"/>
  <c r="W22" i="2"/>
  <c r="V22" i="2"/>
  <c r="U22" i="2"/>
  <c r="T22" i="2"/>
  <c r="S22" i="2"/>
  <c r="R22" i="2"/>
  <c r="Q22" i="2"/>
  <c r="P22" i="2"/>
  <c r="O22" i="2"/>
  <c r="N22" i="2"/>
  <c r="L22" i="2"/>
  <c r="K22" i="2"/>
  <c r="J22" i="2"/>
  <c r="I22" i="2"/>
  <c r="I19" i="2" s="1"/>
  <c r="H22" i="2"/>
  <c r="H19" i="2" s="1"/>
  <c r="H8" i="2" s="1"/>
  <c r="H30" i="2" s="1"/>
  <c r="H32" i="2" s="1"/>
  <c r="G22" i="2"/>
  <c r="F22" i="2"/>
  <c r="E22" i="2"/>
  <c r="D22" i="2"/>
  <c r="C22" i="2"/>
  <c r="C19" i="2" s="1"/>
  <c r="W21" i="2"/>
  <c r="V21" i="2"/>
  <c r="U21" i="2"/>
  <c r="U20" i="2" s="1"/>
  <c r="U19" i="2" s="1"/>
  <c r="T21" i="2"/>
  <c r="T20" i="2" s="1"/>
  <c r="T19" i="2" s="1"/>
  <c r="T8" i="2" s="1"/>
  <c r="T30" i="2" s="1"/>
  <c r="T32" i="2" s="1"/>
  <c r="S21" i="2"/>
  <c r="R21" i="2"/>
  <c r="Q21" i="2"/>
  <c r="P21" i="2"/>
  <c r="O21" i="2"/>
  <c r="O20" i="2" s="1"/>
  <c r="O19" i="2" s="1"/>
  <c r="N21" i="2"/>
  <c r="X21" i="2" s="1"/>
  <c r="M21" i="2"/>
  <c r="W20" i="2"/>
  <c r="V20" i="2"/>
  <c r="S20" i="2"/>
  <c r="R20" i="2"/>
  <c r="Q20" i="2"/>
  <c r="Q19" i="2" s="1"/>
  <c r="Q8" i="2" s="1"/>
  <c r="Q30" i="2" s="1"/>
  <c r="Q32" i="2" s="1"/>
  <c r="P20" i="2"/>
  <c r="M20" i="2"/>
  <c r="L20" i="2"/>
  <c r="K20" i="2"/>
  <c r="J20" i="2"/>
  <c r="I20" i="2"/>
  <c r="H20" i="2"/>
  <c r="G20" i="2"/>
  <c r="F20" i="2"/>
  <c r="E20" i="2"/>
  <c r="D20" i="2"/>
  <c r="C20" i="2"/>
  <c r="W19" i="2"/>
  <c r="V19" i="2"/>
  <c r="S19" i="2"/>
  <c r="R19" i="2"/>
  <c r="P19" i="2"/>
  <c r="L19" i="2"/>
  <c r="K19" i="2"/>
  <c r="J19" i="2"/>
  <c r="G19" i="2"/>
  <c r="F19" i="2"/>
  <c r="E19" i="2"/>
  <c r="D19" i="2"/>
  <c r="X18" i="2"/>
  <c r="M18" i="2"/>
  <c r="Y18" i="2" s="1"/>
  <c r="Z18" i="2" s="1"/>
  <c r="Y17" i="2"/>
  <c r="X17" i="2"/>
  <c r="M17" i="2"/>
  <c r="X16" i="2"/>
  <c r="Y16" i="2" s="1"/>
  <c r="Z16" i="2" s="1"/>
  <c r="M16" i="2"/>
  <c r="X15" i="2"/>
  <c r="Y15" i="2" s="1"/>
  <c r="Z15" i="2" s="1"/>
  <c r="M15" i="2"/>
  <c r="Y14" i="2"/>
  <c r="Z14" i="2" s="1"/>
  <c r="X14" i="2"/>
  <c r="M14" i="2"/>
  <c r="X13" i="2"/>
  <c r="X12" i="2" s="1"/>
  <c r="Y12" i="2" s="1"/>
  <c r="Z12" i="2" s="1"/>
  <c r="M13" i="2"/>
  <c r="M12" i="2" s="1"/>
  <c r="M9" i="2" s="1"/>
  <c r="W12" i="2"/>
  <c r="V12" i="2"/>
  <c r="U12" i="2"/>
  <c r="T12" i="2"/>
  <c r="S12" i="2"/>
  <c r="R12" i="2"/>
  <c r="Q12" i="2"/>
  <c r="P12" i="2"/>
  <c r="O12" i="2"/>
  <c r="N12" i="2"/>
  <c r="L12" i="2"/>
  <c r="K12" i="2"/>
  <c r="J12" i="2"/>
  <c r="J9" i="2" s="1"/>
  <c r="J8" i="2" s="1"/>
  <c r="J30" i="2" s="1"/>
  <c r="J32" i="2" s="1"/>
  <c r="I12" i="2"/>
  <c r="I9" i="2" s="1"/>
  <c r="I8" i="2" s="1"/>
  <c r="I30" i="2" s="1"/>
  <c r="I32" i="2" s="1"/>
  <c r="H12" i="2"/>
  <c r="G12" i="2"/>
  <c r="F12" i="2"/>
  <c r="E12" i="2"/>
  <c r="D12" i="2"/>
  <c r="D9" i="2" s="1"/>
  <c r="D8" i="2" s="1"/>
  <c r="D30" i="2" s="1"/>
  <c r="D32" i="2" s="1"/>
  <c r="C12" i="2"/>
  <c r="C9" i="2" s="1"/>
  <c r="C8" i="2" s="1"/>
  <c r="C30" i="2" s="1"/>
  <c r="C32" i="2" s="1"/>
  <c r="W11" i="2"/>
  <c r="V11" i="2"/>
  <c r="V10" i="2" s="1"/>
  <c r="U11" i="2"/>
  <c r="U10" i="2" s="1"/>
  <c r="T11" i="2"/>
  <c r="S11" i="2"/>
  <c r="R11" i="2"/>
  <c r="Q11" i="2"/>
  <c r="P11" i="2"/>
  <c r="P10" i="2" s="1"/>
  <c r="O11" i="2"/>
  <c r="O10" i="2" s="1"/>
  <c r="N11" i="2"/>
  <c r="M11" i="2"/>
  <c r="W10" i="2"/>
  <c r="T10" i="2"/>
  <c r="S10" i="2"/>
  <c r="R10" i="2"/>
  <c r="Q10" i="2"/>
  <c r="N10" i="2"/>
  <c r="M10" i="2"/>
  <c r="L10" i="2"/>
  <c r="K10" i="2"/>
  <c r="J10" i="2"/>
  <c r="I10" i="2"/>
  <c r="H10" i="2"/>
  <c r="G10" i="2"/>
  <c r="F10" i="2"/>
  <c r="E10" i="2"/>
  <c r="D10" i="2"/>
  <c r="C10" i="2"/>
  <c r="W9" i="2"/>
  <c r="T9" i="2"/>
  <c r="S9" i="2"/>
  <c r="R9" i="2"/>
  <c r="Q9" i="2"/>
  <c r="N9" i="2"/>
  <c r="L9" i="2"/>
  <c r="K9" i="2"/>
  <c r="H9" i="2"/>
  <c r="G9" i="2"/>
  <c r="F9" i="2"/>
  <c r="E9" i="2"/>
  <c r="W8" i="2"/>
  <c r="W30" i="2" s="1"/>
  <c r="W32" i="2" s="1"/>
  <c r="S8" i="2"/>
  <c r="R8" i="2"/>
  <c r="L8" i="2"/>
  <c r="K8" i="2"/>
  <c r="K30" i="2" s="1"/>
  <c r="K32" i="2" s="1"/>
  <c r="G8" i="2"/>
  <c r="F8" i="2"/>
  <c r="E8" i="2"/>
  <c r="E30" i="2" s="1"/>
  <c r="E32" i="2" s="1"/>
  <c r="R72" i="1"/>
  <c r="Q72" i="1"/>
  <c r="Q66" i="1" s="1"/>
  <c r="P72" i="1"/>
  <c r="O72" i="1"/>
  <c r="N72" i="1"/>
  <c r="X72" i="1" s="1"/>
  <c r="Y72" i="1" s="1"/>
  <c r="Z72" i="1" s="1"/>
  <c r="M72" i="1"/>
  <c r="W71" i="1"/>
  <c r="V71" i="1"/>
  <c r="U71" i="1"/>
  <c r="T71" i="1"/>
  <c r="S71" i="1"/>
  <c r="S66" i="1" s="1"/>
  <c r="Q71" i="1"/>
  <c r="P71" i="1"/>
  <c r="O71" i="1"/>
  <c r="N71" i="1"/>
  <c r="X71" i="1" s="1"/>
  <c r="Y71" i="1" s="1"/>
  <c r="Z71" i="1" s="1"/>
  <c r="M71" i="1"/>
  <c r="Y70" i="1"/>
  <c r="X70" i="1"/>
  <c r="M70" i="1"/>
  <c r="Q69" i="1"/>
  <c r="P69" i="1"/>
  <c r="O69" i="1"/>
  <c r="N69" i="1"/>
  <c r="X69" i="1" s="1"/>
  <c r="D69" i="1"/>
  <c r="C69" i="1"/>
  <c r="C66" i="1" s="1"/>
  <c r="X68" i="1"/>
  <c r="Y68" i="1" s="1"/>
  <c r="Z68" i="1" s="1"/>
  <c r="M68" i="1"/>
  <c r="Y67" i="1"/>
  <c r="Z67" i="1" s="1"/>
  <c r="X67" i="1"/>
  <c r="M67" i="1"/>
  <c r="W66" i="1"/>
  <c r="V66" i="1"/>
  <c r="U66" i="1"/>
  <c r="T66" i="1"/>
  <c r="R66" i="1"/>
  <c r="R73" i="1" s="1"/>
  <c r="P66" i="1"/>
  <c r="O66" i="1"/>
  <c r="N66" i="1"/>
  <c r="L66" i="1"/>
  <c r="K66" i="1"/>
  <c r="K73" i="1" s="1"/>
  <c r="J66" i="1"/>
  <c r="I66" i="1"/>
  <c r="H66" i="1"/>
  <c r="G66" i="1"/>
  <c r="G73" i="1" s="1"/>
  <c r="F66" i="1"/>
  <c r="E66" i="1"/>
  <c r="D66" i="1"/>
  <c r="W64" i="1"/>
  <c r="V64" i="1"/>
  <c r="U64" i="1"/>
  <c r="T64" i="1"/>
  <c r="S64" i="1"/>
  <c r="R64" i="1"/>
  <c r="Q64" i="1"/>
  <c r="P64" i="1"/>
  <c r="O64" i="1"/>
  <c r="N64" i="1"/>
  <c r="X64" i="1" s="1"/>
  <c r="Y64" i="1" s="1"/>
  <c r="Z64" i="1" s="1"/>
  <c r="M64" i="1"/>
  <c r="Y63" i="1"/>
  <c r="Z63" i="1" s="1"/>
  <c r="X63" i="1"/>
  <c r="M63" i="1"/>
  <c r="X62" i="1"/>
  <c r="Y62" i="1" s="1"/>
  <c r="Z62" i="1" s="1"/>
  <c r="M62" i="1"/>
  <c r="M57" i="1" s="1"/>
  <c r="X61" i="1"/>
  <c r="Y61" i="1" s="1"/>
  <c r="Z61" i="1" s="1"/>
  <c r="M61" i="1"/>
  <c r="Y60" i="1"/>
  <c r="Z60" i="1" s="1"/>
  <c r="X60" i="1"/>
  <c r="X59" i="1" s="1"/>
  <c r="M60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E58" i="1" s="1"/>
  <c r="E57" i="1" s="1"/>
  <c r="D59" i="1"/>
  <c r="C59" i="1"/>
  <c r="W58" i="1"/>
  <c r="W57" i="1" s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D58" i="1"/>
  <c r="C58" i="1"/>
  <c r="V57" i="1"/>
  <c r="U57" i="1"/>
  <c r="T57" i="1"/>
  <c r="S57" i="1"/>
  <c r="R57" i="1"/>
  <c r="Q57" i="1"/>
  <c r="P57" i="1"/>
  <c r="O57" i="1"/>
  <c r="N57" i="1"/>
  <c r="L57" i="1"/>
  <c r="K57" i="1"/>
  <c r="J57" i="1"/>
  <c r="I57" i="1"/>
  <c r="H57" i="1"/>
  <c r="G57" i="1"/>
  <c r="F57" i="1"/>
  <c r="D57" i="1"/>
  <c r="C57" i="1"/>
  <c r="X56" i="1"/>
  <c r="Y56" i="1" s="1"/>
  <c r="M56" i="1"/>
  <c r="W55" i="1"/>
  <c r="V55" i="1"/>
  <c r="U55" i="1"/>
  <c r="T55" i="1"/>
  <c r="T53" i="1" s="1"/>
  <c r="T49" i="1" s="1"/>
  <c r="S55" i="1"/>
  <c r="R55" i="1"/>
  <c r="Q55" i="1"/>
  <c r="P55" i="1"/>
  <c r="O55" i="1"/>
  <c r="N55" i="1"/>
  <c r="X55" i="1" s="1"/>
  <c r="Y55" i="1" s="1"/>
  <c r="Z55" i="1" s="1"/>
  <c r="M55" i="1"/>
  <c r="N54" i="1"/>
  <c r="X54" i="1" s="1"/>
  <c r="M54" i="1"/>
  <c r="M53" i="1" s="1"/>
  <c r="M49" i="1" s="1"/>
  <c r="W53" i="1"/>
  <c r="V53" i="1"/>
  <c r="U53" i="1"/>
  <c r="U49" i="1" s="1"/>
  <c r="S53" i="1"/>
  <c r="R53" i="1"/>
  <c r="Q53" i="1"/>
  <c r="P53" i="1"/>
  <c r="O53" i="1"/>
  <c r="O49" i="1" s="1"/>
  <c r="L53" i="1"/>
  <c r="K53" i="1"/>
  <c r="J53" i="1"/>
  <c r="I53" i="1"/>
  <c r="I49" i="1" s="1"/>
  <c r="H53" i="1"/>
  <c r="G53" i="1"/>
  <c r="F53" i="1"/>
  <c r="E53" i="1"/>
  <c r="D53" i="1"/>
  <c r="C53" i="1"/>
  <c r="C49" i="1" s="1"/>
  <c r="X52" i="1"/>
  <c r="Y52" i="1" s="1"/>
  <c r="M52" i="1"/>
  <c r="X51" i="1"/>
  <c r="X50" i="1" s="1"/>
  <c r="M51" i="1"/>
  <c r="W50" i="1"/>
  <c r="V50" i="1"/>
  <c r="V49" i="1" s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W49" i="1"/>
  <c r="S49" i="1"/>
  <c r="R49" i="1"/>
  <c r="Q49" i="1"/>
  <c r="P49" i="1"/>
  <c r="L49" i="1"/>
  <c r="K49" i="1"/>
  <c r="J49" i="1"/>
  <c r="H49" i="1"/>
  <c r="G49" i="1"/>
  <c r="F49" i="1"/>
  <c r="E49" i="1"/>
  <c r="D49" i="1"/>
  <c r="W48" i="1"/>
  <c r="V48" i="1"/>
  <c r="U48" i="1"/>
  <c r="T48" i="1"/>
  <c r="S48" i="1"/>
  <c r="R48" i="1"/>
  <c r="Q48" i="1"/>
  <c r="P48" i="1"/>
  <c r="O48" i="1"/>
  <c r="N48" i="1"/>
  <c r="X48" i="1" s="1"/>
  <c r="Y48" i="1" s="1"/>
  <c r="Z48" i="1" s="1"/>
  <c r="M48" i="1"/>
  <c r="X47" i="1"/>
  <c r="Y47" i="1" s="1"/>
  <c r="Z47" i="1" s="1"/>
  <c r="W47" i="1"/>
  <c r="V47" i="1"/>
  <c r="U47" i="1"/>
  <c r="T47" i="1"/>
  <c r="S47" i="1"/>
  <c r="R47" i="1"/>
  <c r="R10" i="1" s="1"/>
  <c r="R9" i="1" s="1"/>
  <c r="R65" i="1" s="1"/>
  <c r="Q47" i="1"/>
  <c r="P47" i="1"/>
  <c r="O47" i="1"/>
  <c r="N47" i="1"/>
  <c r="M47" i="1"/>
  <c r="Y46" i="1"/>
  <c r="X46" i="1"/>
  <c r="M46" i="1"/>
  <c r="W45" i="1"/>
  <c r="W44" i="1" s="1"/>
  <c r="V45" i="1"/>
  <c r="U45" i="1"/>
  <c r="T45" i="1"/>
  <c r="S45" i="1"/>
  <c r="R45" i="1"/>
  <c r="Q45" i="1"/>
  <c r="Q44" i="1" s="1"/>
  <c r="P45" i="1"/>
  <c r="O45" i="1"/>
  <c r="N45" i="1"/>
  <c r="X45" i="1" s="1"/>
  <c r="M45" i="1"/>
  <c r="V44" i="1"/>
  <c r="U44" i="1"/>
  <c r="T44" i="1"/>
  <c r="S44" i="1"/>
  <c r="R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Y43" i="1"/>
  <c r="Z43" i="1" s="1"/>
  <c r="X43" i="1"/>
  <c r="M43" i="1"/>
  <c r="W42" i="1"/>
  <c r="V42" i="1"/>
  <c r="U42" i="1"/>
  <c r="T42" i="1"/>
  <c r="S42" i="1"/>
  <c r="R42" i="1"/>
  <c r="Q42" i="1"/>
  <c r="P42" i="1"/>
  <c r="O42" i="1"/>
  <c r="N42" i="1"/>
  <c r="X42" i="1" s="1"/>
  <c r="Y42" i="1" s="1"/>
  <c r="Z42" i="1" s="1"/>
  <c r="M42" i="1"/>
  <c r="W41" i="1"/>
  <c r="V41" i="1"/>
  <c r="U41" i="1"/>
  <c r="T41" i="1"/>
  <c r="S41" i="1"/>
  <c r="R41" i="1"/>
  <c r="Q41" i="1"/>
  <c r="P41" i="1"/>
  <c r="O41" i="1"/>
  <c r="N41" i="1"/>
  <c r="X41" i="1" s="1"/>
  <c r="Y41" i="1" s="1"/>
  <c r="Z41" i="1" s="1"/>
  <c r="M41" i="1"/>
  <c r="W40" i="1"/>
  <c r="V40" i="1"/>
  <c r="U40" i="1"/>
  <c r="U38" i="1" s="1"/>
  <c r="T40" i="1"/>
  <c r="S40" i="1"/>
  <c r="R40" i="1"/>
  <c r="Q40" i="1"/>
  <c r="P40" i="1"/>
  <c r="O40" i="1"/>
  <c r="O38" i="1" s="1"/>
  <c r="N40" i="1"/>
  <c r="X40" i="1" s="1"/>
  <c r="Y40" i="1" s="1"/>
  <c r="Z40" i="1" s="1"/>
  <c r="M40" i="1"/>
  <c r="W39" i="1"/>
  <c r="W38" i="1" s="1"/>
  <c r="V39" i="1"/>
  <c r="U39" i="1"/>
  <c r="T39" i="1"/>
  <c r="S39" i="1"/>
  <c r="R39" i="1"/>
  <c r="Q39" i="1"/>
  <c r="Q38" i="1" s="1"/>
  <c r="P39" i="1"/>
  <c r="O39" i="1"/>
  <c r="N39" i="1"/>
  <c r="X39" i="1" s="1"/>
  <c r="M39" i="1"/>
  <c r="V38" i="1"/>
  <c r="T38" i="1"/>
  <c r="S38" i="1"/>
  <c r="R38" i="1"/>
  <c r="P38" i="1"/>
  <c r="N38" i="1"/>
  <c r="M38" i="1"/>
  <c r="L38" i="1"/>
  <c r="K38" i="1"/>
  <c r="J38" i="1"/>
  <c r="I38" i="1"/>
  <c r="H38" i="1"/>
  <c r="G38" i="1"/>
  <c r="F38" i="1"/>
  <c r="E38" i="1"/>
  <c r="D38" i="1"/>
  <c r="C38" i="1"/>
  <c r="Y37" i="1"/>
  <c r="Z37" i="1" s="1"/>
  <c r="X37" i="1"/>
  <c r="M37" i="1"/>
  <c r="W36" i="1"/>
  <c r="V36" i="1"/>
  <c r="U36" i="1"/>
  <c r="T36" i="1"/>
  <c r="S36" i="1"/>
  <c r="R36" i="1"/>
  <c r="Q36" i="1"/>
  <c r="P36" i="1"/>
  <c r="O36" i="1"/>
  <c r="N36" i="1"/>
  <c r="X36" i="1" s="1"/>
  <c r="Y36" i="1" s="1"/>
  <c r="Z36" i="1" s="1"/>
  <c r="M36" i="1"/>
  <c r="W35" i="1"/>
  <c r="V35" i="1"/>
  <c r="U35" i="1"/>
  <c r="T35" i="1"/>
  <c r="S35" i="1"/>
  <c r="R35" i="1"/>
  <c r="Q35" i="1"/>
  <c r="P35" i="1"/>
  <c r="O35" i="1"/>
  <c r="N35" i="1"/>
  <c r="X35" i="1" s="1"/>
  <c r="Y35" i="1" s="1"/>
  <c r="Z35" i="1" s="1"/>
  <c r="M35" i="1"/>
  <c r="X34" i="1"/>
  <c r="Y34" i="1" s="1"/>
  <c r="Z34" i="1" s="1"/>
  <c r="M34" i="1"/>
  <c r="Y33" i="1"/>
  <c r="Z33" i="1" s="1"/>
  <c r="X33" i="1"/>
  <c r="M33" i="1"/>
  <c r="X32" i="1"/>
  <c r="Y32" i="1" s="1"/>
  <c r="Z32" i="1" s="1"/>
  <c r="M32" i="1"/>
  <c r="W31" i="1"/>
  <c r="V31" i="1"/>
  <c r="U31" i="1"/>
  <c r="U29" i="1" s="1"/>
  <c r="U26" i="1" s="1"/>
  <c r="T31" i="1"/>
  <c r="S31" i="1"/>
  <c r="R31" i="1"/>
  <c r="Q31" i="1"/>
  <c r="P31" i="1"/>
  <c r="O31" i="1"/>
  <c r="O29" i="1" s="1"/>
  <c r="O26" i="1" s="1"/>
  <c r="N31" i="1"/>
  <c r="X31" i="1" s="1"/>
  <c r="Y31" i="1" s="1"/>
  <c r="Z31" i="1" s="1"/>
  <c r="M31" i="1"/>
  <c r="W30" i="1"/>
  <c r="W29" i="1" s="1"/>
  <c r="V30" i="1"/>
  <c r="U30" i="1"/>
  <c r="T30" i="1"/>
  <c r="S30" i="1"/>
  <c r="R30" i="1"/>
  <c r="Q30" i="1"/>
  <c r="Q29" i="1" s="1"/>
  <c r="P30" i="1"/>
  <c r="O30" i="1"/>
  <c r="N30" i="1"/>
  <c r="X30" i="1" s="1"/>
  <c r="M30" i="1"/>
  <c r="V29" i="1"/>
  <c r="T29" i="1"/>
  <c r="S29" i="1"/>
  <c r="R29" i="1"/>
  <c r="P29" i="1"/>
  <c r="N29" i="1"/>
  <c r="M29" i="1"/>
  <c r="L29" i="1"/>
  <c r="K29" i="1"/>
  <c r="J29" i="1"/>
  <c r="I29" i="1"/>
  <c r="H29" i="1"/>
  <c r="G29" i="1"/>
  <c r="G26" i="1" s="1"/>
  <c r="G10" i="1" s="1"/>
  <c r="G9" i="1" s="1"/>
  <c r="G65" i="1" s="1"/>
  <c r="F29" i="1"/>
  <c r="E29" i="1"/>
  <c r="D29" i="1"/>
  <c r="C29" i="1"/>
  <c r="W28" i="1"/>
  <c r="V28" i="1"/>
  <c r="U28" i="1"/>
  <c r="T28" i="1"/>
  <c r="S28" i="1"/>
  <c r="S27" i="1" s="1"/>
  <c r="S26" i="1" s="1"/>
  <c r="R28" i="1"/>
  <c r="Q28" i="1"/>
  <c r="Q27" i="1" s="1"/>
  <c r="P28" i="1"/>
  <c r="O28" i="1"/>
  <c r="N28" i="1"/>
  <c r="X28" i="1" s="1"/>
  <c r="M28" i="1"/>
  <c r="M27" i="1" s="1"/>
  <c r="M26" i="1" s="1"/>
  <c r="W27" i="1"/>
  <c r="V27" i="1"/>
  <c r="U27" i="1"/>
  <c r="T27" i="1"/>
  <c r="R27" i="1"/>
  <c r="P27" i="1"/>
  <c r="O27" i="1"/>
  <c r="N27" i="1"/>
  <c r="L27" i="1"/>
  <c r="K27" i="1"/>
  <c r="J27" i="1"/>
  <c r="I27" i="1"/>
  <c r="I26" i="1" s="1"/>
  <c r="I10" i="1" s="1"/>
  <c r="I9" i="1" s="1"/>
  <c r="I65" i="1" s="1"/>
  <c r="H27" i="1"/>
  <c r="G27" i="1"/>
  <c r="F27" i="1"/>
  <c r="E27" i="1"/>
  <c r="D27" i="1"/>
  <c r="C27" i="1"/>
  <c r="C26" i="1" s="1"/>
  <c r="C10" i="1" s="1"/>
  <c r="C9" i="1" s="1"/>
  <c r="C65" i="1" s="1"/>
  <c r="V26" i="1"/>
  <c r="T26" i="1"/>
  <c r="R26" i="1"/>
  <c r="P26" i="1"/>
  <c r="N26" i="1"/>
  <c r="L26" i="1"/>
  <c r="K26" i="1"/>
  <c r="J26" i="1"/>
  <c r="H26" i="1"/>
  <c r="F26" i="1"/>
  <c r="E26" i="1"/>
  <c r="D26" i="1"/>
  <c r="W25" i="1"/>
  <c r="V25" i="1"/>
  <c r="U25" i="1"/>
  <c r="T25" i="1"/>
  <c r="S25" i="1"/>
  <c r="R25" i="1"/>
  <c r="Q25" i="1"/>
  <c r="P25" i="1"/>
  <c r="O25" i="1"/>
  <c r="N25" i="1"/>
  <c r="X25" i="1" s="1"/>
  <c r="Y25" i="1" s="1"/>
  <c r="Z25" i="1" s="1"/>
  <c r="M25" i="1"/>
  <c r="X24" i="1"/>
  <c r="Y24" i="1" s="1"/>
  <c r="Z24" i="1" s="1"/>
  <c r="M24" i="1"/>
  <c r="W23" i="1"/>
  <c r="V23" i="1"/>
  <c r="U23" i="1"/>
  <c r="T23" i="1"/>
  <c r="S23" i="1"/>
  <c r="R23" i="1"/>
  <c r="Q23" i="1"/>
  <c r="P23" i="1"/>
  <c r="O23" i="1"/>
  <c r="N23" i="1"/>
  <c r="X23" i="1" s="1"/>
  <c r="Y23" i="1" s="1"/>
  <c r="Z23" i="1" s="1"/>
  <c r="M23" i="1"/>
  <c r="X22" i="1"/>
  <c r="Y22" i="1" s="1"/>
  <c r="Z22" i="1" s="1"/>
  <c r="M22" i="1"/>
  <c r="W21" i="1"/>
  <c r="V21" i="1"/>
  <c r="U21" i="1"/>
  <c r="T21" i="1"/>
  <c r="S21" i="1"/>
  <c r="R21" i="1"/>
  <c r="Q21" i="1"/>
  <c r="P21" i="1"/>
  <c r="O21" i="1"/>
  <c r="N21" i="1"/>
  <c r="X21" i="1" s="1"/>
  <c r="Y21" i="1" s="1"/>
  <c r="Z21" i="1" s="1"/>
  <c r="M21" i="1"/>
  <c r="W20" i="1"/>
  <c r="V20" i="1"/>
  <c r="U20" i="1"/>
  <c r="T20" i="1"/>
  <c r="S20" i="1"/>
  <c r="R20" i="1"/>
  <c r="Q20" i="1"/>
  <c r="P20" i="1"/>
  <c r="O20" i="1"/>
  <c r="N20" i="1"/>
  <c r="X20" i="1" s="1"/>
  <c r="Y20" i="1" s="1"/>
  <c r="Z20" i="1" s="1"/>
  <c r="M20" i="1"/>
  <c r="W19" i="1"/>
  <c r="V19" i="1"/>
  <c r="U19" i="1"/>
  <c r="T19" i="1"/>
  <c r="S19" i="1"/>
  <c r="S17" i="1" s="1"/>
  <c r="S16" i="1" s="1"/>
  <c r="R19" i="1"/>
  <c r="Q19" i="1"/>
  <c r="P19" i="1"/>
  <c r="O19" i="1"/>
  <c r="N19" i="1"/>
  <c r="X19" i="1" s="1"/>
  <c r="Y19" i="1" s="1"/>
  <c r="Z19" i="1" s="1"/>
  <c r="M19" i="1"/>
  <c r="M17" i="1" s="1"/>
  <c r="M16" i="1" s="1"/>
  <c r="W18" i="1"/>
  <c r="V18" i="1"/>
  <c r="U18" i="1"/>
  <c r="U17" i="1" s="1"/>
  <c r="U16" i="1" s="1"/>
  <c r="T18" i="1"/>
  <c r="T17" i="1" s="1"/>
  <c r="T16" i="1" s="1"/>
  <c r="S18" i="1"/>
  <c r="R18" i="1"/>
  <c r="Q18" i="1"/>
  <c r="P18" i="1"/>
  <c r="O18" i="1"/>
  <c r="O17" i="1" s="1"/>
  <c r="O16" i="1" s="1"/>
  <c r="N18" i="1"/>
  <c r="X18" i="1" s="1"/>
  <c r="M18" i="1"/>
  <c r="W17" i="1"/>
  <c r="V17" i="1"/>
  <c r="R17" i="1"/>
  <c r="Q17" i="1"/>
  <c r="P17" i="1"/>
  <c r="L17" i="1"/>
  <c r="K17" i="1"/>
  <c r="J17" i="1"/>
  <c r="I17" i="1"/>
  <c r="H17" i="1"/>
  <c r="G17" i="1"/>
  <c r="F17" i="1"/>
  <c r="E17" i="1"/>
  <c r="D17" i="1"/>
  <c r="C17" i="1"/>
  <c r="W16" i="1"/>
  <c r="V16" i="1"/>
  <c r="R16" i="1"/>
  <c r="Q16" i="1"/>
  <c r="P16" i="1"/>
  <c r="L16" i="1"/>
  <c r="K16" i="1"/>
  <c r="K10" i="1" s="1"/>
  <c r="K9" i="1" s="1"/>
  <c r="K65" i="1" s="1"/>
  <c r="J16" i="1"/>
  <c r="J10" i="1" s="1"/>
  <c r="J9" i="1" s="1"/>
  <c r="J65" i="1" s="1"/>
  <c r="J73" i="1" s="1"/>
  <c r="I16" i="1"/>
  <c r="H16" i="1"/>
  <c r="G16" i="1"/>
  <c r="F16" i="1"/>
  <c r="E16" i="1"/>
  <c r="E10" i="1" s="1"/>
  <c r="D16" i="1"/>
  <c r="D10" i="1" s="1"/>
  <c r="D9" i="1" s="1"/>
  <c r="D65" i="1" s="1"/>
  <c r="D73" i="1" s="1"/>
  <c r="C16" i="1"/>
  <c r="W15" i="1"/>
  <c r="V15" i="1"/>
  <c r="U15" i="1"/>
  <c r="T15" i="1"/>
  <c r="S15" i="1"/>
  <c r="R15" i="1"/>
  <c r="Q15" i="1"/>
  <c r="P15" i="1"/>
  <c r="O15" i="1"/>
  <c r="N15" i="1"/>
  <c r="X15" i="1" s="1"/>
  <c r="Y15" i="1" s="1"/>
  <c r="Z15" i="1" s="1"/>
  <c r="M15" i="1"/>
  <c r="W14" i="1"/>
  <c r="V14" i="1"/>
  <c r="U14" i="1"/>
  <c r="T14" i="1"/>
  <c r="S14" i="1"/>
  <c r="R14" i="1"/>
  <c r="X14" i="1" s="1"/>
  <c r="Y14" i="1" s="1"/>
  <c r="Z14" i="1" s="1"/>
  <c r="Q14" i="1"/>
  <c r="P14" i="1"/>
  <c r="O14" i="1"/>
  <c r="N14" i="1"/>
  <c r="M14" i="1"/>
  <c r="W13" i="1"/>
  <c r="V13" i="1"/>
  <c r="U13" i="1"/>
  <c r="U11" i="1" s="1"/>
  <c r="T13" i="1"/>
  <c r="T11" i="1" s="1"/>
  <c r="T10" i="1" s="1"/>
  <c r="T9" i="1" s="1"/>
  <c r="T65" i="1" s="1"/>
  <c r="S13" i="1"/>
  <c r="R13" i="1"/>
  <c r="Q13" i="1"/>
  <c r="P13" i="1"/>
  <c r="O13" i="1"/>
  <c r="O11" i="1" s="1"/>
  <c r="N13" i="1"/>
  <c r="X13" i="1" s="1"/>
  <c r="Y13" i="1" s="1"/>
  <c r="Z13" i="1" s="1"/>
  <c r="M13" i="1"/>
  <c r="W12" i="1"/>
  <c r="W11" i="1" s="1"/>
  <c r="V12" i="1"/>
  <c r="V11" i="1" s="1"/>
  <c r="V10" i="1" s="1"/>
  <c r="U12" i="1"/>
  <c r="T12" i="1"/>
  <c r="S12" i="1"/>
  <c r="R12" i="1"/>
  <c r="Q12" i="1"/>
  <c r="Q11" i="1" s="1"/>
  <c r="P12" i="1"/>
  <c r="P11" i="1" s="1"/>
  <c r="P10" i="1" s="1"/>
  <c r="P9" i="1" s="1"/>
  <c r="P65" i="1" s="1"/>
  <c r="P73" i="1" s="1"/>
  <c r="O12" i="1"/>
  <c r="N12" i="1"/>
  <c r="X12" i="1" s="1"/>
  <c r="M12" i="1"/>
  <c r="S11" i="1"/>
  <c r="S10" i="1" s="1"/>
  <c r="S9" i="1" s="1"/>
  <c r="S65" i="1" s="1"/>
  <c r="R11" i="1"/>
  <c r="M11" i="1"/>
  <c r="L11" i="1"/>
  <c r="K11" i="1"/>
  <c r="J11" i="1"/>
  <c r="I11" i="1"/>
  <c r="H11" i="1"/>
  <c r="G11" i="1"/>
  <c r="F11" i="1"/>
  <c r="E11" i="1"/>
  <c r="D11" i="1"/>
  <c r="C11" i="1"/>
  <c r="L10" i="1"/>
  <c r="H10" i="1"/>
  <c r="F10" i="1"/>
  <c r="L9" i="1"/>
  <c r="L65" i="1" s="1"/>
  <c r="H9" i="1"/>
  <c r="H65" i="1" s="1"/>
  <c r="F9" i="1"/>
  <c r="F65" i="1" s="1"/>
  <c r="M49" i="4" l="1"/>
  <c r="Y13" i="4"/>
  <c r="Z13" i="4" s="1"/>
  <c r="X12" i="4"/>
  <c r="C33" i="4"/>
  <c r="T15" i="4"/>
  <c r="T8" i="4" s="1"/>
  <c r="T31" i="4" s="1"/>
  <c r="T33" i="4" s="1"/>
  <c r="N15" i="4"/>
  <c r="N8" i="4" s="1"/>
  <c r="N31" i="4" s="1"/>
  <c r="N33" i="4" s="1"/>
  <c r="H44" i="4"/>
  <c r="H67" i="4" s="1"/>
  <c r="H69" i="4" s="1"/>
  <c r="X27" i="4"/>
  <c r="Y27" i="4" s="1"/>
  <c r="Z27" i="4" s="1"/>
  <c r="Y28" i="4"/>
  <c r="Z28" i="4" s="1"/>
  <c r="N44" i="4"/>
  <c r="N67" i="4" s="1"/>
  <c r="N69" i="4" s="1"/>
  <c r="M68" i="4"/>
  <c r="O21" i="4"/>
  <c r="O16" i="4" s="1"/>
  <c r="O15" i="4" s="1"/>
  <c r="O8" i="4" s="1"/>
  <c r="O31" i="4" s="1"/>
  <c r="O33" i="4" s="1"/>
  <c r="U21" i="4"/>
  <c r="U16" i="4" s="1"/>
  <c r="U15" i="4" s="1"/>
  <c r="U8" i="4" s="1"/>
  <c r="U31" i="4" s="1"/>
  <c r="U33" i="4" s="1"/>
  <c r="X24" i="4"/>
  <c r="C60" i="4"/>
  <c r="N23" i="4"/>
  <c r="X44" i="4"/>
  <c r="X67" i="4" s="1"/>
  <c r="M50" i="4"/>
  <c r="Y50" i="4" s="1"/>
  <c r="C54" i="4"/>
  <c r="C53" i="4" s="1"/>
  <c r="C52" i="4" s="1"/>
  <c r="D53" i="4"/>
  <c r="D52" i="4" s="1"/>
  <c r="D51" i="4" s="1"/>
  <c r="J53" i="4"/>
  <c r="J52" i="4" s="1"/>
  <c r="J51" i="4" s="1"/>
  <c r="J44" i="4" s="1"/>
  <c r="J67" i="4" s="1"/>
  <c r="J69" i="4" s="1"/>
  <c r="Q21" i="4"/>
  <c r="W21" i="4"/>
  <c r="D49" i="4"/>
  <c r="D48" i="4" s="1"/>
  <c r="D47" i="4" s="1"/>
  <c r="D46" i="4" s="1"/>
  <c r="D45" i="4" s="1"/>
  <c r="M62" i="4"/>
  <c r="Y22" i="4"/>
  <c r="Z22" i="4" s="1"/>
  <c r="X21" i="4"/>
  <c r="Y21" i="4" s="1"/>
  <c r="Z21" i="4" s="1"/>
  <c r="F44" i="4"/>
  <c r="F67" i="4" s="1"/>
  <c r="F69" i="4" s="1"/>
  <c r="M19" i="4"/>
  <c r="M18" i="4" s="1"/>
  <c r="E51" i="4"/>
  <c r="E44" i="4" s="1"/>
  <c r="E67" i="4" s="1"/>
  <c r="E69" i="4" s="1"/>
  <c r="K51" i="4"/>
  <c r="K44" i="4" s="1"/>
  <c r="K67" i="4" s="1"/>
  <c r="K69" i="4" s="1"/>
  <c r="X20" i="4"/>
  <c r="Y20" i="4" s="1"/>
  <c r="Z20" i="4" s="1"/>
  <c r="M22" i="4"/>
  <c r="M21" i="4" s="1"/>
  <c r="O23" i="4"/>
  <c r="V23" i="4"/>
  <c r="V15" i="4" s="1"/>
  <c r="V8" i="4" s="1"/>
  <c r="V31" i="4" s="1"/>
  <c r="V33" i="4" s="1"/>
  <c r="C64" i="4"/>
  <c r="M65" i="4"/>
  <c r="M66" i="4"/>
  <c r="Y66" i="4" s="1"/>
  <c r="G44" i="4"/>
  <c r="G67" i="4" s="1"/>
  <c r="Q16" i="4"/>
  <c r="Q15" i="4" s="1"/>
  <c r="Q8" i="4" s="1"/>
  <c r="Q31" i="4" s="1"/>
  <c r="Q33" i="4" s="1"/>
  <c r="W16" i="4"/>
  <c r="W15" i="4" s="1"/>
  <c r="W8" i="4" s="1"/>
  <c r="W31" i="4" s="1"/>
  <c r="W33" i="4" s="1"/>
  <c r="L55" i="4"/>
  <c r="L54" i="4" s="1"/>
  <c r="L53" i="4" s="1"/>
  <c r="L52" i="4" s="1"/>
  <c r="L51" i="4" s="1"/>
  <c r="L44" i="4" s="1"/>
  <c r="L67" i="4" s="1"/>
  <c r="L69" i="4" s="1"/>
  <c r="M58" i="4"/>
  <c r="E17" i="4"/>
  <c r="E16" i="4" s="1"/>
  <c r="E15" i="4" s="1"/>
  <c r="E8" i="4" s="1"/>
  <c r="E31" i="4" s="1"/>
  <c r="E33" i="4" s="1"/>
  <c r="K17" i="4"/>
  <c r="K16" i="4" s="1"/>
  <c r="K15" i="4" s="1"/>
  <c r="K8" i="4" s="1"/>
  <c r="K31" i="4" s="1"/>
  <c r="K33" i="4" s="1"/>
  <c r="M20" i="4"/>
  <c r="M23" i="4"/>
  <c r="I60" i="4"/>
  <c r="I59" i="4" s="1"/>
  <c r="I51" i="4" s="1"/>
  <c r="I44" i="4" s="1"/>
  <c r="I67" i="4" s="1"/>
  <c r="I69" i="4" s="1"/>
  <c r="T23" i="4"/>
  <c r="Y25" i="4"/>
  <c r="Z25" i="4" s="1"/>
  <c r="G69" i="4"/>
  <c r="C56" i="4"/>
  <c r="M56" i="4" s="1"/>
  <c r="X19" i="4"/>
  <c r="Y12" i="3"/>
  <c r="Z12" i="3" s="1"/>
  <c r="F8" i="3"/>
  <c r="F56" i="3" s="1"/>
  <c r="F82" i="3" s="1"/>
  <c r="F90" i="3" s="1"/>
  <c r="Y11" i="3"/>
  <c r="Z11" i="3" s="1"/>
  <c r="R56" i="3"/>
  <c r="R82" i="3" s="1"/>
  <c r="R90" i="3" s="1"/>
  <c r="H11" i="3"/>
  <c r="H10" i="3" s="1"/>
  <c r="H9" i="3" s="1"/>
  <c r="H8" i="3" s="1"/>
  <c r="H56" i="3" s="1"/>
  <c r="H82" i="3" s="1"/>
  <c r="H90" i="3" s="1"/>
  <c r="M22" i="3"/>
  <c r="M8" i="3" s="1"/>
  <c r="M56" i="3" s="1"/>
  <c r="M82" i="3" s="1"/>
  <c r="P56" i="3"/>
  <c r="X70" i="3"/>
  <c r="Y70" i="3" s="1"/>
  <c r="N68" i="3"/>
  <c r="N65" i="3" s="1"/>
  <c r="N62" i="3" s="1"/>
  <c r="N58" i="3" s="1"/>
  <c r="T58" i="3"/>
  <c r="T82" i="3" s="1"/>
  <c r="T90" i="3" s="1"/>
  <c r="X17" i="3"/>
  <c r="M25" i="3"/>
  <c r="Y25" i="3" s="1"/>
  <c r="D56" i="3"/>
  <c r="D82" i="3" s="1"/>
  <c r="D90" i="3" s="1"/>
  <c r="J56" i="3"/>
  <c r="S56" i="3"/>
  <c r="S82" i="3" s="1"/>
  <c r="S90" i="3" s="1"/>
  <c r="X61" i="3"/>
  <c r="X77" i="3"/>
  <c r="N75" i="3"/>
  <c r="N74" i="3" s="1"/>
  <c r="Y84" i="3"/>
  <c r="Z84" i="3" s="1"/>
  <c r="C56" i="3"/>
  <c r="X23" i="3"/>
  <c r="Y24" i="3"/>
  <c r="M40" i="3"/>
  <c r="E56" i="3"/>
  <c r="E82" i="3" s="1"/>
  <c r="E90" i="3" s="1"/>
  <c r="K56" i="3"/>
  <c r="K82" i="3" s="1"/>
  <c r="K90" i="3" s="1"/>
  <c r="X54" i="3"/>
  <c r="Y54" i="3" s="1"/>
  <c r="X64" i="3"/>
  <c r="X73" i="3"/>
  <c r="Y73" i="3" s="1"/>
  <c r="Z73" i="3" s="1"/>
  <c r="Q56" i="3"/>
  <c r="Q82" i="3" s="1"/>
  <c r="Q90" i="3" s="1"/>
  <c r="X55" i="3"/>
  <c r="Y55" i="3" s="1"/>
  <c r="Z55" i="3" s="1"/>
  <c r="P82" i="3"/>
  <c r="P90" i="3" s="1"/>
  <c r="X81" i="3"/>
  <c r="X32" i="3"/>
  <c r="X38" i="3"/>
  <c r="X49" i="3"/>
  <c r="Y49" i="3" s="1"/>
  <c r="W56" i="3"/>
  <c r="W82" i="3" s="1"/>
  <c r="W90" i="3" s="1"/>
  <c r="U62" i="3"/>
  <c r="U58" i="3" s="1"/>
  <c r="U82" i="3" s="1"/>
  <c r="U90" i="3" s="1"/>
  <c r="C82" i="3"/>
  <c r="M87" i="3"/>
  <c r="Y87" i="3" s="1"/>
  <c r="Z87" i="3" s="1"/>
  <c r="C83" i="3"/>
  <c r="X34" i="3"/>
  <c r="Y34" i="3" s="1"/>
  <c r="Z34" i="3" s="1"/>
  <c r="Y35" i="3"/>
  <c r="Z35" i="3" s="1"/>
  <c r="I56" i="3"/>
  <c r="I82" i="3" s="1"/>
  <c r="I90" i="3" s="1"/>
  <c r="Y20" i="3"/>
  <c r="Z20" i="3" s="1"/>
  <c r="T42" i="3"/>
  <c r="T41" i="3" s="1"/>
  <c r="T40" i="3" s="1"/>
  <c r="T8" i="3" s="1"/>
  <c r="T56" i="3" s="1"/>
  <c r="X43" i="3"/>
  <c r="G56" i="3"/>
  <c r="O56" i="3"/>
  <c r="O82" i="3" s="1"/>
  <c r="O90" i="3" s="1"/>
  <c r="N52" i="3"/>
  <c r="N51" i="3" s="1"/>
  <c r="N56" i="3" s="1"/>
  <c r="X53" i="3"/>
  <c r="U56" i="3"/>
  <c r="G82" i="3"/>
  <c r="G90" i="3" s="1"/>
  <c r="J82" i="3"/>
  <c r="J90" i="3" s="1"/>
  <c r="X72" i="3"/>
  <c r="N82" i="3"/>
  <c r="N90" i="3" s="1"/>
  <c r="V82" i="3"/>
  <c r="V90" i="3" s="1"/>
  <c r="Y26" i="2"/>
  <c r="Z26" i="2" s="1"/>
  <c r="M8" i="2"/>
  <c r="M30" i="2" s="1"/>
  <c r="M32" i="2" s="1"/>
  <c r="X20" i="2"/>
  <c r="X19" i="2" s="1"/>
  <c r="Y19" i="2" s="1"/>
  <c r="Z19" i="2" s="1"/>
  <c r="Y21" i="2"/>
  <c r="Y22" i="2"/>
  <c r="Z22" i="2" s="1"/>
  <c r="P9" i="2"/>
  <c r="P8" i="2" s="1"/>
  <c r="P30" i="2" s="1"/>
  <c r="P32" i="2" s="1"/>
  <c r="V9" i="2"/>
  <c r="V8" i="2" s="1"/>
  <c r="V30" i="2" s="1"/>
  <c r="V32" i="2" s="1"/>
  <c r="M22" i="2"/>
  <c r="M19" i="2" s="1"/>
  <c r="M27" i="2"/>
  <c r="M26" i="2" s="1"/>
  <c r="Y13" i="2"/>
  <c r="Z13" i="2" s="1"/>
  <c r="Y24" i="2"/>
  <c r="Z24" i="2" s="1"/>
  <c r="X11" i="2"/>
  <c r="O9" i="2"/>
  <c r="O8" i="2" s="1"/>
  <c r="O30" i="2" s="1"/>
  <c r="O32" i="2" s="1"/>
  <c r="U9" i="2"/>
  <c r="U8" i="2" s="1"/>
  <c r="U30" i="2" s="1"/>
  <c r="U32" i="2" s="1"/>
  <c r="N20" i="2"/>
  <c r="N19" i="2" s="1"/>
  <c r="N8" i="2" s="1"/>
  <c r="N30" i="2" s="1"/>
  <c r="N32" i="2" s="1"/>
  <c r="T73" i="1"/>
  <c r="Y12" i="1"/>
  <c r="Z12" i="1" s="1"/>
  <c r="X11" i="1"/>
  <c r="O10" i="1"/>
  <c r="O9" i="1" s="1"/>
  <c r="O65" i="1" s="1"/>
  <c r="O73" i="1" s="1"/>
  <c r="U10" i="1"/>
  <c r="U9" i="1" s="1"/>
  <c r="U65" i="1" s="1"/>
  <c r="U73" i="1" s="1"/>
  <c r="L73" i="1"/>
  <c r="W26" i="1"/>
  <c r="V9" i="1"/>
  <c r="V65" i="1" s="1"/>
  <c r="V73" i="1" s="1"/>
  <c r="Y18" i="1"/>
  <c r="Z18" i="1" s="1"/>
  <c r="X17" i="1"/>
  <c r="Y50" i="1"/>
  <c r="Z50" i="1" s="1"/>
  <c r="Y59" i="1"/>
  <c r="Z59" i="1" s="1"/>
  <c r="X58" i="1"/>
  <c r="H73" i="1"/>
  <c r="C73" i="1"/>
  <c r="Q10" i="1"/>
  <c r="Q9" i="1" s="1"/>
  <c r="Q65" i="1" s="1"/>
  <c r="Q73" i="1" s="1"/>
  <c r="W10" i="1"/>
  <c r="W9" i="1" s="1"/>
  <c r="W65" i="1" s="1"/>
  <c r="W73" i="1" s="1"/>
  <c r="E9" i="1"/>
  <c r="E65" i="1" s="1"/>
  <c r="E73" i="1" s="1"/>
  <c r="Q26" i="1"/>
  <c r="Y39" i="1"/>
  <c r="Z39" i="1" s="1"/>
  <c r="X38" i="1"/>
  <c r="Y38" i="1" s="1"/>
  <c r="Z38" i="1" s="1"/>
  <c r="Y45" i="1"/>
  <c r="Z45" i="1" s="1"/>
  <c r="X44" i="1"/>
  <c r="Y44" i="1" s="1"/>
  <c r="Z44" i="1" s="1"/>
  <c r="I73" i="1"/>
  <c r="X66" i="1"/>
  <c r="Y30" i="1"/>
  <c r="Z30" i="1" s="1"/>
  <c r="X29" i="1"/>
  <c r="Y29" i="1" s="1"/>
  <c r="Z29" i="1" s="1"/>
  <c r="S73" i="1"/>
  <c r="M10" i="1"/>
  <c r="M9" i="1" s="1"/>
  <c r="M65" i="1" s="1"/>
  <c r="X27" i="1"/>
  <c r="Y28" i="1"/>
  <c r="Z28" i="1" s="1"/>
  <c r="Y54" i="1"/>
  <c r="Z54" i="1" s="1"/>
  <c r="X53" i="1"/>
  <c r="Y53" i="1" s="1"/>
  <c r="Z53" i="1" s="1"/>
  <c r="F73" i="1"/>
  <c r="N53" i="1"/>
  <c r="N49" i="1" s="1"/>
  <c r="N11" i="1"/>
  <c r="Y51" i="1"/>
  <c r="Z51" i="1" s="1"/>
  <c r="M69" i="1"/>
  <c r="M66" i="1" s="1"/>
  <c r="M73" i="1" s="1"/>
  <c r="N17" i="1"/>
  <c r="N16" i="1" s="1"/>
  <c r="Y62" i="4" l="1"/>
  <c r="Z62" i="4"/>
  <c r="M55" i="4"/>
  <c r="X23" i="4"/>
  <c r="Y23" i="4" s="1"/>
  <c r="Z23" i="4" s="1"/>
  <c r="Y24" i="4"/>
  <c r="Z24" i="4" s="1"/>
  <c r="X69" i="4"/>
  <c r="M31" i="4"/>
  <c r="M33" i="4" s="1"/>
  <c r="Y19" i="4"/>
  <c r="Z19" i="4" s="1"/>
  <c r="X18" i="4"/>
  <c r="Y56" i="4"/>
  <c r="Z56" i="4"/>
  <c r="Z65" i="4"/>
  <c r="Y65" i="4"/>
  <c r="Y12" i="4"/>
  <c r="Z12" i="4" s="1"/>
  <c r="X11" i="4"/>
  <c r="C63" i="4"/>
  <c r="M64" i="4"/>
  <c r="M17" i="4"/>
  <c r="M16" i="4" s="1"/>
  <c r="M15" i="4" s="1"/>
  <c r="M8" i="4" s="1"/>
  <c r="D44" i="4"/>
  <c r="D67" i="4" s="1"/>
  <c r="D69" i="4" s="1"/>
  <c r="Y68" i="4"/>
  <c r="M48" i="4"/>
  <c r="Y49" i="4"/>
  <c r="Z49" i="4"/>
  <c r="Y58" i="4"/>
  <c r="M57" i="4"/>
  <c r="Z58" i="4"/>
  <c r="C59" i="4"/>
  <c r="C51" i="4" s="1"/>
  <c r="C44" i="4" s="1"/>
  <c r="C67" i="4" s="1"/>
  <c r="C69" i="4" s="1"/>
  <c r="M60" i="4"/>
  <c r="Y43" i="3"/>
  <c r="X42" i="3"/>
  <c r="C90" i="3"/>
  <c r="Y81" i="3"/>
  <c r="Z81" i="3" s="1"/>
  <c r="Y64" i="3"/>
  <c r="X63" i="3"/>
  <c r="Y23" i="3"/>
  <c r="X22" i="3"/>
  <c r="Y22" i="3" s="1"/>
  <c r="Y77" i="3"/>
  <c r="X75" i="3"/>
  <c r="M83" i="3"/>
  <c r="Y83" i="3" s="1"/>
  <c r="Z83" i="3" s="1"/>
  <c r="Y61" i="3"/>
  <c r="X59" i="3"/>
  <c r="Y53" i="3"/>
  <c r="Z53" i="3" s="1"/>
  <c r="X52" i="3"/>
  <c r="X16" i="3"/>
  <c r="Y17" i="3"/>
  <c r="Z17" i="3" s="1"/>
  <c r="X71" i="3"/>
  <c r="Y71" i="3" s="1"/>
  <c r="Z71" i="3" s="1"/>
  <c r="Y72" i="3"/>
  <c r="X68" i="3"/>
  <c r="X37" i="3"/>
  <c r="Y37" i="3" s="1"/>
  <c r="Z37" i="3" s="1"/>
  <c r="Y38" i="3"/>
  <c r="Z38" i="3" s="1"/>
  <c r="Y32" i="3"/>
  <c r="Z32" i="3" s="1"/>
  <c r="X31" i="3"/>
  <c r="Y11" i="2"/>
  <c r="Z11" i="2" s="1"/>
  <c r="X10" i="2"/>
  <c r="Z21" i="2"/>
  <c r="Y20" i="2"/>
  <c r="Z20" i="2" s="1"/>
  <c r="Y27" i="2"/>
  <c r="Z27" i="2" s="1"/>
  <c r="Y58" i="1"/>
  <c r="Z58" i="1" s="1"/>
  <c r="X57" i="1"/>
  <c r="Y57" i="1" s="1"/>
  <c r="Z57" i="1" s="1"/>
  <c r="Y66" i="1"/>
  <c r="Z66" i="1" s="1"/>
  <c r="Y27" i="1"/>
  <c r="Z27" i="1" s="1"/>
  <c r="X26" i="1"/>
  <c r="Y26" i="1" s="1"/>
  <c r="Z26" i="1" s="1"/>
  <c r="Y69" i="1"/>
  <c r="Z69" i="1" s="1"/>
  <c r="Y17" i="1"/>
  <c r="Z17" i="1" s="1"/>
  <c r="X16" i="1"/>
  <c r="Y16" i="1" s="1"/>
  <c r="Z16" i="1" s="1"/>
  <c r="X49" i="1"/>
  <c r="Y49" i="1" s="1"/>
  <c r="Z49" i="1" s="1"/>
  <c r="Y11" i="1"/>
  <c r="Z11" i="1" s="1"/>
  <c r="N10" i="1"/>
  <c r="N9" i="1" s="1"/>
  <c r="N65" i="1" s="1"/>
  <c r="N73" i="1" s="1"/>
  <c r="Y48" i="4" l="1"/>
  <c r="M47" i="4"/>
  <c r="Z48" i="4"/>
  <c r="Y11" i="4"/>
  <c r="Z11" i="4" s="1"/>
  <c r="X10" i="4"/>
  <c r="X17" i="4"/>
  <c r="Y18" i="4"/>
  <c r="Y57" i="4"/>
  <c r="Z57" i="4"/>
  <c r="Z55" i="4"/>
  <c r="Y55" i="4"/>
  <c r="M54" i="4"/>
  <c r="Z60" i="4"/>
  <c r="Y60" i="4"/>
  <c r="M59" i="4"/>
  <c r="Z64" i="4"/>
  <c r="Y64" i="4"/>
  <c r="M63" i="4"/>
  <c r="Y75" i="3"/>
  <c r="Z75" i="3" s="1"/>
  <c r="X74" i="3"/>
  <c r="Y74" i="3" s="1"/>
  <c r="Z74" i="3" s="1"/>
  <c r="Y52" i="3"/>
  <c r="Z52" i="3" s="1"/>
  <c r="X51" i="3"/>
  <c r="X65" i="3"/>
  <c r="Y65" i="3" s="1"/>
  <c r="Z65" i="3" s="1"/>
  <c r="Y68" i="3"/>
  <c r="Z68" i="3" s="1"/>
  <c r="Y42" i="3"/>
  <c r="X41" i="3"/>
  <c r="Y16" i="3"/>
  <c r="Z16" i="3" s="1"/>
  <c r="X15" i="3"/>
  <c r="Y31" i="3"/>
  <c r="Z31" i="3" s="1"/>
  <c r="X30" i="3"/>
  <c r="Z61" i="3"/>
  <c r="Y59" i="3"/>
  <c r="Z59" i="3" s="1"/>
  <c r="Y63" i="3"/>
  <c r="M90" i="3"/>
  <c r="X9" i="2"/>
  <c r="Y10" i="2"/>
  <c r="Z10" i="2" s="1"/>
  <c r="X10" i="1"/>
  <c r="Y63" i="4" l="1"/>
  <c r="Z63" i="4"/>
  <c r="Y54" i="4"/>
  <c r="M53" i="4"/>
  <c r="Z54" i="4"/>
  <c r="X16" i="4"/>
  <c r="Y17" i="4"/>
  <c r="Z17" i="4" s="1"/>
  <c r="Y10" i="4"/>
  <c r="Z10" i="4" s="1"/>
  <c r="X9" i="4"/>
  <c r="Y59" i="4"/>
  <c r="Z59" i="4"/>
  <c r="Y47" i="4"/>
  <c r="M46" i="4"/>
  <c r="Z47" i="4"/>
  <c r="Y30" i="3"/>
  <c r="Z30" i="3" s="1"/>
  <c r="X29" i="3"/>
  <c r="X62" i="3"/>
  <c r="Y15" i="3"/>
  <c r="Z15" i="3" s="1"/>
  <c r="X10" i="3"/>
  <c r="Y51" i="3"/>
  <c r="Z51" i="3" s="1"/>
  <c r="Y41" i="3"/>
  <c r="Z41" i="3" s="1"/>
  <c r="X40" i="3"/>
  <c r="Y40" i="3" s="1"/>
  <c r="Z40" i="3" s="1"/>
  <c r="X8" i="2"/>
  <c r="Y9" i="2"/>
  <c r="Z9" i="2" s="1"/>
  <c r="X9" i="1"/>
  <c r="Y10" i="1"/>
  <c r="Z10" i="1" s="1"/>
  <c r="Y16" i="4" l="1"/>
  <c r="Z16" i="4" s="1"/>
  <c r="X15" i="4"/>
  <c r="Y15" i="4" s="1"/>
  <c r="Z15" i="4" s="1"/>
  <c r="Y53" i="4"/>
  <c r="M52" i="4"/>
  <c r="Z53" i="4"/>
  <c r="Y9" i="4"/>
  <c r="Z9" i="4" s="1"/>
  <c r="Y46" i="4"/>
  <c r="M45" i="4"/>
  <c r="Z46" i="4"/>
  <c r="Y62" i="3"/>
  <c r="Z62" i="3" s="1"/>
  <c r="X58" i="3"/>
  <c r="Y10" i="3"/>
  <c r="Z10" i="3" s="1"/>
  <c r="X9" i="3"/>
  <c r="Y29" i="3"/>
  <c r="Z29" i="3" s="1"/>
  <c r="X28" i="3"/>
  <c r="Y28" i="3" s="1"/>
  <c r="Z28" i="3" s="1"/>
  <c r="Y8" i="2"/>
  <c r="Z8" i="2" s="1"/>
  <c r="X30" i="2"/>
  <c r="X65" i="1"/>
  <c r="Y9" i="1"/>
  <c r="Z9" i="1" s="1"/>
  <c r="Y52" i="4" l="1"/>
  <c r="M51" i="4"/>
  <c r="Z52" i="4"/>
  <c r="Y45" i="4"/>
  <c r="M44" i="4"/>
  <c r="Z45" i="4"/>
  <c r="X8" i="4"/>
  <c r="Y9" i="3"/>
  <c r="Z9" i="3" s="1"/>
  <c r="X8" i="3"/>
  <c r="Y58" i="3"/>
  <c r="Z58" i="3" s="1"/>
  <c r="Y30" i="2"/>
  <c r="Z30" i="2" s="1"/>
  <c r="X32" i="2"/>
  <c r="Y32" i="2" s="1"/>
  <c r="Z32" i="2" s="1"/>
  <c r="Y65" i="1"/>
  <c r="Z65" i="1" s="1"/>
  <c r="X73" i="1"/>
  <c r="Y73" i="1" s="1"/>
  <c r="Z73" i="1" s="1"/>
  <c r="Z51" i="4" l="1"/>
  <c r="Y51" i="4"/>
  <c r="M67" i="4"/>
  <c r="Y44" i="4"/>
  <c r="Z44" i="4"/>
  <c r="X31" i="4"/>
  <c r="Y8" i="4"/>
  <c r="Z8" i="4" s="1"/>
  <c r="Y8" i="3"/>
  <c r="Z8" i="3" s="1"/>
  <c r="X56" i="3"/>
  <c r="Y31" i="4" l="1"/>
  <c r="Z31" i="4" s="1"/>
  <c r="X33" i="4"/>
  <c r="Y33" i="4" s="1"/>
  <c r="Y67" i="4"/>
  <c r="Z67" i="4"/>
  <c r="M69" i="4"/>
  <c r="Y56" i="3"/>
  <c r="Z56" i="3" s="1"/>
  <c r="X82" i="3"/>
  <c r="Y69" i="4" l="1"/>
  <c r="Z69" i="4"/>
  <c r="X90" i="3"/>
  <c r="Y90" i="3" s="1"/>
  <c r="Z90" i="3" s="1"/>
  <c r="Y82" i="3"/>
  <c r="Z82" i="3" s="1"/>
</calcChain>
</file>

<file path=xl/sharedStrings.xml><?xml version="1.0" encoding="utf-8"?>
<sst xmlns="http://schemas.openxmlformats.org/spreadsheetml/2006/main" count="392" uniqueCount="194">
  <si>
    <t>I</t>
  </si>
  <si>
    <t xml:space="preserve"> CUADRO No.2</t>
  </si>
  <si>
    <t>INGRESOS FISCALES COMPARADOS POR PARTIDAS, DIRECCION GENERAL DE IMPUESTOS INTERNOS</t>
  </si>
  <si>
    <t>ENERO-OCTUBRE   2025/2024</t>
  </si>
  <si>
    <t xml:space="preserve">(En millones RD$) </t>
  </si>
  <si>
    <t>ING</t>
  </si>
  <si>
    <t>PARTIDAS</t>
  </si>
  <si>
    <t>VARIACION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</si>
  <si>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</si>
  <si>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</si>
  <si>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</si>
  <si>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</si>
  <si>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</si>
  <si>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</si>
  <si>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</si>
  <si>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</si>
  <si>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</si>
  <si>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</si>
  <si>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Abs.</t>
  </si>
  <si>
    <t>%</t>
  </si>
  <si>
    <t>A) INGRESOS CORRIENTES</t>
  </si>
  <si>
    <t>I) IMPUESTOS</t>
  </si>
  <si>
    <t>1) IMPUESTOS SOBRE LOS INGRESOS</t>
  </si>
  <si>
    <t>- Impuestos Sobre la Renta de las Personas</t>
  </si>
  <si>
    <t>- Impuestos Sobre Los Ingresos de las Empresas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</si>
  <si>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</si>
  <si>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</si>
  <si>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</si>
  <si>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</si>
  <si>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</si>
  <si>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</si>
  <si>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</si>
  <si>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</si>
  <si>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las Sucesiones y Donaciones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</si>
  <si>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</si>
  <si>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</si>
  <si>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</si>
  <si>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</si>
  <si>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</si>
  <si>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Impuestos Transferencias de Bienes Industrializados y Servicios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</si>
  <si>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</si>
  <si>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</si>
  <si>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</si>
  <si>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Productos Derivados del Alcohol</t>
  </si>
  <si>
    <t>- Impuesto Selectivo a las Cervezas</t>
  </si>
  <si>
    <t>- Impuesto Selectivo al Tabaco y los Cigarrillos</t>
  </si>
  <si>
    <t>- Impuestos Selectivo a las Telecomunicaciones</t>
  </si>
  <si>
    <t>- Impuestos Selectivo a los Seguros</t>
  </si>
  <si>
    <t xml:space="preserve"> - Impuestos Sobre el Uso de Bienes y Licencias</t>
  </si>
  <si>
    <t>- 17% Registro de Propiedad de vehículo</t>
  </si>
  <si>
    <t>- Derecho de Circulación Vehículos de Motor</t>
  </si>
  <si>
    <t>- Imp.especifico Bancas de Apuestas de Loteria</t>
  </si>
  <si>
    <t xml:space="preserve">- Imp.especifico Bancas de Apuestas  deportivas  </t>
  </si>
  <si>
    <t>- Accesorios sobre Impuestos Internos a  Mercancías y  Servicios</t>
  </si>
  <si>
    <t>4) IMPUESTOS SOBRE EL COMERCIO Y LAS TRANSACCIONES/COMERCIO EXTERIOR</t>
  </si>
  <si>
    <t>- Salida de Pasajeros al Exterior por Aeropuertos</t>
  </si>
  <si>
    <t>5) IMPUESTOS ECOLOGICOS</t>
  </si>
  <si>
    <t>6)  IMPUESTOS DIVERSOS</t>
  </si>
  <si>
    <t>II) INGRESOS POR CONTRAPRESTACION</t>
  </si>
  <si>
    <t>- Ventas de Bienes y Servicios</t>
  </si>
  <si>
    <t>- Ventas de Mercancías del Estado</t>
  </si>
  <si>
    <t>- Ventas Servicios del Estado</t>
  </si>
  <si>
    <t>- Tasas</t>
  </si>
  <si>
    <t>- Tarjetas de Turismo</t>
  </si>
  <si>
    <t>- Derechos Administrativos</t>
  </si>
  <si>
    <t>III) OTROS INGRESOS</t>
  </si>
  <si>
    <t>- Rentas de la Propiedad</t>
  </si>
  <si>
    <t>- Arriendo de Activos Tangibles No Producidos</t>
  </si>
  <si>
    <t>- Regalia neta por fundicion- RNF</t>
  </si>
  <si>
    <t>- Multas y Sanciones</t>
  </si>
  <si>
    <t>- Ingresos Diversos</t>
  </si>
  <si>
    <t>-Ingresos por diferencial del gas licuado de petróleo</t>
  </si>
  <si>
    <t xml:space="preserve">   TOTAL </t>
  </si>
  <si>
    <t>Otros Ingresos:</t>
  </si>
  <si>
    <t xml:space="preserve"> % Plan de construcciones (Ley 6-86) -Fondo Pensiones Trabajadores de la Construcción</t>
  </si>
  <si>
    <t xml:space="preserve">Fianzas Judiciales y depósitos en consignación </t>
  </si>
  <si>
    <t>Fondo de contribución especial para la gestión integral de residuos</t>
  </si>
  <si>
    <t>Devolución impuesto selectivo al consumo de combustibles</t>
  </si>
  <si>
    <t>Venta de Sellos Especiales para el Colegio de Abogados</t>
  </si>
  <si>
    <t xml:space="preserve">Fondo para Registro y Devolución de los Depositos en excesos en la Cuenta Unica del Tesoro </t>
  </si>
  <si>
    <t>TOTAL DE INGRESOS REPORTADOS EN EL SIGEF</t>
  </si>
  <si>
    <t>FUENTE: Elaborado por la Direción General de Polí ítica y Legislación Tributaria (DGPLT) del Ministerio de Hacienda, con los datos del Sistema Integrado de Gestión Financiera (SIGEF).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</si>
  <si>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</si>
  <si>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</si>
  <si>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  y los depósitos en exceso de la recaudadora., </t>
  </si>
  <si>
    <t>Las informaciones presentadas difieren de las presentadas en  Portal de Transparencia Fiscal,  ya que solo incluyen los ingresos presupuestarios.</t>
  </si>
  <si>
    <t xml:space="preserve"> CUADRO No.3</t>
  </si>
  <si>
    <t>INGRESOS FISCALES COMPARADOS POR PARTIDAS, DIRECCION GENERAL DE ADUANAS</t>
  </si>
  <si>
    <t>ENERO-OCTUBRE 2025/2024</t>
  </si>
  <si>
    <t>Ing</t>
  </si>
  <si>
    <t>1) IMPUESTOS INTERNOS SOBRE MERCANCIAS Y SERVICIOS</t>
  </si>
  <si>
    <t>- Impuesto Selectivo a las demás Mercancías</t>
  </si>
  <si>
    <t>- Impuesto adicional de RD$2.0 al consumo de gasoil y gasolina premium-regular</t>
  </si>
  <si>
    <t>2) IMPUESTOS SOBRE EL COMERCIO Y LAS TRANSACCIONES COMERCIO EXTERIOR</t>
  </si>
  <si>
    <t>- Impuestos sobre las Importaciones</t>
  </si>
  <si>
    <t>- Impuestos Arancelarios</t>
  </si>
  <si>
    <t>- Otros Impuestos sobre el Comercio Exterior</t>
  </si>
  <si>
    <t>- Salida de Pasajeros por la Región Fronteriza</t>
  </si>
  <si>
    <t>II) TRANFERENCIAS CORRIENTES</t>
  </si>
  <si>
    <t>III) INGRESOS POR CONTRAPRESTACION</t>
  </si>
  <si>
    <t>IV) OTROS INGRESOS</t>
  </si>
  <si>
    <t>TOTAL</t>
  </si>
  <si>
    <t xml:space="preserve">Fondo para Registro y Devolución de los Depósitos en excesos en la Cuenta Única del Tesoro </t>
  </si>
  <si>
    <t xml:space="preserve">     Excluye los depósitos en exceso de la DGA.</t>
  </si>
  <si>
    <t>CUADRO No.4</t>
  </si>
  <si>
    <t xml:space="preserve"> INGRESOS FISCALES COMPARADOS  POR PARTIDAS, TESORERÍA NACIONAL</t>
  </si>
  <si>
    <t>(En millones de RD$)</t>
  </si>
  <si>
    <t>- Impuesto para Contribuir al Desarrollo de las Telecomunicaciones</t>
  </si>
  <si>
    <t>- Fondo de Contribución al Desarrollo de las Telecomunicaciones (2127)</t>
  </si>
  <si>
    <t>- Impuesto por uso de servicio de las telecomunicaciones para el sistema de emergencia 9-1-1</t>
  </si>
  <si>
    <t>- Impuestos Sobre el Uso de Bienes y Licencias</t>
  </si>
  <si>
    <t>- Licencias para Portar Armas de Fuego</t>
  </si>
  <si>
    <t>Fondo General</t>
  </si>
  <si>
    <t>2) IMPUESTOS SOBRE EL COMERCIO Y LAS TRANSACCIONES/COMERCIO EXTERIOR</t>
  </si>
  <si>
    <t>- Derechos Consulares</t>
  </si>
  <si>
    <t>II) CONTRIBUCIONES SOCIALES</t>
  </si>
  <si>
    <t xml:space="preserve">III) TRANSFERENCIAS </t>
  </si>
  <si>
    <t>- Transferencias Corrientes</t>
  </si>
  <si>
    <t xml:space="preserve"> -Del Sector Privado Interno</t>
  </si>
  <si>
    <t>- De Instituciones de la Seguridad Social</t>
  </si>
  <si>
    <t>- De Instituciones  Públicas Descentralizadas o Autónomas</t>
  </si>
  <si>
    <t xml:space="preserve">- De empresas públicas no financieras </t>
  </si>
  <si>
    <t>IV) INGRESOS POR CONTRAPRESTACION</t>
  </si>
  <si>
    <t>- PROMESE</t>
  </si>
  <si>
    <t>- Fondo General</t>
  </si>
  <si>
    <t>- Otras Ventas</t>
  </si>
  <si>
    <t>- Otras Ventas de Servicios del Gobierno Central</t>
  </si>
  <si>
    <t>- Expedición y Renovación de Pasaportes</t>
  </si>
  <si>
    <t>V) OTROS INGRESOS</t>
  </si>
  <si>
    <t xml:space="preserve"> - Rentas de Propiedad</t>
  </si>
  <si>
    <t>- Dividendos por Inversiones Empresariales</t>
  </si>
  <si>
    <t>- Dividendos Banco de reservas</t>
  </si>
  <si>
    <t xml:space="preserve">- Otros Dividendos </t>
  </si>
  <si>
    <t xml:space="preserve">- Intereses </t>
  </si>
  <si>
    <t>- Intereses por Colocación de Inversiones Financieras</t>
  </si>
  <si>
    <t>- Ingresos TSS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</si>
  <si>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</si>
  <si>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</si>
  <si>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</si>
  <si>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</si>
  <si>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</si>
  <si>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 xml:space="preserve">TOTAL </t>
  </si>
  <si>
    <t>DONACIONES</t>
  </si>
  <si>
    <t>FUENTES FINANCIERAS</t>
  </si>
  <si>
    <t>Disminición de Activos Financieros</t>
  </si>
  <si>
    <t xml:space="preserve"> -Disminución de documentos por cobrar de largo plazo</t>
  </si>
  <si>
    <t>- Recuperación de Prestamos Internos</t>
  </si>
  <si>
    <t>Incremento de Pasivos Financieros</t>
  </si>
  <si>
    <t>Incremento de Pasivos Corrientes</t>
  </si>
  <si>
    <t xml:space="preserve">- Obtención de Préstamos Internos a Corto Plazo </t>
  </si>
  <si>
    <t>Incremento de Pasivos No Corrientes</t>
  </si>
  <si>
    <t>Incremento de documentos por pagar Externo de largo plazo</t>
  </si>
  <si>
    <t>Incremento de cuentas por pagar Externas de largo plazo</t>
  </si>
  <si>
    <t>-</t>
  </si>
  <si>
    <t>Colocación de Títulos, Valores de la Deuda Pública a Largo Plazo</t>
  </si>
  <si>
    <t>- De la Deuda Pública Interna  a Largo Plazo</t>
  </si>
  <si>
    <t>- De la Deuda Pública Externa  a Largo Plazo</t>
  </si>
  <si>
    <t>Obtención de Préstamos de la Deuda Pública a Largo Plazo</t>
  </si>
  <si>
    <t>- De la Deuda Pública Interna a Largo Plazo</t>
  </si>
  <si>
    <t>- De la Deuda Pública Externa a Largo Plazo</t>
  </si>
  <si>
    <t>Importes a devengar por primas en colocaciones de títulos valores</t>
  </si>
  <si>
    <t>- Primas por colocación de títulos valores internos y externos de largo plazo</t>
  </si>
  <si>
    <t>- valores internos</t>
  </si>
  <si>
    <t>-  valores externos</t>
  </si>
  <si>
    <t>- Intereses corridos internos y externos de largo plazo</t>
  </si>
  <si>
    <t xml:space="preserve">- títulos internos </t>
  </si>
  <si>
    <t>- títulos externos</t>
  </si>
  <si>
    <t xml:space="preserve"> Incremento de disponibilidades (Reintegros de cheques de periodos anteriores y devolución de recursos a la CUT años anteriores)</t>
  </si>
  <si>
    <t xml:space="preserve">INFOTEP </t>
  </si>
  <si>
    <t>Plan de construcciones (Ley 6-86) -Fondo Pensiones Trabajadores de la Construcción</t>
  </si>
  <si>
    <t>Patrimonio Público Recuperado</t>
  </si>
  <si>
    <t>Devolución de Recursos a empleados por Retenciones Excesivas por TSS.</t>
  </si>
  <si>
    <t>Ingresos de la CUT No Presupuestaria</t>
  </si>
  <si>
    <t>Ingresos de las Inst. Centralizadas en la CUT Presupuestaria</t>
  </si>
  <si>
    <t xml:space="preserve">(1) Cifras sujetas a rectificación.  Incluye los dólares convertidos a la tasa oficial.  </t>
  </si>
  <si>
    <t xml:space="preserve">     Excluye los Depósitos a Cargo del Estado, Fondos Especiales y de Terceros, ingresos de las instituciones centralizadas en la CUT no presupuestaria y los depósitos en exceso de las recaudadoras. </t>
  </si>
  <si>
    <t xml:space="preserve">Las informaciones presentadas difieren de las presentadas en  Portal de Transparencia Fiscal,  ya que solo incluyen los ingresos presupuestarios. </t>
  </si>
  <si>
    <t xml:space="preserve"> *</t>
  </si>
  <si>
    <t xml:space="preserve"> INGRESOS FISCALES COMPARADOS  POR PARTIDAS, RECAUDACIONES DIRECTAS DE LAS INSTITUCIONES CENTRALIZADAS EN LA CUT</t>
  </si>
  <si>
    <t>ENERO-OCTUBRE 2024/2025</t>
  </si>
  <si>
    <t>- Recursos de Captación Directa del Ministerio de Interior y Policia</t>
  </si>
  <si>
    <t xml:space="preserve">- Otros </t>
  </si>
  <si>
    <t>- Recursos de captación directa del programa PROMESE CAL ( D. No. 308-97)</t>
  </si>
  <si>
    <t>- Ingresos de las Inst. Centralizadas en mercancías en la CUT</t>
  </si>
  <si>
    <t>- Ingresos de las Inst. Centralizadas en Servicios en la CUT</t>
  </si>
  <si>
    <t xml:space="preserve"> - Recursos de Captación Directa para el Fomento y Desarrollo del Gas Natural en el Parque vehicular</t>
  </si>
  <si>
    <t>- Recursos de Captación Directa por Prestación de Servicios (MIVHED), Ley No.160-21</t>
  </si>
  <si>
    <t xml:space="preserve">- Otros registros contratos y cobros </t>
  </si>
  <si>
    <t>- Recursos de Captación Directa de la Procuradoria General de la República ( multas de tránsito)</t>
  </si>
  <si>
    <t xml:space="preserve"> Incremento de disponibilidades (devolución de recursos a la CUT años anteriores)</t>
  </si>
  <si>
    <t>FUENTE: Elaborado por la Direción General de Polí ítica y Legislación Tributaria (DGPLT) del Ministerio de Hacienda, con los datos del Sistema Integrado de Gestión Financiera (SIGEF), Informe de Ejecución de Ingresos.</t>
  </si>
  <si>
    <t>PRESUPUESTO REFORMULADO  2025</t>
  </si>
  <si>
    <t>Diferencia</t>
  </si>
  <si>
    <t>Recursos de Captación Directa de la Procuradoria General de la República ( multas de tránsito)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</si>
</sst>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#,##0.0"/>
  </numFmts>
  <fonts count="34">
    <font>
      <sz val="10"/>
      <name val="Arial"/>
    </font>
    <font>
      <b/>
      <sz val="10"/>
      <color indexed="8"/>
      <name val="Arial"/>
      <family val="2"/>
    </font>
    <font>
      <sz val="10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sz val="12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2"/>
      <name val="Courier"/>
      <family val="3"/>
    </font>
    <font>
      <sz val="10"/>
      <color indexed="8"/>
      <name val="Gotham"/>
    </font>
    <font>
      <b/>
      <sz val="10"/>
      <name val="Gotham"/>
    </font>
    <font>
      <b/>
      <sz val="10"/>
      <name val="Arial"/>
      <family val="2"/>
    </font>
    <font>
      <sz val="11"/>
      <name val="Arial"/>
      <family val="2"/>
    </font>
    <font>
      <u/>
      <sz val="7"/>
      <color indexed="12"/>
      <name val="Arial"/>
      <family val="2"/>
    </font>
    <font>
      <u/>
      <sz val="10"/>
      <color indexed="12"/>
      <name val="Arial"/>
      <family val="2"/>
    </font>
    <font>
      <b/>
      <u/>
      <sz val="7"/>
      <color indexed="12"/>
      <name val="Arial"/>
      <family val="2"/>
    </font>
    <font>
      <b/>
      <sz val="9"/>
      <name val="Gotham"/>
    </font>
    <font>
      <sz val="10"/>
      <name val="Gotham"/>
    </font>
    <font>
      <b/>
      <sz val="9"/>
      <color indexed="8"/>
      <name val="Gotham"/>
    </font>
    <font>
      <sz val="8"/>
      <color indexed="8"/>
      <name val="Gotham"/>
    </font>
    <font>
      <b/>
      <sz val="8"/>
      <color indexed="8"/>
      <name val="Gotham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8"/>
      <name val="Gotham"/>
    </font>
    <font>
      <sz val="10"/>
      <name val="Segoe UI"/>
      <family val="2"/>
    </font>
    <font>
      <sz val="10"/>
      <name val="Antique Olive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9"/>
      <color theme="0"/>
      <name val="Gotham"/>
    </font>
    <font>
      <u/>
      <sz val="10"/>
      <color indexed="8"/>
      <name val="Gotham"/>
    </font>
    <font>
      <b/>
      <u/>
      <sz val="10"/>
      <color indexed="8"/>
      <name val="Gotham"/>
    </font>
    <font>
      <sz val="10"/>
      <color indexed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9" fontId="9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43" fontId="23" fillId="0" borderId="0" applyFont="0" applyFill="0" applyBorder="0" applyAlignment="0" applyProtection="0"/>
    <xf numFmtId="0" fontId="2" fillId="0" borderId="0"/>
    <xf numFmtId="39" fontId="9" fillId="0" borderId="0"/>
    <xf numFmtId="0" fontId="2" fillId="0" borderId="0"/>
    <xf numFmtId="0" fontId="2" fillId="0" borderId="0"/>
  </cellStyleXfs>
  <cellXfs count="308">
    <xf numFmtId="0" fontId="0" fillId="0" borderId="0" xfId="0"/>
    <xf numFmtId="0" fontId="1" fillId="0" borderId="0" xfId="0" applyFont="1"/>
    <xf numFmtId="0" fontId="2" fillId="2" borderId="0" xfId="0" applyFont="1" applyFill="1"/>
    <xf numFmtId="164" fontId="2" fillId="2" borderId="0" xfId="0" applyNumberFormat="1" applyFont="1" applyFill="1"/>
    <xf numFmtId="164" fontId="2" fillId="0" borderId="0" xfId="1" applyNumberFormat="1" applyFont="1"/>
    <xf numFmtId="164" fontId="2" fillId="0" borderId="0" xfId="0" applyNumberFormat="1" applyFont="1"/>
    <xf numFmtId="39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/>
    <xf numFmtId="164" fontId="5" fillId="2" borderId="0" xfId="0" applyNumberFormat="1" applyFont="1" applyFill="1"/>
    <xf numFmtId="164" fontId="5" fillId="0" borderId="0" xfId="1" applyNumberFormat="1" applyFont="1"/>
    <xf numFmtId="164" fontId="5" fillId="0" borderId="0" xfId="0" applyNumberFormat="1" applyFont="1"/>
    <xf numFmtId="0" fontId="2" fillId="0" borderId="0" xfId="0" applyFont="1"/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9" xfId="3" applyNumberFormat="1" applyFont="1" applyFill="1" applyBorder="1" applyAlignment="1">
      <alignment horizontal="center" vertical="center" wrapText="1"/>
    </xf>
    <xf numFmtId="164" fontId="7" fillId="3" borderId="7" xfId="2" applyNumberFormat="1" applyFont="1" applyFill="1" applyBorder="1" applyAlignment="1">
      <alignment horizontal="center" vertical="center"/>
    </xf>
    <xf numFmtId="164" fontId="7" fillId="3" borderId="10" xfId="2" applyNumberFormat="1" applyFont="1" applyFill="1" applyBorder="1" applyAlignment="1">
      <alignment horizontal="center" vertical="center"/>
    </xf>
    <xf numFmtId="39" fontId="0" fillId="0" borderId="0" xfId="1" applyNumberFormat="1" applyFont="1"/>
    <xf numFmtId="0" fontId="8" fillId="0" borderId="11" xfId="0" applyFont="1" applyBorder="1" applyAlignment="1">
      <alignment horizontal="left" vertical="center"/>
    </xf>
    <xf numFmtId="164" fontId="8" fillId="2" borderId="12" xfId="4" applyNumberFormat="1" applyFont="1" applyFill="1" applyBorder="1"/>
    <xf numFmtId="0" fontId="8" fillId="0" borderId="12" xfId="2" applyFont="1" applyBorder="1"/>
    <xf numFmtId="164" fontId="8" fillId="2" borderId="13" xfId="2" applyNumberFormat="1" applyFont="1" applyFill="1" applyBorder="1"/>
    <xf numFmtId="164" fontId="8" fillId="2" borderId="13" xfId="1" applyNumberFormat="1" applyFont="1" applyFill="1" applyBorder="1"/>
    <xf numFmtId="49" fontId="10" fillId="0" borderId="12" xfId="5" applyNumberFormat="1" applyFont="1" applyBorder="1" applyAlignment="1">
      <alignment horizontal="left" indent="1"/>
    </xf>
    <xf numFmtId="164" fontId="10" fillId="2" borderId="13" xfId="2" applyNumberFormat="1" applyFont="1" applyFill="1" applyBorder="1"/>
    <xf numFmtId="164" fontId="10" fillId="2" borderId="13" xfId="1" applyNumberFormat="1" applyFont="1" applyFill="1" applyBorder="1"/>
    <xf numFmtId="49" fontId="8" fillId="0" borderId="12" xfId="2" applyNumberFormat="1" applyFont="1" applyBorder="1" applyAlignment="1">
      <alignment horizontal="left" indent="1"/>
    </xf>
    <xf numFmtId="49" fontId="10" fillId="0" borderId="12" xfId="5" applyNumberFormat="1" applyFont="1" applyBorder="1" applyAlignment="1">
      <alignment horizontal="left" indent="2"/>
    </xf>
    <xf numFmtId="49" fontId="10" fillId="0" borderId="12" xfId="0" applyNumberFormat="1" applyFont="1" applyBorder="1" applyAlignment="1">
      <alignment horizontal="left" indent="2"/>
    </xf>
    <xf numFmtId="49" fontId="10" fillId="0" borderId="12" xfId="2" applyNumberFormat="1" applyFont="1" applyBorder="1" applyAlignment="1">
      <alignment horizontal="left" indent="2"/>
    </xf>
    <xf numFmtId="0" fontId="8" fillId="0" borderId="12" xfId="2" applyFont="1" applyBorder="1" applyAlignment="1">
      <alignment horizontal="left" indent="1"/>
    </xf>
    <xf numFmtId="49" fontId="10" fillId="0" borderId="12" xfId="6" applyNumberFormat="1" applyFont="1" applyBorder="1" applyAlignment="1">
      <alignment horizontal="left" indent="2"/>
    </xf>
    <xf numFmtId="0" fontId="11" fillId="0" borderId="12" xfId="0" applyFont="1" applyBorder="1"/>
    <xf numFmtId="43" fontId="10" fillId="2" borderId="13" xfId="1" applyFont="1" applyFill="1" applyBorder="1"/>
    <xf numFmtId="0" fontId="12" fillId="0" borderId="0" xfId="0" applyFont="1"/>
    <xf numFmtId="49" fontId="8" fillId="0" borderId="12" xfId="6" applyNumberFormat="1" applyFont="1" applyBorder="1" applyAlignment="1">
      <alignment horizontal="left" indent="1"/>
    </xf>
    <xf numFmtId="43" fontId="0" fillId="0" borderId="0" xfId="1" applyFont="1"/>
    <xf numFmtId="0" fontId="0" fillId="0" borderId="0" xfId="0" applyAlignment="1">
      <alignment vertical="center"/>
    </xf>
    <xf numFmtId="164" fontId="8" fillId="2" borderId="12" xfId="2" applyNumberFormat="1" applyFont="1" applyFill="1" applyBorder="1"/>
    <xf numFmtId="164" fontId="8" fillId="2" borderId="12" xfId="1" applyNumberFormat="1" applyFont="1" applyFill="1" applyBorder="1"/>
    <xf numFmtId="49" fontId="8" fillId="0" borderId="12" xfId="6" applyNumberFormat="1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6" fillId="0" borderId="0" xfId="7" applyFont="1" applyAlignment="1" applyProtection="1"/>
    <xf numFmtId="0" fontId="7" fillId="3" borderId="7" xfId="2" applyFont="1" applyFill="1" applyBorder="1" applyAlignment="1">
      <alignment horizontal="left" vertical="center"/>
    </xf>
    <xf numFmtId="164" fontId="7" fillId="3" borderId="7" xfId="2" applyNumberFormat="1" applyFont="1" applyFill="1" applyBorder="1" applyAlignment="1">
      <alignment vertical="center"/>
    </xf>
    <xf numFmtId="164" fontId="7" fillId="3" borderId="7" xfId="1" applyNumberFormat="1" applyFont="1" applyFill="1" applyBorder="1" applyAlignment="1">
      <alignment vertical="center"/>
    </xf>
    <xf numFmtId="0" fontId="8" fillId="0" borderId="14" xfId="2" applyFont="1" applyBorder="1" applyAlignment="1">
      <alignment horizontal="left" vertical="center"/>
    </xf>
    <xf numFmtId="164" fontId="8" fillId="0" borderId="13" xfId="2" applyNumberFormat="1" applyFont="1" applyBorder="1" applyAlignment="1">
      <alignment vertical="center"/>
    </xf>
    <xf numFmtId="164" fontId="8" fillId="0" borderId="13" xfId="1" applyNumberFormat="1" applyFont="1" applyBorder="1" applyAlignment="1">
      <alignment vertical="center"/>
    </xf>
    <xf numFmtId="165" fontId="0" fillId="0" borderId="0" xfId="1" applyNumberFormat="1" applyFont="1"/>
    <xf numFmtId="49" fontId="10" fillId="0" borderId="12" xfId="0" applyNumberFormat="1" applyFont="1" applyBorder="1" applyAlignment="1">
      <alignment horizontal="left"/>
    </xf>
    <xf numFmtId="164" fontId="10" fillId="2" borderId="12" xfId="2" applyNumberFormat="1" applyFont="1" applyFill="1" applyBorder="1" applyAlignment="1">
      <alignment vertical="center"/>
    </xf>
    <xf numFmtId="164" fontId="10" fillId="2" borderId="12" xfId="1" applyNumberFormat="1" applyFont="1" applyFill="1" applyBorder="1" applyAlignment="1">
      <alignment vertical="center"/>
    </xf>
    <xf numFmtId="43" fontId="10" fillId="2" borderId="12" xfId="1" applyFont="1" applyFill="1" applyBorder="1" applyAlignment="1">
      <alignment vertical="center"/>
    </xf>
    <xf numFmtId="165" fontId="10" fillId="2" borderId="12" xfId="1" applyNumberFormat="1" applyFont="1" applyFill="1" applyBorder="1" applyAlignment="1" applyProtection="1">
      <alignment vertical="center"/>
    </xf>
    <xf numFmtId="164" fontId="10" fillId="2" borderId="12" xfId="1" applyNumberFormat="1" applyFont="1" applyFill="1" applyBorder="1" applyAlignment="1" applyProtection="1">
      <alignment vertical="center"/>
    </xf>
    <xf numFmtId="49" fontId="10" fillId="0" borderId="8" xfId="0" applyNumberFormat="1" applyFont="1" applyBorder="1" applyAlignment="1">
      <alignment horizontal="left"/>
    </xf>
    <xf numFmtId="49" fontId="7" fillId="3" borderId="15" xfId="0" applyNumberFormat="1" applyFont="1" applyFill="1" applyBorder="1" applyAlignment="1">
      <alignment horizontal="left" vertical="center"/>
    </xf>
    <xf numFmtId="164" fontId="7" fillId="3" borderId="16" xfId="0" applyNumberFormat="1" applyFont="1" applyFill="1" applyBorder="1" applyAlignment="1">
      <alignment vertical="center"/>
    </xf>
    <xf numFmtId="164" fontId="7" fillId="3" borderId="16" xfId="1" applyNumberFormat="1" applyFont="1" applyFill="1" applyBorder="1" applyAlignment="1">
      <alignment vertical="center"/>
    </xf>
    <xf numFmtId="164" fontId="17" fillId="0" borderId="0" xfId="0" applyNumberFormat="1" applyFont="1"/>
    <xf numFmtId="164" fontId="10" fillId="0" borderId="0" xfId="2" applyNumberFormat="1" applyFont="1" applyAlignment="1">
      <alignment vertical="center"/>
    </xf>
    <xf numFmtId="164" fontId="18" fillId="2" borderId="0" xfId="0" applyNumberFormat="1" applyFont="1" applyFill="1"/>
    <xf numFmtId="164" fontId="10" fillId="2" borderId="0" xfId="2" applyNumberFormat="1" applyFont="1" applyFill="1" applyAlignment="1">
      <alignment vertical="center"/>
    </xf>
    <xf numFmtId="164" fontId="10" fillId="2" borderId="0" xfId="1" applyNumberFormat="1" applyFont="1" applyFill="1" applyAlignment="1">
      <alignment vertical="center"/>
    </xf>
    <xf numFmtId="164" fontId="10" fillId="0" borderId="0" xfId="2" applyNumberFormat="1" applyFont="1"/>
    <xf numFmtId="49" fontId="19" fillId="0" borderId="0" xfId="0" applyNumberFormat="1" applyFont="1"/>
    <xf numFmtId="164" fontId="10" fillId="0" borderId="0" xfId="0" applyNumberFormat="1" applyFont="1" applyAlignment="1">
      <alignment vertical="center" wrapText="1"/>
    </xf>
    <xf numFmtId="164" fontId="20" fillId="0" borderId="0" xfId="0" applyNumberFormat="1" applyFont="1" applyAlignment="1">
      <alignment vertical="center" wrapText="1"/>
    </xf>
    <xf numFmtId="0" fontId="20" fillId="0" borderId="0" xfId="0" applyFont="1"/>
    <xf numFmtId="164" fontId="0" fillId="0" borderId="0" xfId="0" applyNumberFormat="1"/>
    <xf numFmtId="164" fontId="21" fillId="2" borderId="0" xfId="0" applyNumberFormat="1" applyFont="1" applyFill="1" applyAlignment="1">
      <alignment vertical="center" wrapText="1"/>
    </xf>
    <xf numFmtId="0" fontId="20" fillId="0" borderId="0" xfId="0" applyFont="1" applyAlignment="1">
      <alignment horizontal="left" indent="1"/>
    </xf>
    <xf numFmtId="165" fontId="2" fillId="0" borderId="0" xfId="1" applyNumberFormat="1" applyFont="1"/>
    <xf numFmtId="0" fontId="18" fillId="0" borderId="0" xfId="0" applyFont="1"/>
    <xf numFmtId="165" fontId="22" fillId="0" borderId="0" xfId="1" applyNumberFormat="1" applyFont="1"/>
    <xf numFmtId="164" fontId="21" fillId="0" borderId="0" xfId="0" applyNumberFormat="1" applyFont="1" applyAlignment="1">
      <alignment vertical="center" wrapText="1"/>
    </xf>
    <xf numFmtId="43" fontId="24" fillId="0" borderId="0" xfId="8" applyFont="1" applyAlignment="1">
      <alignment horizontal="right"/>
    </xf>
    <xf numFmtId="165" fontId="25" fillId="0" borderId="0" xfId="1" applyNumberFormat="1" applyFont="1"/>
    <xf numFmtId="164" fontId="20" fillId="0" borderId="0" xfId="1" applyNumberFormat="1" applyFont="1" applyAlignment="1">
      <alignment vertical="center" wrapText="1"/>
    </xf>
    <xf numFmtId="165" fontId="0" fillId="2" borderId="0" xfId="1" applyNumberFormat="1" applyFont="1" applyFill="1"/>
    <xf numFmtId="43" fontId="25" fillId="0" borderId="0" xfId="1" applyFont="1"/>
    <xf numFmtId="165" fontId="25" fillId="2" borderId="0" xfId="1" applyNumberFormat="1" applyFont="1" applyFill="1"/>
    <xf numFmtId="164" fontId="25" fillId="2" borderId="0" xfId="1" applyNumberFormat="1" applyFont="1" applyFill="1" applyBorder="1" applyAlignment="1"/>
    <xf numFmtId="164" fontId="11" fillId="2" borderId="0" xfId="1" applyNumberFormat="1" applyFont="1" applyFill="1"/>
    <xf numFmtId="164" fontId="18" fillId="2" borderId="0" xfId="1" applyNumberFormat="1" applyFont="1" applyFill="1"/>
    <xf numFmtId="43" fontId="18" fillId="0" borderId="0" xfId="1" applyFont="1"/>
    <xf numFmtId="0" fontId="18" fillId="2" borderId="0" xfId="0" applyFont="1" applyFill="1"/>
    <xf numFmtId="164" fontId="18" fillId="0" borderId="0" xfId="1" applyNumberFormat="1" applyFont="1"/>
    <xf numFmtId="164" fontId="18" fillId="0" borderId="0" xfId="0" applyNumberFormat="1" applyFont="1"/>
    <xf numFmtId="0" fontId="26" fillId="0" borderId="0" xfId="0" applyFont="1"/>
    <xf numFmtId="0" fontId="26" fillId="2" borderId="0" xfId="0" applyFont="1" applyFill="1"/>
    <xf numFmtId="164" fontId="26" fillId="2" borderId="0" xfId="0" applyNumberFormat="1" applyFont="1" applyFill="1"/>
    <xf numFmtId="164" fontId="26" fillId="0" borderId="0" xfId="1" applyNumberFormat="1" applyFont="1"/>
    <xf numFmtId="164" fontId="26" fillId="0" borderId="0" xfId="0" applyNumberFormat="1" applyFont="1"/>
    <xf numFmtId="0" fontId="27" fillId="0" borderId="0" xfId="0" applyFont="1"/>
    <xf numFmtId="0" fontId="0" fillId="2" borderId="0" xfId="0" applyFill="1"/>
    <xf numFmtId="164" fontId="0" fillId="2" borderId="0" xfId="0" applyNumberFormat="1" applyFill="1"/>
    <xf numFmtId="164" fontId="0" fillId="0" borderId="0" xfId="1" applyNumberFormat="1" applyFont="1"/>
    <xf numFmtId="0" fontId="7" fillId="3" borderId="4" xfId="9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39" fontId="8" fillId="0" borderId="12" xfId="10" applyFont="1" applyBorder="1"/>
    <xf numFmtId="164" fontId="8" fillId="0" borderId="14" xfId="2" applyNumberFormat="1" applyFont="1" applyBorder="1"/>
    <xf numFmtId="164" fontId="8" fillId="0" borderId="13" xfId="2" applyNumberFormat="1" applyFont="1" applyBorder="1"/>
    <xf numFmtId="49" fontId="8" fillId="0" borderId="12" xfId="10" applyNumberFormat="1" applyFont="1" applyBorder="1"/>
    <xf numFmtId="164" fontId="8" fillId="0" borderId="12" xfId="2" applyNumberFormat="1" applyFont="1" applyBorder="1"/>
    <xf numFmtId="49" fontId="8" fillId="0" borderId="12" xfId="10" applyNumberFormat="1" applyFont="1" applyBorder="1" applyAlignment="1">
      <alignment horizontal="left" indent="1"/>
    </xf>
    <xf numFmtId="0" fontId="18" fillId="0" borderId="12" xfId="2" applyFont="1" applyBorder="1" applyAlignment="1">
      <alignment horizontal="left" indent="2"/>
    </xf>
    <xf numFmtId="164" fontId="18" fillId="0" borderId="12" xfId="2" applyNumberFormat="1" applyFont="1" applyBorder="1" applyAlignment="1">
      <alignment horizontal="right"/>
    </xf>
    <xf numFmtId="164" fontId="18" fillId="0" borderId="13" xfId="2" applyNumberFormat="1" applyFont="1" applyBorder="1" applyAlignment="1">
      <alignment horizontal="right"/>
    </xf>
    <xf numFmtId="164" fontId="11" fillId="0" borderId="12" xfId="2" applyNumberFormat="1" applyFont="1" applyBorder="1" applyAlignment="1">
      <alignment horizontal="right"/>
    </xf>
    <xf numFmtId="164" fontId="11" fillId="0" borderId="13" xfId="2" applyNumberFormat="1" applyFont="1" applyBorder="1" applyAlignment="1">
      <alignment horizontal="right"/>
    </xf>
    <xf numFmtId="49" fontId="10" fillId="0" borderId="12" xfId="10" applyNumberFormat="1" applyFont="1" applyBorder="1" applyAlignment="1">
      <alignment horizontal="left" indent="2"/>
    </xf>
    <xf numFmtId="164" fontId="18" fillId="2" borderId="13" xfId="2" applyNumberFormat="1" applyFont="1" applyFill="1" applyBorder="1" applyAlignment="1">
      <alignment horizontal="right"/>
    </xf>
    <xf numFmtId="164" fontId="18" fillId="2" borderId="12" xfId="2" applyNumberFormat="1" applyFont="1" applyFill="1" applyBorder="1" applyAlignment="1">
      <alignment horizontal="right"/>
    </xf>
    <xf numFmtId="0" fontId="28" fillId="0" borderId="0" xfId="0" applyFont="1"/>
    <xf numFmtId="49" fontId="18" fillId="0" borderId="12" xfId="10" applyNumberFormat="1" applyFont="1" applyBorder="1" applyAlignment="1">
      <alignment horizontal="left" indent="2"/>
    </xf>
    <xf numFmtId="165" fontId="18" fillId="0" borderId="12" xfId="1" applyNumberFormat="1" applyFont="1" applyFill="1" applyBorder="1" applyAlignment="1" applyProtection="1">
      <alignment horizontal="right"/>
    </xf>
    <xf numFmtId="43" fontId="18" fillId="0" borderId="13" xfId="1" applyFont="1" applyBorder="1" applyAlignment="1">
      <alignment horizontal="right"/>
    </xf>
    <xf numFmtId="164" fontId="8" fillId="0" borderId="12" xfId="10" applyNumberFormat="1" applyFont="1" applyBorder="1" applyAlignment="1">
      <alignment horizontal="left" indent="1"/>
    </xf>
    <xf numFmtId="164" fontId="10" fillId="0" borderId="12" xfId="2" applyNumberFormat="1" applyFont="1" applyBorder="1"/>
    <xf numFmtId="164" fontId="10" fillId="0" borderId="13" xfId="2" applyNumberFormat="1" applyFont="1" applyBorder="1"/>
    <xf numFmtId="49" fontId="18" fillId="0" borderId="12" xfId="2" applyNumberFormat="1" applyFont="1" applyBorder="1" applyAlignment="1">
      <alignment horizontal="left" indent="2"/>
    </xf>
    <xf numFmtId="49" fontId="11" fillId="0" borderId="12" xfId="2" applyNumberFormat="1" applyFont="1" applyBorder="1" applyAlignment="1">
      <alignment horizontal="left"/>
    </xf>
    <xf numFmtId="39" fontId="8" fillId="0" borderId="12" xfId="10" applyFont="1" applyBorder="1" applyAlignment="1">
      <alignment horizontal="left" indent="1"/>
    </xf>
    <xf numFmtId="39" fontId="10" fillId="0" borderId="12" xfId="10" applyFont="1" applyBorder="1" applyAlignment="1">
      <alignment horizontal="left" indent="2"/>
    </xf>
    <xf numFmtId="164" fontId="10" fillId="2" borderId="12" xfId="2" applyNumberFormat="1" applyFont="1" applyFill="1" applyBorder="1"/>
    <xf numFmtId="0" fontId="29" fillId="0" borderId="0" xfId="0" applyFont="1"/>
    <xf numFmtId="164" fontId="7" fillId="3" borderId="10" xfId="2" applyNumberFormat="1" applyFont="1" applyFill="1" applyBorder="1" applyAlignment="1">
      <alignment vertical="center"/>
    </xf>
    <xf numFmtId="0" fontId="10" fillId="0" borderId="17" xfId="2" applyFont="1" applyBorder="1" applyAlignment="1">
      <alignment horizontal="left" vertical="center"/>
    </xf>
    <xf numFmtId="164" fontId="10" fillId="0" borderId="18" xfId="2" applyNumberFormat="1" applyFont="1" applyBorder="1" applyAlignment="1">
      <alignment vertical="center"/>
    </xf>
    <xf numFmtId="43" fontId="18" fillId="0" borderId="13" xfId="1" applyFont="1" applyFill="1" applyBorder="1" applyAlignment="1" applyProtection="1">
      <alignment horizontal="right" vertical="center"/>
    </xf>
    <xf numFmtId="49" fontId="7" fillId="3" borderId="19" xfId="0" applyNumberFormat="1" applyFont="1" applyFill="1" applyBorder="1" applyAlignment="1">
      <alignment horizontal="left" vertical="center"/>
    </xf>
    <xf numFmtId="165" fontId="7" fillId="3" borderId="18" xfId="0" applyNumberFormat="1" applyFont="1" applyFill="1" applyBorder="1" applyAlignment="1">
      <alignment vertical="center"/>
    </xf>
    <xf numFmtId="164" fontId="7" fillId="3" borderId="18" xfId="0" applyNumberFormat="1" applyFont="1" applyFill="1" applyBorder="1" applyAlignment="1">
      <alignment vertical="center"/>
    </xf>
    <xf numFmtId="165" fontId="18" fillId="0" borderId="0" xfId="1" applyNumberFormat="1" applyFont="1"/>
    <xf numFmtId="164" fontId="18" fillId="0" borderId="0" xfId="2" applyNumberFormat="1" applyFont="1" applyAlignment="1">
      <alignment horizontal="center" vertical="center"/>
    </xf>
    <xf numFmtId="164" fontId="11" fillId="0" borderId="0" xfId="0" applyNumberFormat="1" applyFont="1"/>
    <xf numFmtId="165" fontId="18" fillId="0" borderId="0" xfId="0" applyNumberFormat="1" applyFont="1" applyAlignment="1">
      <alignment horizontal="center"/>
    </xf>
    <xf numFmtId="0" fontId="10" fillId="0" borderId="0" xfId="0" applyFont="1"/>
    <xf numFmtId="164" fontId="25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5" fontId="25" fillId="0" borderId="0" xfId="1" applyNumberFormat="1" applyFont="1" applyFill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0" xfId="0" applyFont="1"/>
    <xf numFmtId="43" fontId="25" fillId="0" borderId="0" xfId="1" applyFont="1" applyFill="1" applyBorder="1" applyAlignment="1">
      <alignment horizontal="center"/>
    </xf>
    <xf numFmtId="165" fontId="25" fillId="2" borderId="0" xfId="1" applyNumberFormat="1" applyFont="1" applyFill="1" applyBorder="1" applyAlignment="1">
      <alignment horizontal="center"/>
    </xf>
    <xf numFmtId="165" fontId="18" fillId="0" borderId="0" xfId="0" applyNumberFormat="1" applyFont="1"/>
    <xf numFmtId="0" fontId="4" fillId="2" borderId="0" xfId="0" applyFont="1" applyFill="1"/>
    <xf numFmtId="0" fontId="30" fillId="3" borderId="9" xfId="1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4" fontId="8" fillId="0" borderId="12" xfId="4" applyNumberFormat="1" applyFont="1" applyBorder="1"/>
    <xf numFmtId="164" fontId="8" fillId="0" borderId="13" xfId="4" applyNumberFormat="1" applyFont="1" applyBorder="1"/>
    <xf numFmtId="49" fontId="8" fillId="0" borderId="12" xfId="0" applyNumberFormat="1" applyFont="1" applyBorder="1"/>
    <xf numFmtId="49" fontId="8" fillId="0" borderId="12" xfId="0" applyNumberFormat="1" applyFont="1" applyBorder="1" applyAlignment="1">
      <alignment horizontal="left" indent="1"/>
    </xf>
    <xf numFmtId="0" fontId="10" fillId="0" borderId="12" xfId="0" applyFont="1" applyBorder="1" applyAlignment="1">
      <alignment horizontal="left" indent="2"/>
    </xf>
    <xf numFmtId="49" fontId="8" fillId="4" borderId="12" xfId="4" applyNumberFormat="1" applyFont="1" applyFill="1" applyBorder="1" applyAlignment="1">
      <alignment horizontal="left" indent="3"/>
    </xf>
    <xf numFmtId="164" fontId="8" fillId="4" borderId="12" xfId="2" applyNumberFormat="1" applyFont="1" applyFill="1" applyBorder="1"/>
    <xf numFmtId="43" fontId="8" fillId="4" borderId="12" xfId="1" applyFont="1" applyFill="1" applyBorder="1"/>
    <xf numFmtId="49" fontId="8" fillId="0" borderId="12" xfId="0" applyNumberFormat="1" applyFont="1" applyBorder="1" applyAlignment="1">
      <alignment horizontal="left" indent="2"/>
    </xf>
    <xf numFmtId="164" fontId="10" fillId="0" borderId="12" xfId="0" applyNumberFormat="1" applyFont="1" applyBorder="1" applyAlignment="1">
      <alignment horizontal="left" indent="3"/>
    </xf>
    <xf numFmtId="164" fontId="10" fillId="2" borderId="12" xfId="11" applyNumberFormat="1" applyFont="1" applyFill="1" applyBorder="1"/>
    <xf numFmtId="164" fontId="10" fillId="0" borderId="12" xfId="11" applyNumberFormat="1" applyFont="1" applyBorder="1"/>
    <xf numFmtId="164" fontId="10" fillId="0" borderId="13" xfId="11" applyNumberFormat="1" applyFont="1" applyBorder="1"/>
    <xf numFmtId="43" fontId="10" fillId="0" borderId="12" xfId="1" applyFont="1" applyFill="1" applyBorder="1" applyProtection="1"/>
    <xf numFmtId="49" fontId="8" fillId="0" borderId="12" xfId="4" applyNumberFormat="1" applyFont="1" applyBorder="1" applyAlignment="1">
      <alignment horizontal="left"/>
    </xf>
    <xf numFmtId="164" fontId="8" fillId="2" borderId="13" xfId="4" applyNumberFormat="1" applyFont="1" applyFill="1" applyBorder="1"/>
    <xf numFmtId="164" fontId="8" fillId="0" borderId="13" xfId="12" applyNumberFormat="1" applyFont="1" applyBorder="1"/>
    <xf numFmtId="49" fontId="8" fillId="0" borderId="12" xfId="0" applyNumberFormat="1" applyFont="1" applyBorder="1" applyAlignment="1">
      <alignment horizontal="left"/>
    </xf>
    <xf numFmtId="49" fontId="8" fillId="0" borderId="12" xfId="12" applyNumberFormat="1" applyFont="1" applyBorder="1" applyAlignment="1">
      <alignment horizontal="left" indent="1"/>
    </xf>
    <xf numFmtId="164" fontId="8" fillId="2" borderId="13" xfId="12" applyNumberFormat="1" applyFont="1" applyFill="1" applyBorder="1"/>
    <xf numFmtId="49" fontId="10" fillId="2" borderId="12" xfId="11" applyNumberFormat="1" applyFont="1" applyFill="1" applyBorder="1" applyAlignment="1">
      <alignment horizontal="left" indent="3"/>
    </xf>
    <xf numFmtId="164" fontId="10" fillId="2" borderId="13" xfId="12" applyNumberFormat="1" applyFont="1" applyFill="1" applyBorder="1"/>
    <xf numFmtId="164" fontId="10" fillId="0" borderId="13" xfId="12" applyNumberFormat="1" applyFont="1" applyBorder="1"/>
    <xf numFmtId="43" fontId="10" fillId="0" borderId="12" xfId="1" applyFont="1" applyBorder="1"/>
    <xf numFmtId="49" fontId="10" fillId="2" borderId="12" xfId="2" applyNumberFormat="1" applyFont="1" applyFill="1" applyBorder="1" applyAlignment="1">
      <alignment horizontal="left" indent="3"/>
    </xf>
    <xf numFmtId="49" fontId="8" fillId="0" borderId="12" xfId="0" applyNumberFormat="1" applyFont="1" applyBorder="1" applyAlignment="1">
      <alignment horizontal="left" indent="3"/>
    </xf>
    <xf numFmtId="49" fontId="11" fillId="0" borderId="12" xfId="0" applyNumberFormat="1" applyFont="1" applyBorder="1" applyAlignment="1">
      <alignment horizontal="left" indent="4"/>
    </xf>
    <xf numFmtId="164" fontId="11" fillId="0" borderId="12" xfId="11" applyNumberFormat="1" applyFont="1" applyBorder="1"/>
    <xf numFmtId="164" fontId="11" fillId="0" borderId="12" xfId="2" applyNumberFormat="1" applyFont="1" applyBorder="1"/>
    <xf numFmtId="164" fontId="11" fillId="0" borderId="13" xfId="4" applyNumberFormat="1" applyFont="1" applyBorder="1"/>
    <xf numFmtId="49" fontId="10" fillId="0" borderId="12" xfId="4" applyNumberFormat="1" applyFont="1" applyBorder="1" applyAlignment="1">
      <alignment horizontal="left" indent="5"/>
    </xf>
    <xf numFmtId="164" fontId="10" fillId="0" borderId="13" xfId="4" applyNumberFormat="1" applyFont="1" applyBorder="1"/>
    <xf numFmtId="49" fontId="10" fillId="0" borderId="12" xfId="0" applyNumberFormat="1" applyFont="1" applyBorder="1" applyAlignment="1">
      <alignment horizontal="left" indent="4"/>
    </xf>
    <xf numFmtId="165" fontId="10" fillId="0" borderId="12" xfId="1" applyNumberFormat="1" applyFont="1" applyFill="1" applyBorder="1" applyProtection="1"/>
    <xf numFmtId="49" fontId="8" fillId="2" borderId="12" xfId="0" applyNumberFormat="1" applyFont="1" applyFill="1" applyBorder="1" applyAlignment="1">
      <alignment horizontal="left" indent="3"/>
    </xf>
    <xf numFmtId="49" fontId="10" fillId="2" borderId="12" xfId="0" applyNumberFormat="1" applyFont="1" applyFill="1" applyBorder="1" applyAlignment="1">
      <alignment horizontal="left" indent="4"/>
    </xf>
    <xf numFmtId="43" fontId="10" fillId="2" borderId="12" xfId="1" applyFont="1" applyFill="1" applyBorder="1"/>
    <xf numFmtId="49" fontId="8" fillId="0" borderId="12" xfId="0" applyNumberFormat="1" applyFont="1" applyBorder="1" applyAlignment="1">
      <alignment horizontal="left" vertical="center" indent="2"/>
    </xf>
    <xf numFmtId="43" fontId="8" fillId="0" borderId="12" xfId="1" applyFont="1" applyBorder="1"/>
    <xf numFmtId="49" fontId="10" fillId="0" borderId="12" xfId="0" applyNumberFormat="1" applyFont="1" applyBorder="1" applyAlignment="1">
      <alignment horizontal="left" indent="3"/>
    </xf>
    <xf numFmtId="43" fontId="10" fillId="0" borderId="13" xfId="1" applyFont="1" applyBorder="1"/>
    <xf numFmtId="164" fontId="18" fillId="2" borderId="12" xfId="0" applyNumberFormat="1" applyFont="1" applyFill="1" applyBorder="1"/>
    <xf numFmtId="164" fontId="18" fillId="0" borderId="12" xfId="0" applyNumberFormat="1" applyFont="1" applyBorder="1"/>
    <xf numFmtId="164" fontId="18" fillId="0" borderId="13" xfId="0" applyNumberFormat="1" applyFont="1" applyBorder="1"/>
    <xf numFmtId="164" fontId="11" fillId="2" borderId="12" xfId="2" applyNumberFormat="1" applyFont="1" applyFill="1" applyBorder="1"/>
    <xf numFmtId="49" fontId="18" fillId="0" borderId="12" xfId="4" applyNumberFormat="1" applyFont="1" applyBorder="1" applyAlignment="1">
      <alignment horizontal="left" indent="3"/>
    </xf>
    <xf numFmtId="164" fontId="18" fillId="0" borderId="12" xfId="2" applyNumberFormat="1" applyFont="1" applyBorder="1"/>
    <xf numFmtId="49" fontId="31" fillId="0" borderId="12" xfId="4" applyNumberFormat="1" applyFont="1" applyBorder="1" applyAlignment="1">
      <alignment horizontal="left" indent="2"/>
    </xf>
    <xf numFmtId="164" fontId="31" fillId="2" borderId="12" xfId="2" applyNumberFormat="1" applyFont="1" applyFill="1" applyBorder="1"/>
    <xf numFmtId="164" fontId="31" fillId="0" borderId="12" xfId="2" applyNumberFormat="1" applyFont="1" applyBorder="1"/>
    <xf numFmtId="49" fontId="10" fillId="0" borderId="12" xfId="4" applyNumberFormat="1" applyFont="1" applyBorder="1" applyAlignment="1">
      <alignment horizontal="left" indent="2"/>
    </xf>
    <xf numFmtId="49" fontId="10" fillId="0" borderId="12" xfId="12" applyNumberFormat="1" applyFont="1" applyBorder="1" applyAlignment="1">
      <alignment horizontal="left" indent="1"/>
    </xf>
    <xf numFmtId="49" fontId="7" fillId="3" borderId="9" xfId="0" applyNumberFormat="1" applyFont="1" applyFill="1" applyBorder="1" applyAlignment="1">
      <alignment vertical="center"/>
    </xf>
    <xf numFmtId="164" fontId="7" fillId="3" borderId="9" xfId="2" applyNumberFormat="1" applyFont="1" applyFill="1" applyBorder="1" applyAlignment="1">
      <alignment vertical="center"/>
    </xf>
    <xf numFmtId="164" fontId="7" fillId="3" borderId="5" xfId="2" applyNumberFormat="1" applyFont="1" applyFill="1" applyBorder="1" applyAlignment="1">
      <alignment vertical="center"/>
    </xf>
    <xf numFmtId="164" fontId="8" fillId="2" borderId="12" xfId="0" applyNumberFormat="1" applyFont="1" applyFill="1" applyBorder="1"/>
    <xf numFmtId="164" fontId="8" fillId="0" borderId="12" xfId="0" applyNumberFormat="1" applyFont="1" applyBorder="1"/>
    <xf numFmtId="164" fontId="8" fillId="0" borderId="13" xfId="0" applyNumberFormat="1" applyFont="1" applyBorder="1"/>
    <xf numFmtId="49" fontId="32" fillId="0" borderId="12" xfId="0" applyNumberFormat="1" applyFont="1" applyBorder="1" applyAlignment="1">
      <alignment horizontal="left"/>
    </xf>
    <xf numFmtId="164" fontId="32" fillId="2" borderId="12" xfId="0" applyNumberFormat="1" applyFont="1" applyFill="1" applyBorder="1"/>
    <xf numFmtId="164" fontId="32" fillId="0" borderId="13" xfId="0" applyNumberFormat="1" applyFont="1" applyBorder="1"/>
    <xf numFmtId="49" fontId="10" fillId="0" borderId="12" xfId="0" applyNumberFormat="1" applyFont="1" applyBorder="1" applyAlignment="1">
      <alignment horizontal="left" indent="1"/>
    </xf>
    <xf numFmtId="164" fontId="10" fillId="2" borderId="12" xfId="0" applyNumberFormat="1" applyFont="1" applyFill="1" applyBorder="1"/>
    <xf numFmtId="164" fontId="10" fillId="0" borderId="13" xfId="0" applyNumberFormat="1" applyFont="1" applyBorder="1"/>
    <xf numFmtId="164" fontId="10" fillId="0" borderId="12" xfId="0" applyNumberFormat="1" applyFont="1" applyBorder="1"/>
    <xf numFmtId="164" fontId="32" fillId="0" borderId="12" xfId="0" applyNumberFormat="1" applyFont="1" applyBorder="1"/>
    <xf numFmtId="49" fontId="31" fillId="0" borderId="12" xfId="0" applyNumberFormat="1" applyFont="1" applyBorder="1" applyAlignment="1">
      <alignment horizontal="left" indent="1"/>
    </xf>
    <xf numFmtId="164" fontId="31" fillId="2" borderId="12" xfId="0" applyNumberFormat="1" applyFont="1" applyFill="1" applyBorder="1"/>
    <xf numFmtId="164" fontId="31" fillId="0" borderId="12" xfId="0" applyNumberFormat="1" applyFont="1" applyBorder="1"/>
    <xf numFmtId="43" fontId="10" fillId="0" borderId="13" xfId="1" applyFont="1" applyFill="1" applyBorder="1" applyProtection="1"/>
    <xf numFmtId="164" fontId="31" fillId="0" borderId="13" xfId="0" applyNumberFormat="1" applyFont="1" applyBorder="1"/>
    <xf numFmtId="49" fontId="8" fillId="0" borderId="12" xfId="0" applyNumberFormat="1" applyFont="1" applyBorder="1" applyAlignment="1" applyProtection="1">
      <alignment horizontal="left" indent="2"/>
      <protection locked="0"/>
    </xf>
    <xf numFmtId="164" fontId="10" fillId="0" borderId="13" xfId="0" applyNumberFormat="1" applyFont="1" applyBorder="1" applyAlignment="1">
      <alignment horizontal="left" indent="3"/>
    </xf>
    <xf numFmtId="49" fontId="10" fillId="0" borderId="12" xfId="0" applyNumberFormat="1" applyFont="1" applyBorder="1" applyAlignment="1" applyProtection="1">
      <alignment horizontal="left" indent="2"/>
      <protection locked="0"/>
    </xf>
    <xf numFmtId="164" fontId="10" fillId="2" borderId="13" xfId="0" applyNumberFormat="1" applyFont="1" applyFill="1" applyBorder="1"/>
    <xf numFmtId="164" fontId="8" fillId="2" borderId="13" xfId="0" applyNumberFormat="1" applyFont="1" applyFill="1" applyBorder="1"/>
    <xf numFmtId="49" fontId="8" fillId="0" borderId="12" xfId="0" applyNumberFormat="1" applyFont="1" applyBorder="1" applyAlignment="1" applyProtection="1">
      <alignment horizontal="left" indent="3"/>
      <protection locked="0"/>
    </xf>
    <xf numFmtId="49" fontId="10" fillId="0" borderId="12" xfId="0" applyNumberFormat="1" applyFont="1" applyBorder="1" applyAlignment="1" applyProtection="1">
      <alignment horizontal="left" indent="4"/>
      <protection locked="0"/>
    </xf>
    <xf numFmtId="49" fontId="8" fillId="0" borderId="12" xfId="0" applyNumberFormat="1" applyFont="1" applyBorder="1" applyAlignment="1">
      <alignment horizontal="left" wrapText="1"/>
    </xf>
    <xf numFmtId="164" fontId="8" fillId="2" borderId="13" xfId="0" applyNumberFormat="1" applyFont="1" applyFill="1" applyBorder="1" applyAlignment="1">
      <alignment vertical="center"/>
    </xf>
    <xf numFmtId="164" fontId="8" fillId="0" borderId="13" xfId="0" applyNumberFormat="1" applyFont="1" applyBorder="1" applyAlignment="1">
      <alignment vertical="center"/>
    </xf>
    <xf numFmtId="164" fontId="8" fillId="0" borderId="12" xfId="2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left" vertical="center"/>
    </xf>
    <xf numFmtId="165" fontId="7" fillId="3" borderId="9" xfId="1" applyNumberFormat="1" applyFont="1" applyFill="1" applyBorder="1" applyAlignment="1">
      <alignment vertical="center"/>
    </xf>
    <xf numFmtId="164" fontId="7" fillId="3" borderId="9" xfId="0" applyNumberFormat="1" applyFont="1" applyFill="1" applyBorder="1" applyAlignment="1">
      <alignment vertical="center"/>
    </xf>
    <xf numFmtId="164" fontId="7" fillId="3" borderId="5" xfId="0" applyNumberFormat="1" applyFont="1" applyFill="1" applyBorder="1" applyAlignment="1">
      <alignment vertical="center"/>
    </xf>
    <xf numFmtId="49" fontId="8" fillId="0" borderId="11" xfId="0" applyNumberFormat="1" applyFont="1" applyBorder="1"/>
    <xf numFmtId="164" fontId="8" fillId="2" borderId="1" xfId="0" applyNumberFormat="1" applyFont="1" applyFill="1" applyBorder="1" applyAlignment="1">
      <alignment vertical="center"/>
    </xf>
    <xf numFmtId="164" fontId="8" fillId="2" borderId="12" xfId="0" applyNumberFormat="1" applyFont="1" applyFill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165" fontId="8" fillId="0" borderId="13" xfId="1" applyNumberFormat="1" applyFont="1" applyFill="1" applyBorder="1" applyAlignment="1" applyProtection="1">
      <alignment vertical="center"/>
    </xf>
    <xf numFmtId="164" fontId="33" fillId="0" borderId="12" xfId="12" applyNumberFormat="1" applyFont="1" applyBorder="1"/>
    <xf numFmtId="164" fontId="10" fillId="2" borderId="12" xfId="0" applyNumberFormat="1" applyFont="1" applyFill="1" applyBorder="1" applyAlignment="1">
      <alignment vertical="center"/>
    </xf>
    <xf numFmtId="164" fontId="10" fillId="0" borderId="13" xfId="0" applyNumberFormat="1" applyFont="1" applyBorder="1" applyAlignment="1">
      <alignment vertical="center"/>
    </xf>
    <xf numFmtId="164" fontId="10" fillId="2" borderId="13" xfId="0" applyNumberFormat="1" applyFont="1" applyFill="1" applyBorder="1" applyAlignment="1">
      <alignment vertical="center"/>
    </xf>
    <xf numFmtId="164" fontId="10" fillId="0" borderId="13" xfId="1" applyNumberFormat="1" applyFont="1" applyFill="1" applyBorder="1" applyAlignment="1" applyProtection="1">
      <alignment vertical="center"/>
    </xf>
    <xf numFmtId="49" fontId="10" fillId="0" borderId="11" xfId="0" applyNumberFormat="1" applyFont="1" applyBorder="1"/>
    <xf numFmtId="49" fontId="10" fillId="0" borderId="11" xfId="0" applyNumberFormat="1" applyFont="1" applyBorder="1" applyAlignment="1">
      <alignment horizontal="left"/>
    </xf>
    <xf numFmtId="43" fontId="10" fillId="0" borderId="13" xfId="1" applyFont="1" applyFill="1" applyBorder="1" applyAlignment="1" applyProtection="1">
      <alignment vertical="center"/>
    </xf>
    <xf numFmtId="164" fontId="10" fillId="2" borderId="6" xfId="0" applyNumberFormat="1" applyFont="1" applyFill="1" applyBorder="1" applyAlignment="1">
      <alignment vertical="center"/>
    </xf>
    <xf numFmtId="49" fontId="7" fillId="3" borderId="20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7" fillId="3" borderId="21" xfId="0" applyNumberFormat="1" applyFont="1" applyFill="1" applyBorder="1" applyAlignment="1">
      <alignment vertical="center"/>
    </xf>
    <xf numFmtId="49" fontId="11" fillId="5" borderId="9" xfId="0" applyNumberFormat="1" applyFont="1" applyFill="1" applyBorder="1" applyAlignment="1">
      <alignment vertical="center"/>
    </xf>
    <xf numFmtId="164" fontId="11" fillId="5" borderId="9" xfId="0" applyNumberFormat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164" fontId="22" fillId="0" borderId="0" xfId="0" applyNumberFormat="1" applyFont="1"/>
    <xf numFmtId="166" fontId="25" fillId="0" borderId="0" xfId="0" applyNumberFormat="1" applyFont="1"/>
    <xf numFmtId="164" fontId="25" fillId="2" borderId="0" xfId="1" applyNumberFormat="1" applyFont="1" applyFill="1" applyAlignment="1">
      <alignment vertical="center"/>
    </xf>
    <xf numFmtId="166" fontId="18" fillId="0" borderId="0" xfId="0" applyNumberFormat="1" applyFont="1"/>
    <xf numFmtId="164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25" fillId="0" borderId="0" xfId="0" applyFont="1"/>
    <xf numFmtId="43" fontId="25" fillId="0" borderId="0" xfId="0" applyNumberFormat="1" applyFont="1"/>
    <xf numFmtId="164" fontId="25" fillId="2" borderId="0" xfId="0" applyNumberFormat="1" applyFont="1" applyFill="1" applyAlignment="1">
      <alignment vertical="center"/>
    </xf>
    <xf numFmtId="49" fontId="11" fillId="0" borderId="12" xfId="0" applyNumberFormat="1" applyFont="1" applyBorder="1" applyAlignment="1">
      <alignment horizontal="left" indent="3"/>
    </xf>
    <xf numFmtId="49" fontId="10" fillId="0" borderId="12" xfId="2" applyNumberFormat="1" applyFont="1" applyBorder="1" applyAlignment="1">
      <alignment horizontal="left" indent="3"/>
    </xf>
    <xf numFmtId="165" fontId="10" fillId="0" borderId="12" xfId="1" applyNumberFormat="1" applyFont="1" applyFill="1" applyBorder="1"/>
    <xf numFmtId="165" fontId="8" fillId="0" borderId="12" xfId="1" applyNumberFormat="1" applyFont="1" applyFill="1" applyBorder="1" applyProtection="1"/>
    <xf numFmtId="49" fontId="7" fillId="3" borderId="2" xfId="0" applyNumberFormat="1" applyFont="1" applyFill="1" applyBorder="1" applyAlignment="1">
      <alignment vertical="center"/>
    </xf>
    <xf numFmtId="49" fontId="8" fillId="0" borderId="12" xfId="0" applyNumberFormat="1" applyFont="1" applyBorder="1" applyAlignment="1">
      <alignment horizontal="left" vertical="center" wrapText="1"/>
    </xf>
    <xf numFmtId="164" fontId="11" fillId="0" borderId="9" xfId="2" applyNumberFormat="1" applyFont="1" applyBorder="1" applyAlignment="1">
      <alignment vertical="center"/>
    </xf>
    <xf numFmtId="43" fontId="11" fillId="0" borderId="12" xfId="1" applyFont="1" applyBorder="1" applyAlignment="1">
      <alignment vertical="center"/>
    </xf>
    <xf numFmtId="49" fontId="7" fillId="3" borderId="22" xfId="0" applyNumberFormat="1" applyFont="1" applyFill="1" applyBorder="1" applyAlignment="1">
      <alignment vertical="center"/>
    </xf>
    <xf numFmtId="43" fontId="7" fillId="3" borderId="5" xfId="1" applyFont="1" applyFill="1" applyBorder="1" applyAlignment="1">
      <alignment vertical="center"/>
    </xf>
    <xf numFmtId="165" fontId="10" fillId="2" borderId="0" xfId="1" applyNumberFormat="1" applyFont="1" applyFill="1" applyAlignment="1">
      <alignment vertical="center"/>
    </xf>
    <xf numFmtId="164" fontId="10" fillId="0" borderId="0" xfId="0" applyNumberFormat="1" applyFont="1"/>
    <xf numFmtId="49" fontId="10" fillId="0" borderId="12" xfId="2" applyNumberFormat="1" applyFont="1" applyBorder="1" applyAlignment="1">
      <alignment horizontal="left" indent="5"/>
    </xf>
    <xf numFmtId="49" fontId="10" fillId="0" borderId="12" xfId="0" applyNumberFormat="1" applyFont="1" applyBorder="1" applyAlignment="1">
      <alignment horizontal="left" indent="5"/>
    </xf>
    <xf numFmtId="164" fontId="11" fillId="0" borderId="9" xfId="11" applyNumberFormat="1" applyFont="1" applyBorder="1" applyAlignment="1">
      <alignment vertical="center"/>
    </xf>
    <xf numFmtId="43" fontId="8" fillId="0" borderId="12" xfId="1" applyFont="1" applyBorder="1" applyAlignment="1">
      <alignment vertical="center"/>
    </xf>
    <xf numFmtId="49" fontId="7" fillId="3" borderId="0" xfId="0" applyNumberFormat="1" applyFont="1" applyFill="1" applyAlignment="1">
      <alignment vertical="center"/>
    </xf>
    <xf numFmtId="164" fontId="7" fillId="3" borderId="0" xfId="2" applyNumberFormat="1" applyFont="1" applyFill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" xfId="9" applyFont="1" applyFill="1" applyBorder="1" applyAlignment="1">
      <alignment horizontal="center" vertical="center"/>
    </xf>
    <xf numFmtId="0" fontId="7" fillId="3" borderId="3" xfId="9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13">
    <cellStyle name="Hipervínculo" xfId="7" builtinId="8"/>
    <cellStyle name="Millares" xfId="1" builtinId="3"/>
    <cellStyle name="Millares 20" xfId="8" xr:uid="{D5FC5636-6F5C-4304-917F-F1D27177E77A}"/>
    <cellStyle name="Normal" xfId="0" builtinId="0"/>
    <cellStyle name="Normal 10 11" xfId="3" xr:uid="{8DFCD8EF-6790-4DB5-B954-1D5198561DA9}"/>
    <cellStyle name="Normal 10 2" xfId="9" xr:uid="{16A74BF1-C5CC-4013-9471-D8C1AE80454F}"/>
    <cellStyle name="Normal 2 2 2" xfId="4" xr:uid="{E7698A13-A3BA-402D-9245-44B21E3CDBB9}"/>
    <cellStyle name="Normal 2 2 2 2" xfId="12" xr:uid="{038BB849-E5BB-49BB-9180-7230097C00AD}"/>
    <cellStyle name="Normal 3" xfId="6" xr:uid="{15BF965A-9F31-47A9-9C3B-6978054CC369}"/>
    <cellStyle name="Normal_COMPARACION 2002-2001" xfId="2" xr:uid="{87E55A25-441F-4129-ADAA-3199FDCFBCAB}"/>
    <cellStyle name="Normal_COMPARACION 2002-2001 2" xfId="11" xr:uid="{0621BE89-1B95-4B91-9713-DB76FE254FFA}"/>
    <cellStyle name="Normal_Hoja4" xfId="5" xr:uid="{D455F316-5EA7-4282-B889-7AC0B32755B5}"/>
    <cellStyle name="Normal_Hoja6" xfId="10" xr:uid="{EF633EF0-6F6C-4C76-9E18-D104442904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Escritorio/2025/INGRESOS%20FISCALES%20PARA%20INTERNET%202025/INGRESOS%20FISCALES%20POR%20PRINCIPALES%20PARTIDAS%20ENERO-OCTUBRE%20%202025-2024.xlsx" TargetMode="External"/><Relationship Id="rId1" Type="http://schemas.openxmlformats.org/officeDocument/2006/relationships/externalLinkPath" Target="INGRESOS%20FISCALES%20POR%20PRINCIPALES%20PARTIDAS%20ENERO-OCTUBRE%20%202025-2024.xlsx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Octubre%202025.xlsx" TargetMode="External"/><Relationship Id="rId1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Octubre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"/>
    </sheetNames>
    <sheetDataSet>
      <sheetData sheetId="0">
        <row r="10">
          <cell r="M10">
            <v>317398.8</v>
          </cell>
        </row>
        <row r="11">
          <cell r="N11">
            <v>12908.9</v>
          </cell>
          <cell r="O11">
            <v>11313.6</v>
          </cell>
          <cell r="P11">
            <v>11933.5</v>
          </cell>
          <cell r="Q11">
            <v>11986.6</v>
          </cell>
          <cell r="R11">
            <v>12744.3</v>
          </cell>
          <cell r="S11">
            <v>10631.9</v>
          </cell>
          <cell r="T11">
            <v>9242</v>
          </cell>
          <cell r="U11">
            <v>10913.3</v>
          </cell>
          <cell r="V11">
            <v>10144.9</v>
          </cell>
          <cell r="W11">
            <v>9931.7999999999993</v>
          </cell>
        </row>
        <row r="12">
          <cell r="N12">
            <v>17302</v>
          </cell>
          <cell r="O12">
            <v>12300.8</v>
          </cell>
          <cell r="P12">
            <v>11863.2</v>
          </cell>
          <cell r="Q12">
            <v>40824.800000000003</v>
          </cell>
          <cell r="R12">
            <v>21556.2</v>
          </cell>
          <cell r="S12">
            <v>13687.3</v>
          </cell>
          <cell r="T12">
            <v>21721.8</v>
          </cell>
          <cell r="U12">
            <v>15323.6</v>
          </cell>
          <cell r="V12">
            <v>12940.4</v>
          </cell>
          <cell r="W12">
            <v>22153</v>
          </cell>
        </row>
        <row r="13">
          <cell r="N13">
            <v>9006.4</v>
          </cell>
          <cell r="O13">
            <v>4037.7</v>
          </cell>
          <cell r="P13">
            <v>3901.8</v>
          </cell>
          <cell r="Q13">
            <v>6448.2</v>
          </cell>
          <cell r="R13">
            <v>6465.6</v>
          </cell>
          <cell r="S13">
            <v>8149.9</v>
          </cell>
          <cell r="T13">
            <v>4848.8</v>
          </cell>
          <cell r="U13">
            <v>4835.8999999999996</v>
          </cell>
          <cell r="V13">
            <v>4477.8999999999996</v>
          </cell>
          <cell r="W13">
            <v>4917.8</v>
          </cell>
        </row>
        <row r="14">
          <cell r="N14">
            <v>232.5</v>
          </cell>
          <cell r="O14">
            <v>282.5</v>
          </cell>
          <cell r="P14">
            <v>262</v>
          </cell>
          <cell r="Q14">
            <v>291.39999999999998</v>
          </cell>
          <cell r="R14">
            <v>407.1</v>
          </cell>
          <cell r="S14">
            <v>282.10000000000002</v>
          </cell>
          <cell r="T14">
            <v>302.7</v>
          </cell>
          <cell r="U14">
            <v>318.2</v>
          </cell>
          <cell r="V14">
            <v>299.39999999999998</v>
          </cell>
          <cell r="W14">
            <v>297.89999999999998</v>
          </cell>
        </row>
        <row r="17">
          <cell r="N17">
            <v>133.5</v>
          </cell>
          <cell r="O17">
            <v>511.2</v>
          </cell>
          <cell r="P17">
            <v>2130.3000000000002</v>
          </cell>
          <cell r="Q17">
            <v>232.5</v>
          </cell>
          <cell r="R17">
            <v>199.3</v>
          </cell>
          <cell r="S17">
            <v>162.6</v>
          </cell>
          <cell r="T17">
            <v>150.6</v>
          </cell>
          <cell r="U17">
            <v>328.8</v>
          </cell>
          <cell r="V17">
            <v>1761.1</v>
          </cell>
          <cell r="W17">
            <v>198.5</v>
          </cell>
        </row>
        <row r="18">
          <cell r="N18">
            <v>280.8</v>
          </cell>
          <cell r="O18">
            <v>144.80000000000001</v>
          </cell>
          <cell r="P18">
            <v>363.7</v>
          </cell>
          <cell r="Q18">
            <v>4321.7</v>
          </cell>
          <cell r="R18">
            <v>361.2</v>
          </cell>
          <cell r="S18">
            <v>273.5</v>
          </cell>
          <cell r="T18">
            <v>332</v>
          </cell>
          <cell r="U18">
            <v>311.7</v>
          </cell>
          <cell r="V18">
            <v>259.8</v>
          </cell>
          <cell r="W18">
            <v>3713.5</v>
          </cell>
        </row>
        <row r="19">
          <cell r="N19">
            <v>1004.4</v>
          </cell>
          <cell r="O19">
            <v>1046.7</v>
          </cell>
          <cell r="P19">
            <v>1394.8</v>
          </cell>
          <cell r="Q19">
            <v>1366.7</v>
          </cell>
          <cell r="R19">
            <v>1356.7</v>
          </cell>
          <cell r="S19">
            <v>1420.5</v>
          </cell>
          <cell r="T19">
            <v>1286.7</v>
          </cell>
          <cell r="U19">
            <v>1249.5999999999999</v>
          </cell>
          <cell r="V19">
            <v>1465.7</v>
          </cell>
          <cell r="W19">
            <v>1650.9</v>
          </cell>
        </row>
        <row r="20">
          <cell r="N20">
            <v>222.1</v>
          </cell>
          <cell r="O20">
            <v>216.7</v>
          </cell>
          <cell r="P20">
            <v>220.1</v>
          </cell>
          <cell r="Q20">
            <v>205</v>
          </cell>
          <cell r="R20">
            <v>213.7</v>
          </cell>
          <cell r="S20">
            <v>201.8</v>
          </cell>
          <cell r="T20">
            <v>232.9</v>
          </cell>
          <cell r="U20">
            <v>216.1</v>
          </cell>
          <cell r="V20">
            <v>209.1</v>
          </cell>
          <cell r="W20">
            <v>219.4</v>
          </cell>
        </row>
        <row r="21">
          <cell r="N21">
            <v>1792.6</v>
          </cell>
          <cell r="O21">
            <v>1470.6</v>
          </cell>
          <cell r="P21">
            <v>1504</v>
          </cell>
          <cell r="Q21">
            <v>1449.4</v>
          </cell>
          <cell r="R21">
            <v>1903.7</v>
          </cell>
          <cell r="S21">
            <v>1471</v>
          </cell>
          <cell r="T21">
            <v>1550.9</v>
          </cell>
          <cell r="U21">
            <v>1948.5</v>
          </cell>
          <cell r="V21">
            <v>1514</v>
          </cell>
          <cell r="W21">
            <v>1915</v>
          </cell>
        </row>
        <row r="23">
          <cell r="N23">
            <v>195.9</v>
          </cell>
          <cell r="O23">
            <v>226.3</v>
          </cell>
          <cell r="P23">
            <v>333.6</v>
          </cell>
          <cell r="Q23">
            <v>251.8</v>
          </cell>
          <cell r="R23">
            <v>300.89999999999998</v>
          </cell>
          <cell r="S23">
            <v>297.39999999999998</v>
          </cell>
          <cell r="T23">
            <v>259.5</v>
          </cell>
          <cell r="U23">
            <v>312.5</v>
          </cell>
          <cell r="V23">
            <v>364.7</v>
          </cell>
          <cell r="W23">
            <v>343.1</v>
          </cell>
        </row>
        <row r="26">
          <cell r="N26">
            <v>21901.9</v>
          </cell>
          <cell r="O26">
            <v>17624.8</v>
          </cell>
          <cell r="P26">
            <v>16953.7</v>
          </cell>
          <cell r="Q26">
            <v>18555.400000000001</v>
          </cell>
          <cell r="R26">
            <v>16861.400000000001</v>
          </cell>
          <cell r="S26">
            <v>17399.099999999999</v>
          </cell>
          <cell r="T26">
            <v>17189.3</v>
          </cell>
          <cell r="U26">
            <v>18612.3</v>
          </cell>
          <cell r="V26">
            <v>17448.7</v>
          </cell>
          <cell r="W26">
            <v>16529.8</v>
          </cell>
        </row>
        <row r="27">
          <cell r="N27">
            <v>13284.3</v>
          </cell>
          <cell r="O27">
            <v>13018.4</v>
          </cell>
          <cell r="P27">
            <v>14741.7</v>
          </cell>
          <cell r="Q27">
            <v>14306.8</v>
          </cell>
          <cell r="R27">
            <v>14275.6</v>
          </cell>
          <cell r="S27">
            <v>13740.1</v>
          </cell>
          <cell r="T27">
            <v>15173.7</v>
          </cell>
          <cell r="U27">
            <v>14719.2</v>
          </cell>
          <cell r="V27">
            <v>15082.4</v>
          </cell>
          <cell r="W27">
            <v>15516.5</v>
          </cell>
        </row>
        <row r="29">
          <cell r="N29">
            <v>5006.6000000000004</v>
          </cell>
          <cell r="O29">
            <v>4257.3</v>
          </cell>
          <cell r="P29">
            <v>4350.6000000000004</v>
          </cell>
          <cell r="Q29">
            <v>4448.3999999999996</v>
          </cell>
          <cell r="R29">
            <v>4942.8999999999996</v>
          </cell>
          <cell r="S29">
            <v>4275.3999999999996</v>
          </cell>
          <cell r="T29">
            <v>5500</v>
          </cell>
          <cell r="U29">
            <v>3400</v>
          </cell>
          <cell r="V29">
            <v>4099.3999999999996</v>
          </cell>
          <cell r="W29">
            <v>4805.3</v>
          </cell>
        </row>
        <row r="30">
          <cell r="N30">
            <v>2957.2</v>
          </cell>
          <cell r="O30">
            <v>2520.6</v>
          </cell>
          <cell r="P30">
            <v>2544.4</v>
          </cell>
          <cell r="Q30">
            <v>2598.6</v>
          </cell>
          <cell r="R30">
            <v>2876.1</v>
          </cell>
          <cell r="S30">
            <v>2478.1999999999998</v>
          </cell>
          <cell r="T30">
            <v>3372.1</v>
          </cell>
          <cell r="U30">
            <v>2375.1</v>
          </cell>
          <cell r="V30">
            <v>2611.8000000000002</v>
          </cell>
          <cell r="W30">
            <v>3047</v>
          </cell>
        </row>
        <row r="33">
          <cell r="N33">
            <v>826.3</v>
          </cell>
          <cell r="O33">
            <v>817.4</v>
          </cell>
          <cell r="P33">
            <v>795.2</v>
          </cell>
          <cell r="Q33">
            <v>810.5</v>
          </cell>
          <cell r="R33">
            <v>805.3</v>
          </cell>
          <cell r="S33">
            <v>819.1</v>
          </cell>
          <cell r="T33">
            <v>816.7</v>
          </cell>
          <cell r="U33">
            <v>805.1</v>
          </cell>
          <cell r="V33">
            <v>828.4</v>
          </cell>
          <cell r="W33">
            <v>813.9</v>
          </cell>
        </row>
        <row r="34">
          <cell r="N34">
            <v>1205.7</v>
          </cell>
          <cell r="O34">
            <v>1144.0999999999999</v>
          </cell>
          <cell r="P34">
            <v>1132.9000000000001</v>
          </cell>
          <cell r="Q34">
            <v>1408.1</v>
          </cell>
          <cell r="R34">
            <v>1550.6</v>
          </cell>
          <cell r="S34">
            <v>1261.4000000000001</v>
          </cell>
          <cell r="T34">
            <v>1381.9</v>
          </cell>
          <cell r="U34">
            <v>1439.9</v>
          </cell>
          <cell r="V34">
            <v>1244.4000000000001</v>
          </cell>
          <cell r="W34">
            <v>1182.3</v>
          </cell>
        </row>
        <row r="37">
          <cell r="N37">
            <v>1839</v>
          </cell>
          <cell r="O37">
            <v>1973.2</v>
          </cell>
          <cell r="P37">
            <v>1885.9</v>
          </cell>
          <cell r="Q37">
            <v>1649.7</v>
          </cell>
          <cell r="R37">
            <v>1897.5</v>
          </cell>
          <cell r="S37">
            <v>1715.8</v>
          </cell>
          <cell r="T37">
            <v>2040.6</v>
          </cell>
          <cell r="U37">
            <v>1877.4</v>
          </cell>
          <cell r="V37">
            <v>1841.5</v>
          </cell>
          <cell r="W37">
            <v>1819.6</v>
          </cell>
        </row>
        <row r="38">
          <cell r="N38">
            <v>1196.2</v>
          </cell>
          <cell r="O38">
            <v>661.4</v>
          </cell>
          <cell r="P38">
            <v>67.099999999999994</v>
          </cell>
          <cell r="Q38">
            <v>45.5</v>
          </cell>
          <cell r="R38">
            <v>47.2</v>
          </cell>
          <cell r="S38">
            <v>41.4</v>
          </cell>
          <cell r="T38">
            <v>46.6</v>
          </cell>
          <cell r="U38">
            <v>40.799999999999997</v>
          </cell>
          <cell r="V38">
            <v>39.4</v>
          </cell>
          <cell r="W38">
            <v>65.099999999999994</v>
          </cell>
        </row>
        <row r="40">
          <cell r="N40">
            <v>12.5</v>
          </cell>
          <cell r="O40">
            <v>9.6</v>
          </cell>
          <cell r="P40">
            <v>15.9</v>
          </cell>
          <cell r="Q40">
            <v>13.6</v>
          </cell>
          <cell r="R40">
            <v>14.4</v>
          </cell>
          <cell r="S40">
            <v>13.1</v>
          </cell>
          <cell r="T40">
            <v>17</v>
          </cell>
          <cell r="U40">
            <v>11.7</v>
          </cell>
          <cell r="V40">
            <v>11.4</v>
          </cell>
          <cell r="W40">
            <v>15.5</v>
          </cell>
        </row>
        <row r="41">
          <cell r="C41">
            <v>25.2</v>
          </cell>
          <cell r="D41">
            <v>21.1</v>
          </cell>
          <cell r="E41">
            <v>19.899999999999999</v>
          </cell>
          <cell r="F41">
            <v>33.5</v>
          </cell>
          <cell r="G41">
            <v>19</v>
          </cell>
          <cell r="H41">
            <v>10.1</v>
          </cell>
          <cell r="I41">
            <v>12.4</v>
          </cell>
          <cell r="J41">
            <v>10.9</v>
          </cell>
          <cell r="K41">
            <v>9.1999999999999993</v>
          </cell>
          <cell r="L41">
            <v>10.8</v>
          </cell>
          <cell r="N41">
            <v>10.6</v>
          </cell>
          <cell r="O41">
            <v>12.3</v>
          </cell>
          <cell r="P41">
            <v>8.3000000000000007</v>
          </cell>
          <cell r="Q41">
            <v>7.2</v>
          </cell>
          <cell r="R41">
            <v>8.3000000000000007</v>
          </cell>
          <cell r="S41">
            <v>4.3</v>
          </cell>
          <cell r="T41">
            <v>6.9</v>
          </cell>
          <cell r="U41">
            <v>8.9</v>
          </cell>
          <cell r="V41">
            <v>6.6</v>
          </cell>
          <cell r="W41">
            <v>12.9</v>
          </cell>
        </row>
        <row r="42">
          <cell r="N42">
            <v>98.2</v>
          </cell>
          <cell r="O42">
            <v>102.7</v>
          </cell>
          <cell r="P42">
            <v>105.4</v>
          </cell>
          <cell r="Q42">
            <v>108.1</v>
          </cell>
          <cell r="R42">
            <v>106.2</v>
          </cell>
          <cell r="S42">
            <v>103.8</v>
          </cell>
          <cell r="T42">
            <v>126.1</v>
          </cell>
          <cell r="U42">
            <v>103.6</v>
          </cell>
          <cell r="V42">
            <v>104.9</v>
          </cell>
          <cell r="W42">
            <v>105.2</v>
          </cell>
        </row>
        <row r="43">
          <cell r="N43">
            <v>35.200000000000003</v>
          </cell>
          <cell r="O43">
            <v>30.7</v>
          </cell>
          <cell r="P43">
            <v>33.4</v>
          </cell>
          <cell r="Q43">
            <v>32.4</v>
          </cell>
          <cell r="R43">
            <v>34.5</v>
          </cell>
          <cell r="S43">
            <v>33.9</v>
          </cell>
          <cell r="T43">
            <v>33.799999999999997</v>
          </cell>
          <cell r="U43">
            <v>32.799999999999997</v>
          </cell>
          <cell r="V43">
            <v>34</v>
          </cell>
          <cell r="W43">
            <v>34.1</v>
          </cell>
        </row>
        <row r="48">
          <cell r="N48">
            <v>4516.1000000000004</v>
          </cell>
          <cell r="O48">
            <v>4532.1000000000004</v>
          </cell>
          <cell r="P48">
            <v>4975.8</v>
          </cell>
          <cell r="Q48">
            <v>4976.8</v>
          </cell>
          <cell r="R48">
            <v>4858.1000000000004</v>
          </cell>
          <cell r="S48">
            <v>4709.8999999999996</v>
          </cell>
          <cell r="T48">
            <v>5598</v>
          </cell>
          <cell r="U48">
            <v>5342.3</v>
          </cell>
          <cell r="V48">
            <v>5812.2</v>
          </cell>
          <cell r="W48">
            <v>5703</v>
          </cell>
        </row>
        <row r="50">
          <cell r="N50">
            <v>1031.5</v>
          </cell>
          <cell r="O50">
            <v>980.4</v>
          </cell>
          <cell r="P50">
            <v>995.8</v>
          </cell>
          <cell r="Q50">
            <v>1002.7</v>
          </cell>
          <cell r="R50">
            <v>863.8</v>
          </cell>
          <cell r="S50">
            <v>828.7</v>
          </cell>
          <cell r="T50">
            <v>946.7</v>
          </cell>
          <cell r="U50">
            <v>1086.0999999999999</v>
          </cell>
          <cell r="V50">
            <v>903.6</v>
          </cell>
          <cell r="W50">
            <v>715.9</v>
          </cell>
        </row>
        <row r="51">
          <cell r="N51">
            <v>15.5</v>
          </cell>
          <cell r="O51">
            <v>14.5</v>
          </cell>
          <cell r="P51">
            <v>17.2</v>
          </cell>
          <cell r="Q51">
            <v>14.1</v>
          </cell>
          <cell r="R51">
            <v>13.6</v>
          </cell>
          <cell r="S51">
            <v>18</v>
          </cell>
          <cell r="T51">
            <v>18.2</v>
          </cell>
          <cell r="U51">
            <v>15.1</v>
          </cell>
          <cell r="V51">
            <v>16.5</v>
          </cell>
          <cell r="W51">
            <v>17.7</v>
          </cell>
        </row>
        <row r="53">
          <cell r="N53">
            <v>128.80000000000001</v>
          </cell>
          <cell r="O53">
            <v>132.5</v>
          </cell>
          <cell r="P53">
            <v>135.80000000000001</v>
          </cell>
          <cell r="Q53">
            <v>123.6</v>
          </cell>
          <cell r="R53">
            <v>128.6</v>
          </cell>
          <cell r="S53">
            <v>117.8</v>
          </cell>
          <cell r="T53">
            <v>140.69999999999999</v>
          </cell>
          <cell r="U53">
            <v>127.3</v>
          </cell>
          <cell r="V53">
            <v>128.9</v>
          </cell>
          <cell r="W53">
            <v>131.6</v>
          </cell>
        </row>
        <row r="54">
          <cell r="N54">
            <v>0.1</v>
          </cell>
          <cell r="O54">
            <v>1.9</v>
          </cell>
          <cell r="P54">
            <v>0.3</v>
          </cell>
          <cell r="Q54">
            <v>1.2</v>
          </cell>
          <cell r="R54">
            <v>0.2</v>
          </cell>
          <cell r="S54">
            <v>0.4</v>
          </cell>
          <cell r="T54">
            <v>0.4</v>
          </cell>
          <cell r="U54">
            <v>0.2</v>
          </cell>
          <cell r="V54">
            <v>0.3</v>
          </cell>
          <cell r="W54">
            <v>0.5</v>
          </cell>
        </row>
        <row r="55">
          <cell r="N55">
            <v>313.60000000000002</v>
          </cell>
          <cell r="O55">
            <v>352.4</v>
          </cell>
          <cell r="P55">
            <v>988.2</v>
          </cell>
          <cell r="Q55">
            <v>329.6</v>
          </cell>
          <cell r="R55">
            <v>328.5</v>
          </cell>
          <cell r="S55">
            <v>1196.0999999999999</v>
          </cell>
          <cell r="T55">
            <v>381.9</v>
          </cell>
          <cell r="U55">
            <v>331</v>
          </cell>
          <cell r="V55">
            <v>663.2</v>
          </cell>
          <cell r="W55">
            <v>817.4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1086.2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6">
          <cell r="N66">
            <v>98.2</v>
          </cell>
          <cell r="O66">
            <v>81.400000000000006</v>
          </cell>
          <cell r="P66">
            <v>83.6</v>
          </cell>
          <cell r="Q66">
            <v>75.599999999999994</v>
          </cell>
          <cell r="R66">
            <v>82</v>
          </cell>
          <cell r="S66">
            <v>70.3</v>
          </cell>
          <cell r="T66">
            <v>73.900000000000006</v>
          </cell>
          <cell r="U66">
            <v>73.099999999999994</v>
          </cell>
          <cell r="V66">
            <v>76.099999999999994</v>
          </cell>
          <cell r="W66">
            <v>92.9</v>
          </cell>
        </row>
        <row r="67">
          <cell r="C67">
            <v>2.2000000000000002</v>
          </cell>
          <cell r="D67">
            <v>28.5</v>
          </cell>
          <cell r="E67">
            <v>0</v>
          </cell>
          <cell r="F67">
            <v>20.8</v>
          </cell>
          <cell r="G67">
            <v>6.6</v>
          </cell>
          <cell r="H67">
            <v>7.4</v>
          </cell>
          <cell r="I67">
            <v>6.2</v>
          </cell>
          <cell r="J67">
            <v>52.7</v>
          </cell>
          <cell r="K67">
            <v>7</v>
          </cell>
          <cell r="L67">
            <v>27.8</v>
          </cell>
          <cell r="N67">
            <v>10.1</v>
          </cell>
          <cell r="O67">
            <v>36.5</v>
          </cell>
          <cell r="P67">
            <v>10</v>
          </cell>
          <cell r="Q67">
            <v>12.5</v>
          </cell>
          <cell r="R67">
            <v>19.600000000000001</v>
          </cell>
          <cell r="S67">
            <v>16.3</v>
          </cell>
          <cell r="T67">
            <v>8.1999999999999993</v>
          </cell>
          <cell r="U67">
            <v>6.5</v>
          </cell>
          <cell r="V67">
            <v>12</v>
          </cell>
          <cell r="W67">
            <v>17.5</v>
          </cell>
        </row>
        <row r="68">
          <cell r="C68">
            <v>202</v>
          </cell>
          <cell r="D68">
            <v>138.5</v>
          </cell>
          <cell r="E68">
            <v>8.5</v>
          </cell>
          <cell r="F68">
            <v>47.7</v>
          </cell>
          <cell r="G68">
            <v>316.89999999999998</v>
          </cell>
          <cell r="H68">
            <v>11.6</v>
          </cell>
          <cell r="I68">
            <v>111.8</v>
          </cell>
          <cell r="J68">
            <v>235.8</v>
          </cell>
          <cell r="K68">
            <v>0.5</v>
          </cell>
          <cell r="L68">
            <v>17</v>
          </cell>
          <cell r="N68">
            <v>22.2</v>
          </cell>
          <cell r="O68">
            <v>143.69999999999999</v>
          </cell>
          <cell r="P68">
            <v>78.8</v>
          </cell>
          <cell r="Q68">
            <v>192.9</v>
          </cell>
          <cell r="R68">
            <v>0.7</v>
          </cell>
          <cell r="S68">
            <v>211.2</v>
          </cell>
          <cell r="T68">
            <v>0.8</v>
          </cell>
          <cell r="U68">
            <v>0.2</v>
          </cell>
          <cell r="V68">
            <v>255.1</v>
          </cell>
          <cell r="W68">
            <v>84.9</v>
          </cell>
        </row>
        <row r="71">
          <cell r="N71">
            <v>9.6999999999999993</v>
          </cell>
          <cell r="O71">
            <v>7.2</v>
          </cell>
          <cell r="P71">
            <v>8.1</v>
          </cell>
          <cell r="Q71">
            <v>21.4</v>
          </cell>
          <cell r="R71">
            <v>20.8</v>
          </cell>
          <cell r="S71">
            <v>7.5</v>
          </cell>
          <cell r="T71">
            <v>7</v>
          </cell>
          <cell r="U71">
            <v>18.7</v>
          </cell>
          <cell r="V71">
            <v>12.8</v>
          </cell>
          <cell r="W71">
            <v>10</v>
          </cell>
        </row>
        <row r="72">
          <cell r="C72">
            <v>2881.9</v>
          </cell>
          <cell r="D72">
            <v>2610</v>
          </cell>
          <cell r="E72">
            <v>1912.5</v>
          </cell>
          <cell r="F72">
            <v>2520.6</v>
          </cell>
          <cell r="G72">
            <v>2067.8000000000002</v>
          </cell>
          <cell r="H72">
            <v>1727.5</v>
          </cell>
          <cell r="I72">
            <v>2189.1999999999998</v>
          </cell>
          <cell r="J72">
            <v>2946.3</v>
          </cell>
          <cell r="K72">
            <v>2281.1999999999998</v>
          </cell>
          <cell r="L72">
            <v>2327.6</v>
          </cell>
          <cell r="N72">
            <v>2166.8000000000002</v>
          </cell>
          <cell r="O72">
            <v>1998.9</v>
          </cell>
          <cell r="P72">
            <v>2050.4</v>
          </cell>
          <cell r="Q72">
            <v>1959.5</v>
          </cell>
          <cell r="R72">
            <v>2655.8</v>
          </cell>
          <cell r="S72">
            <v>2306.1999999999998</v>
          </cell>
          <cell r="T72">
            <v>2739.7</v>
          </cell>
          <cell r="U72">
            <v>3417.7</v>
          </cell>
          <cell r="V72">
            <v>2371.6</v>
          </cell>
          <cell r="W72">
            <v>2299.3000000000002</v>
          </cell>
        </row>
        <row r="75">
          <cell r="N75">
            <v>446.2</v>
          </cell>
        </row>
        <row r="76">
          <cell r="N76">
            <v>132.1</v>
          </cell>
          <cell r="O76">
            <v>94.1</v>
          </cell>
          <cell r="P76">
            <v>114.4</v>
          </cell>
          <cell r="Q76">
            <v>103.9</v>
          </cell>
          <cell r="R76">
            <v>92.4</v>
          </cell>
          <cell r="S76">
            <v>99.4</v>
          </cell>
          <cell r="T76">
            <v>117.7</v>
          </cell>
          <cell r="U76">
            <v>94.2</v>
          </cell>
          <cell r="V76">
            <v>85.5</v>
          </cell>
          <cell r="W76">
            <v>73.099999999999994</v>
          </cell>
        </row>
        <row r="77">
          <cell r="N77">
            <v>2.5</v>
          </cell>
          <cell r="O77">
            <v>2.4</v>
          </cell>
          <cell r="P77">
            <v>3</v>
          </cell>
          <cell r="Q77">
            <v>2.6</v>
          </cell>
          <cell r="R77">
            <v>2.6</v>
          </cell>
          <cell r="S77">
            <v>2.4</v>
          </cell>
          <cell r="T77">
            <v>2.8</v>
          </cell>
          <cell r="U77">
            <v>2.4</v>
          </cell>
          <cell r="V77">
            <v>2.5</v>
          </cell>
          <cell r="W77">
            <v>2.5</v>
          </cell>
        </row>
        <row r="79">
          <cell r="N79">
            <v>4.3</v>
          </cell>
          <cell r="O79">
            <v>3.4</v>
          </cell>
          <cell r="P79">
            <v>3.1</v>
          </cell>
          <cell r="Q79">
            <v>4</v>
          </cell>
          <cell r="R79">
            <v>3.3</v>
          </cell>
          <cell r="T79">
            <v>3.6</v>
          </cell>
          <cell r="U79">
            <v>3.1</v>
          </cell>
          <cell r="V79">
            <v>3.1</v>
          </cell>
          <cell r="W79">
            <v>3.6</v>
          </cell>
        </row>
        <row r="84">
          <cell r="T84">
            <v>9923.9</v>
          </cell>
          <cell r="U84">
            <v>0</v>
          </cell>
          <cell r="V84">
            <v>0</v>
          </cell>
          <cell r="W84">
            <v>0</v>
          </cell>
        </row>
        <row r="85">
          <cell r="N85">
            <v>158.4</v>
          </cell>
          <cell r="O85">
            <v>25.1</v>
          </cell>
          <cell r="P85">
            <v>30</v>
          </cell>
          <cell r="Q85">
            <v>30</v>
          </cell>
          <cell r="R85">
            <v>37.799999999999997</v>
          </cell>
          <cell r="S85">
            <v>17.2</v>
          </cell>
          <cell r="T85">
            <v>0.1</v>
          </cell>
          <cell r="U85">
            <v>34.799999999999997</v>
          </cell>
          <cell r="V85">
            <v>238.9</v>
          </cell>
          <cell r="W85">
            <v>18.899999999999999</v>
          </cell>
        </row>
        <row r="89">
          <cell r="C89">
            <v>101</v>
          </cell>
          <cell r="D89">
            <v>70.400000000000006</v>
          </cell>
          <cell r="E89">
            <v>71</v>
          </cell>
          <cell r="F89">
            <v>76.099999999999994</v>
          </cell>
          <cell r="G89">
            <v>69.2</v>
          </cell>
          <cell r="H89">
            <v>70.099999999999994</v>
          </cell>
          <cell r="I89">
            <v>78</v>
          </cell>
          <cell r="J89">
            <v>73.8</v>
          </cell>
          <cell r="K89">
            <v>81.099999999999994</v>
          </cell>
          <cell r="L89">
            <v>82.4</v>
          </cell>
          <cell r="M89">
            <v>773.09999999999991</v>
          </cell>
          <cell r="N89">
            <v>88.7</v>
          </cell>
          <cell r="O89">
            <v>68.900000000000006</v>
          </cell>
          <cell r="P89">
            <v>85.4</v>
          </cell>
          <cell r="Q89">
            <v>86.5</v>
          </cell>
          <cell r="R89">
            <v>84.3</v>
          </cell>
          <cell r="S89">
            <v>80.900000000000006</v>
          </cell>
          <cell r="T89">
            <v>88.9</v>
          </cell>
          <cell r="U89">
            <v>86.3</v>
          </cell>
          <cell r="V89">
            <v>91.4</v>
          </cell>
          <cell r="W89">
            <v>83.3</v>
          </cell>
          <cell r="X89">
            <v>844.59999999999991</v>
          </cell>
        </row>
        <row r="91">
          <cell r="N91">
            <v>1014.3</v>
          </cell>
          <cell r="O91">
            <v>883.2</v>
          </cell>
          <cell r="P91">
            <v>810.1</v>
          </cell>
          <cell r="Q91">
            <v>806.8</v>
          </cell>
          <cell r="R91">
            <v>984.6</v>
          </cell>
          <cell r="S91">
            <v>735.5</v>
          </cell>
          <cell r="T91">
            <v>1010.1</v>
          </cell>
          <cell r="U91">
            <v>810.7</v>
          </cell>
          <cell r="V91">
            <v>805</v>
          </cell>
          <cell r="W91">
            <v>983.2</v>
          </cell>
        </row>
        <row r="92">
          <cell r="N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6">
          <cell r="N96">
            <v>0</v>
          </cell>
          <cell r="P96">
            <v>3.8</v>
          </cell>
          <cell r="Q96">
            <v>0</v>
          </cell>
          <cell r="R96">
            <v>0</v>
          </cell>
          <cell r="S96">
            <v>26.5</v>
          </cell>
          <cell r="T96">
            <v>0</v>
          </cell>
          <cell r="U96">
            <v>0</v>
          </cell>
          <cell r="V96">
            <v>33.4</v>
          </cell>
          <cell r="W96">
            <v>0</v>
          </cell>
        </row>
        <row r="97">
          <cell r="N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N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100">
          <cell r="N100">
            <v>319.5</v>
          </cell>
          <cell r="O100">
            <v>4.3</v>
          </cell>
          <cell r="P100">
            <v>59.7</v>
          </cell>
          <cell r="Q100">
            <v>14.4</v>
          </cell>
          <cell r="R100">
            <v>0</v>
          </cell>
          <cell r="S100">
            <v>24.9</v>
          </cell>
          <cell r="T100">
            <v>18</v>
          </cell>
          <cell r="V100">
            <v>21.5</v>
          </cell>
          <cell r="W100">
            <v>21.1</v>
          </cell>
        </row>
        <row r="104">
          <cell r="N104">
            <v>24.9</v>
          </cell>
          <cell r="O104">
            <v>27.3</v>
          </cell>
          <cell r="P104">
            <v>0</v>
          </cell>
          <cell r="Q104">
            <v>0</v>
          </cell>
          <cell r="R104">
            <v>120.2</v>
          </cell>
          <cell r="S104">
            <v>135.30000000000001</v>
          </cell>
          <cell r="T104">
            <v>56.1</v>
          </cell>
          <cell r="U104">
            <v>0</v>
          </cell>
          <cell r="V104">
            <v>0</v>
          </cell>
          <cell r="W104">
            <v>127</v>
          </cell>
        </row>
        <row r="107"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9"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20000</v>
          </cell>
          <cell r="U111">
            <v>0</v>
          </cell>
          <cell r="V111">
            <v>0</v>
          </cell>
          <cell r="W111">
            <v>0</v>
          </cell>
        </row>
        <row r="112">
          <cell r="N112">
            <v>0</v>
          </cell>
          <cell r="O112">
            <v>157488.79999999999</v>
          </cell>
          <cell r="P112">
            <v>0</v>
          </cell>
          <cell r="Q112">
            <v>153.80000000000001</v>
          </cell>
          <cell r="R112">
            <v>103.1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102294.9</v>
          </cell>
        </row>
        <row r="114"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N115">
            <v>15868.6</v>
          </cell>
          <cell r="O115">
            <v>4123.6000000000004</v>
          </cell>
          <cell r="P115">
            <v>4826.8999999999996</v>
          </cell>
          <cell r="Q115">
            <v>25469.599999999999</v>
          </cell>
          <cell r="R115">
            <v>1169.4000000000001</v>
          </cell>
          <cell r="S115">
            <v>511.3</v>
          </cell>
          <cell r="T115">
            <v>3307.7</v>
          </cell>
          <cell r="U115">
            <v>722.1</v>
          </cell>
          <cell r="V115">
            <v>267.8</v>
          </cell>
          <cell r="W115">
            <v>5037.8</v>
          </cell>
        </row>
        <row r="118"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736.5</v>
          </cell>
          <cell r="U118">
            <v>0</v>
          </cell>
          <cell r="V118">
            <v>0</v>
          </cell>
          <cell r="W118">
            <v>0</v>
          </cell>
        </row>
        <row r="119"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N123">
            <v>410.3</v>
          </cell>
          <cell r="O123">
            <v>13.8</v>
          </cell>
          <cell r="R123">
            <v>19.600000000000001</v>
          </cell>
          <cell r="S123">
            <v>12.6</v>
          </cell>
          <cell r="T123">
            <v>211.7</v>
          </cell>
          <cell r="U123">
            <v>45.4</v>
          </cell>
          <cell r="V123">
            <v>24.9</v>
          </cell>
          <cell r="W123">
            <v>7.5</v>
          </cell>
        </row>
        <row r="126">
          <cell r="C126">
            <v>508.2</v>
          </cell>
          <cell r="D126">
            <v>467.6</v>
          </cell>
          <cell r="E126">
            <v>510.5</v>
          </cell>
          <cell r="F126">
            <v>513.9</v>
          </cell>
          <cell r="G126">
            <v>546.20000000000005</v>
          </cell>
          <cell r="H126">
            <v>498.2</v>
          </cell>
          <cell r="I126">
            <v>518.20000000000005</v>
          </cell>
          <cell r="N126">
            <v>538.29999999999995</v>
          </cell>
          <cell r="O126">
            <v>521</v>
          </cell>
        </row>
        <row r="129"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N130">
            <v>0</v>
          </cell>
        </row>
        <row r="132">
          <cell r="N132">
            <v>3.4</v>
          </cell>
          <cell r="O132">
            <v>4.0999999999999996</v>
          </cell>
          <cell r="P132">
            <v>4</v>
          </cell>
          <cell r="Q132">
            <v>4.4000000000000004</v>
          </cell>
          <cell r="S132">
            <v>4.2</v>
          </cell>
          <cell r="T132">
            <v>4.5</v>
          </cell>
          <cell r="U132">
            <v>3.8</v>
          </cell>
          <cell r="V132">
            <v>4.0999999999999996</v>
          </cell>
          <cell r="W132">
            <v>3.6</v>
          </cell>
        </row>
        <row r="133">
          <cell r="C133">
            <v>75.099999999999994</v>
          </cell>
          <cell r="D133">
            <v>23.1</v>
          </cell>
          <cell r="N133">
            <v>81</v>
          </cell>
          <cell r="O133">
            <v>29.1</v>
          </cell>
          <cell r="P133">
            <v>69.400000000000006</v>
          </cell>
          <cell r="Q133">
            <v>2190</v>
          </cell>
        </row>
        <row r="134">
          <cell r="C134">
            <v>1.7</v>
          </cell>
          <cell r="E134">
            <v>1.7</v>
          </cell>
          <cell r="F134">
            <v>1.7</v>
          </cell>
        </row>
        <row r="135">
          <cell r="N135">
            <v>17.100000000000001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4-2025"/>
      <sheetName val="FINANCIERO (2025 Est. 2025)"/>
      <sheetName val="PP (2)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5 (REC)"/>
      <sheetName val="2025 (RESUMEN)"/>
      <sheetName val="2025 REC- EST "/>
      <sheetName val="2025 REC-EST 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1">
          <cell r="C31">
            <v>3412.1</v>
          </cell>
          <cell r="D31">
            <v>2945</v>
          </cell>
          <cell r="E31">
            <v>2090.6999999999998</v>
          </cell>
          <cell r="F31">
            <v>2773.3999999999996</v>
          </cell>
          <cell r="H31">
            <v>1901.4999999999998</v>
          </cell>
          <cell r="J31">
            <v>3442.1000000000004</v>
          </cell>
          <cell r="L31">
            <v>2566.5000000000005</v>
          </cell>
          <cell r="M31">
            <v>26752.2</v>
          </cell>
          <cell r="N31">
            <v>2405.4</v>
          </cell>
          <cell r="O31">
            <v>2341.2000000000003</v>
          </cell>
          <cell r="P31">
            <v>2385.4000000000005</v>
          </cell>
          <cell r="Q31">
            <v>2425.1</v>
          </cell>
          <cell r="R31">
            <v>2935.2000000000007</v>
          </cell>
          <cell r="S31">
            <v>2739.3</v>
          </cell>
          <cell r="U31">
            <v>3622.9</v>
          </cell>
          <cell r="W31">
            <v>2776.0000000000005</v>
          </cell>
          <cell r="X31">
            <v>27447.1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8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1"/>
      <sheetName val="[MFLOW96.XLS]_WIN_TEMP_MFLOW_14"/>
      <sheetName val="[MFLOW96.XLS]_WIN_TEMP_MFLOW_13"/>
      <sheetName val="[MFLOW96.XLS]_WIN_TEMP_MFLOW_12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0E85-D07D-4E25-9F48-1B06C4FB4D87}">
  <dimension ref="A1:EC380"/>
  <sheetViews>
    <sheetView showGridLines="0" tabSelected="1" topLeftCell="A7" zoomScaleNormal="100" workbookViewId="0">
      <pane xSplit="2" ySplit="2" topLeftCell="L69" activePane="bottomRight" state="frozen"/>
      <selection activeCell="A7" sqref="A7"/>
      <selection pane="topRight" activeCell="C7" sqref="C7"/>
      <selection pane="bottomLeft" activeCell="A9" sqref="A9"/>
      <selection pane="bottomRight" activeCell="W65" sqref="W65"/>
    </sheetView>
  </sheetViews>
  <sheetFormatPr baseColWidth="10" defaultColWidth="11.42578125" defaultRowHeight="12.75"/>
  <cols>
    <col min="1" max="1" width="0.85546875" customWidth="1"/>
    <col min="2" max="2" width="66" customWidth="1"/>
    <col min="3" max="3" width="15.42578125" bestFit="1" customWidth="1"/>
    <col min="4" max="7" width="10.85546875" customWidth="1"/>
    <col min="8" max="8" width="11.5703125" bestFit="1" customWidth="1"/>
    <col min="9" max="11" width="11.5703125" customWidth="1"/>
    <col min="12" max="12" width="13.28515625" bestFit="1" customWidth="1"/>
    <col min="13" max="13" width="11.85546875" style="100" customWidth="1"/>
    <col min="14" max="14" width="10.85546875" style="101" customWidth="1"/>
    <col min="15" max="16" width="11.28515625" style="101" customWidth="1"/>
    <col min="17" max="17" width="12.42578125" style="101" bestFit="1" customWidth="1"/>
    <col min="18" max="18" width="11.28515625" style="101" customWidth="1"/>
    <col min="19" max="23" width="13.85546875" style="101" customWidth="1"/>
    <col min="24" max="24" width="12.85546875" style="102" customWidth="1"/>
    <col min="25" max="26" width="11.28515625" style="74" customWidth="1"/>
    <col min="27" max="27" width="11.5703125" style="6" bestFit="1" customWidth="1"/>
    <col min="28" max="28" width="17.42578125" style="6" bestFit="1" customWidth="1"/>
    <col min="29" max="29" width="17.28515625" bestFit="1" customWidth="1"/>
  </cols>
  <sheetData>
    <row r="1" spans="1:28" ht="18" customHeight="1">
      <c r="A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5"/>
      <c r="Z1" s="5"/>
    </row>
    <row r="2" spans="1:28" ht="15.75">
      <c r="B2" s="290" t="s">
        <v>1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</row>
    <row r="3" spans="1:28" ht="1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10"/>
      <c r="O3" s="10"/>
      <c r="P3" s="10"/>
      <c r="Q3" s="10"/>
      <c r="R3" s="10"/>
      <c r="S3" s="10"/>
      <c r="T3" s="10"/>
      <c r="U3" s="10"/>
      <c r="V3" s="10"/>
      <c r="W3" s="10"/>
      <c r="X3" s="11"/>
      <c r="Y3" s="12"/>
      <c r="Z3" s="12"/>
    </row>
    <row r="4" spans="1:28" ht="18" customHeight="1">
      <c r="B4" s="291" t="s">
        <v>2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</row>
    <row r="5" spans="1:28" ht="15.75" customHeight="1">
      <c r="B5" s="292" t="s">
        <v>3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</row>
    <row r="6" spans="1:28" ht="14.25">
      <c r="B6" s="292" t="s">
        <v>4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</row>
    <row r="7" spans="1:28" ht="20.25" customHeight="1">
      <c r="A7" s="13" t="s">
        <v>5</v>
      </c>
      <c r="B7" s="293" t="s">
        <v>6</v>
      </c>
      <c r="C7" s="295">
        <v>2024</v>
      </c>
      <c r="D7" s="296"/>
      <c r="E7" s="296"/>
      <c r="F7" s="296"/>
      <c r="G7" s="296"/>
      <c r="H7" s="296"/>
      <c r="I7" s="14"/>
      <c r="J7" s="14"/>
      <c r="K7" s="14"/>
      <c r="L7" s="14"/>
      <c r="M7" s="293">
        <v>2024</v>
      </c>
      <c r="N7" s="295">
        <v>2025</v>
      </c>
      <c r="O7" s="296"/>
      <c r="P7" s="296"/>
      <c r="Q7" s="296"/>
      <c r="R7" s="296"/>
      <c r="S7" s="296"/>
      <c r="T7" s="14"/>
      <c r="U7" s="14"/>
      <c r="V7" s="14"/>
      <c r="W7" s="14"/>
      <c r="X7" s="293">
        <v>2025</v>
      </c>
      <c r="Y7" s="298" t="s">
        <v>7</v>
      </c>
      <c r="Z7" s="299"/>
    </row>
    <row r="8" spans="1:28" ht="24" customHeight="1" thickBot="1">
      <c r="B8" s="294"/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  <c r="K8" s="15" t="s">
        <v>16</v>
      </c>
      <c r="L8" s="15" t="s">
        <v>17</v>
      </c>
      <c r="M8" s="297"/>
      <c r="N8" s="16" t="s">
        <v>8</v>
      </c>
      <c r="O8" s="16" t="s">
        <v>9</v>
      </c>
      <c r="P8" s="16" t="s">
        <v>10</v>
      </c>
      <c r="Q8" s="16" t="s">
        <v>11</v>
      </c>
      <c r="R8" s="15" t="s">
        <v>12</v>
      </c>
      <c r="S8" s="15" t="s">
        <v>13</v>
      </c>
      <c r="T8" s="15" t="s">
        <v>14</v>
      </c>
      <c r="U8" s="15" t="s">
        <v>15</v>
      </c>
      <c r="V8" s="17" t="s">
        <v>16</v>
      </c>
      <c r="W8" s="17" t="s">
        <v>17</v>
      </c>
      <c r="X8" s="297"/>
      <c r="Y8" s="18" t="s">
        <v>18</v>
      </c>
      <c r="Z8" s="19" t="s">
        <v>19</v>
      </c>
      <c r="AB8" s="20"/>
    </row>
    <row r="9" spans="1:28" ht="18" customHeight="1" thickTop="1">
      <c r="B9" s="21" t="s">
        <v>20</v>
      </c>
      <c r="C9" s="22">
        <f t="shared" ref="C9:X9" si="0">+C10+C49+C57</f>
        <v>76588.39999999998</v>
      </c>
      <c r="D9" s="22">
        <f t="shared" si="0"/>
        <v>66251.200000000012</v>
      </c>
      <c r="E9" s="22">
        <f t="shared" si="0"/>
        <v>64829.2</v>
      </c>
      <c r="F9" s="22">
        <f t="shared" si="0"/>
        <v>94756.099999999991</v>
      </c>
      <c r="G9" s="22">
        <f t="shared" si="0"/>
        <v>67778.7</v>
      </c>
      <c r="H9" s="22">
        <f t="shared" si="0"/>
        <v>61757.19999999999</v>
      </c>
      <c r="I9" s="22">
        <f t="shared" si="0"/>
        <v>68864.000000000015</v>
      </c>
      <c r="J9" s="22">
        <f t="shared" si="0"/>
        <v>67168.799999999988</v>
      </c>
      <c r="K9" s="22">
        <f t="shared" si="0"/>
        <v>63431.799999999996</v>
      </c>
      <c r="L9" s="22">
        <f t="shared" si="0"/>
        <v>73662.7</v>
      </c>
      <c r="M9" s="22">
        <f t="shared" si="0"/>
        <v>705088.09999999986</v>
      </c>
      <c r="N9" s="22">
        <f t="shared" si="0"/>
        <v>85307.199999999997</v>
      </c>
      <c r="O9" s="22">
        <f t="shared" si="0"/>
        <v>65990</v>
      </c>
      <c r="P9" s="22">
        <f t="shared" si="0"/>
        <v>67036.700000000012</v>
      </c>
      <c r="Q9" s="22">
        <f t="shared" si="0"/>
        <v>102897.40000000001</v>
      </c>
      <c r="R9" s="22">
        <f t="shared" si="0"/>
        <v>80316</v>
      </c>
      <c r="S9" s="22">
        <f t="shared" si="0"/>
        <v>70596.800000000003</v>
      </c>
      <c r="T9" s="22">
        <f t="shared" si="0"/>
        <v>76462.699999999983</v>
      </c>
      <c r="U9" s="22">
        <f t="shared" si="0"/>
        <v>70341.3</v>
      </c>
      <c r="V9" s="22">
        <f t="shared" si="0"/>
        <v>67700.100000000006</v>
      </c>
      <c r="W9" s="22">
        <f t="shared" si="0"/>
        <v>79510.999999999985</v>
      </c>
      <c r="X9" s="22">
        <f t="shared" si="0"/>
        <v>766159.20000000007</v>
      </c>
      <c r="Y9" s="22">
        <f t="shared" ref="Y9:Y72" si="1">+X9-M9</f>
        <v>61071.10000000021</v>
      </c>
      <c r="Z9" s="22">
        <f t="shared" ref="Z9:Z45" si="2">+Y9/M9*100</f>
        <v>8.6614849974067383</v>
      </c>
      <c r="AA9" s="20"/>
      <c r="AB9" s="20"/>
    </row>
    <row r="10" spans="1:28" ht="18" customHeight="1">
      <c r="B10" s="23" t="s">
        <v>21</v>
      </c>
      <c r="C10" s="24">
        <f t="shared" ref="C10:W10" si="3">+C11+C16+C26+C44+C47+C48</f>
        <v>75360.999999999985</v>
      </c>
      <c r="D10" s="24">
        <f t="shared" si="3"/>
        <v>64587.100000000006</v>
      </c>
      <c r="E10" s="24">
        <f t="shared" si="3"/>
        <v>63500</v>
      </c>
      <c r="F10" s="24">
        <f t="shared" si="3"/>
        <v>93370.599999999991</v>
      </c>
      <c r="G10" s="24">
        <f t="shared" si="3"/>
        <v>66310.3</v>
      </c>
      <c r="H10" s="24">
        <f t="shared" si="3"/>
        <v>60535.799999999996</v>
      </c>
      <c r="I10" s="24">
        <f t="shared" si="3"/>
        <v>67526.000000000015</v>
      </c>
      <c r="J10" s="24">
        <f t="shared" si="3"/>
        <v>65485.19999999999</v>
      </c>
      <c r="K10" s="24">
        <f t="shared" si="3"/>
        <v>62020.999999999993</v>
      </c>
      <c r="L10" s="24">
        <f t="shared" si="3"/>
        <v>72036.899999999994</v>
      </c>
      <c r="M10" s="24">
        <f>+M11+M16+M26+M44+M47+M48</f>
        <v>690733.89999999991</v>
      </c>
      <c r="N10" s="24">
        <f t="shared" si="3"/>
        <v>83492.400000000009</v>
      </c>
      <c r="O10" s="24">
        <f t="shared" si="3"/>
        <v>64299</v>
      </c>
      <c r="P10" s="24">
        <f t="shared" si="3"/>
        <v>65444.700000000012</v>
      </c>
      <c r="Q10" s="24">
        <f t="shared" si="3"/>
        <v>101262.70000000001</v>
      </c>
      <c r="R10" s="24">
        <f t="shared" si="3"/>
        <v>78642.8</v>
      </c>
      <c r="S10" s="24">
        <f t="shared" si="3"/>
        <v>68958.899999999994</v>
      </c>
      <c r="T10" s="24">
        <f t="shared" si="3"/>
        <v>74656.699999999983</v>
      </c>
      <c r="U10" s="24">
        <f t="shared" si="3"/>
        <v>68651.8</v>
      </c>
      <c r="V10" s="24">
        <f t="shared" si="3"/>
        <v>66046.100000000006</v>
      </c>
      <c r="W10" s="24">
        <f t="shared" si="3"/>
        <v>77677.2</v>
      </c>
      <c r="X10" s="25">
        <f>+X11+X16+X26+X44+X47+X48</f>
        <v>749132.3</v>
      </c>
      <c r="Y10" s="24">
        <f t="shared" si="1"/>
        <v>58398.40000000014</v>
      </c>
      <c r="Z10" s="24">
        <f t="shared" si="2"/>
        <v>8.4545437830690151</v>
      </c>
      <c r="AA10" s="20"/>
      <c r="AB10" s="20"/>
    </row>
    <row r="11" spans="1:28" ht="18" customHeight="1">
      <c r="B11" s="23" t="s">
        <v>22</v>
      </c>
      <c r="C11" s="24">
        <f t="shared" ref="C11:N11" si="4">SUM(C12:C15)</f>
        <v>33787.200000000004</v>
      </c>
      <c r="D11" s="24">
        <f t="shared" ref="D11:M11" si="5">SUM(D12:D15)</f>
        <v>28997.600000000002</v>
      </c>
      <c r="E11" s="24">
        <f t="shared" si="5"/>
        <v>26235.5</v>
      </c>
      <c r="F11" s="24">
        <f t="shared" si="5"/>
        <v>52144.800000000003</v>
      </c>
      <c r="G11" s="24">
        <f t="shared" si="5"/>
        <v>28995.4</v>
      </c>
      <c r="H11" s="24">
        <f t="shared" si="5"/>
        <v>26678.799999999999</v>
      </c>
      <c r="I11" s="24">
        <f t="shared" si="5"/>
        <v>31649.1</v>
      </c>
      <c r="J11" s="24">
        <f t="shared" si="5"/>
        <v>28727.4</v>
      </c>
      <c r="K11" s="24">
        <f t="shared" si="5"/>
        <v>26084.499999999996</v>
      </c>
      <c r="L11" s="24">
        <f t="shared" si="5"/>
        <v>34098.5</v>
      </c>
      <c r="M11" s="24">
        <f t="shared" si="5"/>
        <v>317398.8</v>
      </c>
      <c r="N11" s="24">
        <f t="shared" si="4"/>
        <v>39449.800000000003</v>
      </c>
      <c r="O11" s="24">
        <f t="shared" ref="O11:W11" si="6">SUM(O12:O15)</f>
        <v>27934.600000000002</v>
      </c>
      <c r="P11" s="24">
        <f t="shared" si="6"/>
        <v>27960.5</v>
      </c>
      <c r="Q11" s="24">
        <f t="shared" si="6"/>
        <v>59551</v>
      </c>
      <c r="R11" s="24">
        <f t="shared" si="6"/>
        <v>41173.199999999997</v>
      </c>
      <c r="S11" s="24">
        <f t="shared" si="6"/>
        <v>32751.199999999997</v>
      </c>
      <c r="T11" s="24">
        <f t="shared" si="6"/>
        <v>36115.299999999996</v>
      </c>
      <c r="U11" s="24">
        <f t="shared" si="6"/>
        <v>31391.000000000004</v>
      </c>
      <c r="V11" s="24">
        <f t="shared" si="6"/>
        <v>27862.6</v>
      </c>
      <c r="W11" s="24">
        <f t="shared" si="6"/>
        <v>37300.5</v>
      </c>
      <c r="X11" s="25">
        <f>SUM(X12:X15)</f>
        <v>361489.7</v>
      </c>
      <c r="Y11" s="24">
        <f t="shared" si="1"/>
        <v>44090.900000000023</v>
      </c>
      <c r="Z11" s="24">
        <f t="shared" si="2"/>
        <v>13.891325361028468</v>
      </c>
      <c r="AA11" s="20"/>
      <c r="AB11" s="20"/>
    </row>
    <row r="12" spans="1:28" ht="18" customHeight="1">
      <c r="B12" s="26" t="s">
        <v>23</v>
      </c>
      <c r="C12" s="27">
        <v>11648</v>
      </c>
      <c r="D12" s="27">
        <v>10213.799999999999</v>
      </c>
      <c r="E12" s="27">
        <v>9585.4</v>
      </c>
      <c r="F12" s="27">
        <v>10858.6</v>
      </c>
      <c r="G12" s="27">
        <v>10904.2</v>
      </c>
      <c r="H12" s="27">
        <v>9130.1</v>
      </c>
      <c r="I12" s="27">
        <v>8562.7000000000007</v>
      </c>
      <c r="J12" s="27">
        <v>8963.7000000000007</v>
      </c>
      <c r="K12" s="27">
        <v>9138.6</v>
      </c>
      <c r="L12" s="27">
        <v>9173.7000000000007</v>
      </c>
      <c r="M12" s="27">
        <f>SUM(C12:L12)</f>
        <v>98178.8</v>
      </c>
      <c r="N12" s="27">
        <f>+[41]PP!N11</f>
        <v>12908.9</v>
      </c>
      <c r="O12" s="27">
        <f>+[41]PP!O11</f>
        <v>11313.6</v>
      </c>
      <c r="P12" s="27">
        <f>+[41]PP!P11</f>
        <v>11933.5</v>
      </c>
      <c r="Q12" s="27">
        <f>+[41]PP!Q11</f>
        <v>11986.6</v>
      </c>
      <c r="R12" s="27">
        <f>+[41]PP!R11</f>
        <v>12744.3</v>
      </c>
      <c r="S12" s="27">
        <f>+[41]PP!S11</f>
        <v>10631.9</v>
      </c>
      <c r="T12" s="27">
        <f>+[41]PP!T11</f>
        <v>9242</v>
      </c>
      <c r="U12" s="27">
        <f>+[41]PP!U11</f>
        <v>10913.3</v>
      </c>
      <c r="V12" s="27">
        <f>+[41]PP!V11</f>
        <v>10144.9</v>
      </c>
      <c r="W12" s="27">
        <f>+[41]PP!W11</f>
        <v>9931.7999999999993</v>
      </c>
      <c r="X12" s="28">
        <f>SUM(N12:W12)</f>
        <v>111750.79999999999</v>
      </c>
      <c r="Y12" s="27">
        <f t="shared" si="1"/>
        <v>13571.999999999985</v>
      </c>
      <c r="Z12" s="27">
        <f t="shared" si="2"/>
        <v>13.823758285902848</v>
      </c>
      <c r="AA12" s="20"/>
      <c r="AB12" s="20"/>
    </row>
    <row r="13" spans="1:28" ht="18" customHeight="1">
      <c r="B13" s="26" t="s">
        <v>24</v>
      </c>
      <c r="C13" s="27">
        <v>12491.3</v>
      </c>
      <c r="D13" s="27">
        <v>14806.1</v>
      </c>
      <c r="E13" s="27">
        <v>11688.1</v>
      </c>
      <c r="F13" s="27">
        <v>35827.4</v>
      </c>
      <c r="G13" s="27">
        <v>11062.1</v>
      </c>
      <c r="H13" s="27">
        <v>11699.5</v>
      </c>
      <c r="I13" s="27">
        <v>16789.099999999999</v>
      </c>
      <c r="J13" s="27">
        <v>11811.5</v>
      </c>
      <c r="K13" s="27">
        <v>11808.5</v>
      </c>
      <c r="L13" s="27">
        <v>19174.5</v>
      </c>
      <c r="M13" s="27">
        <f>SUM(C13:L13)</f>
        <v>157158.1</v>
      </c>
      <c r="N13" s="27">
        <f>+[41]PP!N12</f>
        <v>17302</v>
      </c>
      <c r="O13" s="27">
        <f>+[41]PP!O12</f>
        <v>12300.8</v>
      </c>
      <c r="P13" s="27">
        <f>+[41]PP!P12</f>
        <v>11863.2</v>
      </c>
      <c r="Q13" s="27">
        <f>+[41]PP!Q12</f>
        <v>40824.800000000003</v>
      </c>
      <c r="R13" s="27">
        <f>+[41]PP!R12</f>
        <v>21556.2</v>
      </c>
      <c r="S13" s="27">
        <f>+[41]PP!S12</f>
        <v>13687.3</v>
      </c>
      <c r="T13" s="27">
        <f>+[41]PP!T12</f>
        <v>21721.8</v>
      </c>
      <c r="U13" s="27">
        <f>+[41]PP!U12</f>
        <v>15323.6</v>
      </c>
      <c r="V13" s="27">
        <f>+[41]PP!V12</f>
        <v>12940.4</v>
      </c>
      <c r="W13" s="27">
        <f>+[41]PP!W12</f>
        <v>22153</v>
      </c>
      <c r="X13" s="28">
        <f>SUM(N13:W13)</f>
        <v>189673.1</v>
      </c>
      <c r="Y13" s="27">
        <f t="shared" si="1"/>
        <v>32515</v>
      </c>
      <c r="Z13" s="27">
        <f t="shared" si="2"/>
        <v>20.689356768757065</v>
      </c>
      <c r="AA13" s="20"/>
      <c r="AB13" s="20"/>
    </row>
    <row r="14" spans="1:28" ht="18" customHeight="1">
      <c r="B14" s="26" t="s">
        <v>25</v>
      </c>
      <c r="C14" s="27">
        <v>9395.6</v>
      </c>
      <c r="D14" s="27">
        <v>3826.2</v>
      </c>
      <c r="E14" s="27">
        <v>4821.7</v>
      </c>
      <c r="F14" s="27">
        <v>5219.8</v>
      </c>
      <c r="G14" s="27">
        <v>6756</v>
      </c>
      <c r="H14" s="27">
        <v>5569.2</v>
      </c>
      <c r="I14" s="27">
        <v>6058.4</v>
      </c>
      <c r="J14" s="27">
        <v>7760.5</v>
      </c>
      <c r="K14" s="27">
        <v>4915.1000000000004</v>
      </c>
      <c r="L14" s="27">
        <v>5517.6</v>
      </c>
      <c r="M14" s="27">
        <f>SUM(C14:L14)</f>
        <v>59840.1</v>
      </c>
      <c r="N14" s="27">
        <f>+[41]PP!N13</f>
        <v>9006.4</v>
      </c>
      <c r="O14" s="27">
        <f>+[41]PP!O13</f>
        <v>4037.7</v>
      </c>
      <c r="P14" s="27">
        <f>+[41]PP!P13</f>
        <v>3901.8</v>
      </c>
      <c r="Q14" s="27">
        <f>+[41]PP!Q13</f>
        <v>6448.2</v>
      </c>
      <c r="R14" s="27">
        <f>+[41]PP!R13</f>
        <v>6465.6</v>
      </c>
      <c r="S14" s="27">
        <f>+[41]PP!S13</f>
        <v>8149.9</v>
      </c>
      <c r="T14" s="27">
        <f>+[41]PP!T13</f>
        <v>4848.8</v>
      </c>
      <c r="U14" s="27">
        <f>+[41]PP!U13</f>
        <v>4835.8999999999996</v>
      </c>
      <c r="V14" s="27">
        <f>+[41]PP!V13</f>
        <v>4477.8999999999996</v>
      </c>
      <c r="W14" s="27">
        <f>+[41]PP!W13</f>
        <v>4917.8</v>
      </c>
      <c r="X14" s="28">
        <f>SUM(N14:W14)</f>
        <v>57090.000000000007</v>
      </c>
      <c r="Y14" s="27">
        <f t="shared" si="1"/>
        <v>-2750.0999999999913</v>
      </c>
      <c r="Z14" s="27">
        <f t="shared" si="2"/>
        <v>-4.5957476675339635</v>
      </c>
      <c r="AA14" s="20"/>
      <c r="AB14" s="20"/>
    </row>
    <row r="15" spans="1:28" ht="18" customHeight="1">
      <c r="B15" s="26" t="s">
        <v>26</v>
      </c>
      <c r="C15" s="27">
        <v>252.3</v>
      </c>
      <c r="D15" s="27">
        <v>151.5</v>
      </c>
      <c r="E15" s="27">
        <v>140.30000000000001</v>
      </c>
      <c r="F15" s="27">
        <v>239</v>
      </c>
      <c r="G15" s="27">
        <v>273.10000000000002</v>
      </c>
      <c r="H15" s="27">
        <v>280</v>
      </c>
      <c r="I15" s="27">
        <v>238.9</v>
      </c>
      <c r="J15" s="27">
        <v>191.7</v>
      </c>
      <c r="K15" s="27">
        <v>222.3</v>
      </c>
      <c r="L15" s="27">
        <v>232.7</v>
      </c>
      <c r="M15" s="27">
        <f>SUM(C15:L15)</f>
        <v>2221.8000000000002</v>
      </c>
      <c r="N15" s="27">
        <f>+[41]PP!N14</f>
        <v>232.5</v>
      </c>
      <c r="O15" s="27">
        <f>+[41]PP!O14</f>
        <v>282.5</v>
      </c>
      <c r="P15" s="27">
        <f>+[41]PP!P14</f>
        <v>262</v>
      </c>
      <c r="Q15" s="27">
        <f>+[41]PP!Q14</f>
        <v>291.39999999999998</v>
      </c>
      <c r="R15" s="27">
        <f>+[41]PP!R14</f>
        <v>407.1</v>
      </c>
      <c r="S15" s="27">
        <f>+[41]PP!S14</f>
        <v>282.10000000000002</v>
      </c>
      <c r="T15" s="27">
        <f>+[41]PP!T14</f>
        <v>302.7</v>
      </c>
      <c r="U15" s="27">
        <f>+[41]PP!U14</f>
        <v>318.2</v>
      </c>
      <c r="V15" s="27">
        <f>+[41]PP!V14</f>
        <v>299.39999999999998</v>
      </c>
      <c r="W15" s="27">
        <f>+[41]PP!W14</f>
        <v>297.89999999999998</v>
      </c>
      <c r="X15" s="28">
        <f>SUM(N15:W15)</f>
        <v>2975.7999999999997</v>
      </c>
      <c r="Y15" s="27">
        <f t="shared" si="1"/>
        <v>753.99999999999955</v>
      </c>
      <c r="Z15" s="27">
        <f t="shared" si="2"/>
        <v>33.936447925105746</v>
      </c>
      <c r="AA15" s="20"/>
      <c r="AB15" s="20"/>
    </row>
    <row r="16" spans="1:28" ht="18" customHeight="1">
      <c r="B16" s="23" t="s">
        <v>27</v>
      </c>
      <c r="C16" s="24">
        <f t="shared" ref="C16:W16" si="7">+C17+C25</f>
        <v>3217.7000000000003</v>
      </c>
      <c r="D16" s="24">
        <f t="shared" si="7"/>
        <v>3868.3999999999996</v>
      </c>
      <c r="E16" s="24">
        <f t="shared" si="7"/>
        <v>4933.1999999999989</v>
      </c>
      <c r="F16" s="24">
        <f t="shared" si="7"/>
        <v>7803.7999999999984</v>
      </c>
      <c r="G16" s="24">
        <f t="shared" si="7"/>
        <v>4123.8</v>
      </c>
      <c r="H16" s="24">
        <f t="shared" si="7"/>
        <v>3534.3</v>
      </c>
      <c r="I16" s="24">
        <f t="shared" si="7"/>
        <v>3690.6</v>
      </c>
      <c r="J16" s="24">
        <f t="shared" si="7"/>
        <v>4258.7</v>
      </c>
      <c r="K16" s="24">
        <f t="shared" si="7"/>
        <v>4804.3</v>
      </c>
      <c r="L16" s="24">
        <f t="shared" si="7"/>
        <v>6949.2</v>
      </c>
      <c r="M16" s="24">
        <f>+M17+M25</f>
        <v>47184</v>
      </c>
      <c r="N16" s="24">
        <f t="shared" si="7"/>
        <v>3853.7</v>
      </c>
      <c r="O16" s="24">
        <f t="shared" si="7"/>
        <v>3770.2000000000003</v>
      </c>
      <c r="P16" s="24">
        <f t="shared" si="7"/>
        <v>6252.2000000000016</v>
      </c>
      <c r="Q16" s="24">
        <f t="shared" si="7"/>
        <v>8025.0999999999995</v>
      </c>
      <c r="R16" s="24">
        <f t="shared" si="7"/>
        <v>4554.5999999999995</v>
      </c>
      <c r="S16" s="24">
        <f t="shared" si="7"/>
        <v>4043.5000000000005</v>
      </c>
      <c r="T16" s="24">
        <f t="shared" si="7"/>
        <v>3979.3</v>
      </c>
      <c r="U16" s="24">
        <f t="shared" si="7"/>
        <v>4519</v>
      </c>
      <c r="V16" s="24">
        <f t="shared" si="7"/>
        <v>5813.9</v>
      </c>
      <c r="W16" s="24">
        <f t="shared" si="7"/>
        <v>8326.4</v>
      </c>
      <c r="X16" s="25">
        <f>+X17+X25</f>
        <v>53137.9</v>
      </c>
      <c r="Y16" s="24">
        <f t="shared" si="1"/>
        <v>5953.9000000000015</v>
      </c>
      <c r="Z16" s="24">
        <f t="shared" si="2"/>
        <v>12.618472363513058</v>
      </c>
      <c r="AA16" s="20"/>
      <c r="AB16" s="20"/>
    </row>
    <row r="17" spans="2:28" ht="18" customHeight="1">
      <c r="B17" s="29" t="s">
        <v>28</v>
      </c>
      <c r="C17" s="24">
        <f t="shared" ref="C17:W17" si="8">SUM(C18:C24)</f>
        <v>3070.3</v>
      </c>
      <c r="D17" s="24">
        <f t="shared" si="8"/>
        <v>3690.2999999999997</v>
      </c>
      <c r="E17" s="24">
        <f t="shared" si="8"/>
        <v>4726.2999999999993</v>
      </c>
      <c r="F17" s="24">
        <f t="shared" si="8"/>
        <v>7588.8999999999987</v>
      </c>
      <c r="G17" s="24">
        <f t="shared" si="8"/>
        <v>3913.7</v>
      </c>
      <c r="H17" s="24">
        <f t="shared" si="8"/>
        <v>3330.8</v>
      </c>
      <c r="I17" s="24">
        <f t="shared" si="8"/>
        <v>3487.7</v>
      </c>
      <c r="J17" s="24">
        <f t="shared" si="8"/>
        <v>4051.8999999999996</v>
      </c>
      <c r="K17" s="24">
        <f t="shared" si="8"/>
        <v>4588.1000000000004</v>
      </c>
      <c r="L17" s="24">
        <f t="shared" si="8"/>
        <v>6725.4</v>
      </c>
      <c r="M17" s="24">
        <f>SUM(M18:M24)</f>
        <v>45173.4</v>
      </c>
      <c r="N17" s="24">
        <f t="shared" si="8"/>
        <v>3657.7999999999997</v>
      </c>
      <c r="O17" s="24">
        <f t="shared" si="8"/>
        <v>3543.9</v>
      </c>
      <c r="P17" s="24">
        <f t="shared" si="8"/>
        <v>5918.6000000000013</v>
      </c>
      <c r="Q17" s="24">
        <f t="shared" si="8"/>
        <v>7773.2999999999993</v>
      </c>
      <c r="R17" s="24">
        <f t="shared" si="8"/>
        <v>4253.7</v>
      </c>
      <c r="S17" s="24">
        <f t="shared" si="8"/>
        <v>3746.1000000000004</v>
      </c>
      <c r="T17" s="24">
        <f t="shared" si="8"/>
        <v>3719.8</v>
      </c>
      <c r="U17" s="24">
        <f t="shared" si="8"/>
        <v>4206.5</v>
      </c>
      <c r="V17" s="24">
        <f t="shared" si="8"/>
        <v>5449.2</v>
      </c>
      <c r="W17" s="24">
        <f t="shared" si="8"/>
        <v>7983.2999999999993</v>
      </c>
      <c r="X17" s="25">
        <f>SUM(X18:X24)</f>
        <v>50252.200000000004</v>
      </c>
      <c r="Y17" s="24">
        <f t="shared" si="1"/>
        <v>5078.8000000000029</v>
      </c>
      <c r="Z17" s="24">
        <f t="shared" si="2"/>
        <v>11.242899582497671</v>
      </c>
      <c r="AA17" s="20"/>
      <c r="AB17" s="20"/>
    </row>
    <row r="18" spans="2:28" ht="18" customHeight="1">
      <c r="B18" s="30" t="s">
        <v>29</v>
      </c>
      <c r="C18" s="27">
        <v>163.69999999999999</v>
      </c>
      <c r="D18" s="27">
        <v>486.5</v>
      </c>
      <c r="E18" s="27">
        <v>1757.6</v>
      </c>
      <c r="F18" s="27">
        <v>271.39999999999998</v>
      </c>
      <c r="G18" s="27">
        <v>200.3</v>
      </c>
      <c r="H18" s="27">
        <v>140.1</v>
      </c>
      <c r="I18" s="27">
        <v>156.9</v>
      </c>
      <c r="J18" s="27">
        <v>313</v>
      </c>
      <c r="K18" s="27">
        <v>1478.9</v>
      </c>
      <c r="L18" s="27">
        <v>175.3</v>
      </c>
      <c r="M18" s="27">
        <f t="shared" ref="M18:M25" si="9">SUM(C18:L18)</f>
        <v>5143.7000000000007</v>
      </c>
      <c r="N18" s="27">
        <f>+[41]PP!N17</f>
        <v>133.5</v>
      </c>
      <c r="O18" s="27">
        <f>+[41]PP!O17</f>
        <v>511.2</v>
      </c>
      <c r="P18" s="27">
        <f>+[41]PP!P17</f>
        <v>2130.3000000000002</v>
      </c>
      <c r="Q18" s="27">
        <f>+[41]PP!Q17</f>
        <v>232.5</v>
      </c>
      <c r="R18" s="27">
        <f>+[41]PP!R17</f>
        <v>199.3</v>
      </c>
      <c r="S18" s="27">
        <f>+[41]PP!S17</f>
        <v>162.6</v>
      </c>
      <c r="T18" s="27">
        <f>+[41]PP!T17</f>
        <v>150.6</v>
      </c>
      <c r="U18" s="27">
        <f>+[41]PP!U17</f>
        <v>328.8</v>
      </c>
      <c r="V18" s="27">
        <f>+[41]PP!V17</f>
        <v>1761.1</v>
      </c>
      <c r="W18" s="27">
        <f>+[41]PP!W17</f>
        <v>198.5</v>
      </c>
      <c r="X18" s="28">
        <f t="shared" ref="X18:X25" si="10">SUM(N18:W18)</f>
        <v>5808.4</v>
      </c>
      <c r="Y18" s="27">
        <f t="shared" si="1"/>
        <v>664.69999999999891</v>
      </c>
      <c r="Z18" s="27">
        <f t="shared" si="2"/>
        <v>12.92260435095357</v>
      </c>
      <c r="AA18" s="20"/>
      <c r="AB18" s="20"/>
    </row>
    <row r="19" spans="2:28" ht="18" customHeight="1">
      <c r="B19" s="30" t="s">
        <v>30</v>
      </c>
      <c r="C19" s="27">
        <v>330</v>
      </c>
      <c r="D19" s="27">
        <v>207.4</v>
      </c>
      <c r="E19" s="27">
        <v>184.7</v>
      </c>
      <c r="F19" s="27">
        <v>4032.4</v>
      </c>
      <c r="G19" s="27">
        <v>384.1</v>
      </c>
      <c r="H19" s="27">
        <v>286</v>
      </c>
      <c r="I19" s="27">
        <v>330.5</v>
      </c>
      <c r="J19" s="27">
        <v>144.5</v>
      </c>
      <c r="K19" s="27">
        <v>223.9</v>
      </c>
      <c r="L19" s="27">
        <v>3417.9</v>
      </c>
      <c r="M19" s="27">
        <f t="shared" si="9"/>
        <v>9541.4</v>
      </c>
      <c r="N19" s="27">
        <f>+[41]PP!N18</f>
        <v>280.8</v>
      </c>
      <c r="O19" s="27">
        <f>+[41]PP!O18</f>
        <v>144.80000000000001</v>
      </c>
      <c r="P19" s="27">
        <f>+[41]PP!P18</f>
        <v>363.7</v>
      </c>
      <c r="Q19" s="27">
        <f>+[41]PP!Q18</f>
        <v>4321.7</v>
      </c>
      <c r="R19" s="27">
        <f>+[41]PP!R18</f>
        <v>361.2</v>
      </c>
      <c r="S19" s="27">
        <f>+[41]PP!S18</f>
        <v>273.5</v>
      </c>
      <c r="T19" s="27">
        <f>+[41]PP!T18</f>
        <v>332</v>
      </c>
      <c r="U19" s="27">
        <f>+[41]PP!U18</f>
        <v>311.7</v>
      </c>
      <c r="V19" s="27">
        <f>+[41]PP!V18</f>
        <v>259.8</v>
      </c>
      <c r="W19" s="27">
        <f>+[41]PP!W18</f>
        <v>3713.5</v>
      </c>
      <c r="X19" s="28">
        <f t="shared" si="10"/>
        <v>10362.700000000001</v>
      </c>
      <c r="Y19" s="27">
        <f t="shared" si="1"/>
        <v>821.30000000000109</v>
      </c>
      <c r="Z19" s="27">
        <f t="shared" si="2"/>
        <v>8.6077514830108903</v>
      </c>
      <c r="AA19" s="20"/>
      <c r="AB19" s="20"/>
    </row>
    <row r="20" spans="2:28" ht="18" customHeight="1">
      <c r="B20" s="30" t="s">
        <v>31</v>
      </c>
      <c r="C20" s="27">
        <v>960</v>
      </c>
      <c r="D20" s="27">
        <v>1157.2</v>
      </c>
      <c r="E20" s="27">
        <v>1093.0999999999999</v>
      </c>
      <c r="F20" s="27">
        <v>1127</v>
      </c>
      <c r="G20" s="27">
        <v>1220</v>
      </c>
      <c r="H20" s="27">
        <v>1165.4000000000001</v>
      </c>
      <c r="I20" s="27">
        <v>1269.3</v>
      </c>
      <c r="J20" s="27">
        <v>1190.0999999999999</v>
      </c>
      <c r="K20" s="27">
        <v>1164.5</v>
      </c>
      <c r="L20" s="27">
        <v>1318.8</v>
      </c>
      <c r="M20" s="27">
        <f t="shared" si="9"/>
        <v>11665.399999999998</v>
      </c>
      <c r="N20" s="27">
        <f>+[41]PP!N19</f>
        <v>1004.4</v>
      </c>
      <c r="O20" s="27">
        <f>+[41]PP!O19</f>
        <v>1046.7</v>
      </c>
      <c r="P20" s="27">
        <f>+[41]PP!P19</f>
        <v>1394.8</v>
      </c>
      <c r="Q20" s="27">
        <f>+[41]PP!Q19</f>
        <v>1366.7</v>
      </c>
      <c r="R20" s="27">
        <f>+[41]PP!R19</f>
        <v>1356.7</v>
      </c>
      <c r="S20" s="27">
        <f>+[41]PP!S19</f>
        <v>1420.5</v>
      </c>
      <c r="T20" s="27">
        <f>+[41]PP!T19</f>
        <v>1286.7</v>
      </c>
      <c r="U20" s="27">
        <f>+[41]PP!U19</f>
        <v>1249.5999999999999</v>
      </c>
      <c r="V20" s="27">
        <f>+[41]PP!V19</f>
        <v>1465.7</v>
      </c>
      <c r="W20" s="27">
        <f>+[41]PP!W19</f>
        <v>1650.9</v>
      </c>
      <c r="X20" s="28">
        <f t="shared" si="10"/>
        <v>13242.7</v>
      </c>
      <c r="Y20" s="27">
        <f t="shared" si="1"/>
        <v>1577.3000000000029</v>
      </c>
      <c r="Z20" s="27">
        <f t="shared" si="2"/>
        <v>13.521182299792574</v>
      </c>
      <c r="AA20" s="20"/>
      <c r="AB20" s="20"/>
    </row>
    <row r="21" spans="2:28" ht="18" customHeight="1">
      <c r="B21" s="30" t="s">
        <v>32</v>
      </c>
      <c r="C21" s="27">
        <v>215.2</v>
      </c>
      <c r="D21" s="27">
        <v>203.6</v>
      </c>
      <c r="E21" s="27">
        <v>203.9</v>
      </c>
      <c r="F21" s="27">
        <v>200.9</v>
      </c>
      <c r="G21" s="27">
        <v>203.5</v>
      </c>
      <c r="H21" s="27">
        <v>189.4</v>
      </c>
      <c r="I21" s="27">
        <v>209.1</v>
      </c>
      <c r="J21" s="27">
        <v>196.8</v>
      </c>
      <c r="K21" s="27">
        <v>184.5</v>
      </c>
      <c r="L21" s="27">
        <v>217.9</v>
      </c>
      <c r="M21" s="27">
        <f t="shared" si="9"/>
        <v>2024.8</v>
      </c>
      <c r="N21" s="27">
        <f>+[41]PP!N20</f>
        <v>222.1</v>
      </c>
      <c r="O21" s="27">
        <f>+[41]PP!O20</f>
        <v>216.7</v>
      </c>
      <c r="P21" s="27">
        <f>+[41]PP!P20</f>
        <v>220.1</v>
      </c>
      <c r="Q21" s="27">
        <f>+[41]PP!Q20</f>
        <v>205</v>
      </c>
      <c r="R21" s="27">
        <f>+[41]PP!R20</f>
        <v>213.7</v>
      </c>
      <c r="S21" s="27">
        <f>+[41]PP!S20</f>
        <v>201.8</v>
      </c>
      <c r="T21" s="27">
        <f>+[41]PP!T20</f>
        <v>232.9</v>
      </c>
      <c r="U21" s="27">
        <f>+[41]PP!U20</f>
        <v>216.1</v>
      </c>
      <c r="V21" s="27">
        <f>+[41]PP!V20</f>
        <v>209.1</v>
      </c>
      <c r="W21" s="27">
        <f>+[41]PP!W20</f>
        <v>219.4</v>
      </c>
      <c r="X21" s="28">
        <f t="shared" si="10"/>
        <v>2156.8999999999996</v>
      </c>
      <c r="Y21" s="27">
        <f t="shared" si="1"/>
        <v>132.09999999999968</v>
      </c>
      <c r="Z21" s="27">
        <f t="shared" si="2"/>
        <v>6.5241011457921623</v>
      </c>
      <c r="AA21" s="20"/>
      <c r="AB21" s="20"/>
    </row>
    <row r="22" spans="2:28" ht="18" customHeight="1">
      <c r="B22" s="30" t="s">
        <v>33</v>
      </c>
      <c r="C22" s="27">
        <v>96.4</v>
      </c>
      <c r="D22" s="27">
        <v>147</v>
      </c>
      <c r="E22" s="27">
        <v>97.7</v>
      </c>
      <c r="F22" s="27">
        <v>104.9</v>
      </c>
      <c r="G22" s="27">
        <v>130</v>
      </c>
      <c r="H22" s="27">
        <v>123.3</v>
      </c>
      <c r="I22" s="27">
        <v>85.5</v>
      </c>
      <c r="J22" s="27">
        <v>89</v>
      </c>
      <c r="K22" s="27">
        <v>89.5</v>
      </c>
      <c r="L22" s="27">
        <v>90.6</v>
      </c>
      <c r="M22" s="27">
        <f t="shared" si="9"/>
        <v>1053.8999999999999</v>
      </c>
      <c r="N22" s="27">
        <v>97.5</v>
      </c>
      <c r="O22" s="27">
        <v>99.5</v>
      </c>
      <c r="P22" s="27">
        <v>91.1</v>
      </c>
      <c r="Q22" s="27">
        <v>120.1</v>
      </c>
      <c r="R22" s="27">
        <v>93.9</v>
      </c>
      <c r="S22" s="27">
        <v>111.4</v>
      </c>
      <c r="T22" s="27">
        <v>80.7</v>
      </c>
      <c r="U22" s="27">
        <v>91</v>
      </c>
      <c r="V22" s="27">
        <v>145.19999999999999</v>
      </c>
      <c r="W22" s="27">
        <v>222.1</v>
      </c>
      <c r="X22" s="28">
        <f t="shared" si="10"/>
        <v>1152.5</v>
      </c>
      <c r="Y22" s="27">
        <f t="shared" si="1"/>
        <v>98.600000000000136</v>
      </c>
      <c r="Z22" s="27">
        <f t="shared" si="2"/>
        <v>9.3557263497485668</v>
      </c>
      <c r="AA22" s="20"/>
      <c r="AB22" s="20"/>
    </row>
    <row r="23" spans="2:28" ht="18" customHeight="1">
      <c r="B23" s="31" t="s">
        <v>34</v>
      </c>
      <c r="C23" s="27">
        <v>1257.9000000000001</v>
      </c>
      <c r="D23" s="27">
        <v>1418.1</v>
      </c>
      <c r="E23" s="27">
        <v>1202.8</v>
      </c>
      <c r="F23" s="27">
        <v>1667.6</v>
      </c>
      <c r="G23" s="27">
        <v>1679.8</v>
      </c>
      <c r="H23" s="27">
        <v>1365.9</v>
      </c>
      <c r="I23" s="27">
        <v>1348.4</v>
      </c>
      <c r="J23" s="27">
        <v>1711.5</v>
      </c>
      <c r="K23" s="27">
        <v>1381</v>
      </c>
      <c r="L23" s="27">
        <v>1458.9</v>
      </c>
      <c r="M23" s="27">
        <f t="shared" si="9"/>
        <v>14491.9</v>
      </c>
      <c r="N23" s="27">
        <f>+[41]PP!N21</f>
        <v>1792.6</v>
      </c>
      <c r="O23" s="27">
        <f>+[41]PP!O21</f>
        <v>1470.6</v>
      </c>
      <c r="P23" s="27">
        <f>+[41]PP!P21</f>
        <v>1504</v>
      </c>
      <c r="Q23" s="27">
        <f>+[41]PP!Q21</f>
        <v>1449.4</v>
      </c>
      <c r="R23" s="27">
        <f>+[41]PP!R21</f>
        <v>1903.7</v>
      </c>
      <c r="S23" s="27">
        <f>+[41]PP!S21</f>
        <v>1471</v>
      </c>
      <c r="T23" s="27">
        <f>+[41]PP!T21</f>
        <v>1550.9</v>
      </c>
      <c r="U23" s="27">
        <f>+[41]PP!U21</f>
        <v>1948.5</v>
      </c>
      <c r="V23" s="27">
        <f>+[41]PP!V21</f>
        <v>1514</v>
      </c>
      <c r="W23" s="27">
        <f>+[41]PP!W21</f>
        <v>1915</v>
      </c>
      <c r="X23" s="28">
        <f t="shared" si="10"/>
        <v>16519.699999999997</v>
      </c>
      <c r="Y23" s="27">
        <f t="shared" si="1"/>
        <v>2027.7999999999975</v>
      </c>
      <c r="Z23" s="27">
        <f t="shared" si="2"/>
        <v>13.992644166741403</v>
      </c>
      <c r="AA23" s="20"/>
      <c r="AB23" s="20"/>
    </row>
    <row r="24" spans="2:28" ht="18" customHeight="1">
      <c r="B24" s="31" t="s">
        <v>35</v>
      </c>
      <c r="C24" s="27">
        <v>47.1</v>
      </c>
      <c r="D24" s="27">
        <v>70.5</v>
      </c>
      <c r="E24" s="27">
        <v>186.5</v>
      </c>
      <c r="F24" s="27">
        <v>184.7</v>
      </c>
      <c r="G24" s="27">
        <v>96</v>
      </c>
      <c r="H24" s="27">
        <v>60.7</v>
      </c>
      <c r="I24" s="27">
        <v>88</v>
      </c>
      <c r="J24" s="27">
        <v>407</v>
      </c>
      <c r="K24" s="27">
        <v>65.8</v>
      </c>
      <c r="L24" s="27">
        <v>46</v>
      </c>
      <c r="M24" s="27">
        <f t="shared" si="9"/>
        <v>1252.3</v>
      </c>
      <c r="N24" s="27">
        <v>126.9</v>
      </c>
      <c r="O24" s="27">
        <v>54.4</v>
      </c>
      <c r="P24" s="27">
        <v>214.6</v>
      </c>
      <c r="Q24" s="27">
        <v>77.900000000000006</v>
      </c>
      <c r="R24" s="27">
        <v>125.2</v>
      </c>
      <c r="S24" s="27">
        <v>105.3</v>
      </c>
      <c r="T24" s="27">
        <v>86</v>
      </c>
      <c r="U24" s="27">
        <v>60.8</v>
      </c>
      <c r="V24" s="27">
        <v>94.3</v>
      </c>
      <c r="W24" s="27">
        <v>63.9</v>
      </c>
      <c r="X24" s="28">
        <f t="shared" si="10"/>
        <v>1009.2999999999998</v>
      </c>
      <c r="Y24" s="27">
        <f t="shared" si="1"/>
        <v>-243.00000000000011</v>
      </c>
      <c r="Z24" s="27">
        <f t="shared" si="2"/>
        <v>-19.404296095184868</v>
      </c>
      <c r="AA24" s="20"/>
      <c r="AB24" s="20"/>
    </row>
    <row r="25" spans="2:28" ht="18" customHeight="1">
      <c r="B25" s="29" t="s">
        <v>36</v>
      </c>
      <c r="C25" s="24">
        <v>147.4</v>
      </c>
      <c r="D25" s="24">
        <v>178.1</v>
      </c>
      <c r="E25" s="24">
        <v>206.9</v>
      </c>
      <c r="F25" s="24">
        <v>214.9</v>
      </c>
      <c r="G25" s="24">
        <v>210.1</v>
      </c>
      <c r="H25" s="24">
        <v>203.5</v>
      </c>
      <c r="I25" s="24">
        <v>202.9</v>
      </c>
      <c r="J25" s="24">
        <v>206.8</v>
      </c>
      <c r="K25" s="24">
        <v>216.2</v>
      </c>
      <c r="L25" s="24">
        <v>223.8</v>
      </c>
      <c r="M25" s="24">
        <f t="shared" si="9"/>
        <v>2010.6000000000001</v>
      </c>
      <c r="N25" s="24">
        <f>+[41]PP!N23</f>
        <v>195.9</v>
      </c>
      <c r="O25" s="24">
        <f>+[41]PP!O23</f>
        <v>226.3</v>
      </c>
      <c r="P25" s="24">
        <f>+[41]PP!P23</f>
        <v>333.6</v>
      </c>
      <c r="Q25" s="24">
        <f>+[41]PP!Q23</f>
        <v>251.8</v>
      </c>
      <c r="R25" s="24">
        <f>+[41]PP!R23</f>
        <v>300.89999999999998</v>
      </c>
      <c r="S25" s="24">
        <f>+[41]PP!S23</f>
        <v>297.39999999999998</v>
      </c>
      <c r="T25" s="24">
        <f>+[41]PP!T23</f>
        <v>259.5</v>
      </c>
      <c r="U25" s="24">
        <f>+[41]PP!U23</f>
        <v>312.5</v>
      </c>
      <c r="V25" s="24">
        <f>+[41]PP!V23</f>
        <v>364.7</v>
      </c>
      <c r="W25" s="24">
        <f>+[41]PP!W23</f>
        <v>343.1</v>
      </c>
      <c r="X25" s="25">
        <f t="shared" si="10"/>
        <v>2885.7</v>
      </c>
      <c r="Y25" s="24">
        <f t="shared" si="1"/>
        <v>875.09999999999968</v>
      </c>
      <c r="Z25" s="24">
        <f t="shared" si="2"/>
        <v>43.524321098179627</v>
      </c>
      <c r="AA25" s="20"/>
      <c r="AB25" s="20"/>
    </row>
    <row r="26" spans="2:28" ht="18" customHeight="1">
      <c r="B26" s="23" t="s">
        <v>37</v>
      </c>
      <c r="C26" s="24">
        <f t="shared" ref="C26:L26" si="11">+C27+C29+C38+C43</f>
        <v>37198.299999999996</v>
      </c>
      <c r="D26" s="24">
        <f t="shared" si="11"/>
        <v>30618.800000000003</v>
      </c>
      <c r="E26" s="24">
        <f t="shared" si="11"/>
        <v>31221.4</v>
      </c>
      <c r="F26" s="24">
        <f t="shared" si="11"/>
        <v>32220.299999999996</v>
      </c>
      <c r="G26" s="24">
        <f t="shared" si="11"/>
        <v>32220.5</v>
      </c>
      <c r="H26" s="24">
        <f t="shared" si="11"/>
        <v>29344.9</v>
      </c>
      <c r="I26" s="24">
        <f t="shared" si="11"/>
        <v>31105.4</v>
      </c>
      <c r="J26" s="24">
        <f t="shared" si="11"/>
        <v>31395.8</v>
      </c>
      <c r="K26" s="24">
        <f t="shared" si="11"/>
        <v>30186.199999999997</v>
      </c>
      <c r="L26" s="24">
        <f t="shared" si="11"/>
        <v>30184.500000000004</v>
      </c>
      <c r="M26" s="24">
        <f>+M27+M29+M38+M43</f>
        <v>315696.09999999998</v>
      </c>
      <c r="N26" s="24">
        <f t="shared" ref="N26:W26" si="12">+N27+N29+N38+N43</f>
        <v>39028.5</v>
      </c>
      <c r="O26" s="24">
        <f t="shared" si="12"/>
        <v>31479.399999999998</v>
      </c>
      <c r="P26" s="24">
        <f t="shared" si="12"/>
        <v>30100.100000000002</v>
      </c>
      <c r="Q26" s="24">
        <f t="shared" si="12"/>
        <v>32559.100000000002</v>
      </c>
      <c r="R26" s="24">
        <f t="shared" si="12"/>
        <v>31922.300000000003</v>
      </c>
      <c r="S26" s="24">
        <f t="shared" si="12"/>
        <v>31217.3</v>
      </c>
      <c r="T26" s="24">
        <f t="shared" si="12"/>
        <v>33474.299999999996</v>
      </c>
      <c r="U26" s="24">
        <f t="shared" si="12"/>
        <v>31528.2</v>
      </c>
      <c r="V26" s="24">
        <f t="shared" si="12"/>
        <v>31336.799999999999</v>
      </c>
      <c r="W26" s="24">
        <f t="shared" si="12"/>
        <v>31202.299999999996</v>
      </c>
      <c r="X26" s="25">
        <f>+X27+X29+X38+X43</f>
        <v>323848.3</v>
      </c>
      <c r="Y26" s="24">
        <f t="shared" si="1"/>
        <v>8152.2000000000116</v>
      </c>
      <c r="Z26" s="24">
        <f t="shared" si="2"/>
        <v>2.5822935411618997</v>
      </c>
      <c r="AA26" s="20"/>
      <c r="AB26" s="20"/>
    </row>
    <row r="27" spans="2:28" ht="18" customHeight="1">
      <c r="B27" s="29" t="s">
        <v>38</v>
      </c>
      <c r="C27" s="24">
        <f t="shared" ref="C27:W27" si="13">+C28</f>
        <v>21797.8</v>
      </c>
      <c r="D27" s="24">
        <f t="shared" si="13"/>
        <v>17100.7</v>
      </c>
      <c r="E27" s="24">
        <f t="shared" si="13"/>
        <v>16961.599999999999</v>
      </c>
      <c r="F27" s="24">
        <f t="shared" si="13"/>
        <v>18373.099999999999</v>
      </c>
      <c r="G27" s="24">
        <f t="shared" si="13"/>
        <v>16997.3</v>
      </c>
      <c r="H27" s="24">
        <f t="shared" si="13"/>
        <v>16427</v>
      </c>
      <c r="I27" s="24">
        <f t="shared" si="13"/>
        <v>16493.3</v>
      </c>
      <c r="J27" s="24">
        <f t="shared" si="13"/>
        <v>17110.400000000001</v>
      </c>
      <c r="K27" s="24">
        <f t="shared" si="13"/>
        <v>16901</v>
      </c>
      <c r="L27" s="24">
        <f t="shared" si="13"/>
        <v>15209.9</v>
      </c>
      <c r="M27" s="24">
        <f>+M28</f>
        <v>173372.1</v>
      </c>
      <c r="N27" s="24">
        <f t="shared" si="13"/>
        <v>21901.9</v>
      </c>
      <c r="O27" s="24">
        <f t="shared" si="13"/>
        <v>17624.8</v>
      </c>
      <c r="P27" s="24">
        <f t="shared" si="13"/>
        <v>16953.7</v>
      </c>
      <c r="Q27" s="24">
        <f t="shared" si="13"/>
        <v>18555.400000000001</v>
      </c>
      <c r="R27" s="24">
        <f t="shared" si="13"/>
        <v>16861.400000000001</v>
      </c>
      <c r="S27" s="24">
        <f t="shared" si="13"/>
        <v>17399.099999999999</v>
      </c>
      <c r="T27" s="24">
        <f t="shared" si="13"/>
        <v>17189.3</v>
      </c>
      <c r="U27" s="24">
        <f t="shared" si="13"/>
        <v>18612.3</v>
      </c>
      <c r="V27" s="24">
        <f t="shared" si="13"/>
        <v>17448.7</v>
      </c>
      <c r="W27" s="24">
        <f t="shared" si="13"/>
        <v>16529.8</v>
      </c>
      <c r="X27" s="25">
        <f>+X28</f>
        <v>179076.4</v>
      </c>
      <c r="Y27" s="24">
        <f t="shared" si="1"/>
        <v>5704.2999999999884</v>
      </c>
      <c r="Z27" s="24">
        <f t="shared" si="2"/>
        <v>3.2902064403672728</v>
      </c>
      <c r="AA27" s="20"/>
      <c r="AB27" s="20"/>
    </row>
    <row r="28" spans="2:28" ht="18" customHeight="1">
      <c r="B28" s="32" t="s">
        <v>39</v>
      </c>
      <c r="C28" s="27">
        <v>21797.8</v>
      </c>
      <c r="D28" s="27">
        <v>17100.7</v>
      </c>
      <c r="E28" s="27">
        <v>16961.599999999999</v>
      </c>
      <c r="F28" s="27">
        <v>18373.099999999999</v>
      </c>
      <c r="G28" s="27">
        <v>16997.3</v>
      </c>
      <c r="H28" s="27">
        <v>16427</v>
      </c>
      <c r="I28" s="27">
        <v>16493.3</v>
      </c>
      <c r="J28" s="27">
        <v>17110.400000000001</v>
      </c>
      <c r="K28" s="27">
        <v>16901</v>
      </c>
      <c r="L28" s="27">
        <v>15209.9</v>
      </c>
      <c r="M28" s="27">
        <f>SUM(C28:L28)</f>
        <v>173372.1</v>
      </c>
      <c r="N28" s="27">
        <f>+[41]PP!N26</f>
        <v>21901.9</v>
      </c>
      <c r="O28" s="27">
        <f>+[41]PP!O26</f>
        <v>17624.8</v>
      </c>
      <c r="P28" s="27">
        <f>+[41]PP!P26</f>
        <v>16953.7</v>
      </c>
      <c r="Q28" s="27">
        <f>+[41]PP!Q26</f>
        <v>18555.400000000001</v>
      </c>
      <c r="R28" s="27">
        <f>+[41]PP!R26</f>
        <v>16861.400000000001</v>
      </c>
      <c r="S28" s="27">
        <f>+[41]PP!S26</f>
        <v>17399.099999999999</v>
      </c>
      <c r="T28" s="27">
        <f>+[41]PP!T26</f>
        <v>17189.3</v>
      </c>
      <c r="U28" s="27">
        <f>+[41]PP!U26</f>
        <v>18612.3</v>
      </c>
      <c r="V28" s="27">
        <f>+[41]PP!V26</f>
        <v>17448.7</v>
      </c>
      <c r="W28" s="27">
        <f>+[41]PP!W26</f>
        <v>16529.8</v>
      </c>
      <c r="X28" s="28">
        <f>SUM(N28:W28)</f>
        <v>179076.4</v>
      </c>
      <c r="Y28" s="27">
        <f t="shared" si="1"/>
        <v>5704.2999999999884</v>
      </c>
      <c r="Z28" s="27">
        <f t="shared" si="2"/>
        <v>3.2902064403672728</v>
      </c>
      <c r="AA28" s="20"/>
      <c r="AB28" s="20"/>
    </row>
    <row r="29" spans="2:28" ht="18" customHeight="1">
      <c r="B29" s="33" t="s">
        <v>40</v>
      </c>
      <c r="C29" s="24">
        <f t="shared" ref="C29:W29" si="14">SUM(C30:C37)</f>
        <v>12488.7</v>
      </c>
      <c r="D29" s="24">
        <f t="shared" si="14"/>
        <v>10419</v>
      </c>
      <c r="E29" s="24">
        <f t="shared" si="14"/>
        <v>11897</v>
      </c>
      <c r="F29" s="24">
        <f t="shared" si="14"/>
        <v>11628.000000000002</v>
      </c>
      <c r="G29" s="24">
        <f t="shared" si="14"/>
        <v>13039.300000000001</v>
      </c>
      <c r="H29" s="24">
        <f t="shared" si="14"/>
        <v>10781.300000000001</v>
      </c>
      <c r="I29" s="24">
        <f t="shared" si="14"/>
        <v>12192.5</v>
      </c>
      <c r="J29" s="24">
        <f t="shared" si="14"/>
        <v>12295.2</v>
      </c>
      <c r="K29" s="24">
        <f t="shared" si="14"/>
        <v>11416.1</v>
      </c>
      <c r="L29" s="24">
        <f t="shared" si="14"/>
        <v>12559.800000000003</v>
      </c>
      <c r="M29" s="24">
        <f>SUM(M30:M37)</f>
        <v>118716.89999999998</v>
      </c>
      <c r="N29" s="24">
        <f t="shared" si="14"/>
        <v>13760.699999999999</v>
      </c>
      <c r="O29" s="24">
        <f t="shared" si="14"/>
        <v>10868.3</v>
      </c>
      <c r="P29" s="24">
        <f t="shared" si="14"/>
        <v>10847.2</v>
      </c>
      <c r="Q29" s="24">
        <f t="shared" si="14"/>
        <v>11924.2</v>
      </c>
      <c r="R29" s="24">
        <f t="shared" si="14"/>
        <v>12746.499999999998</v>
      </c>
      <c r="S29" s="24">
        <f t="shared" si="14"/>
        <v>11542.599999999999</v>
      </c>
      <c r="T29" s="24">
        <f t="shared" si="14"/>
        <v>13845.9</v>
      </c>
      <c r="U29" s="24">
        <f t="shared" si="14"/>
        <v>10673.1</v>
      </c>
      <c r="V29" s="24">
        <f t="shared" si="14"/>
        <v>11665</v>
      </c>
      <c r="W29" s="24">
        <f t="shared" si="14"/>
        <v>12433.399999999998</v>
      </c>
      <c r="X29" s="25">
        <f>SUM(X30:X37)</f>
        <v>120306.9</v>
      </c>
      <c r="Y29" s="24">
        <f t="shared" si="1"/>
        <v>1590.0000000000146</v>
      </c>
      <c r="Z29" s="24">
        <f t="shared" si="2"/>
        <v>1.3393206864397695</v>
      </c>
      <c r="AA29" s="20"/>
      <c r="AB29" s="20"/>
    </row>
    <row r="30" spans="2:28" ht="18" customHeight="1">
      <c r="B30" s="32" t="s">
        <v>41</v>
      </c>
      <c r="C30" s="27">
        <v>4142.6000000000004</v>
      </c>
      <c r="D30" s="27">
        <v>4157.3999999999996</v>
      </c>
      <c r="E30" s="27">
        <v>4844.7</v>
      </c>
      <c r="F30" s="27">
        <v>4087.7</v>
      </c>
      <c r="G30" s="27">
        <v>5115.3</v>
      </c>
      <c r="H30" s="27">
        <v>4165.2</v>
      </c>
      <c r="I30" s="27">
        <v>4697.2</v>
      </c>
      <c r="J30" s="27">
        <v>4798.3999999999996</v>
      </c>
      <c r="K30" s="27">
        <v>4197.7</v>
      </c>
      <c r="L30" s="27">
        <v>5307.2</v>
      </c>
      <c r="M30" s="27">
        <f t="shared" ref="M30:M37" si="15">SUM(C30:L30)</f>
        <v>45513.399999999994</v>
      </c>
      <c r="N30" s="27">
        <f>+[41]PP!N29</f>
        <v>5006.6000000000004</v>
      </c>
      <c r="O30" s="27">
        <f>+[41]PP!O29</f>
        <v>4257.3</v>
      </c>
      <c r="P30" s="27">
        <f>+[41]PP!P29</f>
        <v>4350.6000000000004</v>
      </c>
      <c r="Q30" s="27">
        <f>+[41]PP!Q29</f>
        <v>4448.3999999999996</v>
      </c>
      <c r="R30" s="27">
        <f>+[41]PP!R29</f>
        <v>4942.8999999999996</v>
      </c>
      <c r="S30" s="27">
        <f>+[41]PP!S29</f>
        <v>4275.3999999999996</v>
      </c>
      <c r="T30" s="27">
        <f>+[41]PP!T29</f>
        <v>5500</v>
      </c>
      <c r="U30" s="27">
        <f>+[41]PP!U29</f>
        <v>3400</v>
      </c>
      <c r="V30" s="27">
        <f>+[41]PP!V29</f>
        <v>4099.3999999999996</v>
      </c>
      <c r="W30" s="27">
        <f>+[41]PP!W29</f>
        <v>4805.3</v>
      </c>
      <c r="X30" s="28">
        <f t="shared" ref="X30:X37" si="16">SUM(N30:W30)</f>
        <v>45085.900000000009</v>
      </c>
      <c r="Y30" s="27">
        <f t="shared" si="1"/>
        <v>-427.49999999998545</v>
      </c>
      <c r="Z30" s="27">
        <f t="shared" si="2"/>
        <v>-0.939283815315897</v>
      </c>
      <c r="AA30" s="20"/>
      <c r="AB30" s="20"/>
    </row>
    <row r="31" spans="2:28" ht="18" customHeight="1">
      <c r="B31" s="32" t="s">
        <v>42</v>
      </c>
      <c r="C31" s="27">
        <v>2466.9</v>
      </c>
      <c r="D31" s="27">
        <v>2569</v>
      </c>
      <c r="E31" s="27">
        <v>3012.3</v>
      </c>
      <c r="F31" s="27">
        <v>2512.9</v>
      </c>
      <c r="G31" s="27">
        <v>3049.3</v>
      </c>
      <c r="H31" s="27">
        <v>2480</v>
      </c>
      <c r="I31" s="27">
        <v>2840.6</v>
      </c>
      <c r="J31" s="27">
        <v>2773.3</v>
      </c>
      <c r="K31" s="27">
        <v>2455.9</v>
      </c>
      <c r="L31" s="27">
        <v>2825.5</v>
      </c>
      <c r="M31" s="27">
        <f t="shared" si="15"/>
        <v>26985.7</v>
      </c>
      <c r="N31" s="27">
        <f>+[41]PP!N30</f>
        <v>2957.2</v>
      </c>
      <c r="O31" s="27">
        <f>+[41]PP!O30</f>
        <v>2520.6</v>
      </c>
      <c r="P31" s="27">
        <f>+[41]PP!P30</f>
        <v>2544.4</v>
      </c>
      <c r="Q31" s="27">
        <f>+[41]PP!Q30</f>
        <v>2598.6</v>
      </c>
      <c r="R31" s="27">
        <f>+[41]PP!R30</f>
        <v>2876.1</v>
      </c>
      <c r="S31" s="27">
        <f>+[41]PP!S30</f>
        <v>2478.1999999999998</v>
      </c>
      <c r="T31" s="27">
        <f>+[41]PP!T30</f>
        <v>3372.1</v>
      </c>
      <c r="U31" s="27">
        <f>+[41]PP!U30</f>
        <v>2375.1</v>
      </c>
      <c r="V31" s="27">
        <f>+[41]PP!V30</f>
        <v>2611.8000000000002</v>
      </c>
      <c r="W31" s="27">
        <f>+[41]PP!W30</f>
        <v>3047</v>
      </c>
      <c r="X31" s="28">
        <f t="shared" si="16"/>
        <v>27381.099999999995</v>
      </c>
      <c r="Y31" s="27">
        <f t="shared" si="1"/>
        <v>395.39999999999418</v>
      </c>
      <c r="Z31" s="27">
        <f t="shared" si="2"/>
        <v>1.465220468618543</v>
      </c>
      <c r="AA31" s="20"/>
      <c r="AB31" s="20"/>
    </row>
    <row r="32" spans="2:28" ht="18" customHeight="1">
      <c r="B32" s="32" t="s">
        <v>43</v>
      </c>
      <c r="C32" s="27">
        <v>1505.7</v>
      </c>
      <c r="D32" s="27">
        <v>451.9</v>
      </c>
      <c r="E32" s="27">
        <v>618.1</v>
      </c>
      <c r="F32" s="27">
        <v>998.8</v>
      </c>
      <c r="G32" s="27">
        <v>937.2</v>
      </c>
      <c r="H32" s="27">
        <v>308.60000000000002</v>
      </c>
      <c r="I32" s="27">
        <v>688.1</v>
      </c>
      <c r="J32" s="27">
        <v>596.79999999999995</v>
      </c>
      <c r="K32" s="27">
        <v>675.3</v>
      </c>
      <c r="L32" s="27">
        <v>795.2</v>
      </c>
      <c r="M32" s="27">
        <f t="shared" si="15"/>
        <v>7575.7000000000007</v>
      </c>
      <c r="N32" s="27">
        <v>1194.8</v>
      </c>
      <c r="O32" s="27">
        <v>506.2</v>
      </c>
      <c r="P32" s="27">
        <v>573.29999999999995</v>
      </c>
      <c r="Q32" s="27">
        <v>809.6</v>
      </c>
      <c r="R32" s="27">
        <v>701.4</v>
      </c>
      <c r="S32" s="27">
        <v>787.5</v>
      </c>
      <c r="T32" s="27">
        <v>833.5</v>
      </c>
      <c r="U32" s="27">
        <v>601</v>
      </c>
      <c r="V32" s="27">
        <v>721.1</v>
      </c>
      <c r="W32" s="27">
        <v>837.8</v>
      </c>
      <c r="X32" s="28">
        <f t="shared" si="16"/>
        <v>7566.2000000000007</v>
      </c>
      <c r="Y32" s="27">
        <f t="shared" si="1"/>
        <v>-9.5</v>
      </c>
      <c r="Z32" s="27">
        <f t="shared" si="2"/>
        <v>-0.12540095304724316</v>
      </c>
      <c r="AA32" s="20"/>
      <c r="AB32" s="20"/>
    </row>
    <row r="33" spans="1:28" ht="18" customHeight="1">
      <c r="B33" s="32" t="s">
        <v>44</v>
      </c>
      <c r="C33" s="27">
        <v>2360.6999999999998</v>
      </c>
      <c r="D33" s="27">
        <v>1604</v>
      </c>
      <c r="E33" s="27">
        <v>1598.2</v>
      </c>
      <c r="F33" s="27">
        <v>1939.5</v>
      </c>
      <c r="G33" s="27">
        <v>1754.3</v>
      </c>
      <c r="H33" s="27">
        <v>1833.9</v>
      </c>
      <c r="I33" s="27">
        <v>1901.2</v>
      </c>
      <c r="J33" s="27">
        <v>1892.2</v>
      </c>
      <c r="K33" s="27">
        <v>2119.9</v>
      </c>
      <c r="L33" s="27">
        <v>1753.2</v>
      </c>
      <c r="M33" s="27">
        <f t="shared" si="15"/>
        <v>18757.100000000002</v>
      </c>
      <c r="N33" s="27">
        <v>2517.1999999999998</v>
      </c>
      <c r="O33" s="27">
        <v>1589.5</v>
      </c>
      <c r="P33" s="27">
        <v>1416.7</v>
      </c>
      <c r="Q33" s="27">
        <v>1785.4</v>
      </c>
      <c r="R33" s="27">
        <v>1839.9</v>
      </c>
      <c r="S33" s="27">
        <v>1882.7</v>
      </c>
      <c r="T33" s="27">
        <v>1906</v>
      </c>
      <c r="U33" s="27">
        <v>2021.6</v>
      </c>
      <c r="V33" s="27">
        <v>2122.1999999999998</v>
      </c>
      <c r="W33" s="27">
        <v>1707.9</v>
      </c>
      <c r="X33" s="28">
        <f t="shared" si="16"/>
        <v>18789.100000000002</v>
      </c>
      <c r="Y33" s="27">
        <f t="shared" si="1"/>
        <v>32</v>
      </c>
      <c r="Z33" s="27">
        <f t="shared" si="2"/>
        <v>0.17060206535125363</v>
      </c>
      <c r="AA33" s="20"/>
      <c r="AB33" s="20"/>
    </row>
    <row r="34" spans="1:28" ht="18" customHeight="1">
      <c r="B34" s="32" t="s">
        <v>45</v>
      </c>
      <c r="C34" s="27">
        <v>46.2</v>
      </c>
      <c r="D34" s="27">
        <v>26.2</v>
      </c>
      <c r="E34" s="27">
        <v>30.4</v>
      </c>
      <c r="F34" s="27">
        <v>60</v>
      </c>
      <c r="G34" s="27">
        <v>29.6</v>
      </c>
      <c r="H34" s="27">
        <v>49.5</v>
      </c>
      <c r="I34" s="27">
        <v>46.3</v>
      </c>
      <c r="J34" s="27">
        <v>45.1</v>
      </c>
      <c r="K34" s="27">
        <v>41</v>
      </c>
      <c r="L34" s="27">
        <v>34.700000000000003</v>
      </c>
      <c r="M34" s="27">
        <f t="shared" si="15"/>
        <v>409</v>
      </c>
      <c r="N34" s="27">
        <v>44.9</v>
      </c>
      <c r="O34" s="27">
        <v>27.7</v>
      </c>
      <c r="P34" s="27">
        <v>30.6</v>
      </c>
      <c r="Q34" s="27">
        <v>63.6</v>
      </c>
      <c r="R34" s="27">
        <v>20.9</v>
      </c>
      <c r="S34" s="27">
        <v>34.9</v>
      </c>
      <c r="T34" s="27">
        <v>32.299999999999997</v>
      </c>
      <c r="U34" s="27">
        <v>30.4</v>
      </c>
      <c r="V34" s="27">
        <v>34.200000000000003</v>
      </c>
      <c r="W34" s="27">
        <v>35.4</v>
      </c>
      <c r="X34" s="28">
        <f t="shared" si="16"/>
        <v>354.89999999999992</v>
      </c>
      <c r="Y34" s="27">
        <f t="shared" si="1"/>
        <v>-54.10000000000008</v>
      </c>
      <c r="Z34" s="27">
        <f t="shared" si="2"/>
        <v>-13.227383863080705</v>
      </c>
      <c r="AA34" s="20"/>
      <c r="AB34" s="20"/>
    </row>
    <row r="35" spans="1:28" ht="18" customHeight="1">
      <c r="B35" s="32" t="s">
        <v>46</v>
      </c>
      <c r="C35" s="27">
        <v>786.5</v>
      </c>
      <c r="D35" s="27">
        <v>779.6</v>
      </c>
      <c r="E35" s="27">
        <v>773.4</v>
      </c>
      <c r="F35" s="27">
        <v>793</v>
      </c>
      <c r="G35" s="27">
        <v>786.1</v>
      </c>
      <c r="H35" s="27">
        <v>801.8</v>
      </c>
      <c r="I35" s="27">
        <v>790.6</v>
      </c>
      <c r="J35" s="27">
        <v>792.5</v>
      </c>
      <c r="K35" s="27">
        <v>808.8</v>
      </c>
      <c r="L35" s="27">
        <v>794.6</v>
      </c>
      <c r="M35" s="27">
        <f t="shared" si="15"/>
        <v>7906.9000000000005</v>
      </c>
      <c r="N35" s="27">
        <f>+[41]PP!N33</f>
        <v>826.3</v>
      </c>
      <c r="O35" s="27">
        <f>+[41]PP!O33</f>
        <v>817.4</v>
      </c>
      <c r="P35" s="27">
        <f>+[41]PP!P33</f>
        <v>795.2</v>
      </c>
      <c r="Q35" s="27">
        <f>+[41]PP!Q33</f>
        <v>810.5</v>
      </c>
      <c r="R35" s="27">
        <f>+[41]PP!R33</f>
        <v>805.3</v>
      </c>
      <c r="S35" s="27">
        <f>+[41]PP!S33</f>
        <v>819.1</v>
      </c>
      <c r="T35" s="27">
        <f>+[41]PP!T33</f>
        <v>816.7</v>
      </c>
      <c r="U35" s="27">
        <f>+[41]PP!U33</f>
        <v>805.1</v>
      </c>
      <c r="V35" s="27">
        <f>+[41]PP!V33</f>
        <v>828.4</v>
      </c>
      <c r="W35" s="27">
        <f>+[41]PP!W33</f>
        <v>813.9</v>
      </c>
      <c r="X35" s="28">
        <f t="shared" si="16"/>
        <v>8137.9</v>
      </c>
      <c r="Y35" s="27">
        <f t="shared" si="1"/>
        <v>230.99999999999909</v>
      </c>
      <c r="Z35" s="27">
        <f t="shared" si="2"/>
        <v>2.9214989439603265</v>
      </c>
      <c r="AA35" s="20"/>
      <c r="AB35" s="20"/>
    </row>
    <row r="36" spans="1:28" ht="18" customHeight="1">
      <c r="B36" s="32" t="s">
        <v>47</v>
      </c>
      <c r="C36" s="27">
        <v>1176.7</v>
      </c>
      <c r="D36" s="27">
        <v>827.5</v>
      </c>
      <c r="E36" s="27">
        <v>1016.5</v>
      </c>
      <c r="F36" s="27">
        <v>1231.5999999999999</v>
      </c>
      <c r="G36" s="27">
        <v>1364.1</v>
      </c>
      <c r="H36" s="27">
        <v>1141.2</v>
      </c>
      <c r="I36" s="27">
        <v>1224.5</v>
      </c>
      <c r="J36" s="27">
        <v>1389.9</v>
      </c>
      <c r="K36" s="27">
        <v>1102.2</v>
      </c>
      <c r="L36" s="27">
        <v>1042.2</v>
      </c>
      <c r="M36" s="27">
        <f t="shared" si="15"/>
        <v>11516.400000000001</v>
      </c>
      <c r="N36" s="27">
        <f>+[41]PP!N34</f>
        <v>1205.7</v>
      </c>
      <c r="O36" s="27">
        <f>+[41]PP!O34</f>
        <v>1144.0999999999999</v>
      </c>
      <c r="P36" s="27">
        <f>+[41]PP!P34</f>
        <v>1132.9000000000001</v>
      </c>
      <c r="Q36" s="27">
        <f>+[41]PP!Q34</f>
        <v>1408.1</v>
      </c>
      <c r="R36" s="27">
        <f>+[41]PP!R34</f>
        <v>1550.6</v>
      </c>
      <c r="S36" s="27">
        <f>+[41]PP!S34</f>
        <v>1261.4000000000001</v>
      </c>
      <c r="T36" s="27">
        <f>+[41]PP!T34</f>
        <v>1381.9</v>
      </c>
      <c r="U36" s="27">
        <f>+[41]PP!U34</f>
        <v>1439.9</v>
      </c>
      <c r="V36" s="27">
        <f>+[41]PP!V34</f>
        <v>1244.4000000000001</v>
      </c>
      <c r="W36" s="27">
        <f>+[41]PP!W34</f>
        <v>1182.3</v>
      </c>
      <c r="X36" s="28">
        <f t="shared" si="16"/>
        <v>12951.299999999997</v>
      </c>
      <c r="Y36" s="27">
        <f t="shared" si="1"/>
        <v>1434.899999999996</v>
      </c>
      <c r="Z36" s="27">
        <f t="shared" si="2"/>
        <v>12.459622798791251</v>
      </c>
      <c r="AA36" s="20"/>
      <c r="AB36" s="20"/>
    </row>
    <row r="37" spans="1:28" ht="18" customHeight="1">
      <c r="B37" s="32" t="s">
        <v>35</v>
      </c>
      <c r="C37" s="27">
        <v>3.4</v>
      </c>
      <c r="D37" s="27">
        <v>3.4</v>
      </c>
      <c r="E37" s="27">
        <v>3.4</v>
      </c>
      <c r="F37" s="27">
        <v>4.5</v>
      </c>
      <c r="G37" s="27">
        <v>3.4</v>
      </c>
      <c r="H37" s="27">
        <v>1.1000000000000001</v>
      </c>
      <c r="I37" s="27">
        <v>4</v>
      </c>
      <c r="J37" s="27">
        <v>7</v>
      </c>
      <c r="K37" s="27">
        <v>15.3</v>
      </c>
      <c r="L37" s="27">
        <v>7.2</v>
      </c>
      <c r="M37" s="27">
        <f t="shared" si="15"/>
        <v>52.7</v>
      </c>
      <c r="N37" s="27">
        <v>8</v>
      </c>
      <c r="O37" s="27">
        <v>5.5</v>
      </c>
      <c r="P37" s="27">
        <v>3.5</v>
      </c>
      <c r="Q37" s="27">
        <v>0</v>
      </c>
      <c r="R37" s="27">
        <v>9.4</v>
      </c>
      <c r="S37" s="27">
        <v>3.4</v>
      </c>
      <c r="T37" s="27">
        <v>3.4</v>
      </c>
      <c r="U37" s="27">
        <v>0</v>
      </c>
      <c r="V37" s="27">
        <v>3.5</v>
      </c>
      <c r="W37" s="27">
        <v>3.8</v>
      </c>
      <c r="X37" s="28">
        <f t="shared" si="16"/>
        <v>40.499999999999993</v>
      </c>
      <c r="Y37" s="27">
        <f t="shared" si="1"/>
        <v>-12.20000000000001</v>
      </c>
      <c r="Z37" s="27">
        <f t="shared" si="2"/>
        <v>-23.149905123339675</v>
      </c>
      <c r="AA37" s="20"/>
      <c r="AB37" s="20"/>
    </row>
    <row r="38" spans="1:28" ht="18" customHeight="1">
      <c r="B38" s="33" t="s">
        <v>48</v>
      </c>
      <c r="C38" s="24">
        <f t="shared" ref="C38:W38" si="17">SUM(C39:C42)</f>
        <v>2707.2</v>
      </c>
      <c r="D38" s="24">
        <f t="shared" si="17"/>
        <v>2930.7000000000003</v>
      </c>
      <c r="E38" s="24">
        <f t="shared" si="17"/>
        <v>2092.8999999999996</v>
      </c>
      <c r="F38" s="24">
        <f t="shared" si="17"/>
        <v>2058.6000000000004</v>
      </c>
      <c r="G38" s="24">
        <f t="shared" si="17"/>
        <v>2009</v>
      </c>
      <c r="H38" s="24">
        <f t="shared" si="17"/>
        <v>1859.1</v>
      </c>
      <c r="I38" s="24">
        <f t="shared" si="17"/>
        <v>2256.4</v>
      </c>
      <c r="J38" s="24">
        <f t="shared" si="17"/>
        <v>1832.6000000000001</v>
      </c>
      <c r="K38" s="24">
        <f t="shared" si="17"/>
        <v>1731</v>
      </c>
      <c r="L38" s="24">
        <f t="shared" si="17"/>
        <v>2258.6</v>
      </c>
      <c r="M38" s="24">
        <f>SUM(M39:M42)</f>
        <v>21736.1</v>
      </c>
      <c r="N38" s="24">
        <f t="shared" si="17"/>
        <v>3168.5999999999995</v>
      </c>
      <c r="O38" s="24">
        <f t="shared" si="17"/>
        <v>2767.9999999999995</v>
      </c>
      <c r="P38" s="24">
        <f t="shared" si="17"/>
        <v>2091.8000000000002</v>
      </c>
      <c r="Q38" s="24">
        <f t="shared" si="17"/>
        <v>1835.7</v>
      </c>
      <c r="R38" s="24">
        <f t="shared" si="17"/>
        <v>2085.4</v>
      </c>
      <c r="S38" s="24">
        <f t="shared" si="17"/>
        <v>1894.9</v>
      </c>
      <c r="T38" s="24">
        <f t="shared" si="17"/>
        <v>2247.1</v>
      </c>
      <c r="U38" s="24">
        <f t="shared" si="17"/>
        <v>2054.6</v>
      </c>
      <c r="V38" s="24">
        <f t="shared" si="17"/>
        <v>2019.8000000000002</v>
      </c>
      <c r="W38" s="24">
        <f t="shared" si="17"/>
        <v>2023.9999999999998</v>
      </c>
      <c r="X38" s="25">
        <f>SUM(X39:X42)</f>
        <v>22189.899999999998</v>
      </c>
      <c r="Y38" s="24">
        <f t="shared" si="1"/>
        <v>453.79999999999927</v>
      </c>
      <c r="Z38" s="24">
        <f t="shared" si="2"/>
        <v>2.0877710352823149</v>
      </c>
      <c r="AA38" s="20"/>
      <c r="AB38" s="20"/>
    </row>
    <row r="39" spans="1:28" ht="18" customHeight="1">
      <c r="B39" s="34" t="s">
        <v>49</v>
      </c>
      <c r="C39" s="27">
        <v>1684.8</v>
      </c>
      <c r="D39" s="27">
        <v>1971.1</v>
      </c>
      <c r="E39" s="27">
        <v>1770.4</v>
      </c>
      <c r="F39" s="27">
        <v>1837.7</v>
      </c>
      <c r="G39" s="27">
        <v>1824.1</v>
      </c>
      <c r="H39" s="27">
        <v>1682</v>
      </c>
      <c r="I39" s="27">
        <v>2069.8000000000002</v>
      </c>
      <c r="J39" s="27">
        <v>1660.4</v>
      </c>
      <c r="K39" s="27">
        <v>1559</v>
      </c>
      <c r="L39" s="27">
        <v>2022.1</v>
      </c>
      <c r="M39" s="27">
        <f>SUM(C39:L39)</f>
        <v>18081.399999999998</v>
      </c>
      <c r="N39" s="27">
        <f>+[41]PP!N37</f>
        <v>1839</v>
      </c>
      <c r="O39" s="27">
        <f>+[41]PP!O37</f>
        <v>1973.2</v>
      </c>
      <c r="P39" s="27">
        <f>+[41]PP!P37</f>
        <v>1885.9</v>
      </c>
      <c r="Q39" s="27">
        <f>+[41]PP!Q37</f>
        <v>1649.7</v>
      </c>
      <c r="R39" s="27">
        <f>+[41]PP!R37</f>
        <v>1897.5</v>
      </c>
      <c r="S39" s="27">
        <f>+[41]PP!S37</f>
        <v>1715.8</v>
      </c>
      <c r="T39" s="27">
        <f>+[41]PP!T37</f>
        <v>2040.6</v>
      </c>
      <c r="U39" s="27">
        <f>+[41]PP!U37</f>
        <v>1877.4</v>
      </c>
      <c r="V39" s="27">
        <f>+[41]PP!V37</f>
        <v>1841.5</v>
      </c>
      <c r="W39" s="27">
        <f>+[41]PP!W37</f>
        <v>1819.6</v>
      </c>
      <c r="X39" s="28">
        <f>SUM(N39:W39)</f>
        <v>18540.199999999997</v>
      </c>
      <c r="Y39" s="27">
        <f t="shared" si="1"/>
        <v>458.79999999999927</v>
      </c>
      <c r="Z39" s="27">
        <f t="shared" si="2"/>
        <v>2.5374141382857482</v>
      </c>
      <c r="AA39" s="20"/>
      <c r="AB39" s="20"/>
    </row>
    <row r="40" spans="1:28" ht="18" customHeight="1">
      <c r="B40" s="34" t="s">
        <v>50</v>
      </c>
      <c r="C40" s="27">
        <v>876.2</v>
      </c>
      <c r="D40" s="27">
        <v>817.7</v>
      </c>
      <c r="E40" s="27">
        <v>191.3</v>
      </c>
      <c r="F40" s="27">
        <v>77.7</v>
      </c>
      <c r="G40" s="27">
        <v>49.7</v>
      </c>
      <c r="H40" s="27">
        <v>42.3</v>
      </c>
      <c r="I40" s="27">
        <v>49.5</v>
      </c>
      <c r="J40" s="27">
        <v>40</v>
      </c>
      <c r="K40" s="27">
        <v>37.6</v>
      </c>
      <c r="L40" s="27">
        <v>103.8</v>
      </c>
      <c r="M40" s="27">
        <f>SUM(C40:L40)</f>
        <v>2285.8000000000002</v>
      </c>
      <c r="N40" s="27">
        <f>+[41]PP!N38</f>
        <v>1196.2</v>
      </c>
      <c r="O40" s="27">
        <f>+[41]PP!O38</f>
        <v>661.4</v>
      </c>
      <c r="P40" s="27">
        <f>+[41]PP!P38</f>
        <v>67.099999999999994</v>
      </c>
      <c r="Q40" s="27">
        <f>+[41]PP!Q38</f>
        <v>45.5</v>
      </c>
      <c r="R40" s="27">
        <f>+[41]PP!R38</f>
        <v>47.2</v>
      </c>
      <c r="S40" s="27">
        <f>+[41]PP!S38</f>
        <v>41.4</v>
      </c>
      <c r="T40" s="27">
        <f>+[41]PP!T38</f>
        <v>46.6</v>
      </c>
      <c r="U40" s="27">
        <f>+[41]PP!U38</f>
        <v>40.799999999999997</v>
      </c>
      <c r="V40" s="27">
        <f>+[41]PP!V38</f>
        <v>39.4</v>
      </c>
      <c r="W40" s="27">
        <f>+[41]PP!W38</f>
        <v>65.099999999999994</v>
      </c>
      <c r="X40" s="28">
        <f>SUM(N40:W40)</f>
        <v>2250.6999999999998</v>
      </c>
      <c r="Y40" s="27">
        <f t="shared" si="1"/>
        <v>-35.100000000000364</v>
      </c>
      <c r="Z40" s="27">
        <f t="shared" si="2"/>
        <v>-1.5355674162219075</v>
      </c>
      <c r="AA40" s="20"/>
      <c r="AB40" s="20"/>
    </row>
    <row r="41" spans="1:28" ht="18" customHeight="1">
      <c r="B41" s="32" t="s">
        <v>51</v>
      </c>
      <c r="C41" s="27">
        <v>112.2</v>
      </c>
      <c r="D41" s="27">
        <v>108.1</v>
      </c>
      <c r="E41" s="27">
        <v>100</v>
      </c>
      <c r="F41" s="27">
        <v>111.4</v>
      </c>
      <c r="G41" s="27">
        <v>102.7</v>
      </c>
      <c r="H41" s="27">
        <v>99.2</v>
      </c>
      <c r="I41" s="27">
        <v>102.1</v>
      </c>
      <c r="J41" s="27">
        <v>98.2</v>
      </c>
      <c r="K41" s="27">
        <v>100.5</v>
      </c>
      <c r="L41" s="27">
        <v>98.6</v>
      </c>
      <c r="M41" s="27">
        <f>SUM(C41:L41)</f>
        <v>1033.0000000000002</v>
      </c>
      <c r="N41" s="27">
        <f>+[41]PP!N42</f>
        <v>98.2</v>
      </c>
      <c r="O41" s="27">
        <f>+[41]PP!O42</f>
        <v>102.7</v>
      </c>
      <c r="P41" s="27">
        <f>+[41]PP!P42</f>
        <v>105.4</v>
      </c>
      <c r="Q41" s="27">
        <f>+[41]PP!Q42</f>
        <v>108.1</v>
      </c>
      <c r="R41" s="27">
        <f>+[41]PP!R42</f>
        <v>106.2</v>
      </c>
      <c r="S41" s="27">
        <f>+[41]PP!S42</f>
        <v>103.8</v>
      </c>
      <c r="T41" s="27">
        <f>+[41]PP!T42</f>
        <v>126.1</v>
      </c>
      <c r="U41" s="27">
        <f>+[41]PP!U42</f>
        <v>103.6</v>
      </c>
      <c r="V41" s="27">
        <f>+[41]PP!V42</f>
        <v>104.9</v>
      </c>
      <c r="W41" s="27">
        <f>+[41]PP!W42</f>
        <v>105.2</v>
      </c>
      <c r="X41" s="28">
        <f>SUM(N41:W41)</f>
        <v>1064.2</v>
      </c>
      <c r="Y41" s="27">
        <f t="shared" si="1"/>
        <v>31.199999999999818</v>
      </c>
      <c r="Z41" s="27">
        <f t="shared" si="2"/>
        <v>3.0203291384317339</v>
      </c>
      <c r="AA41" s="20"/>
      <c r="AB41" s="20"/>
    </row>
    <row r="42" spans="1:28" ht="18" customHeight="1">
      <c r="B42" s="32" t="s">
        <v>52</v>
      </c>
      <c r="C42" s="27">
        <v>34</v>
      </c>
      <c r="D42" s="27">
        <v>33.799999999999997</v>
      </c>
      <c r="E42" s="27">
        <v>31.2</v>
      </c>
      <c r="F42" s="27">
        <v>31.8</v>
      </c>
      <c r="G42" s="27">
        <v>32.5</v>
      </c>
      <c r="H42" s="27">
        <v>35.6</v>
      </c>
      <c r="I42" s="27">
        <v>35</v>
      </c>
      <c r="J42" s="27">
        <v>34</v>
      </c>
      <c r="K42" s="27">
        <v>33.9</v>
      </c>
      <c r="L42" s="27">
        <v>34.1</v>
      </c>
      <c r="M42" s="27">
        <f>SUM(C42:L42)</f>
        <v>335.9</v>
      </c>
      <c r="N42" s="27">
        <f>+[41]PP!N43</f>
        <v>35.200000000000003</v>
      </c>
      <c r="O42" s="27">
        <f>+[41]PP!O43</f>
        <v>30.7</v>
      </c>
      <c r="P42" s="27">
        <f>+[41]PP!P43</f>
        <v>33.4</v>
      </c>
      <c r="Q42" s="27">
        <f>+[41]PP!Q43</f>
        <v>32.4</v>
      </c>
      <c r="R42" s="27">
        <f>+[41]PP!R43</f>
        <v>34.5</v>
      </c>
      <c r="S42" s="27">
        <f>+[41]PP!S43</f>
        <v>33.9</v>
      </c>
      <c r="T42" s="27">
        <f>+[41]PP!T43</f>
        <v>33.799999999999997</v>
      </c>
      <c r="U42" s="27">
        <f>+[41]PP!U43</f>
        <v>32.799999999999997</v>
      </c>
      <c r="V42" s="27">
        <f>+[41]PP!V43</f>
        <v>34</v>
      </c>
      <c r="W42" s="27">
        <f>+[41]PP!W43</f>
        <v>34.1</v>
      </c>
      <c r="X42" s="28">
        <f>SUM(N42:W42)</f>
        <v>334.80000000000007</v>
      </c>
      <c r="Y42" s="27">
        <f t="shared" si="1"/>
        <v>-1.0999999999999091</v>
      </c>
      <c r="Z42" s="27">
        <f t="shared" si="2"/>
        <v>-0.32747841619526913</v>
      </c>
      <c r="AA42" s="20"/>
      <c r="AB42" s="20"/>
    </row>
    <row r="43" spans="1:28" ht="18" customHeight="1">
      <c r="B43" s="29" t="s">
        <v>53</v>
      </c>
      <c r="C43" s="24">
        <v>204.6</v>
      </c>
      <c r="D43" s="24">
        <v>168.4</v>
      </c>
      <c r="E43" s="24">
        <v>269.89999999999998</v>
      </c>
      <c r="F43" s="24">
        <v>160.6</v>
      </c>
      <c r="G43" s="24">
        <v>174.9</v>
      </c>
      <c r="H43" s="24">
        <v>277.5</v>
      </c>
      <c r="I43" s="24">
        <v>163.19999999999999</v>
      </c>
      <c r="J43" s="24">
        <v>157.6</v>
      </c>
      <c r="K43" s="24">
        <v>138.1</v>
      </c>
      <c r="L43" s="24">
        <v>156.19999999999999</v>
      </c>
      <c r="M43" s="24">
        <f>SUM(C43:L43)</f>
        <v>1871</v>
      </c>
      <c r="N43" s="24">
        <v>197.3</v>
      </c>
      <c r="O43" s="24">
        <v>218.3</v>
      </c>
      <c r="P43" s="24">
        <v>207.4</v>
      </c>
      <c r="Q43" s="24">
        <v>243.8</v>
      </c>
      <c r="R43" s="24">
        <v>229</v>
      </c>
      <c r="S43" s="24">
        <v>380.7</v>
      </c>
      <c r="T43" s="24">
        <v>192</v>
      </c>
      <c r="U43" s="24">
        <v>188.2</v>
      </c>
      <c r="V43" s="24">
        <v>203.3</v>
      </c>
      <c r="W43" s="24">
        <v>215.1</v>
      </c>
      <c r="X43" s="25">
        <f>SUM(N43:W43)</f>
        <v>2275.1</v>
      </c>
      <c r="Y43" s="24">
        <f t="shared" si="1"/>
        <v>404.09999999999991</v>
      </c>
      <c r="Z43" s="24">
        <f t="shared" si="2"/>
        <v>21.598075895243181</v>
      </c>
      <c r="AA43" s="20"/>
      <c r="AB43" s="20"/>
    </row>
    <row r="44" spans="1:28" ht="18" customHeight="1">
      <c r="B44" s="35" t="s">
        <v>54</v>
      </c>
      <c r="C44" s="24">
        <f t="shared" ref="C44:W44" si="18">SUM(C45:C46)</f>
        <v>1030.7</v>
      </c>
      <c r="D44" s="24">
        <f t="shared" si="18"/>
        <v>955.3</v>
      </c>
      <c r="E44" s="24">
        <f t="shared" si="18"/>
        <v>976.9</v>
      </c>
      <c r="F44" s="24">
        <f t="shared" si="18"/>
        <v>1064.7</v>
      </c>
      <c r="G44" s="24">
        <f t="shared" si="18"/>
        <v>835.7</v>
      </c>
      <c r="H44" s="24">
        <f t="shared" si="18"/>
        <v>848.5</v>
      </c>
      <c r="I44" s="24">
        <f t="shared" si="18"/>
        <v>931.6</v>
      </c>
      <c r="J44" s="24">
        <f t="shared" si="18"/>
        <v>979.2</v>
      </c>
      <c r="K44" s="24">
        <f t="shared" si="18"/>
        <v>833.4</v>
      </c>
      <c r="L44" s="24">
        <f t="shared" si="18"/>
        <v>655.7</v>
      </c>
      <c r="M44" s="24">
        <f>SUM(M45:M46)</f>
        <v>9111.7000000000007</v>
      </c>
      <c r="N44" s="24">
        <f t="shared" si="18"/>
        <v>1031.5</v>
      </c>
      <c r="O44" s="24">
        <f t="shared" si="18"/>
        <v>980.4</v>
      </c>
      <c r="P44" s="24">
        <f t="shared" si="18"/>
        <v>995.8</v>
      </c>
      <c r="Q44" s="24">
        <f t="shared" si="18"/>
        <v>1002.7</v>
      </c>
      <c r="R44" s="24">
        <f t="shared" si="18"/>
        <v>863.9</v>
      </c>
      <c r="S44" s="24">
        <f t="shared" si="18"/>
        <v>828.7</v>
      </c>
      <c r="T44" s="24">
        <f t="shared" si="18"/>
        <v>946.7</v>
      </c>
      <c r="U44" s="24">
        <f t="shared" si="18"/>
        <v>1086.0999999999999</v>
      </c>
      <c r="V44" s="24">
        <f t="shared" si="18"/>
        <v>903.6</v>
      </c>
      <c r="W44" s="24">
        <f t="shared" si="18"/>
        <v>715.9</v>
      </c>
      <c r="X44" s="25">
        <f>SUM(X45:X46)</f>
        <v>9355.2999999999993</v>
      </c>
      <c r="Y44" s="24">
        <f t="shared" si="1"/>
        <v>243.59999999999854</v>
      </c>
      <c r="Z44" s="24">
        <f t="shared" si="2"/>
        <v>2.6734857381169106</v>
      </c>
      <c r="AA44" s="20"/>
      <c r="AB44" s="20"/>
    </row>
    <row r="45" spans="1:28" ht="18" customHeight="1">
      <c r="B45" s="32" t="s">
        <v>55</v>
      </c>
      <c r="C45" s="27">
        <v>1030.7</v>
      </c>
      <c r="D45" s="27">
        <v>955.3</v>
      </c>
      <c r="E45" s="27">
        <v>976.9</v>
      </c>
      <c r="F45" s="27">
        <v>1064.7</v>
      </c>
      <c r="G45" s="27">
        <v>835.7</v>
      </c>
      <c r="H45" s="27">
        <v>848.5</v>
      </c>
      <c r="I45" s="27">
        <v>931.6</v>
      </c>
      <c r="J45" s="27">
        <v>979.2</v>
      </c>
      <c r="K45" s="27">
        <v>833.4</v>
      </c>
      <c r="L45" s="27">
        <v>655.7</v>
      </c>
      <c r="M45" s="27">
        <f>SUM(C45:L45)</f>
        <v>9111.7000000000007</v>
      </c>
      <c r="N45" s="27">
        <f>+[41]PP!N50</f>
        <v>1031.5</v>
      </c>
      <c r="O45" s="27">
        <f>+[41]PP!O50</f>
        <v>980.4</v>
      </c>
      <c r="P45" s="27">
        <f>+[41]PP!P50</f>
        <v>995.8</v>
      </c>
      <c r="Q45" s="27">
        <f>+[41]PP!Q50</f>
        <v>1002.7</v>
      </c>
      <c r="R45" s="27">
        <f>+[41]PP!R50</f>
        <v>863.8</v>
      </c>
      <c r="S45" s="27">
        <f>+[41]PP!S50</f>
        <v>828.7</v>
      </c>
      <c r="T45" s="27">
        <f>+[41]PP!T50</f>
        <v>946.7</v>
      </c>
      <c r="U45" s="27">
        <f>+[41]PP!U50</f>
        <v>1086.0999999999999</v>
      </c>
      <c r="V45" s="27">
        <f>+[41]PP!V50</f>
        <v>903.6</v>
      </c>
      <c r="W45" s="27">
        <f>+[41]PP!W50</f>
        <v>715.9</v>
      </c>
      <c r="X45" s="28">
        <f>SUM(N45:W45)</f>
        <v>9355.1999999999989</v>
      </c>
      <c r="Y45" s="27">
        <f t="shared" si="1"/>
        <v>243.49999999999818</v>
      </c>
      <c r="Z45" s="27">
        <f t="shared" si="2"/>
        <v>2.6723882480766283</v>
      </c>
      <c r="AA45" s="20"/>
      <c r="AB45" s="20"/>
    </row>
    <row r="46" spans="1:28" ht="18" customHeight="1">
      <c r="B46" s="32" t="s">
        <v>35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f>SUM(C46:L46)</f>
        <v>0</v>
      </c>
      <c r="N46" s="27">
        <v>0</v>
      </c>
      <c r="O46" s="27">
        <v>0</v>
      </c>
      <c r="P46" s="27">
        <v>0</v>
      </c>
      <c r="Q46" s="27">
        <v>0</v>
      </c>
      <c r="R46" s="27">
        <v>0.1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8">
        <f>SUM(N46:W46)</f>
        <v>0.1</v>
      </c>
      <c r="Y46" s="27">
        <f t="shared" si="1"/>
        <v>0.1</v>
      </c>
      <c r="Z46" s="36">
        <v>0</v>
      </c>
      <c r="AA46" s="20"/>
      <c r="AB46" s="20"/>
    </row>
    <row r="47" spans="1:28" ht="18" customHeight="1">
      <c r="B47" s="35" t="s">
        <v>56</v>
      </c>
      <c r="C47" s="24">
        <v>126.9</v>
      </c>
      <c r="D47" s="24">
        <v>146.69999999999999</v>
      </c>
      <c r="E47" s="24">
        <v>132.6</v>
      </c>
      <c r="F47" s="24">
        <v>136.80000000000001</v>
      </c>
      <c r="G47" s="24">
        <v>134.4</v>
      </c>
      <c r="H47" s="24">
        <v>129.1</v>
      </c>
      <c r="I47" s="24">
        <v>149.1</v>
      </c>
      <c r="J47" s="24">
        <v>124</v>
      </c>
      <c r="K47" s="24">
        <v>112.5</v>
      </c>
      <c r="L47" s="24">
        <v>148.80000000000001</v>
      </c>
      <c r="M47" s="24">
        <f>SUM(C47:L47)</f>
        <v>1340.8999999999999</v>
      </c>
      <c r="N47" s="24">
        <f>+[41]PP!N53</f>
        <v>128.80000000000001</v>
      </c>
      <c r="O47" s="24">
        <f>+[41]PP!O53</f>
        <v>132.5</v>
      </c>
      <c r="P47" s="24">
        <f>+[41]PP!P53</f>
        <v>135.80000000000001</v>
      </c>
      <c r="Q47" s="24">
        <f>+[41]PP!Q53</f>
        <v>123.6</v>
      </c>
      <c r="R47" s="24">
        <f>+[41]PP!R53</f>
        <v>128.6</v>
      </c>
      <c r="S47" s="24">
        <f>+[41]PP!S53</f>
        <v>117.8</v>
      </c>
      <c r="T47" s="24">
        <f>+[41]PP!T53</f>
        <v>140.69999999999999</v>
      </c>
      <c r="U47" s="24">
        <f>+[41]PP!U53</f>
        <v>127.3</v>
      </c>
      <c r="V47" s="24">
        <f>+[41]PP!V53</f>
        <v>128.9</v>
      </c>
      <c r="W47" s="24">
        <f>+[41]PP!W53</f>
        <v>131.6</v>
      </c>
      <c r="X47" s="25">
        <f>SUM(N47:W47)</f>
        <v>1295.5999999999999</v>
      </c>
      <c r="Y47" s="24">
        <f t="shared" si="1"/>
        <v>-45.299999999999955</v>
      </c>
      <c r="Z47" s="24">
        <f>+Y47/M47*100</f>
        <v>-3.3783279886643274</v>
      </c>
      <c r="AA47" s="20"/>
      <c r="AB47" s="20"/>
    </row>
    <row r="48" spans="1:28" ht="18" customHeight="1">
      <c r="A48" s="37"/>
      <c r="B48" s="35" t="s">
        <v>57</v>
      </c>
      <c r="C48" s="24">
        <v>0.2</v>
      </c>
      <c r="D48" s="24">
        <v>0.3</v>
      </c>
      <c r="E48" s="24">
        <v>0.4</v>
      </c>
      <c r="F48" s="24">
        <v>0.2</v>
      </c>
      <c r="G48" s="24">
        <v>0.5</v>
      </c>
      <c r="H48" s="24">
        <v>0.2</v>
      </c>
      <c r="I48" s="24">
        <v>0.2</v>
      </c>
      <c r="J48" s="24">
        <v>0.1</v>
      </c>
      <c r="K48" s="24">
        <v>0.1</v>
      </c>
      <c r="L48" s="24">
        <v>0.2</v>
      </c>
      <c r="M48" s="24">
        <f>SUM(C48:L48)</f>
        <v>2.4000000000000004</v>
      </c>
      <c r="N48" s="24">
        <f>+[41]PP!N54</f>
        <v>0.1</v>
      </c>
      <c r="O48" s="24">
        <f>+[41]PP!O54</f>
        <v>1.9</v>
      </c>
      <c r="P48" s="24">
        <f>+[41]PP!P54</f>
        <v>0.3</v>
      </c>
      <c r="Q48" s="24">
        <f>+[41]PP!Q54</f>
        <v>1.2</v>
      </c>
      <c r="R48" s="24">
        <f>+[41]PP!R54</f>
        <v>0.2</v>
      </c>
      <c r="S48" s="24">
        <f>+[41]PP!S54</f>
        <v>0.4</v>
      </c>
      <c r="T48" s="24">
        <f>+[41]PP!T54</f>
        <v>0.4</v>
      </c>
      <c r="U48" s="24">
        <f>+[41]PP!U54</f>
        <v>0.2</v>
      </c>
      <c r="V48" s="24">
        <f>+[41]PP!V54</f>
        <v>0.3</v>
      </c>
      <c r="W48" s="24">
        <f>+[41]PP!W54</f>
        <v>0.5</v>
      </c>
      <c r="X48" s="25">
        <f>SUM(N48:W48)</f>
        <v>5.5000000000000009</v>
      </c>
      <c r="Y48" s="24">
        <f t="shared" si="1"/>
        <v>3.1000000000000005</v>
      </c>
      <c r="Z48" s="24">
        <f>+Y48/M48*100</f>
        <v>129.16666666666669</v>
      </c>
      <c r="AA48" s="20"/>
      <c r="AB48" s="20"/>
    </row>
    <row r="49" spans="1:133" ht="18" customHeight="1">
      <c r="B49" s="23" t="s">
        <v>58</v>
      </c>
      <c r="C49" s="24">
        <f>+C50+C53+C56</f>
        <v>422.5</v>
      </c>
      <c r="D49" s="24">
        <f t="shared" ref="D49:L49" si="19">+D50+D53+D56</f>
        <v>565.5</v>
      </c>
      <c r="E49" s="24">
        <f t="shared" si="19"/>
        <v>541.69999999999993</v>
      </c>
      <c r="F49" s="24">
        <f t="shared" si="19"/>
        <v>551.70000000000005</v>
      </c>
      <c r="G49" s="24">
        <f t="shared" si="19"/>
        <v>463.40000000000003</v>
      </c>
      <c r="H49" s="24">
        <f t="shared" si="19"/>
        <v>443.70000000000005</v>
      </c>
      <c r="I49" s="24">
        <f t="shared" si="19"/>
        <v>426.90000000000003</v>
      </c>
      <c r="J49" s="24">
        <f t="shared" si="19"/>
        <v>438.6</v>
      </c>
      <c r="K49" s="24">
        <f t="shared" si="19"/>
        <v>396.8</v>
      </c>
      <c r="L49" s="24">
        <f t="shared" si="19"/>
        <v>380.8</v>
      </c>
      <c r="M49" s="24">
        <f>+M50+M53+M56</f>
        <v>4631.5999999999995</v>
      </c>
      <c r="N49" s="24">
        <f>+N50+N53+N56</f>
        <v>448.9</v>
      </c>
      <c r="O49" s="24">
        <f t="shared" ref="O49:W49" si="20">+O50+O53+O56</f>
        <v>571.69999999999993</v>
      </c>
      <c r="P49" s="24">
        <f t="shared" si="20"/>
        <v>506.9</v>
      </c>
      <c r="Q49" s="24">
        <f t="shared" si="20"/>
        <v>560.69999999999993</v>
      </c>
      <c r="R49" s="24">
        <f t="shared" si="20"/>
        <v>445.30000000000007</v>
      </c>
      <c r="S49" s="24">
        <f t="shared" si="20"/>
        <v>464.29999999999995</v>
      </c>
      <c r="T49" s="24">
        <f t="shared" si="20"/>
        <v>407.1</v>
      </c>
      <c r="U49" s="24">
        <f t="shared" si="20"/>
        <v>473.79999999999995</v>
      </c>
      <c r="V49" s="24">
        <f t="shared" si="20"/>
        <v>431.40000000000003</v>
      </c>
      <c r="W49" s="24">
        <f t="shared" si="20"/>
        <v>439.4</v>
      </c>
      <c r="X49" s="25">
        <f>+X50+X53+X56</f>
        <v>4749.5</v>
      </c>
      <c r="Y49" s="24">
        <f t="shared" si="1"/>
        <v>117.90000000000055</v>
      </c>
      <c r="Z49" s="24">
        <f>+Y49/M49*100</f>
        <v>2.545556611106325</v>
      </c>
      <c r="AA49" s="20"/>
      <c r="AB49" s="20"/>
    </row>
    <row r="50" spans="1:133" ht="18" customHeight="1">
      <c r="B50" s="38" t="s">
        <v>59</v>
      </c>
      <c r="C50" s="24">
        <f t="shared" ref="C50:L50" si="21">+C51+C52</f>
        <v>0.9</v>
      </c>
      <c r="D50" s="24">
        <f t="shared" si="21"/>
        <v>0</v>
      </c>
      <c r="E50" s="24">
        <f t="shared" si="21"/>
        <v>0</v>
      </c>
      <c r="F50" s="24">
        <f t="shared" si="21"/>
        <v>0</v>
      </c>
      <c r="G50" s="24">
        <f t="shared" si="21"/>
        <v>1.8</v>
      </c>
      <c r="H50" s="24">
        <f t="shared" si="21"/>
        <v>0</v>
      </c>
      <c r="I50" s="24">
        <f t="shared" si="21"/>
        <v>0.1</v>
      </c>
      <c r="J50" s="24">
        <f t="shared" si="21"/>
        <v>0.3</v>
      </c>
      <c r="K50" s="24">
        <f t="shared" si="21"/>
        <v>1.5</v>
      </c>
      <c r="L50" s="24">
        <f t="shared" si="21"/>
        <v>0.4</v>
      </c>
      <c r="M50" s="24">
        <f>+M51+M52</f>
        <v>5</v>
      </c>
      <c r="N50" s="24">
        <f t="shared" ref="N50:W50" si="22">+N51+N52</f>
        <v>0.2</v>
      </c>
      <c r="O50" s="24">
        <f t="shared" si="22"/>
        <v>0</v>
      </c>
      <c r="P50" s="24">
        <f t="shared" si="22"/>
        <v>1.2</v>
      </c>
      <c r="Q50" s="24">
        <f t="shared" si="22"/>
        <v>2.2999999999999998</v>
      </c>
      <c r="R50" s="24">
        <f t="shared" si="22"/>
        <v>0.3</v>
      </c>
      <c r="S50" s="24">
        <f t="shared" si="22"/>
        <v>0.5</v>
      </c>
      <c r="T50" s="24">
        <f t="shared" si="22"/>
        <v>1.9</v>
      </c>
      <c r="U50" s="24">
        <f t="shared" si="22"/>
        <v>0.7</v>
      </c>
      <c r="V50" s="24">
        <f t="shared" si="22"/>
        <v>1</v>
      </c>
      <c r="W50" s="24">
        <f t="shared" si="22"/>
        <v>0.5</v>
      </c>
      <c r="X50" s="25">
        <f>+X51+X52</f>
        <v>8.6000000000000014</v>
      </c>
      <c r="Y50" s="24">
        <f t="shared" si="1"/>
        <v>3.6000000000000014</v>
      </c>
      <c r="Z50" s="24">
        <f>+Y50/M50*100</f>
        <v>72.000000000000028</v>
      </c>
      <c r="AA50" s="20"/>
      <c r="AB50" s="20"/>
      <c r="AC50" s="39"/>
      <c r="AD50" s="39"/>
    </row>
    <row r="51" spans="1:133" ht="18" customHeight="1">
      <c r="B51" s="34" t="s">
        <v>60</v>
      </c>
      <c r="C51" s="27">
        <v>0.9</v>
      </c>
      <c r="D51" s="27">
        <v>0</v>
      </c>
      <c r="E51" s="27">
        <v>0</v>
      </c>
      <c r="F51" s="27">
        <v>0</v>
      </c>
      <c r="G51" s="27">
        <v>1.8</v>
      </c>
      <c r="H51" s="27">
        <v>0</v>
      </c>
      <c r="I51" s="27">
        <v>0.1</v>
      </c>
      <c r="J51" s="27">
        <v>0.3</v>
      </c>
      <c r="K51" s="27">
        <v>1.5</v>
      </c>
      <c r="L51" s="27">
        <v>0.4</v>
      </c>
      <c r="M51" s="27">
        <f>SUM(C51:L51)</f>
        <v>5</v>
      </c>
      <c r="N51" s="27">
        <v>0.2</v>
      </c>
      <c r="O51" s="27">
        <v>0</v>
      </c>
      <c r="P51" s="27">
        <v>1.2</v>
      </c>
      <c r="Q51" s="27">
        <v>2.2999999999999998</v>
      </c>
      <c r="R51" s="27">
        <v>0.3</v>
      </c>
      <c r="S51" s="27">
        <v>0.5</v>
      </c>
      <c r="T51" s="27">
        <v>1.9</v>
      </c>
      <c r="U51" s="27">
        <v>0.7</v>
      </c>
      <c r="V51" s="27">
        <v>1</v>
      </c>
      <c r="W51" s="27">
        <v>0.5</v>
      </c>
      <c r="X51" s="28">
        <f>SUM(N51:W51)</f>
        <v>8.6000000000000014</v>
      </c>
      <c r="Y51" s="27">
        <f t="shared" si="1"/>
        <v>3.6000000000000014</v>
      </c>
      <c r="Z51" s="27">
        <f>+Y51/M51*100</f>
        <v>72.000000000000028</v>
      </c>
      <c r="AA51" s="20"/>
      <c r="AB51" s="20"/>
    </row>
    <row r="52" spans="1:133" ht="18" customHeight="1">
      <c r="B52" s="34" t="s">
        <v>61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f>SUM(C52:L52)</f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8">
        <f>SUM(N52:W52)</f>
        <v>0</v>
      </c>
      <c r="Y52" s="27">
        <f t="shared" si="1"/>
        <v>0</v>
      </c>
      <c r="Z52" s="36">
        <v>0</v>
      </c>
      <c r="AA52" s="20"/>
      <c r="AB52" s="20"/>
    </row>
    <row r="53" spans="1:133" ht="18" customHeight="1">
      <c r="B53" s="38" t="s">
        <v>62</v>
      </c>
      <c r="C53" s="24">
        <f t="shared" ref="C53:X53" si="23">+C54+C55</f>
        <v>421.6</v>
      </c>
      <c r="D53" s="24">
        <f t="shared" si="23"/>
        <v>565.5</v>
      </c>
      <c r="E53" s="24">
        <f t="shared" si="23"/>
        <v>541.69999999999993</v>
      </c>
      <c r="F53" s="24">
        <f t="shared" si="23"/>
        <v>551.70000000000005</v>
      </c>
      <c r="G53" s="24">
        <f t="shared" si="23"/>
        <v>461.6</v>
      </c>
      <c r="H53" s="24">
        <f t="shared" si="23"/>
        <v>443.70000000000005</v>
      </c>
      <c r="I53" s="24">
        <f t="shared" si="23"/>
        <v>426.7</v>
      </c>
      <c r="J53" s="24">
        <f t="shared" si="23"/>
        <v>438.3</v>
      </c>
      <c r="K53" s="24">
        <f t="shared" si="23"/>
        <v>395.2</v>
      </c>
      <c r="L53" s="24">
        <f t="shared" si="23"/>
        <v>380.40000000000003</v>
      </c>
      <c r="M53" s="24">
        <f t="shared" si="23"/>
        <v>4626.3999999999996</v>
      </c>
      <c r="N53" s="24">
        <f t="shared" si="23"/>
        <v>448.7</v>
      </c>
      <c r="O53" s="24">
        <f t="shared" si="23"/>
        <v>571.69999999999993</v>
      </c>
      <c r="P53" s="24">
        <f t="shared" si="23"/>
        <v>505.7</v>
      </c>
      <c r="Q53" s="24">
        <f t="shared" si="23"/>
        <v>558.4</v>
      </c>
      <c r="R53" s="24">
        <f t="shared" si="23"/>
        <v>444.90000000000003</v>
      </c>
      <c r="S53" s="24">
        <f t="shared" si="23"/>
        <v>463.79999999999995</v>
      </c>
      <c r="T53" s="24">
        <f t="shared" si="23"/>
        <v>405.1</v>
      </c>
      <c r="U53" s="24">
        <f t="shared" si="23"/>
        <v>473.09999999999997</v>
      </c>
      <c r="V53" s="24">
        <f t="shared" si="23"/>
        <v>430.3</v>
      </c>
      <c r="W53" s="24">
        <f t="shared" si="23"/>
        <v>438.9</v>
      </c>
      <c r="X53" s="25">
        <f t="shared" si="23"/>
        <v>4740.5999999999995</v>
      </c>
      <c r="Y53" s="24">
        <f t="shared" si="1"/>
        <v>114.19999999999982</v>
      </c>
      <c r="Z53" s="24">
        <f>+Y53/M53*100</f>
        <v>2.468441985128822</v>
      </c>
      <c r="AA53" s="20"/>
      <c r="AB53" s="20"/>
    </row>
    <row r="54" spans="1:133" ht="18" customHeight="1">
      <c r="A54" s="40"/>
      <c r="B54" s="32" t="s">
        <v>63</v>
      </c>
      <c r="C54" s="27">
        <v>419.1</v>
      </c>
      <c r="D54" s="27">
        <v>563.1</v>
      </c>
      <c r="E54" s="27">
        <v>539.29999999999995</v>
      </c>
      <c r="F54" s="27">
        <v>549.1</v>
      </c>
      <c r="G54" s="27">
        <v>459</v>
      </c>
      <c r="H54" s="27">
        <v>441.1</v>
      </c>
      <c r="I54" s="27">
        <v>424</v>
      </c>
      <c r="J54" s="27">
        <v>435.7</v>
      </c>
      <c r="K54" s="27">
        <v>392.7</v>
      </c>
      <c r="L54" s="27">
        <v>377.6</v>
      </c>
      <c r="M54" s="27">
        <f>SUM(C54:L54)</f>
        <v>4600.7</v>
      </c>
      <c r="N54" s="27">
        <f>+[41]PP!N75</f>
        <v>446.2</v>
      </c>
      <c r="O54" s="27">
        <v>569.29999999999995</v>
      </c>
      <c r="P54" s="27">
        <v>502.7</v>
      </c>
      <c r="Q54" s="27">
        <v>555.79999999999995</v>
      </c>
      <c r="R54" s="27">
        <v>442.3</v>
      </c>
      <c r="S54" s="27">
        <v>461.4</v>
      </c>
      <c r="T54" s="27">
        <v>402.3</v>
      </c>
      <c r="U54" s="27">
        <v>470.7</v>
      </c>
      <c r="V54" s="27">
        <v>427.8</v>
      </c>
      <c r="W54" s="27">
        <v>436.4</v>
      </c>
      <c r="X54" s="28">
        <f>SUM(N54:W54)</f>
        <v>4714.8999999999996</v>
      </c>
      <c r="Y54" s="27">
        <f t="shared" si="1"/>
        <v>114.19999999999982</v>
      </c>
      <c r="Z54" s="27">
        <f>+Y54/M54*100</f>
        <v>2.4822309648531706</v>
      </c>
      <c r="AA54" s="20"/>
      <c r="AB54" s="20"/>
    </row>
    <row r="55" spans="1:133" ht="18" customHeight="1">
      <c r="B55" s="32" t="s">
        <v>35</v>
      </c>
      <c r="C55" s="27">
        <v>2.5</v>
      </c>
      <c r="D55" s="27">
        <v>2.4</v>
      </c>
      <c r="E55" s="27">
        <v>2.4</v>
      </c>
      <c r="F55" s="27">
        <v>2.6</v>
      </c>
      <c r="G55" s="27">
        <v>2.6</v>
      </c>
      <c r="H55" s="27">
        <v>2.6</v>
      </c>
      <c r="I55" s="27">
        <v>2.7</v>
      </c>
      <c r="J55" s="27">
        <v>2.6</v>
      </c>
      <c r="K55" s="27">
        <v>2.5</v>
      </c>
      <c r="L55" s="27">
        <v>2.8</v>
      </c>
      <c r="M55" s="27">
        <f>SUM(C55:L55)</f>
        <v>25.700000000000003</v>
      </c>
      <c r="N55" s="27">
        <f>+[41]PP!N77</f>
        <v>2.5</v>
      </c>
      <c r="O55" s="27">
        <f>+[41]PP!O77</f>
        <v>2.4</v>
      </c>
      <c r="P55" s="27">
        <f>+[41]PP!P77</f>
        <v>3</v>
      </c>
      <c r="Q55" s="27">
        <f>+[41]PP!Q77</f>
        <v>2.6</v>
      </c>
      <c r="R55" s="27">
        <f>+[41]PP!R77</f>
        <v>2.6</v>
      </c>
      <c r="S55" s="27">
        <f>+[41]PP!S77</f>
        <v>2.4</v>
      </c>
      <c r="T55" s="27">
        <f>+[41]PP!T77</f>
        <v>2.8</v>
      </c>
      <c r="U55" s="27">
        <f>+[41]PP!U77</f>
        <v>2.4</v>
      </c>
      <c r="V55" s="27">
        <f>+[41]PP!V77</f>
        <v>2.5</v>
      </c>
      <c r="W55" s="27">
        <f>+[41]PP!W77</f>
        <v>2.5</v>
      </c>
      <c r="X55" s="28">
        <f>SUM(N55:W55)</f>
        <v>25.7</v>
      </c>
      <c r="Y55" s="27">
        <f t="shared" si="1"/>
        <v>0</v>
      </c>
      <c r="Z55" s="36">
        <f>+Y55/M55*100</f>
        <v>0</v>
      </c>
      <c r="AA55" s="20"/>
      <c r="AB55" s="20"/>
    </row>
    <row r="56" spans="1:133" ht="18" customHeight="1">
      <c r="B56" s="38" t="s">
        <v>64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0.1</v>
      </c>
      <c r="J56" s="41">
        <v>0</v>
      </c>
      <c r="K56" s="41">
        <v>0.1</v>
      </c>
      <c r="L56" s="41">
        <v>0</v>
      </c>
      <c r="M56" s="41">
        <f>SUM(C56:L56)</f>
        <v>0.2</v>
      </c>
      <c r="N56" s="41">
        <v>0</v>
      </c>
      <c r="O56" s="41">
        <v>0</v>
      </c>
      <c r="P56" s="41">
        <v>0</v>
      </c>
      <c r="Q56" s="41">
        <v>0</v>
      </c>
      <c r="R56" s="41">
        <v>0.1</v>
      </c>
      <c r="S56" s="41">
        <v>0</v>
      </c>
      <c r="T56" s="41">
        <v>0.1</v>
      </c>
      <c r="U56" s="41">
        <v>0</v>
      </c>
      <c r="V56" s="41">
        <v>0.1</v>
      </c>
      <c r="W56" s="41">
        <v>0</v>
      </c>
      <c r="X56" s="42">
        <f>SUM(N56:W56)</f>
        <v>0.30000000000000004</v>
      </c>
      <c r="Y56" s="41">
        <f t="shared" si="1"/>
        <v>0.10000000000000003</v>
      </c>
      <c r="Z56" s="42">
        <v>0</v>
      </c>
      <c r="AA56" s="20"/>
      <c r="AB56" s="20"/>
    </row>
    <row r="57" spans="1:133" ht="18" customHeight="1">
      <c r="B57" s="43" t="s">
        <v>65</v>
      </c>
      <c r="C57" s="24">
        <f t="shared" ref="C57:L57" si="24">+C58+C62+C63</f>
        <v>804.90000000000009</v>
      </c>
      <c r="D57" s="24">
        <f t="shared" si="24"/>
        <v>1098.6000000000001</v>
      </c>
      <c r="E57" s="24">
        <f t="shared" si="24"/>
        <v>787.5</v>
      </c>
      <c r="F57" s="24">
        <f t="shared" si="24"/>
        <v>833.8</v>
      </c>
      <c r="G57" s="24">
        <f t="shared" si="24"/>
        <v>1005</v>
      </c>
      <c r="H57" s="24">
        <f t="shared" si="24"/>
        <v>777.7</v>
      </c>
      <c r="I57" s="24">
        <f t="shared" si="24"/>
        <v>911.1</v>
      </c>
      <c r="J57" s="24">
        <f t="shared" si="24"/>
        <v>1245</v>
      </c>
      <c r="K57" s="24">
        <f t="shared" si="24"/>
        <v>1014</v>
      </c>
      <c r="L57" s="24">
        <f t="shared" si="24"/>
        <v>1245</v>
      </c>
      <c r="M57" s="24">
        <f>+M58+M62+M63</f>
        <v>9722.6</v>
      </c>
      <c r="N57" s="24">
        <f>+N58+N62+N63</f>
        <v>1365.9</v>
      </c>
      <c r="O57" s="24">
        <f>+O58+O62+O63</f>
        <v>1119.3</v>
      </c>
      <c r="P57" s="24">
        <f>+P58+P62+P63</f>
        <v>1085.0999999999999</v>
      </c>
      <c r="Q57" s="24">
        <f t="shared" ref="Q57:W57" si="25">+Q58+Q62+Q63</f>
        <v>1074</v>
      </c>
      <c r="R57" s="24">
        <f t="shared" si="25"/>
        <v>1227.8999999999999</v>
      </c>
      <c r="S57" s="24">
        <f t="shared" si="25"/>
        <v>1173.5999999999999</v>
      </c>
      <c r="T57" s="24">
        <f t="shared" si="25"/>
        <v>1398.9</v>
      </c>
      <c r="U57" s="24">
        <f t="shared" si="25"/>
        <v>1215.7</v>
      </c>
      <c r="V57" s="24">
        <f t="shared" si="25"/>
        <v>1222.5999999999999</v>
      </c>
      <c r="W57" s="24">
        <f t="shared" si="25"/>
        <v>1394.4</v>
      </c>
      <c r="X57" s="25">
        <f>+X58+X62+X63</f>
        <v>12277.4</v>
      </c>
      <c r="Y57" s="24">
        <f t="shared" si="1"/>
        <v>2554.7999999999993</v>
      </c>
      <c r="Z57" s="24">
        <f>+Y57/M57*100</f>
        <v>26.276921811038189</v>
      </c>
      <c r="AA57" s="20"/>
      <c r="AB57" s="20"/>
    </row>
    <row r="58" spans="1:133" s="44" customFormat="1" ht="18" customHeight="1">
      <c r="B58" s="43" t="s">
        <v>66</v>
      </c>
      <c r="C58" s="24">
        <f t="shared" ref="C58:W58" si="26">+C59</f>
        <v>0.1</v>
      </c>
      <c r="D58" s="24">
        <f t="shared" si="26"/>
        <v>0</v>
      </c>
      <c r="E58" s="24">
        <f t="shared" si="26"/>
        <v>0</v>
      </c>
      <c r="F58" s="24">
        <f t="shared" si="26"/>
        <v>0</v>
      </c>
      <c r="G58" s="24">
        <f t="shared" si="26"/>
        <v>0</v>
      </c>
      <c r="H58" s="24">
        <f t="shared" si="26"/>
        <v>0</v>
      </c>
      <c r="I58" s="24">
        <f t="shared" si="26"/>
        <v>115.19999999999999</v>
      </c>
      <c r="J58" s="24">
        <f t="shared" si="26"/>
        <v>212.4</v>
      </c>
      <c r="K58" s="24">
        <f t="shared" si="26"/>
        <v>222.1</v>
      </c>
      <c r="L58" s="24">
        <f t="shared" si="26"/>
        <v>295.89999999999998</v>
      </c>
      <c r="M58" s="24">
        <f>+M59</f>
        <v>845.7</v>
      </c>
      <c r="N58" s="24">
        <f t="shared" si="26"/>
        <v>336.5</v>
      </c>
      <c r="O58" s="24">
        <f t="shared" si="26"/>
        <v>218.1</v>
      </c>
      <c r="P58" s="24">
        <f>+P59</f>
        <v>255.1</v>
      </c>
      <c r="Q58" s="24">
        <f t="shared" si="26"/>
        <v>248.2</v>
      </c>
      <c r="R58" s="24">
        <f t="shared" si="26"/>
        <v>223.5</v>
      </c>
      <c r="S58" s="24">
        <f t="shared" si="26"/>
        <v>411.3</v>
      </c>
      <c r="T58" s="24">
        <f t="shared" si="26"/>
        <v>357.4</v>
      </c>
      <c r="U58" s="24">
        <f t="shared" si="26"/>
        <v>380.90000000000003</v>
      </c>
      <c r="V58" s="24">
        <f t="shared" si="26"/>
        <v>397.3</v>
      </c>
      <c r="W58" s="24">
        <f t="shared" si="26"/>
        <v>388.7</v>
      </c>
      <c r="X58" s="25">
        <f>+X59</f>
        <v>3217</v>
      </c>
      <c r="Y58" s="24">
        <f t="shared" si="1"/>
        <v>2371.3000000000002</v>
      </c>
      <c r="Z58" s="24">
        <f t="shared" ref="Z58:Z72" si="27">+Y58/M58*100</f>
        <v>280.39493910370112</v>
      </c>
      <c r="AA58" s="20"/>
      <c r="AB58" s="20"/>
    </row>
    <row r="59" spans="1:133" ht="18" customHeight="1">
      <c r="B59" s="38" t="s">
        <v>67</v>
      </c>
      <c r="C59" s="24">
        <f t="shared" ref="C59:L59" si="28">+C60+C61</f>
        <v>0.1</v>
      </c>
      <c r="D59" s="24">
        <f t="shared" si="28"/>
        <v>0</v>
      </c>
      <c r="E59" s="24">
        <f t="shared" si="28"/>
        <v>0</v>
      </c>
      <c r="F59" s="24">
        <f t="shared" si="28"/>
        <v>0</v>
      </c>
      <c r="G59" s="24">
        <f t="shared" si="28"/>
        <v>0</v>
      </c>
      <c r="H59" s="24">
        <f t="shared" si="28"/>
        <v>0</v>
      </c>
      <c r="I59" s="24">
        <f t="shared" si="28"/>
        <v>115.19999999999999</v>
      </c>
      <c r="J59" s="24">
        <f t="shared" si="28"/>
        <v>212.4</v>
      </c>
      <c r="K59" s="24">
        <f t="shared" si="28"/>
        <v>222.1</v>
      </c>
      <c r="L59" s="24">
        <f t="shared" si="28"/>
        <v>295.89999999999998</v>
      </c>
      <c r="M59" s="24">
        <f>+M60+M61</f>
        <v>845.7</v>
      </c>
      <c r="N59" s="24">
        <f t="shared" ref="N59:O59" si="29">+N60+N61</f>
        <v>336.5</v>
      </c>
      <c r="O59" s="24">
        <f t="shared" si="29"/>
        <v>218.1</v>
      </c>
      <c r="P59" s="24">
        <f>+P60+P61</f>
        <v>255.1</v>
      </c>
      <c r="Q59" s="24">
        <f t="shared" ref="Q59:W59" si="30">+Q60+Q61</f>
        <v>248.2</v>
      </c>
      <c r="R59" s="24">
        <f t="shared" si="30"/>
        <v>223.5</v>
      </c>
      <c r="S59" s="24">
        <f t="shared" si="30"/>
        <v>411.3</v>
      </c>
      <c r="T59" s="24">
        <f t="shared" si="30"/>
        <v>357.4</v>
      </c>
      <c r="U59" s="24">
        <f t="shared" si="30"/>
        <v>380.90000000000003</v>
      </c>
      <c r="V59" s="24">
        <f t="shared" si="30"/>
        <v>397.3</v>
      </c>
      <c r="W59" s="24">
        <f t="shared" si="30"/>
        <v>388.7</v>
      </c>
      <c r="X59" s="25">
        <f>+X60+X61</f>
        <v>3217</v>
      </c>
      <c r="Y59" s="24">
        <f t="shared" si="1"/>
        <v>2371.3000000000002</v>
      </c>
      <c r="Z59" s="24">
        <f t="shared" si="27"/>
        <v>280.39493910370112</v>
      </c>
      <c r="AA59" s="20"/>
      <c r="AB59" s="20"/>
    </row>
    <row r="60" spans="1:133" s="45" customFormat="1" ht="18" customHeight="1">
      <c r="B60" s="32" t="s">
        <v>68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115.1</v>
      </c>
      <c r="J60" s="27">
        <v>212.4</v>
      </c>
      <c r="K60" s="27">
        <v>222.1</v>
      </c>
      <c r="L60" s="27">
        <v>295.89999999999998</v>
      </c>
      <c r="M60" s="27">
        <f>SUM(C60:L60)</f>
        <v>845.5</v>
      </c>
      <c r="N60" s="27">
        <v>336.5</v>
      </c>
      <c r="O60" s="27">
        <v>218.1</v>
      </c>
      <c r="P60" s="27">
        <v>255.1</v>
      </c>
      <c r="Q60" s="27">
        <v>248.2</v>
      </c>
      <c r="R60" s="27">
        <v>223.5</v>
      </c>
      <c r="S60" s="27">
        <v>411.3</v>
      </c>
      <c r="T60" s="27">
        <v>357.4</v>
      </c>
      <c r="U60" s="27">
        <v>380.8</v>
      </c>
      <c r="V60" s="27">
        <v>397.3</v>
      </c>
      <c r="W60" s="27">
        <v>388.7</v>
      </c>
      <c r="X60" s="28">
        <f>SUM(N60:W60)</f>
        <v>3216.9</v>
      </c>
      <c r="Y60" s="27">
        <f t="shared" si="1"/>
        <v>2371.4</v>
      </c>
      <c r="Z60" s="27">
        <f t="shared" si="27"/>
        <v>280.47309284447073</v>
      </c>
      <c r="AA60" s="20"/>
      <c r="AB60" s="20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</row>
    <row r="61" spans="1:133" ht="18" customHeight="1">
      <c r="B61" s="32" t="s">
        <v>35</v>
      </c>
      <c r="C61" s="27">
        <v>0.1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0.1</v>
      </c>
      <c r="J61" s="27">
        <v>0</v>
      </c>
      <c r="K61" s="27">
        <v>0</v>
      </c>
      <c r="L61" s="27">
        <v>0</v>
      </c>
      <c r="M61" s="27">
        <f>SUM(C61:L61)</f>
        <v>0.2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0.1</v>
      </c>
      <c r="V61" s="27">
        <v>0</v>
      </c>
      <c r="W61" s="27">
        <v>0</v>
      </c>
      <c r="X61" s="28">
        <f>SUM(N61:W61)</f>
        <v>0.1</v>
      </c>
      <c r="Y61" s="27">
        <f t="shared" si="1"/>
        <v>-0.1</v>
      </c>
      <c r="Z61" s="27">
        <f t="shared" si="27"/>
        <v>-50</v>
      </c>
      <c r="AA61" s="20"/>
      <c r="AB61" s="20"/>
    </row>
    <row r="62" spans="1:133" ht="18" customHeight="1">
      <c r="B62" s="38" t="s">
        <v>69</v>
      </c>
      <c r="C62" s="24">
        <v>64.099999999999994</v>
      </c>
      <c r="D62" s="24">
        <v>51.7</v>
      </c>
      <c r="E62" s="24">
        <v>11.5</v>
      </c>
      <c r="F62" s="24">
        <v>40</v>
      </c>
      <c r="G62" s="24">
        <v>43</v>
      </c>
      <c r="H62" s="24">
        <v>10.1</v>
      </c>
      <c r="I62" s="24">
        <v>26.9</v>
      </c>
      <c r="J62" s="24">
        <v>14.3</v>
      </c>
      <c r="K62" s="24">
        <v>16</v>
      </c>
      <c r="L62" s="24">
        <v>17.600000000000001</v>
      </c>
      <c r="M62" s="24">
        <f>SUM(C62:L62)</f>
        <v>295.20000000000005</v>
      </c>
      <c r="N62" s="24">
        <v>10.7</v>
      </c>
      <c r="O62" s="24">
        <v>9.9</v>
      </c>
      <c r="P62" s="24">
        <v>13.9</v>
      </c>
      <c r="Q62" s="24">
        <v>14.8</v>
      </c>
      <c r="R62" s="24">
        <v>14.1</v>
      </c>
      <c r="S62" s="24">
        <v>19.2</v>
      </c>
      <c r="T62" s="24">
        <v>25.1</v>
      </c>
      <c r="U62" s="24">
        <v>19.899999999999999</v>
      </c>
      <c r="V62" s="24">
        <v>13.4</v>
      </c>
      <c r="W62" s="24">
        <v>18.5</v>
      </c>
      <c r="X62" s="25">
        <f>SUM(N62:W62)</f>
        <v>159.5</v>
      </c>
      <c r="Y62" s="24">
        <f t="shared" si="1"/>
        <v>-135.70000000000005</v>
      </c>
      <c r="Z62" s="24">
        <f t="shared" si="27"/>
        <v>-45.968834688346895</v>
      </c>
      <c r="AA62" s="20"/>
      <c r="AB62" s="20"/>
    </row>
    <row r="63" spans="1:133" ht="18" customHeight="1">
      <c r="B63" s="38" t="s">
        <v>70</v>
      </c>
      <c r="C63" s="24">
        <v>740.7</v>
      </c>
      <c r="D63" s="24">
        <v>1046.9000000000001</v>
      </c>
      <c r="E63" s="24">
        <v>776</v>
      </c>
      <c r="F63" s="24">
        <v>793.8</v>
      </c>
      <c r="G63" s="24">
        <v>962</v>
      </c>
      <c r="H63" s="24">
        <v>767.6</v>
      </c>
      <c r="I63" s="24">
        <v>769</v>
      </c>
      <c r="J63" s="24">
        <v>1018.3</v>
      </c>
      <c r="K63" s="24">
        <v>775.9</v>
      </c>
      <c r="L63" s="24">
        <v>931.5</v>
      </c>
      <c r="M63" s="24">
        <f>SUM(C63:L63)</f>
        <v>8581.7000000000007</v>
      </c>
      <c r="N63" s="24">
        <v>1018.7</v>
      </c>
      <c r="O63" s="24">
        <v>891.3</v>
      </c>
      <c r="P63" s="24">
        <v>816.1</v>
      </c>
      <c r="Q63" s="24">
        <v>811</v>
      </c>
      <c r="R63" s="24">
        <v>990.3</v>
      </c>
      <c r="S63" s="24">
        <v>743.1</v>
      </c>
      <c r="T63" s="24">
        <v>1016.4</v>
      </c>
      <c r="U63" s="24">
        <v>814.9</v>
      </c>
      <c r="V63" s="24">
        <v>811.9</v>
      </c>
      <c r="W63" s="24">
        <v>987.2</v>
      </c>
      <c r="X63" s="25">
        <f>SUM(N63:W63)</f>
        <v>8900.9</v>
      </c>
      <c r="Y63" s="24">
        <f t="shared" si="1"/>
        <v>319.19999999999891</v>
      </c>
      <c r="Z63" s="24">
        <f t="shared" si="27"/>
        <v>3.7195427479403715</v>
      </c>
      <c r="AA63" s="20"/>
      <c r="AB63" s="20"/>
    </row>
    <row r="64" spans="1:133" ht="18" customHeight="1">
      <c r="B64" s="34" t="s">
        <v>71</v>
      </c>
      <c r="C64" s="27">
        <v>736.3</v>
      </c>
      <c r="D64" s="27">
        <v>1040.5</v>
      </c>
      <c r="E64" s="27">
        <v>766.8</v>
      </c>
      <c r="F64" s="27">
        <v>785.8</v>
      </c>
      <c r="G64" s="27">
        <v>959</v>
      </c>
      <c r="H64" s="27">
        <v>754.7</v>
      </c>
      <c r="I64" s="27">
        <v>760</v>
      </c>
      <c r="J64" s="27">
        <v>1012.4</v>
      </c>
      <c r="K64" s="27">
        <v>771.9</v>
      </c>
      <c r="L64" s="27">
        <v>927.8</v>
      </c>
      <c r="M64" s="27">
        <f>SUM(C64:L64)</f>
        <v>8515.1999999999989</v>
      </c>
      <c r="N64" s="27">
        <f>+[41]PP!N91</f>
        <v>1014.3</v>
      </c>
      <c r="O64" s="27">
        <f>+[41]PP!O91</f>
        <v>883.2</v>
      </c>
      <c r="P64" s="27">
        <f>+[41]PP!P91</f>
        <v>810.1</v>
      </c>
      <c r="Q64" s="27">
        <f>+[41]PP!Q91</f>
        <v>806.8</v>
      </c>
      <c r="R64" s="27">
        <f>+[41]PP!R91</f>
        <v>984.6</v>
      </c>
      <c r="S64" s="27">
        <f>+[41]PP!S91</f>
        <v>735.5</v>
      </c>
      <c r="T64" s="27">
        <f>+[41]PP!T91</f>
        <v>1010.1</v>
      </c>
      <c r="U64" s="27">
        <f>+[41]PP!U91</f>
        <v>810.7</v>
      </c>
      <c r="V64" s="27">
        <f>+[41]PP!V91</f>
        <v>805</v>
      </c>
      <c r="W64" s="27">
        <f>+[41]PP!W91</f>
        <v>983.2</v>
      </c>
      <c r="X64" s="28">
        <f>SUM(N64:W64)</f>
        <v>8843.5</v>
      </c>
      <c r="Y64" s="27">
        <f t="shared" si="1"/>
        <v>328.30000000000109</v>
      </c>
      <c r="Z64" s="27">
        <f t="shared" si="27"/>
        <v>3.8554584742578113</v>
      </c>
      <c r="AA64" s="20"/>
      <c r="AB64" s="20"/>
    </row>
    <row r="65" spans="2:31" ht="18" customHeight="1" thickBot="1">
      <c r="B65" s="47" t="s">
        <v>72</v>
      </c>
      <c r="C65" s="48">
        <f t="shared" ref="C65:W65" si="31">+C9</f>
        <v>76588.39999999998</v>
      </c>
      <c r="D65" s="48">
        <f t="shared" si="31"/>
        <v>66251.200000000012</v>
      </c>
      <c r="E65" s="48">
        <f t="shared" si="31"/>
        <v>64829.2</v>
      </c>
      <c r="F65" s="48">
        <f t="shared" si="31"/>
        <v>94756.099999999991</v>
      </c>
      <c r="G65" s="48">
        <f t="shared" si="31"/>
        <v>67778.7</v>
      </c>
      <c r="H65" s="48">
        <f t="shared" si="31"/>
        <v>61757.19999999999</v>
      </c>
      <c r="I65" s="48">
        <f t="shared" si="31"/>
        <v>68864.000000000015</v>
      </c>
      <c r="J65" s="48">
        <f t="shared" si="31"/>
        <v>67168.799999999988</v>
      </c>
      <c r="K65" s="48">
        <f t="shared" si="31"/>
        <v>63431.799999999996</v>
      </c>
      <c r="L65" s="48">
        <f t="shared" si="31"/>
        <v>73662.7</v>
      </c>
      <c r="M65" s="48">
        <f>+M9</f>
        <v>705088.09999999986</v>
      </c>
      <c r="N65" s="48">
        <f t="shared" si="31"/>
        <v>85307.199999999997</v>
      </c>
      <c r="O65" s="48">
        <f t="shared" si="31"/>
        <v>65990</v>
      </c>
      <c r="P65" s="48">
        <f t="shared" si="31"/>
        <v>67036.700000000012</v>
      </c>
      <c r="Q65" s="48">
        <f t="shared" si="31"/>
        <v>102897.40000000001</v>
      </c>
      <c r="R65" s="48">
        <f t="shared" si="31"/>
        <v>80316</v>
      </c>
      <c r="S65" s="48">
        <f t="shared" si="31"/>
        <v>70596.800000000003</v>
      </c>
      <c r="T65" s="48">
        <f t="shared" si="31"/>
        <v>76462.699999999983</v>
      </c>
      <c r="U65" s="48">
        <f t="shared" si="31"/>
        <v>70341.3</v>
      </c>
      <c r="V65" s="48">
        <f t="shared" si="31"/>
        <v>67700.100000000006</v>
      </c>
      <c r="W65" s="48">
        <f t="shared" si="31"/>
        <v>79510.999999999985</v>
      </c>
      <c r="X65" s="49">
        <f>+X9</f>
        <v>766159.20000000007</v>
      </c>
      <c r="Y65" s="48">
        <f t="shared" si="1"/>
        <v>61071.10000000021</v>
      </c>
      <c r="Z65" s="48">
        <f t="shared" si="27"/>
        <v>8.6614849974067383</v>
      </c>
      <c r="AA65" s="20"/>
      <c r="AB65" s="20"/>
      <c r="AC65" s="39"/>
    </row>
    <row r="66" spans="2:31" ht="18" customHeight="1" thickTop="1">
      <c r="B66" s="50" t="s">
        <v>73</v>
      </c>
      <c r="C66" s="51">
        <f t="shared" ref="C66:P66" si="32">SUM(C67:C72)</f>
        <v>102.99999999999999</v>
      </c>
      <c r="D66" s="51">
        <f t="shared" si="32"/>
        <v>51.7</v>
      </c>
      <c r="E66" s="51">
        <f t="shared" si="32"/>
        <v>100</v>
      </c>
      <c r="F66" s="51">
        <f t="shared" si="32"/>
        <v>1977.3</v>
      </c>
      <c r="G66" s="51">
        <f t="shared" si="32"/>
        <v>229.6</v>
      </c>
      <c r="H66" s="51">
        <f t="shared" si="32"/>
        <v>89.2</v>
      </c>
      <c r="I66" s="51">
        <f t="shared" si="32"/>
        <v>188.6</v>
      </c>
      <c r="J66" s="51">
        <f t="shared" si="32"/>
        <v>53.7</v>
      </c>
      <c r="K66" s="51">
        <f>SUM(K67:K72)</f>
        <v>40.699999999999996</v>
      </c>
      <c r="L66" s="51">
        <f>SUM(L67:L72)</f>
        <v>130.60000000000002</v>
      </c>
      <c r="M66" s="51">
        <f>SUM(M67:M72)</f>
        <v>2964.3999999999996</v>
      </c>
      <c r="N66" s="51">
        <f t="shared" si="32"/>
        <v>101.4</v>
      </c>
      <c r="O66" s="51">
        <f t="shared" si="32"/>
        <v>54.000000000000007</v>
      </c>
      <c r="P66" s="51">
        <f t="shared" si="32"/>
        <v>109.5</v>
      </c>
      <c r="Q66" s="51">
        <f>SUM(Q67:Q72)</f>
        <v>2223.6</v>
      </c>
      <c r="R66" s="51">
        <f t="shared" ref="R66:T66" si="33">SUM(R67:R72)</f>
        <v>197.3</v>
      </c>
      <c r="S66" s="51">
        <f t="shared" si="33"/>
        <v>109.8</v>
      </c>
      <c r="T66" s="51">
        <f t="shared" si="33"/>
        <v>201</v>
      </c>
      <c r="U66" s="51">
        <f>SUM(U67:U72)</f>
        <v>1489.5</v>
      </c>
      <c r="V66" s="51">
        <f>SUM(V67:V72)</f>
        <v>421.9</v>
      </c>
      <c r="W66" s="51">
        <f>SUM(W67:W72)</f>
        <v>544.6</v>
      </c>
      <c r="X66" s="52">
        <f>SUM(X67:X72)</f>
        <v>5452.6</v>
      </c>
      <c r="Y66" s="51">
        <f t="shared" si="1"/>
        <v>2488.2000000000007</v>
      </c>
      <c r="Z66" s="51">
        <f t="shared" si="27"/>
        <v>83.936041020105279</v>
      </c>
      <c r="AA66" s="20"/>
      <c r="AB66" s="20"/>
      <c r="AC66" s="53"/>
    </row>
    <row r="67" spans="2:31" ht="18" customHeight="1">
      <c r="B67" s="54" t="s">
        <v>74</v>
      </c>
      <c r="C67" s="55">
        <v>2.9</v>
      </c>
      <c r="D67" s="55">
        <v>0.1</v>
      </c>
      <c r="E67" s="55">
        <v>0.1</v>
      </c>
      <c r="F67" s="55">
        <v>1</v>
      </c>
      <c r="G67" s="55">
        <v>1.2</v>
      </c>
      <c r="H67" s="55">
        <v>3.7</v>
      </c>
      <c r="I67" s="55">
        <v>5.0999999999999996</v>
      </c>
      <c r="J67" s="55">
        <v>2.2000000000000002</v>
      </c>
      <c r="K67" s="55">
        <v>1.7</v>
      </c>
      <c r="L67" s="55">
        <v>0.3</v>
      </c>
      <c r="M67" s="55">
        <f t="shared" ref="M67:M72" si="34">SUM(C67:L67)</f>
        <v>18.3</v>
      </c>
      <c r="N67" s="55">
        <v>3</v>
      </c>
      <c r="O67" s="55">
        <v>4.7</v>
      </c>
      <c r="P67" s="55">
        <v>14.2</v>
      </c>
      <c r="Q67" s="55">
        <v>5.3</v>
      </c>
      <c r="R67" s="55">
        <v>3.4</v>
      </c>
      <c r="S67" s="55">
        <v>0.1</v>
      </c>
      <c r="T67" s="55">
        <v>9.6999999999999993</v>
      </c>
      <c r="U67" s="55">
        <v>0.2</v>
      </c>
      <c r="V67" s="55">
        <v>7.4</v>
      </c>
      <c r="W67" s="55">
        <v>1</v>
      </c>
      <c r="X67" s="56">
        <f t="shared" ref="X67:X72" si="35">SUM(N67:W67)</f>
        <v>49</v>
      </c>
      <c r="Y67" s="55">
        <f t="shared" si="1"/>
        <v>30.7</v>
      </c>
      <c r="Z67" s="55">
        <f t="shared" si="27"/>
        <v>167.75956284153006</v>
      </c>
      <c r="AA67" s="20"/>
      <c r="AB67" s="20"/>
    </row>
    <row r="68" spans="2:31" ht="18" customHeight="1">
      <c r="B68" s="54" t="s">
        <v>75</v>
      </c>
      <c r="C68" s="55">
        <v>20.9</v>
      </c>
      <c r="D68" s="55">
        <v>25</v>
      </c>
      <c r="E68" s="55">
        <v>42.7</v>
      </c>
      <c r="F68" s="55">
        <v>14.9</v>
      </c>
      <c r="G68" s="55">
        <v>35.9</v>
      </c>
      <c r="H68" s="55">
        <v>15.7</v>
      </c>
      <c r="I68" s="55">
        <v>29.6</v>
      </c>
      <c r="J68" s="55">
        <v>10</v>
      </c>
      <c r="K68" s="55">
        <v>14</v>
      </c>
      <c r="L68" s="55">
        <v>26.1</v>
      </c>
      <c r="M68" s="55">
        <f t="shared" si="34"/>
        <v>234.79999999999998</v>
      </c>
      <c r="N68" s="55">
        <v>14</v>
      </c>
      <c r="O68" s="55">
        <v>16.100000000000001</v>
      </c>
      <c r="P68" s="55">
        <v>21.9</v>
      </c>
      <c r="Q68" s="55">
        <v>23.9</v>
      </c>
      <c r="R68" s="55">
        <v>15.4</v>
      </c>
      <c r="S68" s="55">
        <v>38</v>
      </c>
      <c r="T68" s="55">
        <v>32.9</v>
      </c>
      <c r="U68" s="55">
        <v>17.100000000000001</v>
      </c>
      <c r="V68" s="55">
        <v>33.200000000000003</v>
      </c>
      <c r="W68" s="55">
        <v>25.8</v>
      </c>
      <c r="X68" s="56">
        <f t="shared" si="35"/>
        <v>238.3</v>
      </c>
      <c r="Y68" s="55">
        <f t="shared" si="1"/>
        <v>3.5000000000000284</v>
      </c>
      <c r="Z68" s="55">
        <f t="shared" si="27"/>
        <v>1.4906303236797398</v>
      </c>
      <c r="AA68" s="20"/>
      <c r="AB68" s="20"/>
    </row>
    <row r="69" spans="2:31" ht="18" customHeight="1">
      <c r="B69" s="54" t="s">
        <v>76</v>
      </c>
      <c r="C69" s="55">
        <f>+[41]PP!C133</f>
        <v>75.099999999999994</v>
      </c>
      <c r="D69" s="55">
        <f>+[41]PP!D133</f>
        <v>23.1</v>
      </c>
      <c r="E69" s="55">
        <v>53.2</v>
      </c>
      <c r="F69" s="55">
        <v>1957.6</v>
      </c>
      <c r="G69" s="55">
        <v>188.6</v>
      </c>
      <c r="H69" s="55">
        <v>65.5</v>
      </c>
      <c r="I69" s="55">
        <v>149.80000000000001</v>
      </c>
      <c r="J69" s="55">
        <v>37.299999999999997</v>
      </c>
      <c r="K69" s="55">
        <v>21.2</v>
      </c>
      <c r="L69" s="55">
        <v>99.7</v>
      </c>
      <c r="M69" s="55">
        <f t="shared" si="34"/>
        <v>2671.1</v>
      </c>
      <c r="N69" s="55">
        <f>+[41]PP!N133</f>
        <v>81</v>
      </c>
      <c r="O69" s="55">
        <f>+[41]PP!O133</f>
        <v>29.1</v>
      </c>
      <c r="P69" s="55">
        <f>+[41]PP!P133</f>
        <v>69.400000000000006</v>
      </c>
      <c r="Q69" s="55">
        <f>+[41]PP!Q133</f>
        <v>2190</v>
      </c>
      <c r="R69" s="55">
        <v>174.8</v>
      </c>
      <c r="S69" s="55">
        <v>67.5</v>
      </c>
      <c r="T69" s="55">
        <v>153.9</v>
      </c>
      <c r="U69" s="55">
        <v>40.4</v>
      </c>
      <c r="V69" s="55">
        <v>27</v>
      </c>
      <c r="W69" s="55">
        <v>103.7</v>
      </c>
      <c r="X69" s="56">
        <f t="shared" si="35"/>
        <v>2936.8</v>
      </c>
      <c r="Y69" s="55">
        <f t="shared" si="1"/>
        <v>265.70000000000027</v>
      </c>
      <c r="Z69" s="55">
        <f t="shared" si="27"/>
        <v>9.947212758788524</v>
      </c>
      <c r="AA69" s="20"/>
      <c r="AB69" s="20"/>
    </row>
    <row r="70" spans="2:31" ht="18" customHeight="1">
      <c r="B70" s="54" t="s">
        <v>77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f t="shared" si="34"/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5">
        <v>0</v>
      </c>
      <c r="T70" s="55">
        <v>0</v>
      </c>
      <c r="U70" s="55">
        <v>1428</v>
      </c>
      <c r="V70" s="55">
        <v>350.2</v>
      </c>
      <c r="W70" s="55">
        <v>410.3</v>
      </c>
      <c r="X70" s="56">
        <f t="shared" si="35"/>
        <v>2188.5</v>
      </c>
      <c r="Y70" s="55">
        <f t="shared" si="1"/>
        <v>2188.5</v>
      </c>
      <c r="Z70" s="57">
        <v>0</v>
      </c>
      <c r="AA70" s="20"/>
      <c r="AB70" s="20"/>
    </row>
    <row r="71" spans="2:31" ht="15.75" customHeight="1">
      <c r="B71" s="54" t="s">
        <v>78</v>
      </c>
      <c r="C71" s="58">
        <v>4.0999999999999996</v>
      </c>
      <c r="D71" s="58">
        <v>3.4</v>
      </c>
      <c r="E71" s="58">
        <v>4</v>
      </c>
      <c r="F71" s="58">
        <v>3.8</v>
      </c>
      <c r="G71" s="58">
        <v>3.9</v>
      </c>
      <c r="H71" s="58">
        <v>4.3</v>
      </c>
      <c r="I71" s="58">
        <v>4.0999999999999996</v>
      </c>
      <c r="J71" s="58">
        <v>4.2</v>
      </c>
      <c r="K71" s="58">
        <v>3.8</v>
      </c>
      <c r="L71" s="58">
        <v>4.5</v>
      </c>
      <c r="M71" s="55">
        <f t="shared" si="34"/>
        <v>40.1</v>
      </c>
      <c r="N71" s="59">
        <f>+[41]PP!N132</f>
        <v>3.4</v>
      </c>
      <c r="O71" s="59">
        <f>+[41]PP!O132</f>
        <v>4.0999999999999996</v>
      </c>
      <c r="P71" s="59">
        <f>+[41]PP!P132</f>
        <v>4</v>
      </c>
      <c r="Q71" s="59">
        <f>+[41]PP!Q132</f>
        <v>4.4000000000000004</v>
      </c>
      <c r="R71" s="59">
        <v>3.7</v>
      </c>
      <c r="S71" s="59">
        <f>+[41]PP!S132</f>
        <v>4.2</v>
      </c>
      <c r="T71" s="59">
        <f>+[41]PP!T132</f>
        <v>4.5</v>
      </c>
      <c r="U71" s="59">
        <f>+[41]PP!U132</f>
        <v>3.8</v>
      </c>
      <c r="V71" s="59">
        <f>+[41]PP!V132</f>
        <v>4.0999999999999996</v>
      </c>
      <c r="W71" s="59">
        <f>+[41]PP!W132</f>
        <v>3.6</v>
      </c>
      <c r="X71" s="56">
        <f t="shared" si="35"/>
        <v>39.800000000000004</v>
      </c>
      <c r="Y71" s="59">
        <f t="shared" si="1"/>
        <v>-0.29999999999999716</v>
      </c>
      <c r="Z71" s="55">
        <f t="shared" si="27"/>
        <v>-0.74812967581046663</v>
      </c>
      <c r="AA71" s="20"/>
      <c r="AB71" s="20"/>
    </row>
    <row r="72" spans="2:31" ht="18.75" customHeight="1" thickBot="1">
      <c r="B72" s="60" t="s">
        <v>79</v>
      </c>
      <c r="C72" s="55">
        <v>0</v>
      </c>
      <c r="D72" s="55">
        <v>0.1</v>
      </c>
      <c r="E72" s="55"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f t="shared" si="34"/>
        <v>0.1</v>
      </c>
      <c r="N72" s="55">
        <f>+[41]PP!N129</f>
        <v>0</v>
      </c>
      <c r="O72" s="55">
        <f>+[41]PP!O129</f>
        <v>0</v>
      </c>
      <c r="P72" s="55">
        <f>+[41]PP!P129</f>
        <v>0</v>
      </c>
      <c r="Q72" s="55">
        <f>+[41]PP!Q129</f>
        <v>0</v>
      </c>
      <c r="R72" s="55">
        <f>+[41]PP!R129</f>
        <v>0</v>
      </c>
      <c r="S72" s="55">
        <v>0</v>
      </c>
      <c r="T72" s="55">
        <v>0</v>
      </c>
      <c r="U72" s="55">
        <v>0</v>
      </c>
      <c r="V72" s="55">
        <v>0</v>
      </c>
      <c r="W72" s="55">
        <v>0.2</v>
      </c>
      <c r="X72" s="56">
        <f t="shared" si="35"/>
        <v>0.2</v>
      </c>
      <c r="Y72" s="55">
        <f t="shared" si="1"/>
        <v>0.1</v>
      </c>
      <c r="Z72" s="55">
        <f t="shared" si="27"/>
        <v>100</v>
      </c>
      <c r="AA72" s="20"/>
      <c r="AB72" s="20"/>
    </row>
    <row r="73" spans="2:31" ht="26.25" customHeight="1" thickTop="1">
      <c r="B73" s="61" t="s">
        <v>80</v>
      </c>
      <c r="C73" s="62">
        <f>+C66+C65</f>
        <v>76691.39999999998</v>
      </c>
      <c r="D73" s="62">
        <f t="shared" ref="D73:P73" si="36">+D66+D65</f>
        <v>66302.900000000009</v>
      </c>
      <c r="E73" s="62">
        <f t="shared" si="36"/>
        <v>64929.2</v>
      </c>
      <c r="F73" s="62">
        <f t="shared" si="36"/>
        <v>96733.4</v>
      </c>
      <c r="G73" s="62">
        <f t="shared" si="36"/>
        <v>68008.3</v>
      </c>
      <c r="H73" s="62">
        <f t="shared" si="36"/>
        <v>61846.399999999987</v>
      </c>
      <c r="I73" s="62">
        <f t="shared" si="36"/>
        <v>69052.60000000002</v>
      </c>
      <c r="J73" s="62">
        <f t="shared" si="36"/>
        <v>67222.499999999985</v>
      </c>
      <c r="K73" s="62">
        <f t="shared" si="36"/>
        <v>63472.499999999993</v>
      </c>
      <c r="L73" s="62">
        <f t="shared" si="36"/>
        <v>73793.3</v>
      </c>
      <c r="M73" s="62">
        <f t="shared" si="36"/>
        <v>708052.49999999988</v>
      </c>
      <c r="N73" s="62">
        <f t="shared" si="36"/>
        <v>85408.599999999991</v>
      </c>
      <c r="O73" s="63">
        <f t="shared" si="36"/>
        <v>66044</v>
      </c>
      <c r="P73" s="63">
        <f t="shared" si="36"/>
        <v>67146.200000000012</v>
      </c>
      <c r="Q73" s="63">
        <f>+Q66+Q65</f>
        <v>105121.00000000001</v>
      </c>
      <c r="R73" s="63">
        <f t="shared" ref="R73:W73" si="37">+R66+R65</f>
        <v>80513.3</v>
      </c>
      <c r="S73" s="63">
        <f t="shared" si="37"/>
        <v>70706.600000000006</v>
      </c>
      <c r="T73" s="63">
        <f t="shared" si="37"/>
        <v>76663.699999999983</v>
      </c>
      <c r="U73" s="63">
        <f t="shared" si="37"/>
        <v>71830.8</v>
      </c>
      <c r="V73" s="63">
        <f t="shared" si="37"/>
        <v>68122</v>
      </c>
      <c r="W73" s="63">
        <f t="shared" si="37"/>
        <v>80055.599999999991</v>
      </c>
      <c r="X73" s="63">
        <f>+X66+X65</f>
        <v>771611.8</v>
      </c>
      <c r="Y73" s="62">
        <f t="shared" ref="Y73" si="38">+X73-M73</f>
        <v>63559.300000000163</v>
      </c>
      <c r="Z73" s="62">
        <f>+Y73/M73*100</f>
        <v>8.9766366194597396</v>
      </c>
      <c r="AA73" s="20"/>
      <c r="AB73" s="20"/>
    </row>
    <row r="74" spans="2:31" ht="14.25" customHeight="1">
      <c r="B74" s="64" t="s">
        <v>81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6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8"/>
      <c r="Y74" s="65"/>
      <c r="Z74" s="69"/>
    </row>
    <row r="75" spans="2:31" ht="15" customHeight="1">
      <c r="B75" s="70" t="s">
        <v>82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2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D75" s="6"/>
      <c r="AE75" s="6"/>
    </row>
    <row r="76" spans="2:31" ht="17.25" customHeight="1">
      <c r="B76" s="73" t="s">
        <v>83</v>
      </c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spans="2:31" ht="12" customHeight="1">
      <c r="B77" s="73" t="s">
        <v>84</v>
      </c>
      <c r="C77" s="72"/>
      <c r="D77" s="72"/>
      <c r="E77" s="72"/>
      <c r="F77" s="72"/>
      <c r="G77" s="72"/>
      <c r="H77" s="75"/>
      <c r="I77" s="75"/>
      <c r="J77" s="75"/>
      <c r="K77" s="75"/>
      <c r="L77" s="75"/>
      <c r="M77" s="72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spans="2:31">
      <c r="B78" s="76" t="s">
        <v>85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spans="2:31">
      <c r="B79" s="78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9"/>
      <c r="N79" s="80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spans="2:31">
      <c r="B80" s="78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83"/>
      <c r="Y80" s="66"/>
      <c r="Z80" s="66"/>
    </row>
    <row r="81" spans="2:26">
      <c r="B81" s="78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83"/>
      <c r="Y81" s="66"/>
      <c r="Z81" s="66"/>
    </row>
    <row r="82" spans="2:26">
      <c r="B82" s="78"/>
      <c r="C82" s="85"/>
      <c r="D82" s="82"/>
      <c r="E82" s="82"/>
      <c r="F82" s="82"/>
      <c r="G82" s="82"/>
      <c r="H82" s="82"/>
      <c r="I82" s="82"/>
      <c r="J82" s="82"/>
      <c r="K82" s="82"/>
      <c r="L82" s="82"/>
      <c r="M82" s="86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8"/>
      <c r="Y82" s="66"/>
      <c r="Z82" s="66"/>
    </row>
    <row r="83" spans="2:26">
      <c r="B83" s="78"/>
      <c r="C83" s="85"/>
      <c r="D83" s="82"/>
      <c r="E83" s="82"/>
      <c r="F83" s="82"/>
      <c r="G83" s="82"/>
      <c r="H83" s="82"/>
      <c r="I83" s="82"/>
      <c r="J83" s="82"/>
      <c r="K83" s="82"/>
      <c r="L83" s="82"/>
      <c r="M83" s="8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89"/>
      <c r="Y83" s="66"/>
      <c r="Z83" s="66"/>
    </row>
    <row r="84" spans="2:26">
      <c r="B84" s="78"/>
      <c r="C84" s="90"/>
      <c r="D84" s="78"/>
      <c r="E84" s="78"/>
      <c r="F84" s="78"/>
      <c r="G84" s="78"/>
      <c r="H84" s="78"/>
      <c r="I84" s="78"/>
      <c r="J84" s="78"/>
      <c r="K84" s="78"/>
      <c r="L84" s="78"/>
      <c r="M84" s="91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89"/>
      <c r="Y84" s="66"/>
      <c r="Z84" s="66"/>
    </row>
    <row r="85" spans="2:26">
      <c r="B85" s="78"/>
      <c r="C85" s="90"/>
      <c r="D85" s="78"/>
      <c r="E85" s="78"/>
      <c r="F85" s="78"/>
      <c r="G85" s="78"/>
      <c r="H85" s="78"/>
      <c r="I85" s="78"/>
      <c r="J85" s="78"/>
      <c r="K85" s="78"/>
      <c r="L85" s="78"/>
      <c r="M85" s="91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89"/>
      <c r="Y85" s="66"/>
      <c r="Z85" s="66"/>
    </row>
    <row r="86" spans="2:26">
      <c r="B86" s="78"/>
      <c r="C86" s="90"/>
      <c r="D86" s="78"/>
      <c r="E86" s="78"/>
      <c r="F86" s="78"/>
      <c r="G86" s="78"/>
      <c r="H86" s="78"/>
      <c r="I86" s="78"/>
      <c r="J86" s="78"/>
      <c r="K86" s="78"/>
      <c r="L86" s="78"/>
      <c r="M86" s="91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89"/>
      <c r="Y86" s="66"/>
      <c r="Z86" s="66"/>
    </row>
    <row r="87" spans="2:26">
      <c r="B87" s="78"/>
      <c r="C87" s="90"/>
      <c r="D87" s="78"/>
      <c r="E87" s="78"/>
      <c r="F87" s="78"/>
      <c r="G87" s="78"/>
      <c r="H87" s="78"/>
      <c r="I87" s="78"/>
      <c r="J87" s="78"/>
      <c r="K87" s="78"/>
      <c r="L87" s="78"/>
      <c r="M87" s="91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89"/>
      <c r="Y87" s="66"/>
      <c r="Z87" s="66"/>
    </row>
    <row r="88" spans="2:26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91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89"/>
      <c r="Y88" s="66"/>
      <c r="Z88" s="66"/>
    </row>
    <row r="89" spans="2:26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91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89"/>
      <c r="Y89" s="66"/>
      <c r="Z89" s="66"/>
    </row>
    <row r="90" spans="2:26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91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89"/>
      <c r="Y90" s="66"/>
      <c r="Z90" s="66"/>
    </row>
    <row r="91" spans="2:26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91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92"/>
      <c r="Y91" s="93"/>
      <c r="Z91" s="93"/>
    </row>
    <row r="92" spans="2:26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91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89"/>
      <c r="Y92" s="93"/>
      <c r="Z92" s="93"/>
    </row>
    <row r="93" spans="2:26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91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92"/>
      <c r="Y93" s="93"/>
      <c r="Z93" s="93"/>
    </row>
    <row r="94" spans="2:26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91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92"/>
      <c r="Y94" s="93"/>
      <c r="Z94" s="93"/>
    </row>
    <row r="95" spans="2:26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91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92"/>
      <c r="Y95" s="93"/>
      <c r="Z95" s="93"/>
    </row>
    <row r="96" spans="2:26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91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92"/>
      <c r="Y96" s="93"/>
      <c r="Z96" s="93"/>
    </row>
    <row r="97" spans="2:26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91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92"/>
      <c r="Y97" s="93"/>
      <c r="Z97" s="93"/>
    </row>
    <row r="98" spans="2:26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91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92"/>
      <c r="Y98" s="93"/>
      <c r="Z98" s="93"/>
    </row>
    <row r="99" spans="2:26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91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92"/>
      <c r="Y99" s="93"/>
      <c r="Z99" s="93"/>
    </row>
    <row r="100" spans="2:26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91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92"/>
      <c r="Y100" s="93"/>
      <c r="Z100" s="93"/>
    </row>
    <row r="101" spans="2:26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91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92"/>
      <c r="Y101" s="93"/>
      <c r="Z101" s="93"/>
    </row>
    <row r="102" spans="2:26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91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92"/>
      <c r="Y102" s="93"/>
      <c r="Z102" s="93"/>
    </row>
    <row r="103" spans="2:26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91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92"/>
      <c r="Y103" s="93"/>
      <c r="Z103" s="93"/>
    </row>
    <row r="104" spans="2:26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91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92"/>
      <c r="Y104" s="93"/>
      <c r="Z104" s="93"/>
    </row>
    <row r="105" spans="2:26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91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92"/>
      <c r="Y105" s="93"/>
      <c r="Z105" s="93"/>
    </row>
    <row r="106" spans="2:26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91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92"/>
      <c r="Y106" s="93"/>
      <c r="Z106" s="93"/>
    </row>
    <row r="107" spans="2:26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91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92"/>
      <c r="Y107" s="93"/>
      <c r="Z107" s="93"/>
    </row>
    <row r="108" spans="2:26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91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92"/>
      <c r="Y108" s="93"/>
      <c r="Z108" s="93"/>
    </row>
    <row r="109" spans="2:26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91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92"/>
      <c r="Y109" s="93"/>
      <c r="Z109" s="93"/>
    </row>
    <row r="110" spans="2:26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91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92"/>
      <c r="Y110" s="93"/>
      <c r="Z110" s="93"/>
    </row>
    <row r="111" spans="2:26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91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92"/>
      <c r="Y111" s="93"/>
      <c r="Z111" s="93"/>
    </row>
    <row r="112" spans="2:26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91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92"/>
      <c r="Y112" s="93"/>
      <c r="Z112" s="93"/>
    </row>
    <row r="113" spans="2:26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91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92"/>
      <c r="Y113" s="93"/>
      <c r="Z113" s="93"/>
    </row>
    <row r="114" spans="2:26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91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92"/>
      <c r="Y114" s="93"/>
      <c r="Z114" s="93"/>
    </row>
    <row r="115" spans="2:26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91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92"/>
      <c r="Y115" s="93"/>
      <c r="Z115" s="93"/>
    </row>
    <row r="116" spans="2:26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91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92"/>
      <c r="Y116" s="93"/>
      <c r="Z116" s="93"/>
    </row>
    <row r="117" spans="2:26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91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92"/>
      <c r="Y117" s="93"/>
      <c r="Z117" s="93"/>
    </row>
    <row r="118" spans="2:26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91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92"/>
      <c r="Y118" s="93"/>
      <c r="Z118" s="93"/>
    </row>
    <row r="119" spans="2:26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91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92"/>
      <c r="Y119" s="93"/>
      <c r="Z119" s="93"/>
    </row>
    <row r="120" spans="2:26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91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92"/>
      <c r="Y120" s="93"/>
      <c r="Z120" s="93"/>
    </row>
    <row r="121" spans="2:26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91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92"/>
      <c r="Y121" s="93"/>
      <c r="Z121" s="93"/>
    </row>
    <row r="122" spans="2:26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91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92"/>
      <c r="Y122" s="93"/>
      <c r="Z122" s="93"/>
    </row>
    <row r="123" spans="2:26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91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92"/>
      <c r="Y123" s="93"/>
      <c r="Z123" s="93"/>
    </row>
    <row r="124" spans="2:26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91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92"/>
      <c r="Y124" s="93"/>
      <c r="Z124" s="93"/>
    </row>
    <row r="125" spans="2:26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91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92"/>
      <c r="Y125" s="93"/>
      <c r="Z125" s="93"/>
    </row>
    <row r="126" spans="2:26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91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92"/>
      <c r="Y126" s="93"/>
      <c r="Z126" s="93"/>
    </row>
    <row r="127" spans="2:26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91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92"/>
      <c r="Y127" s="93"/>
      <c r="Z127" s="93"/>
    </row>
    <row r="128" spans="2:26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91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92"/>
      <c r="Y128" s="93"/>
      <c r="Z128" s="93"/>
    </row>
    <row r="129" spans="2:26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91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92"/>
      <c r="Y129" s="93"/>
      <c r="Z129" s="93"/>
    </row>
    <row r="130" spans="2:26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91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92"/>
      <c r="Y130" s="93"/>
      <c r="Z130" s="93"/>
    </row>
    <row r="131" spans="2:26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91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92"/>
      <c r="Y131" s="93"/>
      <c r="Z131" s="93"/>
    </row>
    <row r="132" spans="2:26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91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92"/>
      <c r="Y132" s="93"/>
      <c r="Z132" s="93"/>
    </row>
    <row r="133" spans="2:26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91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92"/>
      <c r="Y133" s="93"/>
      <c r="Z133" s="93"/>
    </row>
    <row r="134" spans="2:26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91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92"/>
      <c r="Y134" s="93"/>
      <c r="Z134" s="93"/>
    </row>
    <row r="135" spans="2:26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91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92"/>
      <c r="Y135" s="93"/>
      <c r="Z135" s="93"/>
    </row>
    <row r="136" spans="2:26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91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92"/>
      <c r="Y136" s="93"/>
      <c r="Z136" s="93"/>
    </row>
    <row r="137" spans="2:26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91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92"/>
      <c r="Y137" s="93"/>
      <c r="Z137" s="93"/>
    </row>
    <row r="138" spans="2:26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91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92"/>
      <c r="Y138" s="93"/>
      <c r="Z138" s="93"/>
    </row>
    <row r="139" spans="2:26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91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92"/>
      <c r="Y139" s="93"/>
      <c r="Z139" s="93"/>
    </row>
    <row r="140" spans="2:26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91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92"/>
      <c r="Y140" s="93"/>
      <c r="Z140" s="93"/>
    </row>
    <row r="141" spans="2:26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91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92"/>
      <c r="Y141" s="93"/>
      <c r="Z141" s="93"/>
    </row>
    <row r="142" spans="2:26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91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92"/>
      <c r="Y142" s="93"/>
      <c r="Z142" s="93"/>
    </row>
    <row r="143" spans="2:26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91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92"/>
      <c r="Y143" s="93"/>
      <c r="Z143" s="93"/>
    </row>
    <row r="144" spans="2:26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91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92"/>
      <c r="Y144" s="93"/>
      <c r="Z144" s="93"/>
    </row>
    <row r="145" spans="2:26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91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92"/>
      <c r="Y145" s="93"/>
      <c r="Z145" s="93"/>
    </row>
    <row r="146" spans="2:26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91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92"/>
      <c r="Y146" s="93"/>
      <c r="Z146" s="93"/>
    </row>
    <row r="147" spans="2:26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91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92"/>
      <c r="Y147" s="93"/>
      <c r="Z147" s="93"/>
    </row>
    <row r="148" spans="2:26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91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92"/>
      <c r="Y148" s="93"/>
      <c r="Z148" s="93"/>
    </row>
    <row r="149" spans="2:26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92"/>
      <c r="Y149" s="93"/>
      <c r="Z149" s="93"/>
    </row>
    <row r="150" spans="2:26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91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92"/>
      <c r="Y150" s="93"/>
      <c r="Z150" s="93"/>
    </row>
    <row r="151" spans="2:26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91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92"/>
      <c r="Y151" s="93"/>
      <c r="Z151" s="93"/>
    </row>
    <row r="152" spans="2:26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91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92"/>
      <c r="Y152" s="93"/>
      <c r="Z152" s="93"/>
    </row>
    <row r="153" spans="2:26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91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92"/>
      <c r="Y153" s="93"/>
      <c r="Z153" s="93"/>
    </row>
    <row r="154" spans="2:26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91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92"/>
      <c r="Y154" s="93"/>
      <c r="Z154" s="93"/>
    </row>
    <row r="155" spans="2:26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91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92"/>
      <c r="Y155" s="93"/>
      <c r="Z155" s="93"/>
    </row>
    <row r="156" spans="2:26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91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92"/>
      <c r="Y156" s="93"/>
      <c r="Z156" s="93"/>
    </row>
    <row r="157" spans="2:26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91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92"/>
      <c r="Y157" s="93"/>
      <c r="Z157" s="93"/>
    </row>
    <row r="158" spans="2:26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91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92"/>
      <c r="Y158" s="93"/>
      <c r="Z158" s="93"/>
    </row>
    <row r="159" spans="2:26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91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92"/>
      <c r="Y159" s="93"/>
      <c r="Z159" s="93"/>
    </row>
    <row r="160" spans="2:26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91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92"/>
      <c r="Y160" s="93"/>
      <c r="Z160" s="93"/>
    </row>
    <row r="161" spans="2:26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91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92"/>
      <c r="Y161" s="93"/>
      <c r="Z161" s="93"/>
    </row>
    <row r="162" spans="2:26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91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92"/>
      <c r="Y162" s="93"/>
      <c r="Z162" s="93"/>
    </row>
    <row r="163" spans="2:26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91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92"/>
      <c r="Y163" s="93"/>
      <c r="Z163" s="93"/>
    </row>
    <row r="164" spans="2:26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91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92"/>
      <c r="Y164" s="93"/>
      <c r="Z164" s="93"/>
    </row>
    <row r="165" spans="2:26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91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92"/>
      <c r="Y165" s="93"/>
      <c r="Z165" s="93"/>
    </row>
    <row r="166" spans="2:26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91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92"/>
      <c r="Y166" s="93"/>
      <c r="Z166" s="93"/>
    </row>
    <row r="167" spans="2:26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91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92"/>
      <c r="Y167" s="93"/>
      <c r="Z167" s="93"/>
    </row>
    <row r="168" spans="2:26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91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92"/>
      <c r="Y168" s="93"/>
      <c r="Z168" s="93"/>
    </row>
    <row r="169" spans="2:26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91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92"/>
      <c r="Y169" s="93"/>
      <c r="Z169" s="93"/>
    </row>
    <row r="170" spans="2:26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91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92"/>
      <c r="Y170" s="93"/>
      <c r="Z170" s="93"/>
    </row>
    <row r="171" spans="2:26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91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92"/>
      <c r="Y171" s="93"/>
      <c r="Z171" s="93"/>
    </row>
    <row r="172" spans="2:26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91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92"/>
      <c r="Y172" s="93"/>
      <c r="Z172" s="93"/>
    </row>
    <row r="173" spans="2:26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91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92"/>
      <c r="Y173" s="93"/>
      <c r="Z173" s="93"/>
    </row>
    <row r="174" spans="2:26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91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92"/>
      <c r="Y174" s="93"/>
      <c r="Z174" s="93"/>
    </row>
    <row r="175" spans="2:26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91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92"/>
      <c r="Y175" s="93"/>
      <c r="Z175" s="93"/>
    </row>
    <row r="176" spans="2:26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91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92"/>
      <c r="Y176" s="93"/>
      <c r="Z176" s="93"/>
    </row>
    <row r="177" spans="2:26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91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92"/>
      <c r="Y177" s="93"/>
      <c r="Z177" s="93"/>
    </row>
    <row r="178" spans="2:26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91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92"/>
      <c r="Y178" s="93"/>
      <c r="Z178" s="93"/>
    </row>
    <row r="179" spans="2:26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91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92"/>
      <c r="Y179" s="93"/>
      <c r="Z179" s="93"/>
    </row>
    <row r="180" spans="2:26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91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92"/>
      <c r="Y180" s="93"/>
      <c r="Z180" s="93"/>
    </row>
    <row r="181" spans="2:26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91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92"/>
      <c r="Y181" s="93"/>
      <c r="Z181" s="93"/>
    </row>
    <row r="182" spans="2:26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91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92"/>
      <c r="Y182" s="93"/>
      <c r="Z182" s="93"/>
    </row>
    <row r="183" spans="2:26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91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92"/>
      <c r="Y183" s="93"/>
      <c r="Z183" s="93"/>
    </row>
    <row r="184" spans="2:26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91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92"/>
      <c r="Y184" s="93"/>
      <c r="Z184" s="93"/>
    </row>
    <row r="185" spans="2:26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91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92"/>
      <c r="Y185" s="93"/>
      <c r="Z185" s="93"/>
    </row>
    <row r="186" spans="2:26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91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92"/>
      <c r="Y186" s="93"/>
      <c r="Z186" s="93"/>
    </row>
    <row r="187" spans="2:26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91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92"/>
      <c r="Y187" s="93"/>
      <c r="Z187" s="93"/>
    </row>
    <row r="188" spans="2:26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91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92"/>
      <c r="Y188" s="93"/>
      <c r="Z188" s="93"/>
    </row>
    <row r="189" spans="2:26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91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92"/>
      <c r="Y189" s="93"/>
      <c r="Z189" s="93"/>
    </row>
    <row r="190" spans="2:26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91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92"/>
      <c r="Y190" s="93"/>
      <c r="Z190" s="93"/>
    </row>
    <row r="191" spans="2:26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91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92"/>
      <c r="Y191" s="93"/>
      <c r="Z191" s="93"/>
    </row>
    <row r="192" spans="2:26" ht="14.25"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5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7"/>
      <c r="Y192" s="98"/>
      <c r="Z192" s="98"/>
    </row>
    <row r="193" spans="2:26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4"/>
      <c r="Y193" s="5"/>
      <c r="Z193" s="5"/>
    </row>
    <row r="194" spans="2:26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4"/>
      <c r="Y194" s="5"/>
      <c r="Z194" s="5"/>
    </row>
    <row r="195" spans="2:26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4"/>
      <c r="Y195" s="5"/>
      <c r="Z195" s="5"/>
    </row>
    <row r="196" spans="2:26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4"/>
      <c r="Y196" s="5"/>
      <c r="Z196" s="5"/>
    </row>
    <row r="197" spans="2:26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4"/>
      <c r="Y197" s="5"/>
      <c r="Z197" s="5"/>
    </row>
    <row r="198" spans="2:26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4"/>
      <c r="Y198" s="5"/>
      <c r="Z198" s="5"/>
    </row>
    <row r="199" spans="2:26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4"/>
      <c r="Y199" s="5"/>
      <c r="Z199" s="5"/>
    </row>
    <row r="200" spans="2:26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4"/>
      <c r="Y200" s="5"/>
      <c r="Z200" s="5"/>
    </row>
    <row r="201" spans="2:26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4"/>
      <c r="Y201" s="5"/>
      <c r="Z201" s="5"/>
    </row>
    <row r="202" spans="2:26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4"/>
      <c r="Y202" s="5"/>
      <c r="Z202" s="5"/>
    </row>
    <row r="203" spans="2:26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4"/>
      <c r="Y203" s="5"/>
      <c r="Z203" s="5"/>
    </row>
    <row r="204" spans="2:26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4"/>
      <c r="Y204" s="5"/>
      <c r="Z204" s="5"/>
    </row>
    <row r="205" spans="2:26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4"/>
      <c r="Y205" s="5"/>
      <c r="Z205" s="5"/>
    </row>
    <row r="206" spans="2:26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4"/>
      <c r="Y206" s="5"/>
      <c r="Z206" s="5"/>
    </row>
    <row r="207" spans="2:26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4"/>
      <c r="Y207" s="5"/>
      <c r="Z207" s="5"/>
    </row>
    <row r="208" spans="2:26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4"/>
      <c r="Y208" s="5"/>
      <c r="Z208" s="5"/>
    </row>
    <row r="209" spans="2:26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4"/>
      <c r="Y209" s="5"/>
      <c r="Z209" s="5"/>
    </row>
    <row r="210" spans="2:26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4"/>
      <c r="Y210" s="5"/>
      <c r="Z210" s="5"/>
    </row>
    <row r="211" spans="2:26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4"/>
      <c r="Y211" s="5"/>
      <c r="Z211" s="5"/>
    </row>
    <row r="212" spans="2:26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4"/>
      <c r="Y212" s="5"/>
      <c r="Z212" s="5"/>
    </row>
    <row r="213" spans="2:26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4"/>
      <c r="Y213" s="5"/>
      <c r="Z213" s="5"/>
    </row>
    <row r="214" spans="2:26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4"/>
      <c r="Y214" s="5"/>
      <c r="Z214" s="5"/>
    </row>
    <row r="215" spans="2:26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4"/>
      <c r="Y215" s="5"/>
      <c r="Z215" s="5"/>
    </row>
    <row r="216" spans="2:26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4"/>
      <c r="Y216" s="5"/>
      <c r="Z216" s="5"/>
    </row>
    <row r="217" spans="2:26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4"/>
      <c r="Y217" s="5"/>
      <c r="Z217" s="5"/>
    </row>
    <row r="218" spans="2:26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4"/>
      <c r="Y218" s="5"/>
      <c r="Z218" s="5"/>
    </row>
    <row r="219" spans="2:26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4"/>
      <c r="Y219" s="5"/>
      <c r="Z219" s="5"/>
    </row>
    <row r="220" spans="2:26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4"/>
      <c r="Y220" s="5"/>
      <c r="Z220" s="5"/>
    </row>
    <row r="221" spans="2:26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4"/>
      <c r="Y221" s="5"/>
      <c r="Z221" s="5"/>
    </row>
    <row r="222" spans="2:26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4"/>
      <c r="Y222" s="5"/>
      <c r="Z222" s="5"/>
    </row>
    <row r="223" spans="2:26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4"/>
      <c r="Y223" s="5"/>
      <c r="Z223" s="5"/>
    </row>
    <row r="224" spans="2:26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4"/>
      <c r="Y224" s="5"/>
      <c r="Z224" s="5"/>
    </row>
    <row r="225" spans="2:26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4"/>
      <c r="Y225" s="5"/>
      <c r="Z225" s="5"/>
    </row>
    <row r="226" spans="2:26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4"/>
      <c r="Y226" s="5"/>
      <c r="Z226" s="5"/>
    </row>
    <row r="227" spans="2:26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4"/>
      <c r="Y227" s="5"/>
      <c r="Z227" s="5"/>
    </row>
    <row r="228" spans="2:26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4"/>
      <c r="Y228" s="5"/>
      <c r="Z228" s="5"/>
    </row>
    <row r="229" spans="2:26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4"/>
      <c r="Y229" s="5"/>
      <c r="Z229" s="5"/>
    </row>
    <row r="230" spans="2:26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4"/>
      <c r="Y230" s="5"/>
      <c r="Z230" s="5"/>
    </row>
    <row r="231" spans="2:26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4"/>
      <c r="Y231" s="5"/>
      <c r="Z231" s="5"/>
    </row>
    <row r="232" spans="2:26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4"/>
      <c r="Y232" s="5"/>
      <c r="Z232" s="5"/>
    </row>
    <row r="233" spans="2:26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4"/>
      <c r="Y233" s="5"/>
      <c r="Z233" s="5"/>
    </row>
    <row r="234" spans="2:26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4"/>
      <c r="Y234" s="5"/>
      <c r="Z234" s="5"/>
    </row>
    <row r="235" spans="2:26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4"/>
      <c r="Y235" s="5"/>
      <c r="Z235" s="5"/>
    </row>
    <row r="236" spans="2:26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4"/>
      <c r="Y236" s="5"/>
      <c r="Z236" s="5"/>
    </row>
    <row r="237" spans="2:26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4"/>
      <c r="Y237" s="5"/>
      <c r="Z237" s="5"/>
    </row>
    <row r="238" spans="2:26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4"/>
      <c r="Y238" s="5"/>
      <c r="Z238" s="5"/>
    </row>
    <row r="239" spans="2:26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4"/>
      <c r="Y239" s="5"/>
      <c r="Z239" s="5"/>
    </row>
    <row r="240" spans="2:26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4"/>
      <c r="Y240" s="5"/>
      <c r="Z240" s="5"/>
    </row>
    <row r="241" spans="2:26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4"/>
      <c r="Y241" s="5"/>
      <c r="Z241" s="5"/>
    </row>
    <row r="242" spans="2:26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4"/>
      <c r="Y242" s="5"/>
      <c r="Z242" s="5"/>
    </row>
    <row r="243" spans="2:26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4"/>
      <c r="Y243" s="5"/>
      <c r="Z243" s="5"/>
    </row>
    <row r="244" spans="2:26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4"/>
      <c r="Y244" s="5"/>
      <c r="Z244" s="5"/>
    </row>
    <row r="245" spans="2:26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4"/>
      <c r="Y245" s="5"/>
      <c r="Z245" s="5"/>
    </row>
    <row r="246" spans="2:26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4"/>
      <c r="Y246" s="5"/>
      <c r="Z246" s="5"/>
    </row>
    <row r="247" spans="2:26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4"/>
      <c r="Y247" s="5"/>
      <c r="Z247" s="5"/>
    </row>
    <row r="248" spans="2:26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4"/>
      <c r="Y248" s="5"/>
      <c r="Z248" s="5"/>
    </row>
    <row r="249" spans="2:26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4"/>
      <c r="Y249" s="5"/>
      <c r="Z249" s="5"/>
    </row>
    <row r="250" spans="2:26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4"/>
      <c r="Y250" s="5"/>
      <c r="Z250" s="5"/>
    </row>
    <row r="251" spans="2:26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4"/>
      <c r="Y251" s="5"/>
      <c r="Z251" s="5"/>
    </row>
    <row r="252" spans="2:26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4"/>
      <c r="Y252" s="5"/>
      <c r="Z252" s="5"/>
    </row>
    <row r="253" spans="2:26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4"/>
      <c r="Y253" s="5"/>
      <c r="Z253" s="5"/>
    </row>
    <row r="254" spans="2:26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4"/>
      <c r="Y254" s="5"/>
      <c r="Z254" s="5"/>
    </row>
    <row r="255" spans="2:26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4"/>
      <c r="Y255" s="5"/>
      <c r="Z255" s="5"/>
    </row>
    <row r="256" spans="2:26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4"/>
      <c r="Y256" s="5"/>
      <c r="Z256" s="5"/>
    </row>
    <row r="257" spans="2:26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4"/>
      <c r="Y257" s="5"/>
      <c r="Z257" s="5"/>
    </row>
    <row r="258" spans="2:26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4"/>
      <c r="Y258" s="5"/>
      <c r="Z258" s="5"/>
    </row>
    <row r="259" spans="2:26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4"/>
      <c r="Y259" s="5"/>
      <c r="Z259" s="5"/>
    </row>
    <row r="260" spans="2:26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4"/>
      <c r="Y260" s="5"/>
      <c r="Z260" s="5"/>
    </row>
    <row r="261" spans="2:26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4"/>
      <c r="Y261" s="5"/>
      <c r="Z261" s="5"/>
    </row>
    <row r="262" spans="2:26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4"/>
      <c r="Y262" s="5"/>
      <c r="Z262" s="5"/>
    </row>
    <row r="263" spans="2:26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4"/>
      <c r="Y263" s="5"/>
      <c r="Z263" s="5"/>
    </row>
    <row r="264" spans="2:26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4"/>
      <c r="Y264" s="5"/>
      <c r="Z264" s="5"/>
    </row>
    <row r="265" spans="2:26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4"/>
      <c r="Y265" s="5"/>
      <c r="Z265" s="5"/>
    </row>
    <row r="266" spans="2:26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4"/>
      <c r="Y266" s="5"/>
      <c r="Z266" s="5"/>
    </row>
    <row r="267" spans="2:26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4"/>
      <c r="Y267" s="5"/>
      <c r="Z267" s="5"/>
    </row>
    <row r="268" spans="2:26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4"/>
      <c r="Y268" s="5"/>
      <c r="Z268" s="5"/>
    </row>
    <row r="269" spans="2:26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4"/>
      <c r="Y269" s="5"/>
      <c r="Z269" s="5"/>
    </row>
    <row r="270" spans="2:26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4"/>
      <c r="Y270" s="5"/>
      <c r="Z270" s="5"/>
    </row>
    <row r="271" spans="2:26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4"/>
      <c r="Y271" s="5"/>
      <c r="Z271" s="5"/>
    </row>
    <row r="272" spans="2:26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4"/>
      <c r="Y272" s="5"/>
      <c r="Z272" s="5"/>
    </row>
    <row r="273" spans="2:26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4"/>
      <c r="Y273" s="5"/>
      <c r="Z273" s="5"/>
    </row>
    <row r="274" spans="2:26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4"/>
      <c r="Y274" s="5"/>
      <c r="Z274" s="5"/>
    </row>
    <row r="275" spans="2:26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4"/>
      <c r="Y275" s="5"/>
      <c r="Z275" s="5"/>
    </row>
    <row r="276" spans="2:26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4"/>
      <c r="Y276" s="5"/>
      <c r="Z276" s="5"/>
    </row>
    <row r="277" spans="2:26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4"/>
      <c r="Y277" s="5"/>
      <c r="Z277" s="5"/>
    </row>
    <row r="278" spans="2:26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4"/>
      <c r="Y278" s="5"/>
      <c r="Z278" s="5"/>
    </row>
    <row r="279" spans="2:26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4"/>
      <c r="Y279" s="5"/>
      <c r="Z279" s="5"/>
    </row>
    <row r="280" spans="2:26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4"/>
      <c r="Y280" s="5"/>
      <c r="Z280" s="5"/>
    </row>
    <row r="281" spans="2:26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4"/>
      <c r="Y281" s="5"/>
      <c r="Z281" s="5"/>
    </row>
    <row r="282" spans="2:26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4"/>
      <c r="Y282" s="5"/>
      <c r="Z282" s="5"/>
    </row>
    <row r="283" spans="2:26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4"/>
      <c r="Y283" s="5"/>
      <c r="Z283" s="5"/>
    </row>
    <row r="284" spans="2:26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4"/>
      <c r="Y284" s="5"/>
      <c r="Z284" s="5"/>
    </row>
    <row r="285" spans="2:26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4"/>
      <c r="Y285" s="5"/>
      <c r="Z285" s="5"/>
    </row>
    <row r="286" spans="2:26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4"/>
      <c r="Y286" s="5"/>
      <c r="Z286" s="5"/>
    </row>
    <row r="287" spans="2:26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4"/>
      <c r="Y287" s="5"/>
      <c r="Z287" s="5"/>
    </row>
    <row r="288" spans="2:26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4"/>
      <c r="Y288" s="5"/>
      <c r="Z288" s="5"/>
    </row>
    <row r="289" spans="2:26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4"/>
      <c r="Y289" s="5"/>
      <c r="Z289" s="5"/>
    </row>
    <row r="290" spans="2:26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4"/>
      <c r="Y290" s="5"/>
      <c r="Z290" s="5"/>
    </row>
    <row r="291" spans="2:26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4"/>
      <c r="Y291" s="5"/>
      <c r="Z291" s="5"/>
    </row>
    <row r="292" spans="2:26">
      <c r="B292" s="99"/>
    </row>
    <row r="293" spans="2:26">
      <c r="B293" s="99"/>
    </row>
    <row r="294" spans="2:26">
      <c r="B294" s="99"/>
    </row>
    <row r="295" spans="2:26">
      <c r="B295" s="99"/>
    </row>
    <row r="296" spans="2:26">
      <c r="B296" s="99"/>
    </row>
    <row r="297" spans="2:26">
      <c r="B297" s="99"/>
    </row>
    <row r="298" spans="2:26">
      <c r="B298" s="99"/>
    </row>
    <row r="299" spans="2:26">
      <c r="B299" s="99"/>
    </row>
    <row r="300" spans="2:26">
      <c r="B300" s="99"/>
    </row>
    <row r="301" spans="2:26">
      <c r="B301" s="99"/>
    </row>
    <row r="302" spans="2:26">
      <c r="B302" s="99"/>
    </row>
    <row r="303" spans="2:26">
      <c r="B303" s="99"/>
    </row>
    <row r="304" spans="2:26">
      <c r="B304" s="99"/>
    </row>
    <row r="305" spans="2:2">
      <c r="B305" s="99"/>
    </row>
    <row r="306" spans="2:2">
      <c r="B306" s="99"/>
    </row>
    <row r="307" spans="2:2">
      <c r="B307" s="99"/>
    </row>
    <row r="308" spans="2:2">
      <c r="B308" s="99"/>
    </row>
    <row r="309" spans="2:2">
      <c r="B309" s="99"/>
    </row>
    <row r="310" spans="2:2">
      <c r="B310" s="99"/>
    </row>
    <row r="311" spans="2:2">
      <c r="B311" s="99"/>
    </row>
    <row r="312" spans="2:2">
      <c r="B312" s="99"/>
    </row>
    <row r="313" spans="2:2">
      <c r="B313" s="99"/>
    </row>
    <row r="314" spans="2:2">
      <c r="B314" s="99"/>
    </row>
    <row r="315" spans="2:2">
      <c r="B315" s="99"/>
    </row>
    <row r="316" spans="2:2">
      <c r="B316" s="99"/>
    </row>
    <row r="317" spans="2:2">
      <c r="B317" s="99"/>
    </row>
    <row r="318" spans="2:2">
      <c r="B318" s="99"/>
    </row>
    <row r="319" spans="2:2">
      <c r="B319" s="99"/>
    </row>
    <row r="320" spans="2:2">
      <c r="B320" s="99"/>
    </row>
    <row r="321" spans="2:2">
      <c r="B321" s="99"/>
    </row>
    <row r="322" spans="2:2">
      <c r="B322" s="99"/>
    </row>
    <row r="323" spans="2:2">
      <c r="B323" s="99"/>
    </row>
    <row r="324" spans="2:2">
      <c r="B324" s="99"/>
    </row>
    <row r="325" spans="2:2">
      <c r="B325" s="99"/>
    </row>
    <row r="326" spans="2:2">
      <c r="B326" s="99"/>
    </row>
    <row r="327" spans="2:2">
      <c r="B327" s="99"/>
    </row>
    <row r="328" spans="2:2">
      <c r="B328" s="99"/>
    </row>
    <row r="329" spans="2:2">
      <c r="B329" s="99"/>
    </row>
    <row r="330" spans="2:2">
      <c r="B330" s="99"/>
    </row>
    <row r="331" spans="2:2">
      <c r="B331" s="99"/>
    </row>
    <row r="332" spans="2:2">
      <c r="B332" s="99"/>
    </row>
    <row r="333" spans="2:2">
      <c r="B333" s="99"/>
    </row>
    <row r="334" spans="2:2">
      <c r="B334" s="99"/>
    </row>
    <row r="335" spans="2:2">
      <c r="B335" s="99"/>
    </row>
    <row r="336" spans="2:2">
      <c r="B336" s="99"/>
    </row>
    <row r="337" spans="2:2">
      <c r="B337" s="99"/>
    </row>
    <row r="338" spans="2:2">
      <c r="B338" s="99"/>
    </row>
    <row r="339" spans="2:2">
      <c r="B339" s="99"/>
    </row>
    <row r="340" spans="2:2">
      <c r="B340" s="99"/>
    </row>
    <row r="341" spans="2:2">
      <c r="B341" s="99"/>
    </row>
    <row r="342" spans="2:2">
      <c r="B342" s="99"/>
    </row>
    <row r="343" spans="2:2">
      <c r="B343" s="99"/>
    </row>
    <row r="344" spans="2:2">
      <c r="B344" s="99"/>
    </row>
    <row r="345" spans="2:2">
      <c r="B345" s="99"/>
    </row>
    <row r="346" spans="2:2">
      <c r="B346" s="99"/>
    </row>
    <row r="347" spans="2:2">
      <c r="B347" s="99"/>
    </row>
    <row r="348" spans="2:2">
      <c r="B348" s="99"/>
    </row>
    <row r="349" spans="2:2">
      <c r="B349" s="99"/>
    </row>
    <row r="350" spans="2:2">
      <c r="B350" s="99"/>
    </row>
    <row r="351" spans="2:2">
      <c r="B351" s="99"/>
    </row>
    <row r="352" spans="2:2">
      <c r="B352" s="99"/>
    </row>
    <row r="353" spans="2:2">
      <c r="B353" s="99"/>
    </row>
    <row r="354" spans="2:2">
      <c r="B354" s="99"/>
    </row>
    <row r="355" spans="2:2">
      <c r="B355" s="99"/>
    </row>
    <row r="356" spans="2:2">
      <c r="B356" s="99"/>
    </row>
    <row r="357" spans="2:2">
      <c r="B357" s="99"/>
    </row>
    <row r="358" spans="2:2">
      <c r="B358" s="99"/>
    </row>
    <row r="359" spans="2:2">
      <c r="B359" s="99"/>
    </row>
    <row r="360" spans="2:2">
      <c r="B360" s="99"/>
    </row>
    <row r="361" spans="2:2">
      <c r="B361" s="99"/>
    </row>
    <row r="362" spans="2:2">
      <c r="B362" s="99"/>
    </row>
    <row r="363" spans="2:2">
      <c r="B363" s="99"/>
    </row>
    <row r="364" spans="2:2">
      <c r="B364" s="99"/>
    </row>
    <row r="365" spans="2:2">
      <c r="B365" s="99"/>
    </row>
    <row r="366" spans="2:2">
      <c r="B366" s="99"/>
    </row>
    <row r="367" spans="2:2">
      <c r="B367" s="99"/>
    </row>
    <row r="368" spans="2:2">
      <c r="B368" s="99"/>
    </row>
    <row r="369" spans="2:2">
      <c r="B369" s="99"/>
    </row>
    <row r="370" spans="2:2">
      <c r="B370" s="99"/>
    </row>
    <row r="371" spans="2:2">
      <c r="B371" s="99"/>
    </row>
    <row r="372" spans="2:2">
      <c r="B372" s="99"/>
    </row>
    <row r="373" spans="2:2">
      <c r="B373" s="99"/>
    </row>
    <row r="374" spans="2:2">
      <c r="B374" s="99"/>
    </row>
    <row r="375" spans="2:2">
      <c r="B375" s="99"/>
    </row>
    <row r="376" spans="2:2">
      <c r="B376" s="99"/>
    </row>
    <row r="377" spans="2:2">
      <c r="B377" s="99"/>
    </row>
    <row r="378" spans="2:2">
      <c r="B378" s="99"/>
    </row>
    <row r="379" spans="2:2">
      <c r="B379" s="99"/>
    </row>
    <row r="380" spans="2:2">
      <c r="B380" s="99"/>
    </row>
  </sheetData>
  <mergeCells count="10">
    <mergeCell ref="B2:Z2"/>
    <mergeCell ref="B4:Z4"/>
    <mergeCell ref="B5:Z5"/>
    <mergeCell ref="B6:Z6"/>
    <mergeCell ref="B7:B8"/>
    <mergeCell ref="C7:H7"/>
    <mergeCell ref="M7:M8"/>
    <mergeCell ref="N7:S7"/>
    <mergeCell ref="X7:X8"/>
    <mergeCell ref="Y7:Z7"/>
  </mergeCells>
  <printOptions horizontalCentered="1"/>
  <pageMargins left="0.54" right="0" top="0.39370078740157483" bottom="0.19685039370078741" header="0" footer="0.31496062992125984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2FB6-0BA7-4610-B239-0294383410A8}">
  <sheetPr>
    <pageSetUpPr fitToPage="1"/>
  </sheetPr>
  <dimension ref="A1:AT215"/>
  <sheetViews>
    <sheetView showGridLines="0" topLeftCell="J19" zoomScale="120" zoomScaleNormal="120" workbookViewId="0">
      <selection activeCell="X33" sqref="X33"/>
    </sheetView>
  </sheetViews>
  <sheetFormatPr baseColWidth="10" defaultColWidth="11.42578125" defaultRowHeight="12.75"/>
  <cols>
    <col min="1" max="1" width="0.85546875" customWidth="1"/>
    <col min="2" max="2" width="66.85546875" customWidth="1"/>
    <col min="3" max="3" width="10.85546875" bestFit="1" customWidth="1"/>
    <col min="4" max="5" width="11.7109375" bestFit="1" customWidth="1"/>
    <col min="6" max="6" width="12" bestFit="1" customWidth="1"/>
    <col min="7" max="7" width="11.5703125" customWidth="1"/>
    <col min="8" max="8" width="11.5703125" bestFit="1" customWidth="1"/>
    <col min="9" max="10" width="11.5703125" customWidth="1"/>
    <col min="11" max="11" width="13.85546875" bestFit="1" customWidth="1"/>
    <col min="12" max="12" width="15.28515625" customWidth="1"/>
    <col min="13" max="13" width="12.42578125" bestFit="1" customWidth="1"/>
    <col min="14" max="17" width="11.7109375" customWidth="1"/>
    <col min="18" max="18" width="12.28515625" bestFit="1" customWidth="1"/>
    <col min="19" max="19" width="13.28515625" bestFit="1" customWidth="1"/>
    <col min="20" max="23" width="13.28515625" customWidth="1"/>
    <col min="24" max="24" width="12.7109375" customWidth="1"/>
    <col min="25" max="25" width="11.140625" customWidth="1"/>
    <col min="26" max="26" width="9.42578125" bestFit="1" customWidth="1"/>
  </cols>
  <sheetData>
    <row r="1" spans="1:46" ht="15.75">
      <c r="A1" t="s">
        <v>0</v>
      </c>
      <c r="B1" s="290" t="s">
        <v>86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</row>
    <row r="2" spans="1:46" ht="15.7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16.5" customHeight="1">
      <c r="B3" s="291" t="s">
        <v>87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</row>
    <row r="4" spans="1:46" ht="16.5" customHeight="1">
      <c r="B4" s="292" t="s">
        <v>88</v>
      </c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</row>
    <row r="5" spans="1:46" ht="14.25">
      <c r="B5" s="292" t="s">
        <v>4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</row>
    <row r="6" spans="1:46" ht="20.25" customHeight="1">
      <c r="A6" t="s">
        <v>89</v>
      </c>
      <c r="B6" s="300" t="s">
        <v>6</v>
      </c>
      <c r="C6" s="302">
        <v>2024</v>
      </c>
      <c r="D6" s="303"/>
      <c r="E6" s="303"/>
      <c r="F6" s="303"/>
      <c r="G6" s="303"/>
      <c r="H6" s="303"/>
      <c r="I6" s="103"/>
      <c r="J6" s="103"/>
      <c r="K6" s="103"/>
      <c r="L6" s="103"/>
      <c r="M6" s="300">
        <v>2024</v>
      </c>
      <c r="N6" s="302">
        <v>2025</v>
      </c>
      <c r="O6" s="303"/>
      <c r="P6" s="303"/>
      <c r="Q6" s="303"/>
      <c r="R6" s="303"/>
      <c r="S6" s="303"/>
      <c r="T6" s="103"/>
      <c r="U6" s="103"/>
      <c r="V6" s="103"/>
      <c r="W6" s="103"/>
      <c r="X6" s="300">
        <v>2025</v>
      </c>
      <c r="Y6" s="296" t="s">
        <v>7</v>
      </c>
      <c r="Z6" s="304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ht="22.5" customHeight="1" thickBot="1">
      <c r="B7" s="301"/>
      <c r="C7" s="15" t="s">
        <v>8</v>
      </c>
      <c r="D7" s="15" t="s">
        <v>9</v>
      </c>
      <c r="E7" s="15" t="s">
        <v>10</v>
      </c>
      <c r="F7" s="15" t="s">
        <v>11</v>
      </c>
      <c r="G7" s="15" t="s">
        <v>12</v>
      </c>
      <c r="H7" s="15" t="s">
        <v>13</v>
      </c>
      <c r="I7" s="15" t="s">
        <v>14</v>
      </c>
      <c r="J7" s="15" t="s">
        <v>15</v>
      </c>
      <c r="K7" s="15" t="s">
        <v>16</v>
      </c>
      <c r="L7" s="15" t="s">
        <v>17</v>
      </c>
      <c r="M7" s="301"/>
      <c r="N7" s="15" t="s">
        <v>8</v>
      </c>
      <c r="O7" s="15" t="s">
        <v>9</v>
      </c>
      <c r="P7" s="15" t="s">
        <v>10</v>
      </c>
      <c r="Q7" s="15" t="s">
        <v>11</v>
      </c>
      <c r="R7" s="15" t="s">
        <v>12</v>
      </c>
      <c r="S7" s="15" t="s">
        <v>13</v>
      </c>
      <c r="T7" s="15" t="s">
        <v>14</v>
      </c>
      <c r="U7" s="15" t="s">
        <v>15</v>
      </c>
      <c r="V7" s="15" t="s">
        <v>16</v>
      </c>
      <c r="W7" s="15" t="s">
        <v>17</v>
      </c>
      <c r="X7" s="301"/>
      <c r="Y7" s="105" t="s">
        <v>18</v>
      </c>
      <c r="Z7" s="15" t="s">
        <v>19</v>
      </c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</row>
    <row r="8" spans="1:46" ht="18" customHeight="1" thickTop="1">
      <c r="B8" s="106" t="s">
        <v>21</v>
      </c>
      <c r="C8" s="107">
        <f t="shared" ref="C8:L8" si="0">+C9+C19</f>
        <v>18003.999999999996</v>
      </c>
      <c r="D8" s="107">
        <f t="shared" si="0"/>
        <v>17214.400000000001</v>
      </c>
      <c r="E8" s="107">
        <f t="shared" si="0"/>
        <v>18133.400000000001</v>
      </c>
      <c r="F8" s="107">
        <f t="shared" si="0"/>
        <v>20275</v>
      </c>
      <c r="G8" s="107">
        <f t="shared" si="0"/>
        <v>21214.1</v>
      </c>
      <c r="H8" s="107">
        <f t="shared" si="0"/>
        <v>20095.7</v>
      </c>
      <c r="I8" s="107">
        <f t="shared" si="0"/>
        <v>22805.800000000003</v>
      </c>
      <c r="J8" s="107">
        <f t="shared" si="0"/>
        <v>22113.4</v>
      </c>
      <c r="K8" s="107">
        <f t="shared" si="0"/>
        <v>22930.2</v>
      </c>
      <c r="L8" s="107">
        <f t="shared" si="0"/>
        <v>24405.399999999998</v>
      </c>
      <c r="M8" s="108">
        <f>+M9+M19</f>
        <v>207191.4</v>
      </c>
      <c r="N8" s="107">
        <f t="shared" ref="N8:W8" si="1">+N9+N19</f>
        <v>19532</v>
      </c>
      <c r="O8" s="107">
        <f t="shared" si="1"/>
        <v>19543.099999999999</v>
      </c>
      <c r="P8" s="107">
        <f t="shared" si="1"/>
        <v>21792.5</v>
      </c>
      <c r="Q8" s="107">
        <f t="shared" si="1"/>
        <v>21271</v>
      </c>
      <c r="R8" s="107">
        <f t="shared" si="1"/>
        <v>21201.4</v>
      </c>
      <c r="S8" s="107">
        <f t="shared" si="1"/>
        <v>20382.400000000001</v>
      </c>
      <c r="T8" s="107">
        <f t="shared" si="1"/>
        <v>22950.2</v>
      </c>
      <c r="U8" s="107">
        <f t="shared" si="1"/>
        <v>22088.000000000004</v>
      </c>
      <c r="V8" s="107">
        <f t="shared" si="1"/>
        <v>23270.9</v>
      </c>
      <c r="W8" s="107">
        <f t="shared" si="1"/>
        <v>23838.800000000003</v>
      </c>
      <c r="X8" s="108">
        <f>+X9+X19</f>
        <v>215870.30000000002</v>
      </c>
      <c r="Y8" s="107">
        <f t="shared" ref="Y8:Y19" si="2">+X8-M8</f>
        <v>8678.9000000000233</v>
      </c>
      <c r="Z8" s="108">
        <f t="shared" ref="Z8:Z16" si="3">+Y8/M8*100</f>
        <v>4.1888321619526794</v>
      </c>
      <c r="AA8" s="5"/>
      <c r="AB8" s="5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</row>
    <row r="9" spans="1:46" ht="18" customHeight="1">
      <c r="B9" s="109" t="s">
        <v>90</v>
      </c>
      <c r="C9" s="110">
        <f t="shared" ref="C9:L9" si="4">+C11+C12+C18</f>
        <v>13681.399999999998</v>
      </c>
      <c r="D9" s="110">
        <f t="shared" si="4"/>
        <v>13368.4</v>
      </c>
      <c r="E9" s="110">
        <f t="shared" si="4"/>
        <v>13909.5</v>
      </c>
      <c r="F9" s="110">
        <f t="shared" si="4"/>
        <v>15639.199999999999</v>
      </c>
      <c r="G9" s="110">
        <f t="shared" si="4"/>
        <v>16339.4</v>
      </c>
      <c r="H9" s="110">
        <f t="shared" si="4"/>
        <v>15318.6</v>
      </c>
      <c r="I9" s="110">
        <f t="shared" si="4"/>
        <v>17364.900000000001</v>
      </c>
      <c r="J9" s="110">
        <f t="shared" si="4"/>
        <v>16961.300000000003</v>
      </c>
      <c r="K9" s="110">
        <f t="shared" si="4"/>
        <v>17291.400000000001</v>
      </c>
      <c r="L9" s="110">
        <f t="shared" si="4"/>
        <v>18579.8</v>
      </c>
      <c r="M9" s="110">
        <f>+M11+M12+M18</f>
        <v>158453.9</v>
      </c>
      <c r="N9" s="110">
        <f t="shared" ref="N9:W9" si="5">+N11+N12+N18</f>
        <v>15012.4</v>
      </c>
      <c r="O9" s="110">
        <f t="shared" si="5"/>
        <v>15008.5</v>
      </c>
      <c r="P9" s="110">
        <f t="shared" si="5"/>
        <v>16813.599999999999</v>
      </c>
      <c r="Q9" s="110">
        <f t="shared" si="5"/>
        <v>16291.4</v>
      </c>
      <c r="R9" s="110">
        <f t="shared" si="5"/>
        <v>16340.7</v>
      </c>
      <c r="S9" s="110">
        <f t="shared" si="5"/>
        <v>15670</v>
      </c>
      <c r="T9" s="110">
        <f t="shared" si="5"/>
        <v>17349.7</v>
      </c>
      <c r="U9" s="110">
        <f t="shared" si="5"/>
        <v>16743.100000000002</v>
      </c>
      <c r="V9" s="110">
        <f t="shared" si="5"/>
        <v>17455.5</v>
      </c>
      <c r="W9" s="110">
        <f t="shared" si="5"/>
        <v>18132.7</v>
      </c>
      <c r="X9" s="110">
        <f>+X10+X12+X18</f>
        <v>164817.60000000001</v>
      </c>
      <c r="Y9" s="110">
        <f t="shared" si="2"/>
        <v>6363.7000000000116</v>
      </c>
      <c r="Z9" s="108">
        <f t="shared" si="3"/>
        <v>4.0161207770840681</v>
      </c>
      <c r="AA9" s="5"/>
      <c r="AB9" s="5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</row>
    <row r="10" spans="1:46" ht="18" customHeight="1">
      <c r="B10" s="111" t="s">
        <v>38</v>
      </c>
      <c r="C10" s="110">
        <f t="shared" ref="C10:W10" si="6">+C11</f>
        <v>12143.8</v>
      </c>
      <c r="D10" s="110">
        <f t="shared" si="6"/>
        <v>11627.3</v>
      </c>
      <c r="E10" s="110">
        <f t="shared" si="6"/>
        <v>12121.5</v>
      </c>
      <c r="F10" s="110">
        <f t="shared" si="6"/>
        <v>13533.5</v>
      </c>
      <c r="G10" s="110">
        <f t="shared" si="6"/>
        <v>14109.6</v>
      </c>
      <c r="H10" s="110">
        <f t="shared" si="6"/>
        <v>13452.3</v>
      </c>
      <c r="I10" s="110">
        <f t="shared" si="6"/>
        <v>15214</v>
      </c>
      <c r="J10" s="110">
        <f t="shared" si="6"/>
        <v>14723.4</v>
      </c>
      <c r="K10" s="110">
        <f t="shared" si="6"/>
        <v>15003.8</v>
      </c>
      <c r="L10" s="110">
        <f t="shared" si="6"/>
        <v>16077.1</v>
      </c>
      <c r="M10" s="108">
        <f>+M11</f>
        <v>138006.29999999999</v>
      </c>
      <c r="N10" s="110">
        <f t="shared" si="6"/>
        <v>13284.3</v>
      </c>
      <c r="O10" s="110">
        <f t="shared" si="6"/>
        <v>13018.4</v>
      </c>
      <c r="P10" s="110">
        <f t="shared" si="6"/>
        <v>14741.7</v>
      </c>
      <c r="Q10" s="110">
        <f t="shared" si="6"/>
        <v>14306.8</v>
      </c>
      <c r="R10" s="110">
        <f t="shared" si="6"/>
        <v>14275.6</v>
      </c>
      <c r="S10" s="110">
        <f t="shared" si="6"/>
        <v>13740.1</v>
      </c>
      <c r="T10" s="110">
        <f t="shared" si="6"/>
        <v>15173.7</v>
      </c>
      <c r="U10" s="110">
        <f t="shared" si="6"/>
        <v>14719.2</v>
      </c>
      <c r="V10" s="110">
        <f t="shared" si="6"/>
        <v>15082.4</v>
      </c>
      <c r="W10" s="110">
        <f t="shared" si="6"/>
        <v>15516.5</v>
      </c>
      <c r="X10" s="108">
        <f>+X11</f>
        <v>143858.70000000001</v>
      </c>
      <c r="Y10" s="110">
        <f t="shared" si="2"/>
        <v>5852.4000000000233</v>
      </c>
      <c r="Z10" s="108">
        <f t="shared" si="3"/>
        <v>4.2406759691405567</v>
      </c>
      <c r="AA10" s="5"/>
      <c r="AB10" s="5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</row>
    <row r="11" spans="1:46" ht="18" customHeight="1">
      <c r="B11" s="112" t="s">
        <v>39</v>
      </c>
      <c r="C11" s="113">
        <v>12143.8</v>
      </c>
      <c r="D11" s="113">
        <v>11627.3</v>
      </c>
      <c r="E11" s="113">
        <v>12121.5</v>
      </c>
      <c r="F11" s="113">
        <v>13533.5</v>
      </c>
      <c r="G11" s="113">
        <v>14109.6</v>
      </c>
      <c r="H11" s="113">
        <v>13452.3</v>
      </c>
      <c r="I11" s="114">
        <v>15214</v>
      </c>
      <c r="J11" s="114">
        <v>14723.4</v>
      </c>
      <c r="K11" s="114">
        <v>15003.8</v>
      </c>
      <c r="L11" s="114">
        <v>16077.1</v>
      </c>
      <c r="M11" s="114">
        <f>SUM(C11:L11)</f>
        <v>138006.29999999999</v>
      </c>
      <c r="N11" s="113">
        <f>+[41]PP!N27</f>
        <v>13284.3</v>
      </c>
      <c r="O11" s="113">
        <f>+[41]PP!O27</f>
        <v>13018.4</v>
      </c>
      <c r="P11" s="113">
        <f>+[41]PP!P27</f>
        <v>14741.7</v>
      </c>
      <c r="Q11" s="113">
        <f>+[41]PP!Q27</f>
        <v>14306.8</v>
      </c>
      <c r="R11" s="113">
        <f>+[41]PP!R27</f>
        <v>14275.6</v>
      </c>
      <c r="S11" s="113">
        <f>+[41]PP!S27</f>
        <v>13740.1</v>
      </c>
      <c r="T11" s="113">
        <f>+[41]PP!T27</f>
        <v>15173.7</v>
      </c>
      <c r="U11" s="113">
        <f>+[41]PP!U27</f>
        <v>14719.2</v>
      </c>
      <c r="V11" s="113">
        <f>+[41]PP!V27</f>
        <v>15082.4</v>
      </c>
      <c r="W11" s="113">
        <f>+[41]PP!W27</f>
        <v>15516.5</v>
      </c>
      <c r="X11" s="114">
        <f>SUM(N11:W11)</f>
        <v>143858.70000000001</v>
      </c>
      <c r="Y11" s="113">
        <f t="shared" si="2"/>
        <v>5852.4000000000233</v>
      </c>
      <c r="Z11" s="114">
        <f t="shared" si="3"/>
        <v>4.2406759691405567</v>
      </c>
      <c r="AA11" s="5"/>
      <c r="AB11" s="5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ht="18" customHeight="1">
      <c r="B12" s="29" t="s">
        <v>40</v>
      </c>
      <c r="C12" s="115">
        <f t="shared" ref="C12:L12" si="7">SUM(C13:C17)</f>
        <v>1497.8000000000002</v>
      </c>
      <c r="D12" s="115">
        <f t="shared" si="7"/>
        <v>1702.6000000000001</v>
      </c>
      <c r="E12" s="115">
        <f t="shared" si="7"/>
        <v>1744.7999999999997</v>
      </c>
      <c r="F12" s="115">
        <f t="shared" si="7"/>
        <v>2064.9</v>
      </c>
      <c r="G12" s="115">
        <f t="shared" si="7"/>
        <v>2183</v>
      </c>
      <c r="H12" s="115">
        <f t="shared" si="7"/>
        <v>1783.7</v>
      </c>
      <c r="I12" s="115">
        <f t="shared" si="7"/>
        <v>2088.4</v>
      </c>
      <c r="J12" s="115">
        <f t="shared" si="7"/>
        <v>2197.5</v>
      </c>
      <c r="K12" s="115">
        <f t="shared" si="7"/>
        <v>2252.6000000000004</v>
      </c>
      <c r="L12" s="115">
        <f t="shared" si="7"/>
        <v>2449.6999999999998</v>
      </c>
      <c r="M12" s="115">
        <f>SUM(M13:M17)</f>
        <v>19965</v>
      </c>
      <c r="N12" s="115">
        <f t="shared" ref="N12:W12" si="8">SUM(N13:N17)</f>
        <v>1667.1999999999998</v>
      </c>
      <c r="O12" s="115">
        <f t="shared" si="8"/>
        <v>1936.8000000000002</v>
      </c>
      <c r="P12" s="115">
        <f t="shared" si="8"/>
        <v>2033.1</v>
      </c>
      <c r="Q12" s="115">
        <f t="shared" si="8"/>
        <v>1942.1</v>
      </c>
      <c r="R12" s="115">
        <f t="shared" si="8"/>
        <v>2012.6</v>
      </c>
      <c r="S12" s="115">
        <f t="shared" si="8"/>
        <v>1885.5</v>
      </c>
      <c r="T12" s="115">
        <f t="shared" si="8"/>
        <v>2128.7999999999997</v>
      </c>
      <c r="U12" s="115">
        <f t="shared" si="8"/>
        <v>1974.7</v>
      </c>
      <c r="V12" s="115">
        <f t="shared" si="8"/>
        <v>2311.4</v>
      </c>
      <c r="W12" s="115">
        <f t="shared" si="8"/>
        <v>2566.1999999999998</v>
      </c>
      <c r="X12" s="115">
        <f>SUM(X13:X17)</f>
        <v>20458.400000000001</v>
      </c>
      <c r="Y12" s="115">
        <f t="shared" si="2"/>
        <v>493.40000000000146</v>
      </c>
      <c r="Z12" s="116">
        <f t="shared" si="3"/>
        <v>2.4713248184322638</v>
      </c>
      <c r="AA12" s="5"/>
      <c r="AB12" s="5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</row>
    <row r="13" spans="1:46" ht="18" customHeight="1">
      <c r="B13" s="117" t="s">
        <v>43</v>
      </c>
      <c r="C13" s="113">
        <v>952</v>
      </c>
      <c r="D13" s="113">
        <v>1136</v>
      </c>
      <c r="E13" s="113">
        <v>1252.5</v>
      </c>
      <c r="F13" s="113">
        <v>1463.1</v>
      </c>
      <c r="G13" s="113">
        <v>1420.4</v>
      </c>
      <c r="H13" s="113">
        <v>1113.5</v>
      </c>
      <c r="I13" s="114">
        <v>1333.8</v>
      </c>
      <c r="J13" s="114">
        <v>1381.8</v>
      </c>
      <c r="K13" s="114">
        <v>1366</v>
      </c>
      <c r="L13" s="114">
        <v>1623</v>
      </c>
      <c r="M13" s="114">
        <f>SUM(C13:L13)</f>
        <v>13042.099999999999</v>
      </c>
      <c r="N13" s="113">
        <v>1092.8</v>
      </c>
      <c r="O13" s="113">
        <v>1335.7</v>
      </c>
      <c r="P13" s="113">
        <v>1431.6</v>
      </c>
      <c r="Q13" s="113">
        <v>1247.7</v>
      </c>
      <c r="R13" s="113">
        <v>1291.0999999999999</v>
      </c>
      <c r="S13" s="113">
        <v>1195.2</v>
      </c>
      <c r="T13" s="114">
        <v>1385.1</v>
      </c>
      <c r="U13" s="114">
        <v>1274.7</v>
      </c>
      <c r="V13" s="118">
        <v>1560.4</v>
      </c>
      <c r="W13" s="118">
        <v>1899.9</v>
      </c>
      <c r="X13" s="114">
        <f>SUM(N13:W13)</f>
        <v>13714.199999999999</v>
      </c>
      <c r="Y13" s="113">
        <f t="shared" si="2"/>
        <v>672.10000000000036</v>
      </c>
      <c r="Z13" s="114">
        <f t="shared" si="3"/>
        <v>5.1533111998834578</v>
      </c>
      <c r="AA13" s="5"/>
      <c r="AB13" s="5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</row>
    <row r="14" spans="1:46" ht="18" customHeight="1">
      <c r="B14" s="117" t="s">
        <v>45</v>
      </c>
      <c r="C14" s="113">
        <v>106.7</v>
      </c>
      <c r="D14" s="113">
        <v>185.4</v>
      </c>
      <c r="E14" s="113">
        <v>169.1</v>
      </c>
      <c r="F14" s="113">
        <v>188.9</v>
      </c>
      <c r="G14" s="113">
        <v>248.4</v>
      </c>
      <c r="H14" s="113">
        <v>187.8</v>
      </c>
      <c r="I14" s="114">
        <v>219.6</v>
      </c>
      <c r="J14" s="114">
        <v>278.60000000000002</v>
      </c>
      <c r="K14" s="114">
        <v>296.5</v>
      </c>
      <c r="L14" s="114">
        <v>251.9</v>
      </c>
      <c r="M14" s="114">
        <f>SUM(C14:L14)</f>
        <v>2132.9</v>
      </c>
      <c r="N14" s="113">
        <v>123.3</v>
      </c>
      <c r="O14" s="113">
        <v>224</v>
      </c>
      <c r="P14" s="113">
        <v>163.19999999999999</v>
      </c>
      <c r="Q14" s="113">
        <v>200.8</v>
      </c>
      <c r="R14" s="113">
        <v>207.4</v>
      </c>
      <c r="S14" s="113">
        <v>218.1</v>
      </c>
      <c r="T14" s="114">
        <v>205.1</v>
      </c>
      <c r="U14" s="114">
        <v>210.4</v>
      </c>
      <c r="V14" s="114">
        <v>210.2</v>
      </c>
      <c r="W14" s="118">
        <v>202.7</v>
      </c>
      <c r="X14" s="114">
        <f t="shared" ref="X14:X17" si="9">SUM(N14:W14)</f>
        <v>1965.2</v>
      </c>
      <c r="Y14" s="113">
        <f t="shared" si="2"/>
        <v>-167.70000000000005</v>
      </c>
      <c r="Z14" s="114">
        <f t="shared" si="3"/>
        <v>-7.8625345773360236</v>
      </c>
      <c r="AA14" s="5"/>
      <c r="AB14" s="5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</row>
    <row r="15" spans="1:46" ht="18" customHeight="1">
      <c r="B15" s="117" t="s">
        <v>91</v>
      </c>
      <c r="C15" s="113">
        <v>241.4</v>
      </c>
      <c r="D15" s="119">
        <v>211.9</v>
      </c>
      <c r="E15" s="119">
        <v>193.1</v>
      </c>
      <c r="F15" s="119">
        <v>258.2</v>
      </c>
      <c r="G15" s="119">
        <v>334.8</v>
      </c>
      <c r="H15" s="119">
        <v>291.2</v>
      </c>
      <c r="I15" s="118">
        <v>361.6</v>
      </c>
      <c r="J15" s="118">
        <v>344.2</v>
      </c>
      <c r="K15" s="118">
        <v>447.8</v>
      </c>
      <c r="L15" s="118">
        <v>388.1</v>
      </c>
      <c r="M15" s="114">
        <f>SUM(C15:L15)</f>
        <v>3072.2999999999997</v>
      </c>
      <c r="N15" s="113">
        <v>279.10000000000002</v>
      </c>
      <c r="O15" s="119">
        <v>237.2</v>
      </c>
      <c r="P15" s="119">
        <v>259.39999999999998</v>
      </c>
      <c r="Q15" s="119">
        <v>341</v>
      </c>
      <c r="R15" s="119">
        <v>323.3</v>
      </c>
      <c r="S15" s="119">
        <v>337</v>
      </c>
      <c r="T15" s="118">
        <v>356.6</v>
      </c>
      <c r="U15" s="118">
        <v>327.3</v>
      </c>
      <c r="V15" s="118">
        <v>322.3</v>
      </c>
      <c r="W15" s="118">
        <v>264.89999999999998</v>
      </c>
      <c r="X15" s="114">
        <f t="shared" si="9"/>
        <v>3048.1000000000004</v>
      </c>
      <c r="Y15" s="113">
        <f t="shared" si="2"/>
        <v>-24.199999999999363</v>
      </c>
      <c r="Z15" s="114">
        <f t="shared" si="3"/>
        <v>-0.78768349445039099</v>
      </c>
      <c r="AA15" s="5"/>
      <c r="AB15" s="5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</row>
    <row r="16" spans="1:46" s="120" customFormat="1" ht="18" customHeight="1">
      <c r="B16" s="121" t="s">
        <v>92</v>
      </c>
      <c r="C16" s="119">
        <v>197.7</v>
      </c>
      <c r="D16" s="113">
        <v>169.3</v>
      </c>
      <c r="E16" s="113">
        <v>130.1</v>
      </c>
      <c r="F16" s="113">
        <v>154.69999999999999</v>
      </c>
      <c r="G16" s="113">
        <v>179.4</v>
      </c>
      <c r="H16" s="113">
        <v>191.2</v>
      </c>
      <c r="I16" s="114">
        <v>173.4</v>
      </c>
      <c r="J16" s="114">
        <v>192.9</v>
      </c>
      <c r="K16" s="114">
        <v>142.30000000000001</v>
      </c>
      <c r="L16" s="114">
        <v>186.7</v>
      </c>
      <c r="M16" s="114">
        <f>SUM(C16:L16)</f>
        <v>1717.7</v>
      </c>
      <c r="N16" s="119">
        <v>172</v>
      </c>
      <c r="O16" s="113">
        <v>139.9</v>
      </c>
      <c r="P16" s="113">
        <v>178.9</v>
      </c>
      <c r="Q16" s="113">
        <v>152.6</v>
      </c>
      <c r="R16" s="113">
        <v>190.8</v>
      </c>
      <c r="S16" s="113">
        <v>135.19999999999999</v>
      </c>
      <c r="T16" s="114">
        <v>182</v>
      </c>
      <c r="U16" s="114">
        <v>162.30000000000001</v>
      </c>
      <c r="V16" s="114">
        <v>218.5</v>
      </c>
      <c r="W16" s="114">
        <v>198.7</v>
      </c>
      <c r="X16" s="114">
        <f t="shared" si="9"/>
        <v>1730.9</v>
      </c>
      <c r="Y16" s="113">
        <f t="shared" si="2"/>
        <v>13.200000000000045</v>
      </c>
      <c r="Z16" s="114">
        <f t="shared" si="3"/>
        <v>0.76846946498224633</v>
      </c>
      <c r="AA16" s="5"/>
      <c r="AB16" s="5"/>
    </row>
    <row r="17" spans="1:46" ht="18" customHeight="1">
      <c r="B17" s="117" t="s">
        <v>35</v>
      </c>
      <c r="C17" s="113">
        <v>0</v>
      </c>
      <c r="D17" s="113">
        <v>0</v>
      </c>
      <c r="E17" s="113">
        <v>0</v>
      </c>
      <c r="F17" s="113">
        <v>0</v>
      </c>
      <c r="G17" s="113">
        <v>0</v>
      </c>
      <c r="H17" s="113">
        <v>0</v>
      </c>
      <c r="I17" s="113">
        <v>0</v>
      </c>
      <c r="J17" s="113">
        <v>0</v>
      </c>
      <c r="K17" s="113">
        <v>0</v>
      </c>
      <c r="L17" s="113">
        <v>0</v>
      </c>
      <c r="M17" s="114">
        <f t="shared" ref="M17" si="10">SUM(C17:H17)</f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v>0</v>
      </c>
      <c r="T17" s="114">
        <v>0</v>
      </c>
      <c r="U17" s="114">
        <v>0</v>
      </c>
      <c r="V17" s="114">
        <v>0</v>
      </c>
      <c r="W17" s="114">
        <v>0</v>
      </c>
      <c r="X17" s="114">
        <f t="shared" si="9"/>
        <v>0</v>
      </c>
      <c r="Y17" s="122">
        <f t="shared" si="2"/>
        <v>0</v>
      </c>
      <c r="Z17" s="123">
        <v>0</v>
      </c>
      <c r="AA17" s="5"/>
      <c r="AB17" s="5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</row>
    <row r="18" spans="1:46" ht="18" customHeight="1">
      <c r="B18" s="124" t="s">
        <v>53</v>
      </c>
      <c r="C18" s="115">
        <v>39.799999999999997</v>
      </c>
      <c r="D18" s="115">
        <v>38.5</v>
      </c>
      <c r="E18" s="115">
        <v>43.2</v>
      </c>
      <c r="F18" s="115">
        <v>40.799999999999997</v>
      </c>
      <c r="G18" s="115">
        <v>46.8</v>
      </c>
      <c r="H18" s="115">
        <v>82.6</v>
      </c>
      <c r="I18" s="116">
        <v>62.5</v>
      </c>
      <c r="J18" s="116">
        <v>40.4</v>
      </c>
      <c r="K18" s="116">
        <v>35</v>
      </c>
      <c r="L18" s="116">
        <v>53</v>
      </c>
      <c r="M18" s="116">
        <f>SUM(C18:L18)</f>
        <v>482.6</v>
      </c>
      <c r="N18" s="115">
        <v>60.9</v>
      </c>
      <c r="O18" s="115">
        <v>53.3</v>
      </c>
      <c r="P18" s="115">
        <v>38.799999999999997</v>
      </c>
      <c r="Q18" s="115">
        <v>42.5</v>
      </c>
      <c r="R18" s="115">
        <v>52.5</v>
      </c>
      <c r="S18" s="115">
        <v>44.4</v>
      </c>
      <c r="T18" s="116">
        <v>47.2</v>
      </c>
      <c r="U18" s="116">
        <v>49.2</v>
      </c>
      <c r="V18" s="116">
        <v>61.7</v>
      </c>
      <c r="W18" s="116">
        <v>50</v>
      </c>
      <c r="X18" s="116">
        <f>SUM(N18:W18)</f>
        <v>500.49999999999994</v>
      </c>
      <c r="Y18" s="115">
        <f t="shared" si="2"/>
        <v>17.89999999999992</v>
      </c>
      <c r="Z18" s="116">
        <f t="shared" ref="Z18:Z25" si="11">+Y18/M18*100</f>
        <v>3.7090758392042935</v>
      </c>
      <c r="AA18" s="5"/>
      <c r="AB18" s="5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</row>
    <row r="19" spans="1:46" ht="18" customHeight="1">
      <c r="B19" s="35" t="s">
        <v>93</v>
      </c>
      <c r="C19" s="115">
        <f t="shared" ref="C19:L19" si="12">+C20+C22</f>
        <v>4322.5999999999995</v>
      </c>
      <c r="D19" s="115">
        <f t="shared" si="12"/>
        <v>3846</v>
      </c>
      <c r="E19" s="115">
        <f t="shared" si="12"/>
        <v>4223.8999999999996</v>
      </c>
      <c r="F19" s="115">
        <f t="shared" si="12"/>
        <v>4635.8</v>
      </c>
      <c r="G19" s="115">
        <f t="shared" si="12"/>
        <v>4874.7</v>
      </c>
      <c r="H19" s="115">
        <f t="shared" si="12"/>
        <v>4777.0999999999995</v>
      </c>
      <c r="I19" s="115">
        <f t="shared" si="12"/>
        <v>5440.9000000000005</v>
      </c>
      <c r="J19" s="115">
        <f t="shared" si="12"/>
        <v>5152.1000000000004</v>
      </c>
      <c r="K19" s="115">
        <f t="shared" si="12"/>
        <v>5638.8</v>
      </c>
      <c r="L19" s="115">
        <f t="shared" si="12"/>
        <v>5825.5999999999995</v>
      </c>
      <c r="M19" s="115">
        <f>+M20+M22</f>
        <v>48737.499999999993</v>
      </c>
      <c r="N19" s="115">
        <f t="shared" ref="N19:W19" si="13">+N20+N22</f>
        <v>4519.6000000000004</v>
      </c>
      <c r="O19" s="115">
        <f t="shared" si="13"/>
        <v>4534.6000000000004</v>
      </c>
      <c r="P19" s="115">
        <f t="shared" si="13"/>
        <v>4978.9000000000005</v>
      </c>
      <c r="Q19" s="115">
        <f t="shared" si="13"/>
        <v>4979.6000000000004</v>
      </c>
      <c r="R19" s="115">
        <f t="shared" si="13"/>
        <v>4860.7000000000007</v>
      </c>
      <c r="S19" s="115">
        <f t="shared" si="13"/>
        <v>4712.3999999999996</v>
      </c>
      <c r="T19" s="115">
        <f t="shared" si="13"/>
        <v>5600.5</v>
      </c>
      <c r="U19" s="115">
        <f t="shared" si="13"/>
        <v>5344.9000000000005</v>
      </c>
      <c r="V19" s="115">
        <f t="shared" si="13"/>
        <v>5815.4</v>
      </c>
      <c r="W19" s="115">
        <f t="shared" si="13"/>
        <v>5706.1</v>
      </c>
      <c r="X19" s="115">
        <f>+X20+X22</f>
        <v>51052.700000000004</v>
      </c>
      <c r="Y19" s="115">
        <f t="shared" si="2"/>
        <v>2315.2000000000116</v>
      </c>
      <c r="Z19" s="116">
        <f t="shared" si="11"/>
        <v>4.750346242626339</v>
      </c>
      <c r="AA19" s="5"/>
      <c r="AB19" s="5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</row>
    <row r="20" spans="1:46" ht="18" customHeight="1">
      <c r="B20" s="111" t="s">
        <v>94</v>
      </c>
      <c r="C20" s="115">
        <f>+C21</f>
        <v>4321.2</v>
      </c>
      <c r="D20" s="115">
        <f t="shared" ref="D20:L20" si="14">+D21</f>
        <v>3844.4</v>
      </c>
      <c r="E20" s="115">
        <f t="shared" si="14"/>
        <v>4222.8999999999996</v>
      </c>
      <c r="F20" s="115">
        <f t="shared" si="14"/>
        <v>4632.6000000000004</v>
      </c>
      <c r="G20" s="115">
        <f t="shared" si="14"/>
        <v>4872.3</v>
      </c>
      <c r="H20" s="115">
        <f t="shared" si="14"/>
        <v>4775.2</v>
      </c>
      <c r="I20" s="115">
        <f t="shared" si="14"/>
        <v>5439.6</v>
      </c>
      <c r="J20" s="115">
        <f t="shared" si="14"/>
        <v>5150.5</v>
      </c>
      <c r="K20" s="115">
        <f t="shared" si="14"/>
        <v>5637.5</v>
      </c>
      <c r="L20" s="115">
        <f t="shared" si="14"/>
        <v>5823.7</v>
      </c>
      <c r="M20" s="115">
        <f>+M21</f>
        <v>48719.899999999994</v>
      </c>
      <c r="N20" s="115">
        <f>+N21</f>
        <v>4516.1000000000004</v>
      </c>
      <c r="O20" s="115">
        <f t="shared" ref="O20:Y20" si="15">+O21</f>
        <v>4532.1000000000004</v>
      </c>
      <c r="P20" s="115">
        <f t="shared" si="15"/>
        <v>4975.8</v>
      </c>
      <c r="Q20" s="115">
        <f t="shared" si="15"/>
        <v>4976.8</v>
      </c>
      <c r="R20" s="115">
        <f t="shared" si="15"/>
        <v>4858.1000000000004</v>
      </c>
      <c r="S20" s="115">
        <f t="shared" si="15"/>
        <v>4709.8999999999996</v>
      </c>
      <c r="T20" s="115">
        <f t="shared" si="15"/>
        <v>5598</v>
      </c>
      <c r="U20" s="115">
        <f t="shared" si="15"/>
        <v>5342.3</v>
      </c>
      <c r="V20" s="115">
        <f t="shared" si="15"/>
        <v>5812.2</v>
      </c>
      <c r="W20" s="115">
        <f t="shared" si="15"/>
        <v>5703</v>
      </c>
      <c r="X20" s="115">
        <f>+X21</f>
        <v>51024.3</v>
      </c>
      <c r="Y20" s="115">
        <f t="shared" si="15"/>
        <v>2304.4000000000087</v>
      </c>
      <c r="Z20" s="116">
        <f t="shared" si="11"/>
        <v>4.7298947657938726</v>
      </c>
      <c r="AA20" s="5"/>
      <c r="AB20" s="5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</row>
    <row r="21" spans="1:46" ht="18" customHeight="1">
      <c r="B21" s="32" t="s">
        <v>95</v>
      </c>
      <c r="C21" s="113">
        <v>4321.2</v>
      </c>
      <c r="D21" s="113">
        <v>3844.4</v>
      </c>
      <c r="E21" s="113">
        <v>4222.8999999999996</v>
      </c>
      <c r="F21" s="113">
        <v>4632.6000000000004</v>
      </c>
      <c r="G21" s="113">
        <v>4872.3</v>
      </c>
      <c r="H21" s="113">
        <v>4775.2</v>
      </c>
      <c r="I21" s="114">
        <v>5439.6</v>
      </c>
      <c r="J21" s="114">
        <v>5150.5</v>
      </c>
      <c r="K21" s="114">
        <v>5637.5</v>
      </c>
      <c r="L21" s="114">
        <v>5823.7</v>
      </c>
      <c r="M21" s="114">
        <f>SUM(C21:L21)</f>
        <v>48719.899999999994</v>
      </c>
      <c r="N21" s="113">
        <f>+[41]PP!N48</f>
        <v>4516.1000000000004</v>
      </c>
      <c r="O21" s="113">
        <f>+[41]PP!O48</f>
        <v>4532.1000000000004</v>
      </c>
      <c r="P21" s="113">
        <f>+[41]PP!P48</f>
        <v>4975.8</v>
      </c>
      <c r="Q21" s="113">
        <f>+[41]PP!Q48</f>
        <v>4976.8</v>
      </c>
      <c r="R21" s="113">
        <f>+[41]PP!R48</f>
        <v>4858.1000000000004</v>
      </c>
      <c r="S21" s="113">
        <f>+[41]PP!S48</f>
        <v>4709.8999999999996</v>
      </c>
      <c r="T21" s="113">
        <f>+[41]PP!T48</f>
        <v>5598</v>
      </c>
      <c r="U21" s="113">
        <f>+[41]PP!U48</f>
        <v>5342.3</v>
      </c>
      <c r="V21" s="119">
        <f>+[41]PP!V48</f>
        <v>5812.2</v>
      </c>
      <c r="W21" s="119">
        <f>+[41]PP!W48</f>
        <v>5703</v>
      </c>
      <c r="X21" s="114">
        <f>SUM(N21:W21)</f>
        <v>51024.3</v>
      </c>
      <c r="Y21" s="113">
        <f t="shared" ref="Y21:Y32" si="16">+X21-M21</f>
        <v>2304.4000000000087</v>
      </c>
      <c r="Z21" s="114">
        <f t="shared" si="11"/>
        <v>4.7298947657938726</v>
      </c>
      <c r="AA21" s="5"/>
      <c r="AB21" s="5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</row>
    <row r="22" spans="1:46" ht="18" customHeight="1">
      <c r="B22" s="111" t="s">
        <v>96</v>
      </c>
      <c r="C22" s="110">
        <f t="shared" ref="C22:L22" si="17">+C23+C24</f>
        <v>1.4</v>
      </c>
      <c r="D22" s="110">
        <f t="shared" si="17"/>
        <v>1.6</v>
      </c>
      <c r="E22" s="110">
        <f t="shared" si="17"/>
        <v>1</v>
      </c>
      <c r="F22" s="110">
        <f t="shared" si="17"/>
        <v>3.2</v>
      </c>
      <c r="G22" s="110">
        <f t="shared" si="17"/>
        <v>2.4</v>
      </c>
      <c r="H22" s="110">
        <f t="shared" si="17"/>
        <v>1.9</v>
      </c>
      <c r="I22" s="110">
        <f t="shared" si="17"/>
        <v>1.3</v>
      </c>
      <c r="J22" s="110">
        <f t="shared" si="17"/>
        <v>1.6</v>
      </c>
      <c r="K22" s="110">
        <f t="shared" si="17"/>
        <v>1.3</v>
      </c>
      <c r="L22" s="110">
        <f t="shared" si="17"/>
        <v>1.9</v>
      </c>
      <c r="M22" s="108">
        <f>+M23+M24</f>
        <v>17.600000000000001</v>
      </c>
      <c r="N22" s="110">
        <f t="shared" ref="N22:W22" si="18">+N23+N24</f>
        <v>3.5</v>
      </c>
      <c r="O22" s="110">
        <f t="shared" si="18"/>
        <v>2.5</v>
      </c>
      <c r="P22" s="110">
        <f t="shared" si="18"/>
        <v>3.0999999999999996</v>
      </c>
      <c r="Q22" s="110">
        <f t="shared" si="18"/>
        <v>2.8</v>
      </c>
      <c r="R22" s="110">
        <f t="shared" si="18"/>
        <v>2.6</v>
      </c>
      <c r="S22" s="110">
        <f t="shared" si="18"/>
        <v>2.5</v>
      </c>
      <c r="T22" s="110">
        <f t="shared" si="18"/>
        <v>2.5</v>
      </c>
      <c r="U22" s="110">
        <f t="shared" si="18"/>
        <v>2.5999999999999996</v>
      </c>
      <c r="V22" s="110">
        <f t="shared" si="18"/>
        <v>3.2</v>
      </c>
      <c r="W22" s="110">
        <f t="shared" si="18"/>
        <v>3.0999999999999996</v>
      </c>
      <c r="X22" s="108">
        <f>+X23+X24</f>
        <v>28.400000000000002</v>
      </c>
      <c r="Y22" s="110">
        <f t="shared" si="16"/>
        <v>10.8</v>
      </c>
      <c r="Z22" s="108">
        <f t="shared" si="11"/>
        <v>61.363636363636367</v>
      </c>
      <c r="AA22" s="5"/>
      <c r="AB22" s="5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</row>
    <row r="23" spans="1:46" ht="18" customHeight="1">
      <c r="B23" s="32" t="s">
        <v>97</v>
      </c>
      <c r="C23" s="125">
        <v>0.5</v>
      </c>
      <c r="D23" s="125">
        <v>0.5</v>
      </c>
      <c r="E23" s="125">
        <v>0.4</v>
      </c>
      <c r="F23" s="125">
        <v>0.7</v>
      </c>
      <c r="G23" s="125">
        <v>0.6</v>
      </c>
      <c r="H23" s="125">
        <v>0.5</v>
      </c>
      <c r="I23" s="126">
        <v>0.5</v>
      </c>
      <c r="J23" s="126">
        <v>0.4</v>
      </c>
      <c r="K23" s="126">
        <v>0.4</v>
      </c>
      <c r="L23" s="126">
        <v>0.4</v>
      </c>
      <c r="M23" s="114">
        <f>SUM(C23:L23)</f>
        <v>4.9000000000000004</v>
      </c>
      <c r="N23" s="125">
        <v>2.7</v>
      </c>
      <c r="O23" s="125">
        <v>1.5</v>
      </c>
      <c r="P23" s="125">
        <v>1.7</v>
      </c>
      <c r="Q23" s="125">
        <v>1.7</v>
      </c>
      <c r="R23" s="125">
        <v>1.5</v>
      </c>
      <c r="S23" s="125">
        <v>1.6</v>
      </c>
      <c r="T23" s="126">
        <v>2.1</v>
      </c>
      <c r="U23" s="126">
        <v>1.9</v>
      </c>
      <c r="V23" s="126">
        <v>1.9</v>
      </c>
      <c r="W23" s="126">
        <v>1.7</v>
      </c>
      <c r="X23" s="114">
        <f>SUM(N23:W23)</f>
        <v>18.3</v>
      </c>
      <c r="Y23" s="113">
        <f t="shared" si="16"/>
        <v>13.4</v>
      </c>
      <c r="Z23" s="114">
        <f t="shared" si="11"/>
        <v>273.46938775510205</v>
      </c>
      <c r="AA23" s="5"/>
      <c r="AB23" s="5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</row>
    <row r="24" spans="1:46" ht="18" customHeight="1">
      <c r="B24" s="127" t="s">
        <v>35</v>
      </c>
      <c r="C24" s="125">
        <v>0.9</v>
      </c>
      <c r="D24" s="125">
        <v>1.1000000000000001</v>
      </c>
      <c r="E24" s="125">
        <v>0.6</v>
      </c>
      <c r="F24" s="125">
        <v>2.5</v>
      </c>
      <c r="G24" s="125">
        <v>1.8</v>
      </c>
      <c r="H24" s="125">
        <v>1.4</v>
      </c>
      <c r="I24" s="126">
        <v>0.8</v>
      </c>
      <c r="J24" s="126">
        <v>1.2</v>
      </c>
      <c r="K24" s="126">
        <v>0.9</v>
      </c>
      <c r="L24" s="126">
        <v>1.5</v>
      </c>
      <c r="M24" s="114">
        <f>SUM(C24:L24)</f>
        <v>12.7</v>
      </c>
      <c r="N24" s="125">
        <v>0.8</v>
      </c>
      <c r="O24" s="125">
        <v>1</v>
      </c>
      <c r="P24" s="125">
        <v>1.4</v>
      </c>
      <c r="Q24" s="125">
        <v>1.1000000000000001</v>
      </c>
      <c r="R24" s="125">
        <v>1.1000000000000001</v>
      </c>
      <c r="S24" s="125">
        <v>0.9</v>
      </c>
      <c r="T24" s="126">
        <v>0.4</v>
      </c>
      <c r="U24" s="126">
        <v>0.7</v>
      </c>
      <c r="V24" s="126">
        <v>1.3</v>
      </c>
      <c r="W24" s="126">
        <v>1.4</v>
      </c>
      <c r="X24" s="114">
        <f>SUM(N24:W24)</f>
        <v>10.100000000000001</v>
      </c>
      <c r="Y24" s="113">
        <f t="shared" si="16"/>
        <v>-2.5999999999999979</v>
      </c>
      <c r="Z24" s="114">
        <f t="shared" si="11"/>
        <v>-20.472440944881871</v>
      </c>
      <c r="AA24" s="5"/>
      <c r="AB24" s="5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</row>
    <row r="25" spans="1:46" ht="18" customHeight="1">
      <c r="B25" s="106" t="s">
        <v>98</v>
      </c>
      <c r="C25" s="110">
        <v>0</v>
      </c>
      <c r="D25" s="110">
        <v>0.2</v>
      </c>
      <c r="E25" s="110">
        <v>0.1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6">
        <f>SUM(C25:H25)</f>
        <v>0.30000000000000004</v>
      </c>
      <c r="N25" s="110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08">
        <v>0</v>
      </c>
      <c r="U25" s="108">
        <v>0</v>
      </c>
      <c r="V25" s="108">
        <v>0</v>
      </c>
      <c r="W25" s="108">
        <v>0</v>
      </c>
      <c r="X25" s="116">
        <f>SUM(N25:W25)</f>
        <v>0</v>
      </c>
      <c r="Y25" s="110">
        <f t="shared" si="16"/>
        <v>-0.30000000000000004</v>
      </c>
      <c r="Z25" s="114">
        <f t="shared" si="11"/>
        <v>-100</v>
      </c>
      <c r="AA25" s="5"/>
      <c r="AB25" s="5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</row>
    <row r="26" spans="1:46" ht="18" customHeight="1">
      <c r="B26" s="128" t="s">
        <v>99</v>
      </c>
      <c r="C26" s="110">
        <f t="shared" ref="C26:W27" si="19">+C27</f>
        <v>30.1</v>
      </c>
      <c r="D26" s="110">
        <f t="shared" si="19"/>
        <v>213.5</v>
      </c>
      <c r="E26" s="110">
        <f t="shared" si="19"/>
        <v>63.4</v>
      </c>
      <c r="F26" s="110">
        <f t="shared" si="19"/>
        <v>81.900000000000006</v>
      </c>
      <c r="G26" s="110">
        <f t="shared" si="19"/>
        <v>112.2</v>
      </c>
      <c r="H26" s="110">
        <f t="shared" si="19"/>
        <v>81.3</v>
      </c>
      <c r="I26" s="110">
        <f t="shared" si="19"/>
        <v>143.69999999999999</v>
      </c>
      <c r="J26" s="110">
        <f t="shared" si="19"/>
        <v>111.4</v>
      </c>
      <c r="K26" s="110">
        <f t="shared" si="19"/>
        <v>110.7</v>
      </c>
      <c r="L26" s="110">
        <f t="shared" si="19"/>
        <v>170.9</v>
      </c>
      <c r="M26" s="110">
        <f>+M27</f>
        <v>1119.0999999999999</v>
      </c>
      <c r="N26" s="110">
        <f t="shared" si="19"/>
        <v>202.3</v>
      </c>
      <c r="O26" s="110">
        <f t="shared" si="19"/>
        <v>103.2</v>
      </c>
      <c r="P26" s="110">
        <f t="shared" si="19"/>
        <v>114.5</v>
      </c>
      <c r="Q26" s="110">
        <f t="shared" si="19"/>
        <v>58.6</v>
      </c>
      <c r="R26" s="110">
        <f t="shared" si="19"/>
        <v>687.9</v>
      </c>
      <c r="S26" s="110">
        <f t="shared" si="19"/>
        <v>553.79999999999995</v>
      </c>
      <c r="T26" s="110">
        <f t="shared" si="19"/>
        <v>207.7</v>
      </c>
      <c r="U26" s="110">
        <f t="shared" si="19"/>
        <v>198.1</v>
      </c>
      <c r="V26" s="110">
        <f t="shared" si="19"/>
        <v>418</v>
      </c>
      <c r="W26" s="110">
        <f t="shared" si="19"/>
        <v>73.5</v>
      </c>
      <c r="X26" s="110">
        <f>+X27</f>
        <v>2617.6</v>
      </c>
      <c r="Y26" s="110">
        <f t="shared" si="16"/>
        <v>1498.5</v>
      </c>
      <c r="Z26" s="108">
        <f>+Y26/M26*100</f>
        <v>133.90224287373783</v>
      </c>
      <c r="AA26" s="5"/>
      <c r="AB26" s="5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</row>
    <row r="27" spans="1:46" ht="18" customHeight="1">
      <c r="B27" s="129" t="s">
        <v>59</v>
      </c>
      <c r="C27" s="110">
        <f t="shared" si="19"/>
        <v>30.1</v>
      </c>
      <c r="D27" s="110">
        <f t="shared" si="19"/>
        <v>213.5</v>
      </c>
      <c r="E27" s="110">
        <f t="shared" si="19"/>
        <v>63.4</v>
      </c>
      <c r="F27" s="110">
        <f t="shared" si="19"/>
        <v>81.900000000000006</v>
      </c>
      <c r="G27" s="110">
        <f t="shared" si="19"/>
        <v>112.2</v>
      </c>
      <c r="H27" s="110">
        <f t="shared" si="19"/>
        <v>81.3</v>
      </c>
      <c r="I27" s="110">
        <f t="shared" si="19"/>
        <v>143.69999999999999</v>
      </c>
      <c r="J27" s="110">
        <f t="shared" si="19"/>
        <v>111.4</v>
      </c>
      <c r="K27" s="110">
        <f t="shared" si="19"/>
        <v>110.7</v>
      </c>
      <c r="L27" s="110">
        <f t="shared" si="19"/>
        <v>170.9</v>
      </c>
      <c r="M27" s="108">
        <f>+M28</f>
        <v>1119.0999999999999</v>
      </c>
      <c r="N27" s="110">
        <f t="shared" si="19"/>
        <v>202.3</v>
      </c>
      <c r="O27" s="110">
        <f t="shared" si="19"/>
        <v>103.2</v>
      </c>
      <c r="P27" s="110">
        <f t="shared" si="19"/>
        <v>114.5</v>
      </c>
      <c r="Q27" s="110">
        <f t="shared" si="19"/>
        <v>58.6</v>
      </c>
      <c r="R27" s="110">
        <f t="shared" si="19"/>
        <v>687.9</v>
      </c>
      <c r="S27" s="110">
        <f t="shared" si="19"/>
        <v>553.79999999999995</v>
      </c>
      <c r="T27" s="110">
        <f t="shared" si="19"/>
        <v>207.7</v>
      </c>
      <c r="U27" s="110">
        <f t="shared" si="19"/>
        <v>198.1</v>
      </c>
      <c r="V27" s="110">
        <f t="shared" si="19"/>
        <v>418</v>
      </c>
      <c r="W27" s="110">
        <f t="shared" si="19"/>
        <v>73.5</v>
      </c>
      <c r="X27" s="108">
        <f>+X28</f>
        <v>2617.6</v>
      </c>
      <c r="Y27" s="110">
        <f t="shared" si="16"/>
        <v>1498.5</v>
      </c>
      <c r="Z27" s="108">
        <f>+Y27/M27*100</f>
        <v>133.90224287373783</v>
      </c>
      <c r="AA27" s="5"/>
      <c r="AB27" s="5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</row>
    <row r="28" spans="1:46" ht="18" customHeight="1">
      <c r="B28" s="130" t="s">
        <v>61</v>
      </c>
      <c r="C28" s="131">
        <v>30.1</v>
      </c>
      <c r="D28" s="125">
        <v>213.5</v>
      </c>
      <c r="E28" s="125">
        <v>63.4</v>
      </c>
      <c r="F28" s="125">
        <v>81.900000000000006</v>
      </c>
      <c r="G28" s="125">
        <v>112.2</v>
      </c>
      <c r="H28" s="125">
        <v>81.3</v>
      </c>
      <c r="I28" s="126">
        <v>143.69999999999999</v>
      </c>
      <c r="J28" s="126">
        <v>111.4</v>
      </c>
      <c r="K28" s="126">
        <v>110.7</v>
      </c>
      <c r="L28" s="126">
        <v>170.9</v>
      </c>
      <c r="M28" s="114">
        <f>SUM(C28:L28)</f>
        <v>1119.0999999999999</v>
      </c>
      <c r="N28" s="131">
        <v>202.3</v>
      </c>
      <c r="O28" s="125">
        <v>103.2</v>
      </c>
      <c r="P28" s="125">
        <v>114.5</v>
      </c>
      <c r="Q28" s="125">
        <v>58.6</v>
      </c>
      <c r="R28" s="125">
        <v>687.9</v>
      </c>
      <c r="S28" s="125">
        <v>553.79999999999995</v>
      </c>
      <c r="T28" s="126">
        <v>207.7</v>
      </c>
      <c r="U28" s="126">
        <v>198.1</v>
      </c>
      <c r="V28" s="126">
        <v>418</v>
      </c>
      <c r="W28" s="126">
        <v>73.5</v>
      </c>
      <c r="X28" s="114">
        <f>SUM(N28:W28)</f>
        <v>2617.6</v>
      </c>
      <c r="Y28" s="113">
        <f t="shared" si="16"/>
        <v>1498.5</v>
      </c>
      <c r="Z28" s="114">
        <f>+Y28/M28*100</f>
        <v>133.90224287373783</v>
      </c>
      <c r="AA28" s="5"/>
      <c r="AB28" s="5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</row>
    <row r="29" spans="1:46" ht="18" customHeight="1">
      <c r="B29" s="35" t="s">
        <v>100</v>
      </c>
      <c r="C29" s="110">
        <v>79</v>
      </c>
      <c r="D29" s="110">
        <v>0</v>
      </c>
      <c r="E29" s="110">
        <v>0</v>
      </c>
      <c r="F29" s="110">
        <v>87.3</v>
      </c>
      <c r="G29" s="110">
        <v>0</v>
      </c>
      <c r="H29" s="110">
        <v>0</v>
      </c>
      <c r="I29" s="108">
        <v>119</v>
      </c>
      <c r="J29" s="108">
        <v>0</v>
      </c>
      <c r="K29" s="108">
        <v>0</v>
      </c>
      <c r="L29" s="108">
        <v>114.7</v>
      </c>
      <c r="M29" s="116">
        <f>SUM(C29:L29)</f>
        <v>400</v>
      </c>
      <c r="N29" s="110">
        <v>259</v>
      </c>
      <c r="O29" s="110">
        <v>0</v>
      </c>
      <c r="P29" s="110">
        <v>0</v>
      </c>
      <c r="Q29" s="110">
        <v>109.3</v>
      </c>
      <c r="R29" s="110">
        <v>134.1</v>
      </c>
      <c r="S29" s="110">
        <v>0</v>
      </c>
      <c r="T29" s="108">
        <v>125.3</v>
      </c>
      <c r="U29" s="108">
        <v>0</v>
      </c>
      <c r="V29" s="108">
        <v>0</v>
      </c>
      <c r="W29" s="108">
        <v>104.3</v>
      </c>
      <c r="X29" s="116">
        <f>SUM(N29:W29)</f>
        <v>731.99999999999989</v>
      </c>
      <c r="Y29" s="115">
        <f t="shared" si="16"/>
        <v>331.99999999999989</v>
      </c>
      <c r="Z29" s="116">
        <f>+Y29/M29*100</f>
        <v>82.999999999999972</v>
      </c>
      <c r="AA29" s="5"/>
      <c r="AB29" s="5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</row>
    <row r="30" spans="1:46" ht="18" customHeight="1" thickBot="1">
      <c r="A30" s="132"/>
      <c r="B30" s="47" t="s">
        <v>101</v>
      </c>
      <c r="C30" s="48">
        <f t="shared" ref="C30:L30" si="20">+C8+C25+C26+C29</f>
        <v>18113.099999999995</v>
      </c>
      <c r="D30" s="48">
        <f t="shared" si="20"/>
        <v>17428.100000000002</v>
      </c>
      <c r="E30" s="48">
        <f t="shared" si="20"/>
        <v>18196.900000000001</v>
      </c>
      <c r="F30" s="48">
        <f t="shared" si="20"/>
        <v>20444.2</v>
      </c>
      <c r="G30" s="48">
        <f t="shared" si="20"/>
        <v>21326.3</v>
      </c>
      <c r="H30" s="48">
        <f t="shared" si="20"/>
        <v>20177</v>
      </c>
      <c r="I30" s="48">
        <f t="shared" si="20"/>
        <v>23068.500000000004</v>
      </c>
      <c r="J30" s="48">
        <f t="shared" si="20"/>
        <v>22224.800000000003</v>
      </c>
      <c r="K30" s="48">
        <f t="shared" si="20"/>
        <v>23040.9</v>
      </c>
      <c r="L30" s="48">
        <f t="shared" si="20"/>
        <v>24691</v>
      </c>
      <c r="M30" s="133">
        <f>+M8+M25+M26+M29</f>
        <v>208710.8</v>
      </c>
      <c r="N30" s="48">
        <f t="shared" ref="N30:W30" si="21">+N8+N25+N26+N29</f>
        <v>19993.3</v>
      </c>
      <c r="O30" s="48">
        <f t="shared" si="21"/>
        <v>19646.3</v>
      </c>
      <c r="P30" s="48">
        <f t="shared" si="21"/>
        <v>21907</v>
      </c>
      <c r="Q30" s="48">
        <f t="shared" si="21"/>
        <v>21438.899999999998</v>
      </c>
      <c r="R30" s="48">
        <f t="shared" si="21"/>
        <v>22023.4</v>
      </c>
      <c r="S30" s="48">
        <f t="shared" si="21"/>
        <v>20936.2</v>
      </c>
      <c r="T30" s="48">
        <f t="shared" si="21"/>
        <v>23283.200000000001</v>
      </c>
      <c r="U30" s="48">
        <f t="shared" si="21"/>
        <v>22286.100000000002</v>
      </c>
      <c r="V30" s="48">
        <f t="shared" si="21"/>
        <v>23688.9</v>
      </c>
      <c r="W30" s="48">
        <f t="shared" si="21"/>
        <v>24016.600000000002</v>
      </c>
      <c r="X30" s="133">
        <f>+X8+X25+X26+X29</f>
        <v>219219.90000000002</v>
      </c>
      <c r="Y30" s="48">
        <f t="shared" si="16"/>
        <v>10509.100000000035</v>
      </c>
      <c r="Z30" s="133">
        <f>+Y30/M30*100</f>
        <v>5.0352449418046579</v>
      </c>
      <c r="AA30" s="5"/>
      <c r="AB30" s="5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</row>
    <row r="31" spans="1:46" ht="18" customHeight="1" thickTop="1" thickBot="1">
      <c r="A31" s="132"/>
      <c r="B31" s="134" t="s">
        <v>102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  <c r="H31" s="135">
        <v>0</v>
      </c>
      <c r="I31" s="135">
        <v>0</v>
      </c>
      <c r="J31" s="135">
        <v>0</v>
      </c>
      <c r="K31" s="135">
        <v>0</v>
      </c>
      <c r="L31" s="135">
        <v>0</v>
      </c>
      <c r="M31" s="135">
        <v>0</v>
      </c>
      <c r="N31" s="135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35">
        <v>0</v>
      </c>
      <c r="V31" s="135">
        <v>0</v>
      </c>
      <c r="W31" s="135">
        <v>0</v>
      </c>
      <c r="X31" s="135">
        <f>SUM(N31:W31)</f>
        <v>0</v>
      </c>
      <c r="Y31" s="135">
        <f t="shared" si="16"/>
        <v>0</v>
      </c>
      <c r="Z31" s="136">
        <v>0</v>
      </c>
      <c r="AA31" s="5"/>
      <c r="AB31" s="5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</row>
    <row r="32" spans="1:46" ht="21.75" customHeight="1" thickTop="1" thickBot="1">
      <c r="A32" s="132"/>
      <c r="B32" s="137" t="s">
        <v>80</v>
      </c>
      <c r="C32" s="138">
        <f t="shared" ref="C32:L32" si="22">+C31+C30</f>
        <v>18113.099999999995</v>
      </c>
      <c r="D32" s="138">
        <f t="shared" si="22"/>
        <v>17428.100000000002</v>
      </c>
      <c r="E32" s="138">
        <f t="shared" si="22"/>
        <v>18196.900000000001</v>
      </c>
      <c r="F32" s="138">
        <f t="shared" si="22"/>
        <v>20444.2</v>
      </c>
      <c r="G32" s="138">
        <f t="shared" si="22"/>
        <v>21326.3</v>
      </c>
      <c r="H32" s="138">
        <f t="shared" si="22"/>
        <v>20177</v>
      </c>
      <c r="I32" s="138">
        <f t="shared" si="22"/>
        <v>23068.500000000004</v>
      </c>
      <c r="J32" s="138">
        <f t="shared" si="22"/>
        <v>22224.800000000003</v>
      </c>
      <c r="K32" s="138">
        <f t="shared" si="22"/>
        <v>23040.9</v>
      </c>
      <c r="L32" s="138">
        <f t="shared" si="22"/>
        <v>24691</v>
      </c>
      <c r="M32" s="138">
        <f>+M31+M30</f>
        <v>208710.8</v>
      </c>
      <c r="N32" s="138">
        <f t="shared" ref="N32:W32" si="23">+N31+N30</f>
        <v>19993.3</v>
      </c>
      <c r="O32" s="138">
        <f t="shared" si="23"/>
        <v>19646.3</v>
      </c>
      <c r="P32" s="138">
        <f t="shared" si="23"/>
        <v>21907</v>
      </c>
      <c r="Q32" s="138">
        <f t="shared" si="23"/>
        <v>21438.899999999998</v>
      </c>
      <c r="R32" s="138">
        <f t="shared" si="23"/>
        <v>22023.4</v>
      </c>
      <c r="S32" s="138">
        <f t="shared" si="23"/>
        <v>20936.2</v>
      </c>
      <c r="T32" s="138">
        <f t="shared" si="23"/>
        <v>23283.200000000001</v>
      </c>
      <c r="U32" s="138">
        <f t="shared" si="23"/>
        <v>22286.100000000002</v>
      </c>
      <c r="V32" s="138">
        <f t="shared" si="23"/>
        <v>23688.9</v>
      </c>
      <c r="W32" s="138">
        <f t="shared" si="23"/>
        <v>24016.600000000002</v>
      </c>
      <c r="X32" s="138">
        <f>+X31+X30</f>
        <v>219219.90000000002</v>
      </c>
      <c r="Y32" s="139">
        <f t="shared" si="16"/>
        <v>10509.100000000035</v>
      </c>
      <c r="Z32" s="139">
        <f>+Y32/M32*100</f>
        <v>5.0352449418046579</v>
      </c>
      <c r="AA32" s="5"/>
      <c r="AB32" s="5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</row>
    <row r="33" spans="1:46" ht="18" customHeight="1" thickTop="1">
      <c r="A33" s="132"/>
      <c r="B33" s="64" t="s">
        <v>81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78"/>
      <c r="O33" s="78"/>
      <c r="P33" s="78"/>
      <c r="Q33" s="78"/>
      <c r="R33" s="78"/>
      <c r="S33" s="78"/>
      <c r="T33" s="78"/>
      <c r="U33" s="140"/>
      <c r="V33" s="140"/>
      <c r="W33" s="140"/>
      <c r="X33" s="78"/>
      <c r="Y33" s="78"/>
      <c r="Z33" s="141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</row>
    <row r="34" spans="1:46">
      <c r="B34" s="70" t="s">
        <v>82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93"/>
      <c r="Z34" s="9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</row>
    <row r="35" spans="1:46" ht="12" customHeight="1">
      <c r="B35" s="73" t="s">
        <v>83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Z35" s="9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</row>
    <row r="36" spans="1:46" ht="12" customHeight="1">
      <c r="B36" s="73" t="s">
        <v>103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Z36" s="9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</row>
    <row r="37" spans="1:46">
      <c r="B37" s="76" t="s">
        <v>85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142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65"/>
      <c r="Y37" s="78"/>
      <c r="Z37" s="78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</row>
    <row r="38" spans="1:46">
      <c r="B38" s="78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78"/>
      <c r="Z38" s="78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</row>
    <row r="39" spans="1:46">
      <c r="B39" s="78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93"/>
      <c r="Z39" s="78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</row>
    <row r="40" spans="1:46">
      <c r="B40" s="78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78"/>
      <c r="Z40" s="78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</row>
    <row r="41" spans="1:46">
      <c r="B41" s="144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6"/>
      <c r="Y41" s="93"/>
      <c r="Z41" s="9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</row>
    <row r="42" spans="1:46">
      <c r="B42" s="144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8"/>
      <c r="Y42" s="78"/>
      <c r="Z42" s="78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</row>
    <row r="43" spans="1:46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149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48"/>
      <c r="Y43" s="78"/>
      <c r="Z43" s="78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</row>
    <row r="44" spans="1:46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149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8"/>
      <c r="Y44" s="78"/>
      <c r="Z44" s="78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</row>
    <row r="45" spans="1:46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149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48"/>
      <c r="Y45" s="78"/>
      <c r="Z45" s="78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</row>
    <row r="46" spans="1:46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48"/>
      <c r="Y46" s="78"/>
      <c r="Z46" s="78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</row>
    <row r="47" spans="1:46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</row>
    <row r="48" spans="1:46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</row>
    <row r="49" spans="2:46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78"/>
      <c r="Z49" s="78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</row>
    <row r="50" spans="2:46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78"/>
      <c r="Z50" s="78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</row>
    <row r="51" spans="2:46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</row>
    <row r="52" spans="2:46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</row>
    <row r="53" spans="2:46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</row>
    <row r="54" spans="2:46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</row>
    <row r="55" spans="2:46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</row>
    <row r="56" spans="2:46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</row>
    <row r="57" spans="2:46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</row>
    <row r="58" spans="2:46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</row>
    <row r="59" spans="2:46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</row>
    <row r="60" spans="2:46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</row>
    <row r="61" spans="2:46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</row>
    <row r="62" spans="2:46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</row>
    <row r="63" spans="2:46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</row>
    <row r="64" spans="2:46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</row>
    <row r="65" spans="2:46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</row>
    <row r="66" spans="2:46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</row>
    <row r="67" spans="2:46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</row>
    <row r="68" spans="2:46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</row>
    <row r="69" spans="2:46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</row>
    <row r="70" spans="2:46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</row>
    <row r="71" spans="2:46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</row>
    <row r="72" spans="2:46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</row>
    <row r="73" spans="2:46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</row>
    <row r="74" spans="2:46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</row>
    <row r="75" spans="2:46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</row>
    <row r="76" spans="2:46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</row>
    <row r="77" spans="2:46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</row>
    <row r="78" spans="2:46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</row>
    <row r="79" spans="2:46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</row>
    <row r="80" spans="2:46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</row>
    <row r="81" spans="2:46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</row>
    <row r="82" spans="2:46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</row>
    <row r="83" spans="2:46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</row>
    <row r="84" spans="2:46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</row>
    <row r="85" spans="2:46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</row>
    <row r="86" spans="2:46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</row>
    <row r="87" spans="2:46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</row>
    <row r="88" spans="2:46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</row>
    <row r="89" spans="2:46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</row>
    <row r="90" spans="2:46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</row>
    <row r="91" spans="2:46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</row>
    <row r="92" spans="2:46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</row>
    <row r="93" spans="2:46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</row>
    <row r="94" spans="2:46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</row>
    <row r="95" spans="2:46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</row>
    <row r="96" spans="2:46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</row>
    <row r="97" spans="2:46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</row>
    <row r="98" spans="2:46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</row>
    <row r="99" spans="2:46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</row>
    <row r="100" spans="2:46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</row>
    <row r="101" spans="2:46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</row>
    <row r="102" spans="2:46" ht="14.25"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</row>
    <row r="103" spans="2:46" ht="14.25"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</row>
    <row r="104" spans="2:46" ht="14.25"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</row>
    <row r="105" spans="2:46" ht="14.25"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</row>
    <row r="106" spans="2:46" ht="14.25"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</row>
    <row r="107" spans="2:46" ht="14.25"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</row>
    <row r="108" spans="2:46" ht="14.25"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</row>
    <row r="109" spans="2:46" ht="14.25"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</row>
    <row r="110" spans="2:46" ht="14.25"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</row>
    <row r="111" spans="2:46" ht="14.25"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</row>
    <row r="112" spans="2:46" ht="14.25"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</row>
    <row r="113" spans="2:46" ht="14.25"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</row>
    <row r="114" spans="2:46" ht="14.25"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</row>
    <row r="115" spans="2:46" ht="14.25"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</row>
    <row r="116" spans="2:46" ht="14.25"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</row>
    <row r="117" spans="2:46" ht="14.25"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</row>
    <row r="118" spans="2:46" ht="14.25"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</row>
    <row r="119" spans="2:46" ht="14.25"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</row>
    <row r="120" spans="2:46" ht="14.25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</row>
    <row r="121" spans="2:46" ht="14.25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</row>
    <row r="122" spans="2:46" ht="14.25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</row>
    <row r="123" spans="2:46" ht="14.25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</row>
    <row r="124" spans="2:46" ht="14.25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</row>
    <row r="125" spans="2:46" ht="14.25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</row>
    <row r="126" spans="2:46" ht="14.25"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</row>
    <row r="127" spans="2:46" ht="14.25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</row>
    <row r="128" spans="2:46" ht="14.25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</row>
    <row r="129" spans="2:46" ht="14.25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</row>
    <row r="130" spans="2:46" ht="14.25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</row>
    <row r="131" spans="2:46" ht="14.25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</row>
    <row r="132" spans="2:46" ht="14.25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</row>
    <row r="133" spans="2:46" ht="14.25"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</row>
    <row r="134" spans="2:46" ht="14.25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</row>
    <row r="135" spans="2:46" ht="14.25"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</row>
    <row r="136" spans="2:46" ht="14.25"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</row>
    <row r="137" spans="2:46" ht="14.25"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</row>
    <row r="138" spans="2:46" ht="14.25"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</row>
    <row r="139" spans="2:46" ht="14.25"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</row>
    <row r="140" spans="2:46" ht="14.25"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</row>
    <row r="141" spans="2:46" ht="14.25"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</row>
    <row r="142" spans="2:46" ht="14.25"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</row>
    <row r="143" spans="2:46" ht="14.25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</row>
    <row r="144" spans="2:46" ht="14.25"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</row>
    <row r="145" spans="2:46" ht="14.25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</row>
    <row r="146" spans="2:46" ht="14.25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</row>
    <row r="147" spans="2:46" ht="14.25"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</row>
    <row r="148" spans="2:46" ht="14.25"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</row>
    <row r="149" spans="2:46" ht="14.25"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</row>
    <row r="150" spans="2:46" ht="14.25"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</row>
    <row r="151" spans="2:46" ht="14.25"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</row>
    <row r="152" spans="2:46" ht="14.25"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</row>
    <row r="153" spans="2:46" ht="14.25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</row>
    <row r="154" spans="2:46" ht="14.25"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</row>
    <row r="155" spans="2:46" ht="14.25"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</row>
    <row r="156" spans="2:46" ht="14.25"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</row>
    <row r="157" spans="2:46" ht="14.25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</row>
    <row r="158" spans="2:46" ht="14.25"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</row>
    <row r="159" spans="2:46" ht="14.25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</row>
    <row r="160" spans="2:46" ht="14.25"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</row>
    <row r="161" spans="2:46" ht="14.25"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</row>
    <row r="162" spans="2:46" ht="14.25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</row>
    <row r="163" spans="2:46" ht="14.25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</row>
    <row r="164" spans="2:46" ht="14.25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</row>
    <row r="165" spans="2:46" ht="14.25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</row>
    <row r="166" spans="2:46" ht="14.25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</row>
    <row r="167" spans="2:46" ht="14.25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</row>
    <row r="168" spans="2:46" ht="14.25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</row>
    <row r="169" spans="2:46" ht="14.25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</row>
    <row r="170" spans="2:46" ht="14.25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</row>
    <row r="171" spans="2:46" ht="14.25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</row>
    <row r="172" spans="2:46" ht="14.25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</row>
    <row r="173" spans="2:46" ht="14.25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</row>
    <row r="174" spans="2:46" ht="14.25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</row>
    <row r="175" spans="2:46" ht="14.25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</row>
    <row r="176" spans="2:46" ht="14.25"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</row>
    <row r="177" spans="2:46" ht="14.25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</row>
    <row r="178" spans="2:46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</row>
    <row r="179" spans="2:46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</row>
    <row r="180" spans="2:46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</row>
    <row r="181" spans="2:46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</row>
    <row r="182" spans="2:46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</row>
    <row r="183" spans="2:46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</row>
    <row r="184" spans="2:46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</row>
    <row r="185" spans="2:46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</row>
    <row r="186" spans="2:46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</row>
    <row r="187" spans="2:46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</row>
    <row r="188" spans="2:46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</row>
    <row r="189" spans="2:46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</row>
    <row r="190" spans="2:46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</row>
    <row r="191" spans="2:46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</row>
    <row r="192" spans="2:46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</row>
    <row r="193" spans="2:46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</row>
    <row r="194" spans="2:46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</row>
    <row r="195" spans="2:46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</row>
    <row r="196" spans="2:46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</row>
    <row r="197" spans="2:46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</row>
    <row r="198" spans="2:46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</row>
    <row r="199" spans="2:46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</row>
    <row r="200" spans="2:46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</row>
    <row r="201" spans="2:46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</row>
    <row r="202" spans="2:46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</row>
    <row r="203" spans="2:46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</row>
    <row r="204" spans="2:46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</row>
    <row r="205" spans="2:46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</row>
    <row r="206" spans="2:46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</row>
    <row r="207" spans="2:46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</row>
    <row r="208" spans="2:46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</row>
    <row r="209" spans="2:46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</row>
    <row r="210" spans="2:46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</row>
    <row r="211" spans="2:46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</row>
    <row r="212" spans="2:46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</row>
    <row r="213" spans="2:46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</row>
    <row r="214" spans="2:46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</row>
    <row r="215" spans="2:46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</row>
  </sheetData>
  <mergeCells count="10">
    <mergeCell ref="B1:Z1"/>
    <mergeCell ref="B3:Z3"/>
    <mergeCell ref="B4:Z4"/>
    <mergeCell ref="B5:Z5"/>
    <mergeCell ref="B6:B7"/>
    <mergeCell ref="C6:H6"/>
    <mergeCell ref="M6:M7"/>
    <mergeCell ref="N6:S6"/>
    <mergeCell ref="X6:X7"/>
    <mergeCell ref="Y6:Z6"/>
  </mergeCells>
  <printOptions horizontalCentered="1"/>
  <pageMargins left="0" right="0" top="0.19685039370078741" bottom="0.19685039370078741" header="0" footer="0.19685039370078741"/>
  <pageSetup scale="3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41E94-3D9C-4E64-8987-3653429EB5AD}">
  <dimension ref="A1:CI325"/>
  <sheetViews>
    <sheetView showGridLines="0" topLeftCell="A81" zoomScaleNormal="100" workbookViewId="0">
      <selection activeCell="N19" sqref="N19"/>
    </sheetView>
  </sheetViews>
  <sheetFormatPr baseColWidth="10" defaultColWidth="11.42578125" defaultRowHeight="12.75"/>
  <cols>
    <col min="1" max="1" width="3.42578125" customWidth="1"/>
    <col min="2" max="2" width="80.28515625" customWidth="1"/>
    <col min="3" max="3" width="12.7109375" customWidth="1"/>
    <col min="4" max="7" width="11.140625" customWidth="1"/>
    <col min="8" max="8" width="13" bestFit="1" customWidth="1"/>
    <col min="9" max="12" width="13" customWidth="1"/>
    <col min="13" max="13" width="12.42578125" bestFit="1" customWidth="1"/>
    <col min="14" max="14" width="11.42578125" style="100" bestFit="1" customWidth="1"/>
    <col min="15" max="15" width="12.42578125" style="100" bestFit="1" customWidth="1"/>
    <col min="16" max="18" width="11.42578125" style="100" customWidth="1"/>
    <col min="19" max="19" width="11.5703125" style="100" bestFit="1" customWidth="1"/>
    <col min="20" max="21" width="11.5703125" style="100" customWidth="1"/>
    <col min="22" max="22" width="13.140625" style="100" customWidth="1"/>
    <col min="23" max="23" width="14.140625" style="100" customWidth="1"/>
    <col min="24" max="24" width="12.85546875" customWidth="1"/>
    <col min="25" max="25" width="12.5703125" bestFit="1" customWidth="1"/>
    <col min="26" max="26" width="10.5703125" customWidth="1"/>
    <col min="27" max="27" width="15.140625" bestFit="1" customWidth="1"/>
    <col min="28" max="28" width="14.5703125" bestFit="1" customWidth="1"/>
  </cols>
  <sheetData>
    <row r="1" spans="1:28" ht="15.75">
      <c r="A1" t="s">
        <v>0</v>
      </c>
      <c r="B1" s="290" t="s">
        <v>104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</row>
    <row r="2" spans="1:28" ht="14.25" customHeigh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8"/>
      <c r="Y2" s="8"/>
      <c r="Z2" s="8"/>
    </row>
    <row r="3" spans="1:28" s="132" customFormat="1" ht="15">
      <c r="B3" s="291" t="s">
        <v>105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</row>
    <row r="4" spans="1:28" s="132" customFormat="1" ht="17.25" customHeight="1">
      <c r="B4" s="292" t="s">
        <v>88</v>
      </c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</row>
    <row r="5" spans="1:28" s="132" customFormat="1" ht="14.25" customHeight="1">
      <c r="B5" s="292" t="s">
        <v>106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</row>
    <row r="6" spans="1:28" s="132" customFormat="1" ht="22.5" customHeight="1">
      <c r="B6" s="300" t="s">
        <v>6</v>
      </c>
      <c r="C6" s="295">
        <v>2024</v>
      </c>
      <c r="D6" s="296"/>
      <c r="E6" s="296"/>
      <c r="F6" s="296"/>
      <c r="G6" s="296"/>
      <c r="H6" s="296"/>
      <c r="I6" s="14"/>
      <c r="J6" s="14"/>
      <c r="K6" s="14"/>
      <c r="L6" s="14"/>
      <c r="M6" s="300">
        <v>2024</v>
      </c>
      <c r="N6" s="295">
        <v>2025</v>
      </c>
      <c r="O6" s="296"/>
      <c r="P6" s="296"/>
      <c r="Q6" s="296"/>
      <c r="R6" s="296"/>
      <c r="S6" s="296"/>
      <c r="T6" s="14"/>
      <c r="U6" s="14"/>
      <c r="V6" s="14"/>
      <c r="W6" s="14"/>
      <c r="X6" s="300">
        <v>2025</v>
      </c>
      <c r="Y6" s="295" t="s">
        <v>7</v>
      </c>
      <c r="Z6" s="304"/>
    </row>
    <row r="7" spans="1:28" ht="24" customHeight="1" thickBot="1">
      <c r="B7" s="305"/>
      <c r="C7" s="154" t="s">
        <v>8</v>
      </c>
      <c r="D7" s="154" t="s">
        <v>9</v>
      </c>
      <c r="E7" s="154" t="s">
        <v>10</v>
      </c>
      <c r="F7" s="154" t="s">
        <v>11</v>
      </c>
      <c r="G7" s="15" t="s">
        <v>12</v>
      </c>
      <c r="H7" s="15" t="s">
        <v>13</v>
      </c>
      <c r="I7" s="15" t="s">
        <v>14</v>
      </c>
      <c r="J7" s="15" t="s">
        <v>15</v>
      </c>
      <c r="K7" s="15" t="s">
        <v>16</v>
      </c>
      <c r="L7" s="15" t="s">
        <v>17</v>
      </c>
      <c r="M7" s="305"/>
      <c r="N7" s="154" t="s">
        <v>8</v>
      </c>
      <c r="O7" s="154" t="s">
        <v>9</v>
      </c>
      <c r="P7" s="154" t="s">
        <v>10</v>
      </c>
      <c r="Q7" s="154" t="s">
        <v>11</v>
      </c>
      <c r="R7" s="15" t="s">
        <v>12</v>
      </c>
      <c r="S7" s="15" t="s">
        <v>13</v>
      </c>
      <c r="T7" s="15" t="s">
        <v>14</v>
      </c>
      <c r="U7" s="15" t="s">
        <v>15</v>
      </c>
      <c r="V7" s="15" t="s">
        <v>16</v>
      </c>
      <c r="W7" s="15" t="s">
        <v>17</v>
      </c>
      <c r="X7" s="305"/>
      <c r="Y7" s="155" t="s">
        <v>18</v>
      </c>
      <c r="Z7" s="104" t="s">
        <v>19</v>
      </c>
    </row>
    <row r="8" spans="1:28" ht="18" customHeight="1" thickTop="1">
      <c r="B8" s="21" t="s">
        <v>20</v>
      </c>
      <c r="C8" s="22">
        <f t="shared" ref="C8:X8" si="0">+C9+C21+C22+C28+C40</f>
        <v>18029.2</v>
      </c>
      <c r="D8" s="22">
        <f t="shared" si="0"/>
        <v>692.9</v>
      </c>
      <c r="E8" s="22">
        <f t="shared" si="0"/>
        <v>1482.6</v>
      </c>
      <c r="F8" s="22">
        <f t="shared" si="0"/>
        <v>1554.8000000000002</v>
      </c>
      <c r="G8" s="22">
        <f t="shared" si="0"/>
        <v>1117.8</v>
      </c>
      <c r="H8" s="22">
        <f t="shared" si="0"/>
        <v>1891.1</v>
      </c>
      <c r="I8" s="22">
        <f t="shared" si="0"/>
        <v>28956.9</v>
      </c>
      <c r="J8" s="22">
        <f t="shared" si="0"/>
        <v>11058.1</v>
      </c>
      <c r="K8" s="22">
        <f t="shared" si="0"/>
        <v>4370.8999999999996</v>
      </c>
      <c r="L8" s="22">
        <f t="shared" si="0"/>
        <v>3148.4</v>
      </c>
      <c r="M8" s="22">
        <f>+M9+M21+M22+M28+M40</f>
        <v>72302.7</v>
      </c>
      <c r="N8" s="22">
        <f t="shared" si="0"/>
        <v>741</v>
      </c>
      <c r="O8" s="156">
        <f t="shared" si="0"/>
        <v>584.30000000000007</v>
      </c>
      <c r="P8" s="156">
        <f t="shared" si="0"/>
        <v>1597.1</v>
      </c>
      <c r="Q8" s="156">
        <f t="shared" si="0"/>
        <v>1310.4000000000001</v>
      </c>
      <c r="R8" s="156">
        <f t="shared" si="0"/>
        <v>589.5</v>
      </c>
      <c r="S8" s="156">
        <f t="shared" si="0"/>
        <v>1484.8</v>
      </c>
      <c r="T8" s="156">
        <f t="shared" si="0"/>
        <v>10575.5</v>
      </c>
      <c r="U8" s="156">
        <f t="shared" si="0"/>
        <v>635.09999999999991</v>
      </c>
      <c r="V8" s="156">
        <f t="shared" si="0"/>
        <v>1133</v>
      </c>
      <c r="W8" s="156">
        <f t="shared" si="0"/>
        <v>1802.1999999999998</v>
      </c>
      <c r="X8" s="156">
        <f t="shared" si="0"/>
        <v>20452.900000000001</v>
      </c>
      <c r="Y8" s="157">
        <f t="shared" ref="Y8:Y58" si="1">+X8-M8</f>
        <v>-51849.799999999996</v>
      </c>
      <c r="Z8" s="157">
        <f>+Y8/M8*100</f>
        <v>-71.712121400722239</v>
      </c>
      <c r="AA8" s="74"/>
      <c r="AB8" s="74"/>
    </row>
    <row r="9" spans="1:28" ht="18" customHeight="1">
      <c r="B9" s="158" t="s">
        <v>21</v>
      </c>
      <c r="C9" s="41">
        <f t="shared" ref="C9:L9" si="2">+C10+C19</f>
        <v>47.599999999999994</v>
      </c>
      <c r="D9" s="41">
        <f t="shared" si="2"/>
        <v>117.79999999999998</v>
      </c>
      <c r="E9" s="41">
        <f t="shared" si="2"/>
        <v>151.1</v>
      </c>
      <c r="F9" s="41">
        <f t="shared" si="2"/>
        <v>90.9</v>
      </c>
      <c r="G9" s="41">
        <f t="shared" si="2"/>
        <v>67</v>
      </c>
      <c r="H9" s="41">
        <f t="shared" si="2"/>
        <v>218.8</v>
      </c>
      <c r="I9" s="41">
        <f t="shared" si="2"/>
        <v>63.500000000000007</v>
      </c>
      <c r="J9" s="41">
        <f t="shared" si="2"/>
        <v>56.1</v>
      </c>
      <c r="K9" s="41">
        <f t="shared" si="2"/>
        <v>56.900000000000006</v>
      </c>
      <c r="L9" s="41">
        <f t="shared" si="2"/>
        <v>59.9</v>
      </c>
      <c r="M9" s="41">
        <f>+M10+M19</f>
        <v>929.59999999999991</v>
      </c>
      <c r="N9" s="41">
        <f t="shared" ref="N9:X9" si="3">+N10+N19</f>
        <v>28</v>
      </c>
      <c r="O9" s="110">
        <f t="shared" si="3"/>
        <v>24.1</v>
      </c>
      <c r="P9" s="110">
        <f t="shared" si="3"/>
        <v>99.500000000000014</v>
      </c>
      <c r="Q9" s="110">
        <f t="shared" si="3"/>
        <v>93.399999999999991</v>
      </c>
      <c r="R9" s="110">
        <f t="shared" si="3"/>
        <v>28</v>
      </c>
      <c r="S9" s="110">
        <f t="shared" si="3"/>
        <v>92.6</v>
      </c>
      <c r="T9" s="110">
        <f t="shared" si="3"/>
        <v>65</v>
      </c>
      <c r="U9" s="110">
        <f t="shared" si="3"/>
        <v>83.3</v>
      </c>
      <c r="V9" s="110">
        <f t="shared" si="3"/>
        <v>56.5</v>
      </c>
      <c r="W9" s="110">
        <f t="shared" si="3"/>
        <v>62.8</v>
      </c>
      <c r="X9" s="110">
        <f t="shared" si="3"/>
        <v>633.20000000000005</v>
      </c>
      <c r="Y9" s="110">
        <f t="shared" si="1"/>
        <v>-296.39999999999986</v>
      </c>
      <c r="Z9" s="110">
        <f>+Y9/M9*100</f>
        <v>-31.884681583476755</v>
      </c>
      <c r="AA9" s="74"/>
      <c r="AB9" s="74"/>
    </row>
    <row r="10" spans="1:28" ht="18" customHeight="1">
      <c r="B10" s="158" t="s">
        <v>90</v>
      </c>
      <c r="C10" s="41">
        <f t="shared" ref="C10:L10" si="4">+C11+C15</f>
        <v>32.799999999999997</v>
      </c>
      <c r="D10" s="41">
        <f t="shared" si="4"/>
        <v>104.19999999999999</v>
      </c>
      <c r="E10" s="41">
        <f t="shared" si="4"/>
        <v>137.69999999999999</v>
      </c>
      <c r="F10" s="41">
        <f t="shared" si="4"/>
        <v>74.300000000000011</v>
      </c>
      <c r="G10" s="41">
        <f t="shared" si="4"/>
        <v>52.300000000000004</v>
      </c>
      <c r="H10" s="41">
        <f t="shared" si="4"/>
        <v>203.20000000000002</v>
      </c>
      <c r="I10" s="41">
        <f t="shared" si="4"/>
        <v>46.400000000000006</v>
      </c>
      <c r="J10" s="41">
        <f t="shared" si="4"/>
        <v>43.1</v>
      </c>
      <c r="K10" s="41">
        <f t="shared" si="4"/>
        <v>41.900000000000006</v>
      </c>
      <c r="L10" s="41">
        <f t="shared" si="4"/>
        <v>44.5</v>
      </c>
      <c r="M10" s="41">
        <f>+M11+M15</f>
        <v>780.4</v>
      </c>
      <c r="N10" s="41">
        <f t="shared" ref="N10:W10" si="5">+N11+N15</f>
        <v>12.5</v>
      </c>
      <c r="O10" s="110">
        <f t="shared" si="5"/>
        <v>9.6</v>
      </c>
      <c r="P10" s="110">
        <f t="shared" si="5"/>
        <v>82.300000000000011</v>
      </c>
      <c r="Q10" s="110">
        <f t="shared" si="5"/>
        <v>79.3</v>
      </c>
      <c r="R10" s="110">
        <f t="shared" si="5"/>
        <v>14.4</v>
      </c>
      <c r="S10" s="110">
        <f t="shared" si="5"/>
        <v>74.599999999999994</v>
      </c>
      <c r="T10" s="110">
        <f t="shared" si="5"/>
        <v>46.8</v>
      </c>
      <c r="U10" s="110">
        <f t="shared" si="5"/>
        <v>68.2</v>
      </c>
      <c r="V10" s="110">
        <f t="shared" si="5"/>
        <v>40</v>
      </c>
      <c r="W10" s="110">
        <f t="shared" si="5"/>
        <v>45.1</v>
      </c>
      <c r="X10" s="110">
        <f>+X11+X15</f>
        <v>472.80000000000007</v>
      </c>
      <c r="Y10" s="110">
        <f t="shared" si="1"/>
        <v>-307.59999999999991</v>
      </c>
      <c r="Z10" s="110">
        <f>+Y10/M10*100</f>
        <v>-39.415684264479744</v>
      </c>
      <c r="AA10" s="74"/>
      <c r="AB10" s="74"/>
    </row>
    <row r="11" spans="1:28" ht="18" customHeight="1">
      <c r="B11" s="159" t="s">
        <v>40</v>
      </c>
      <c r="C11" s="41">
        <f t="shared" ref="C11:W11" si="6">+C12+C14</f>
        <v>0</v>
      </c>
      <c r="D11" s="41">
        <f t="shared" si="6"/>
        <v>77.599999999999994</v>
      </c>
      <c r="E11" s="41">
        <f t="shared" si="6"/>
        <v>116.5</v>
      </c>
      <c r="F11" s="41">
        <f t="shared" si="6"/>
        <v>39.1</v>
      </c>
      <c r="G11" s="41">
        <f t="shared" si="6"/>
        <v>36.200000000000003</v>
      </c>
      <c r="H11" s="41">
        <f t="shared" si="6"/>
        <v>194.4</v>
      </c>
      <c r="I11" s="41">
        <f t="shared" si="6"/>
        <v>37.1</v>
      </c>
      <c r="J11" s="41">
        <f t="shared" si="6"/>
        <v>37.1</v>
      </c>
      <c r="K11" s="41">
        <f t="shared" si="6"/>
        <v>34.700000000000003</v>
      </c>
      <c r="L11" s="41">
        <f t="shared" si="6"/>
        <v>36.799999999999997</v>
      </c>
      <c r="M11" s="41">
        <f>+M12+M14</f>
        <v>609.5</v>
      </c>
      <c r="N11" s="41">
        <f t="shared" si="6"/>
        <v>0</v>
      </c>
      <c r="O11" s="110">
        <f t="shared" si="6"/>
        <v>0</v>
      </c>
      <c r="P11" s="110">
        <f t="shared" si="6"/>
        <v>66.400000000000006</v>
      </c>
      <c r="Q11" s="110">
        <f t="shared" si="6"/>
        <v>65.7</v>
      </c>
      <c r="R11" s="110">
        <f t="shared" si="6"/>
        <v>0</v>
      </c>
      <c r="S11" s="110">
        <f t="shared" si="6"/>
        <v>61.5</v>
      </c>
      <c r="T11" s="110">
        <f t="shared" si="6"/>
        <v>29.8</v>
      </c>
      <c r="U11" s="110">
        <f t="shared" si="6"/>
        <v>56.5</v>
      </c>
      <c r="V11" s="110">
        <f t="shared" si="6"/>
        <v>28.6</v>
      </c>
      <c r="W11" s="110">
        <f t="shared" si="6"/>
        <v>29.6</v>
      </c>
      <c r="X11" s="110">
        <f>+X12+X14</f>
        <v>338.10000000000008</v>
      </c>
      <c r="Y11" s="110">
        <f t="shared" si="1"/>
        <v>-271.39999999999992</v>
      </c>
      <c r="Z11" s="110">
        <f>+Y11/M11*100</f>
        <v>-44.528301886792434</v>
      </c>
      <c r="AA11" s="74"/>
      <c r="AB11" s="74"/>
    </row>
    <row r="12" spans="1:28" ht="18" customHeight="1">
      <c r="B12" s="160" t="s">
        <v>107</v>
      </c>
      <c r="C12" s="131">
        <v>0</v>
      </c>
      <c r="D12" s="125">
        <v>77.599999999999994</v>
      </c>
      <c r="E12" s="125">
        <v>78.099999999999994</v>
      </c>
      <c r="F12" s="125">
        <v>0</v>
      </c>
      <c r="G12" s="125">
        <v>0</v>
      </c>
      <c r="H12" s="125">
        <f>+H13</f>
        <v>155.5</v>
      </c>
      <c r="I12" s="125">
        <f>+I13</f>
        <v>0</v>
      </c>
      <c r="J12" s="125">
        <v>0</v>
      </c>
      <c r="K12" s="125">
        <v>0</v>
      </c>
      <c r="L12" s="125">
        <v>0</v>
      </c>
      <c r="M12" s="126">
        <f>SUM(C12:L12)</f>
        <v>311.2</v>
      </c>
      <c r="N12" s="131">
        <v>0</v>
      </c>
      <c r="O12" s="125">
        <v>0</v>
      </c>
      <c r="P12" s="125">
        <v>0</v>
      </c>
      <c r="Q12" s="125">
        <v>0</v>
      </c>
      <c r="R12" s="125">
        <v>0</v>
      </c>
      <c r="S12" s="125">
        <v>0</v>
      </c>
      <c r="T12" s="125">
        <v>0</v>
      </c>
      <c r="U12" s="125">
        <v>0</v>
      </c>
      <c r="V12" s="125">
        <v>0</v>
      </c>
      <c r="W12" s="125">
        <v>0</v>
      </c>
      <c r="X12" s="131">
        <f>SUM(N12:W12)</f>
        <v>0</v>
      </c>
      <c r="Y12" s="125">
        <f t="shared" si="1"/>
        <v>-311.2</v>
      </c>
      <c r="Z12" s="125">
        <f>+Y12/M12*100</f>
        <v>-100</v>
      </c>
      <c r="AA12" s="74"/>
      <c r="AB12" s="74"/>
    </row>
    <row r="13" spans="1:28" ht="18" customHeight="1">
      <c r="B13" s="161" t="s">
        <v>108</v>
      </c>
      <c r="C13" s="162">
        <v>0</v>
      </c>
      <c r="D13" s="162">
        <v>77.599999999999994</v>
      </c>
      <c r="E13" s="162">
        <v>78.099999999999994</v>
      </c>
      <c r="F13" s="162">
        <v>0</v>
      </c>
      <c r="G13" s="162">
        <v>0</v>
      </c>
      <c r="H13" s="162">
        <v>155.5</v>
      </c>
      <c r="I13" s="162">
        <v>0</v>
      </c>
      <c r="J13" s="162">
        <v>0</v>
      </c>
      <c r="K13" s="162">
        <v>0</v>
      </c>
      <c r="L13" s="162">
        <v>0</v>
      </c>
      <c r="M13" s="162">
        <f>SUM(C13:L13)</f>
        <v>311.2</v>
      </c>
      <c r="N13" s="162">
        <v>0</v>
      </c>
      <c r="O13" s="162">
        <v>0</v>
      </c>
      <c r="P13" s="162">
        <v>0</v>
      </c>
      <c r="Q13" s="162">
        <v>0</v>
      </c>
      <c r="R13" s="162">
        <v>0</v>
      </c>
      <c r="S13" s="162">
        <v>0</v>
      </c>
      <c r="T13" s="162">
        <v>0</v>
      </c>
      <c r="U13" s="162">
        <v>0</v>
      </c>
      <c r="V13" s="162">
        <v>0</v>
      </c>
      <c r="W13" s="162">
        <v>0</v>
      </c>
      <c r="X13" s="162">
        <f>SUM(N13:W13)</f>
        <v>0</v>
      </c>
      <c r="Y13" s="162">
        <f t="shared" si="1"/>
        <v>-311.2</v>
      </c>
      <c r="Z13" s="163">
        <v>0</v>
      </c>
      <c r="AA13" s="74"/>
      <c r="AB13" s="74"/>
    </row>
    <row r="14" spans="1:28" ht="18" customHeight="1">
      <c r="B14" s="31" t="s">
        <v>109</v>
      </c>
      <c r="C14" s="131">
        <v>0</v>
      </c>
      <c r="D14" s="125">
        <v>0</v>
      </c>
      <c r="E14" s="125">
        <v>38.4</v>
      </c>
      <c r="F14" s="125">
        <v>39.1</v>
      </c>
      <c r="G14" s="125">
        <v>36.200000000000003</v>
      </c>
      <c r="H14" s="125">
        <v>38.9</v>
      </c>
      <c r="I14" s="126">
        <v>37.1</v>
      </c>
      <c r="J14" s="126">
        <v>37.1</v>
      </c>
      <c r="K14" s="126">
        <v>34.700000000000003</v>
      </c>
      <c r="L14" s="126">
        <v>36.799999999999997</v>
      </c>
      <c r="M14" s="126">
        <f>SUM(C14:L14)</f>
        <v>298.3</v>
      </c>
      <c r="N14" s="131">
        <v>0</v>
      </c>
      <c r="O14" s="125">
        <v>0</v>
      </c>
      <c r="P14" s="125">
        <v>66.400000000000006</v>
      </c>
      <c r="Q14" s="125">
        <v>65.7</v>
      </c>
      <c r="R14" s="125">
        <v>0</v>
      </c>
      <c r="S14" s="125">
        <v>61.5</v>
      </c>
      <c r="T14" s="131">
        <v>29.8</v>
      </c>
      <c r="U14" s="125">
        <v>56.5</v>
      </c>
      <c r="V14" s="125">
        <v>28.6</v>
      </c>
      <c r="W14" s="125">
        <v>29.6</v>
      </c>
      <c r="X14" s="125">
        <f>SUM(N14:W14)</f>
        <v>338.10000000000008</v>
      </c>
      <c r="Y14" s="125">
        <f t="shared" si="1"/>
        <v>39.800000000000068</v>
      </c>
      <c r="Z14" s="125">
        <f>+Y14/M14*100</f>
        <v>13.342272879651379</v>
      </c>
      <c r="AA14" s="74"/>
      <c r="AB14" s="74"/>
    </row>
    <row r="15" spans="1:28" ht="18" customHeight="1">
      <c r="B15" s="159" t="s">
        <v>110</v>
      </c>
      <c r="C15" s="41">
        <f t="shared" ref="C15:W16" si="7">+C16</f>
        <v>32.799999999999997</v>
      </c>
      <c r="D15" s="41">
        <f t="shared" si="7"/>
        <v>26.6</v>
      </c>
      <c r="E15" s="41">
        <f t="shared" si="7"/>
        <v>21.2</v>
      </c>
      <c r="F15" s="41">
        <f t="shared" si="7"/>
        <v>35.200000000000003</v>
      </c>
      <c r="G15" s="41">
        <f t="shared" si="7"/>
        <v>16.100000000000001</v>
      </c>
      <c r="H15" s="41">
        <f t="shared" si="7"/>
        <v>8.8000000000000007</v>
      </c>
      <c r="I15" s="41">
        <f t="shared" si="7"/>
        <v>9.3000000000000007</v>
      </c>
      <c r="J15" s="41">
        <f t="shared" si="7"/>
        <v>6</v>
      </c>
      <c r="K15" s="41">
        <f t="shared" si="7"/>
        <v>7.2</v>
      </c>
      <c r="L15" s="41">
        <f t="shared" si="7"/>
        <v>7.7</v>
      </c>
      <c r="M15" s="41">
        <f>+M16</f>
        <v>170.9</v>
      </c>
      <c r="N15" s="41">
        <f t="shared" si="7"/>
        <v>12.5</v>
      </c>
      <c r="O15" s="110">
        <f t="shared" si="7"/>
        <v>9.6</v>
      </c>
      <c r="P15" s="110">
        <f t="shared" si="7"/>
        <v>15.9</v>
      </c>
      <c r="Q15" s="110">
        <f t="shared" si="7"/>
        <v>13.6</v>
      </c>
      <c r="R15" s="110">
        <f t="shared" si="7"/>
        <v>14.4</v>
      </c>
      <c r="S15" s="110">
        <f t="shared" si="7"/>
        <v>13.1</v>
      </c>
      <c r="T15" s="110">
        <f t="shared" si="7"/>
        <v>17</v>
      </c>
      <c r="U15" s="110">
        <f t="shared" si="7"/>
        <v>11.7</v>
      </c>
      <c r="V15" s="110">
        <f t="shared" si="7"/>
        <v>11.4</v>
      </c>
      <c r="W15" s="110">
        <f t="shared" si="7"/>
        <v>15.5</v>
      </c>
      <c r="X15" s="110">
        <f>+X16+X18</f>
        <v>134.69999999999999</v>
      </c>
      <c r="Y15" s="110">
        <f t="shared" si="1"/>
        <v>-36.200000000000017</v>
      </c>
      <c r="Z15" s="110">
        <f>+Y15/M15*100</f>
        <v>-21.181977764774732</v>
      </c>
      <c r="AA15" s="74"/>
      <c r="AB15" s="74"/>
    </row>
    <row r="16" spans="1:28" ht="18" customHeight="1">
      <c r="B16" s="164" t="s">
        <v>111</v>
      </c>
      <c r="C16" s="41">
        <f t="shared" si="7"/>
        <v>32.799999999999997</v>
      </c>
      <c r="D16" s="41">
        <f t="shared" si="7"/>
        <v>26.6</v>
      </c>
      <c r="E16" s="41">
        <f t="shared" si="7"/>
        <v>21.2</v>
      </c>
      <c r="F16" s="41">
        <f t="shared" si="7"/>
        <v>35.200000000000003</v>
      </c>
      <c r="G16" s="41">
        <f t="shared" si="7"/>
        <v>16.100000000000001</v>
      </c>
      <c r="H16" s="41">
        <f t="shared" si="7"/>
        <v>8.8000000000000007</v>
      </c>
      <c r="I16" s="41">
        <f t="shared" si="7"/>
        <v>9.3000000000000007</v>
      </c>
      <c r="J16" s="41">
        <f t="shared" si="7"/>
        <v>6</v>
      </c>
      <c r="K16" s="41">
        <f t="shared" si="7"/>
        <v>7.2</v>
      </c>
      <c r="L16" s="41">
        <f t="shared" si="7"/>
        <v>7.7</v>
      </c>
      <c r="M16" s="41">
        <f>+M17</f>
        <v>170.9</v>
      </c>
      <c r="N16" s="41">
        <f t="shared" si="7"/>
        <v>12.5</v>
      </c>
      <c r="O16" s="41">
        <f t="shared" si="7"/>
        <v>9.6</v>
      </c>
      <c r="P16" s="41">
        <f t="shared" si="7"/>
        <v>15.9</v>
      </c>
      <c r="Q16" s="41">
        <f t="shared" si="7"/>
        <v>13.6</v>
      </c>
      <c r="R16" s="41">
        <f t="shared" si="7"/>
        <v>14.4</v>
      </c>
      <c r="S16" s="41">
        <f t="shared" si="7"/>
        <v>13.1</v>
      </c>
      <c r="T16" s="41">
        <f t="shared" si="7"/>
        <v>17</v>
      </c>
      <c r="U16" s="41">
        <f t="shared" si="7"/>
        <v>11.7</v>
      </c>
      <c r="V16" s="41">
        <f t="shared" si="7"/>
        <v>11.4</v>
      </c>
      <c r="W16" s="41">
        <f t="shared" si="7"/>
        <v>15.5</v>
      </c>
      <c r="X16" s="41">
        <f>+X17</f>
        <v>134.69999999999999</v>
      </c>
      <c r="Y16" s="110">
        <f t="shared" si="1"/>
        <v>-36.200000000000017</v>
      </c>
      <c r="Z16" s="110">
        <f>+Y16/M16*100</f>
        <v>-21.181977764774732</v>
      </c>
      <c r="AA16" s="74"/>
      <c r="AB16" s="74"/>
    </row>
    <row r="17" spans="2:87" ht="18" customHeight="1">
      <c r="B17" s="165" t="s">
        <v>112</v>
      </c>
      <c r="C17" s="166">
        <v>32.799999999999997</v>
      </c>
      <c r="D17" s="167">
        <v>26.6</v>
      </c>
      <c r="E17" s="167">
        <v>21.2</v>
      </c>
      <c r="F17" s="167">
        <v>35.200000000000003</v>
      </c>
      <c r="G17" s="167">
        <v>16.100000000000001</v>
      </c>
      <c r="H17" s="167">
        <v>8.8000000000000007</v>
      </c>
      <c r="I17" s="168">
        <v>9.3000000000000007</v>
      </c>
      <c r="J17" s="168">
        <v>6</v>
      </c>
      <c r="K17" s="168">
        <v>7.2</v>
      </c>
      <c r="L17" s="168">
        <v>7.7</v>
      </c>
      <c r="M17" s="126">
        <f>SUM(C17:L17)</f>
        <v>170.9</v>
      </c>
      <c r="N17" s="166">
        <f>+[41]PP!N40</f>
        <v>12.5</v>
      </c>
      <c r="O17" s="166">
        <f>+[41]PP!O40</f>
        <v>9.6</v>
      </c>
      <c r="P17" s="167">
        <f>+[41]PP!P40</f>
        <v>15.9</v>
      </c>
      <c r="Q17" s="167">
        <f>+[41]PP!Q40</f>
        <v>13.6</v>
      </c>
      <c r="R17" s="167">
        <f>+[41]PP!R40</f>
        <v>14.4</v>
      </c>
      <c r="S17" s="167">
        <f>+[41]PP!S40</f>
        <v>13.1</v>
      </c>
      <c r="T17" s="167">
        <f>+[41]PP!T40</f>
        <v>17</v>
      </c>
      <c r="U17" s="167">
        <f>+[41]PP!U40</f>
        <v>11.7</v>
      </c>
      <c r="V17" s="167">
        <f>+[41]PP!V40</f>
        <v>11.4</v>
      </c>
      <c r="W17" s="167">
        <f>+[41]PP!W40</f>
        <v>15.5</v>
      </c>
      <c r="X17" s="167">
        <f>SUM(N17:W17)</f>
        <v>134.69999999999999</v>
      </c>
      <c r="Y17" s="125">
        <f t="shared" si="1"/>
        <v>-36.200000000000017</v>
      </c>
      <c r="Z17" s="125">
        <f>+Y17/M17*100</f>
        <v>-21.181977764774732</v>
      </c>
      <c r="AA17" s="74"/>
      <c r="AB17" s="74"/>
    </row>
    <row r="18" spans="2:87" ht="18" customHeight="1">
      <c r="B18" s="31" t="s">
        <v>35</v>
      </c>
      <c r="C18" s="131">
        <v>0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5">
        <v>0</v>
      </c>
      <c r="J18" s="125">
        <v>0</v>
      </c>
      <c r="K18" s="125">
        <v>0</v>
      </c>
      <c r="L18" s="125">
        <v>0</v>
      </c>
      <c r="M18" s="126">
        <f>SUM(C18:L18)</f>
        <v>0</v>
      </c>
      <c r="N18" s="131">
        <v>0</v>
      </c>
      <c r="O18" s="125">
        <v>0</v>
      </c>
      <c r="P18" s="125">
        <v>0</v>
      </c>
      <c r="Q18" s="125">
        <v>0</v>
      </c>
      <c r="R18" s="125">
        <v>0</v>
      </c>
      <c r="S18" s="125">
        <v>0</v>
      </c>
      <c r="T18" s="125">
        <v>0</v>
      </c>
      <c r="U18" s="125">
        <v>0</v>
      </c>
      <c r="V18" s="125">
        <v>0</v>
      </c>
      <c r="W18" s="125">
        <v>0</v>
      </c>
      <c r="X18" s="167">
        <f>SUM(N18:W18)</f>
        <v>0</v>
      </c>
      <c r="Y18" s="169">
        <f t="shared" si="1"/>
        <v>0</v>
      </c>
      <c r="Z18" s="169">
        <v>0</v>
      </c>
      <c r="AA18" s="74"/>
      <c r="AB18" s="74"/>
    </row>
    <row r="19" spans="2:87" ht="18" customHeight="1">
      <c r="B19" s="159" t="s">
        <v>113</v>
      </c>
      <c r="C19" s="41">
        <f t="shared" ref="C19:W19" si="8">+C20</f>
        <v>14.8</v>
      </c>
      <c r="D19" s="41">
        <f t="shared" si="8"/>
        <v>13.6</v>
      </c>
      <c r="E19" s="41">
        <f t="shared" si="8"/>
        <v>13.4</v>
      </c>
      <c r="F19" s="41">
        <f t="shared" si="8"/>
        <v>16.600000000000001</v>
      </c>
      <c r="G19" s="41">
        <f t="shared" si="8"/>
        <v>14.7</v>
      </c>
      <c r="H19" s="41">
        <f t="shared" si="8"/>
        <v>15.6</v>
      </c>
      <c r="I19" s="41">
        <f t="shared" si="8"/>
        <v>17.100000000000001</v>
      </c>
      <c r="J19" s="41">
        <f t="shared" si="8"/>
        <v>13</v>
      </c>
      <c r="K19" s="41">
        <f t="shared" si="8"/>
        <v>15</v>
      </c>
      <c r="L19" s="41">
        <f t="shared" si="8"/>
        <v>15.4</v>
      </c>
      <c r="M19" s="41">
        <f>+M20</f>
        <v>149.19999999999999</v>
      </c>
      <c r="N19" s="41">
        <f t="shared" si="8"/>
        <v>15.5</v>
      </c>
      <c r="O19" s="110">
        <f t="shared" si="8"/>
        <v>14.5</v>
      </c>
      <c r="P19" s="110">
        <f t="shared" si="8"/>
        <v>17.2</v>
      </c>
      <c r="Q19" s="110">
        <f t="shared" si="8"/>
        <v>14.1</v>
      </c>
      <c r="R19" s="110">
        <f t="shared" si="8"/>
        <v>13.6</v>
      </c>
      <c r="S19" s="110">
        <f t="shared" si="8"/>
        <v>18</v>
      </c>
      <c r="T19" s="110">
        <f t="shared" si="8"/>
        <v>18.2</v>
      </c>
      <c r="U19" s="110">
        <f t="shared" si="8"/>
        <v>15.1</v>
      </c>
      <c r="V19" s="110">
        <f t="shared" si="8"/>
        <v>16.5</v>
      </c>
      <c r="W19" s="110">
        <f t="shared" si="8"/>
        <v>17.7</v>
      </c>
      <c r="X19" s="110">
        <f>+X20</f>
        <v>160.39999999999998</v>
      </c>
      <c r="Y19" s="110">
        <f t="shared" si="1"/>
        <v>11.199999999999989</v>
      </c>
      <c r="Z19" s="110">
        <f>+Y19/M19*100</f>
        <v>7.5067024128686253</v>
      </c>
      <c r="AA19" s="74"/>
      <c r="AB19" s="74"/>
    </row>
    <row r="20" spans="2:87" ht="18" customHeight="1">
      <c r="B20" s="31" t="s">
        <v>114</v>
      </c>
      <c r="C20" s="131">
        <v>14.8</v>
      </c>
      <c r="D20" s="125">
        <v>13.6</v>
      </c>
      <c r="E20" s="125">
        <v>13.4</v>
      </c>
      <c r="F20" s="125">
        <v>16.600000000000001</v>
      </c>
      <c r="G20" s="125">
        <v>14.7</v>
      </c>
      <c r="H20" s="125">
        <v>15.6</v>
      </c>
      <c r="I20" s="126">
        <v>17.100000000000001</v>
      </c>
      <c r="J20" s="126">
        <v>13</v>
      </c>
      <c r="K20" s="126">
        <v>15</v>
      </c>
      <c r="L20" s="126">
        <v>15.4</v>
      </c>
      <c r="M20" s="126">
        <f>SUM(C20:L20)</f>
        <v>149.19999999999999</v>
      </c>
      <c r="N20" s="131">
        <f>+[41]PP!N51</f>
        <v>15.5</v>
      </c>
      <c r="O20" s="131">
        <f>+[41]PP!O51</f>
        <v>14.5</v>
      </c>
      <c r="P20" s="131">
        <f>+[41]PP!P51</f>
        <v>17.2</v>
      </c>
      <c r="Q20" s="131">
        <f>+[41]PP!Q51</f>
        <v>14.1</v>
      </c>
      <c r="R20" s="131">
        <f>+[41]PP!R51</f>
        <v>13.6</v>
      </c>
      <c r="S20" s="131">
        <f>+[41]PP!S51</f>
        <v>18</v>
      </c>
      <c r="T20" s="131">
        <f>+[41]PP!T51</f>
        <v>18.2</v>
      </c>
      <c r="U20" s="131">
        <f>+[41]PP!U51</f>
        <v>15.1</v>
      </c>
      <c r="V20" s="131">
        <f>+[41]PP!V51</f>
        <v>16.5</v>
      </c>
      <c r="W20" s="131">
        <f>+[41]PP!W51</f>
        <v>17.7</v>
      </c>
      <c r="X20" s="125">
        <f>SUM(N20:W20)</f>
        <v>160.39999999999998</v>
      </c>
      <c r="Y20" s="125">
        <f t="shared" si="1"/>
        <v>11.199999999999989</v>
      </c>
      <c r="Z20" s="125">
        <f>+Y20/M20*100</f>
        <v>7.5067024128686253</v>
      </c>
      <c r="AA20" s="74"/>
      <c r="AB20" s="74"/>
    </row>
    <row r="21" spans="2:87" ht="18" customHeight="1">
      <c r="B21" s="170" t="s">
        <v>115</v>
      </c>
      <c r="C21" s="171">
        <v>323.2</v>
      </c>
      <c r="D21" s="171">
        <v>308</v>
      </c>
      <c r="E21" s="171">
        <v>1067.5</v>
      </c>
      <c r="F21" s="171">
        <v>1180.4000000000001</v>
      </c>
      <c r="G21" s="171">
        <v>764.9</v>
      </c>
      <c r="H21" s="171">
        <v>303</v>
      </c>
      <c r="I21" s="171">
        <v>616.79999999999995</v>
      </c>
      <c r="J21" s="171">
        <v>883.9</v>
      </c>
      <c r="K21" s="171">
        <v>309.8</v>
      </c>
      <c r="L21" s="172">
        <v>568.6</v>
      </c>
      <c r="M21" s="126">
        <f>SUM(C21:L21)</f>
        <v>6326.1</v>
      </c>
      <c r="N21" s="171">
        <f>+[41]PP!N55</f>
        <v>313.60000000000002</v>
      </c>
      <c r="O21" s="171">
        <f>+[41]PP!O55</f>
        <v>352.4</v>
      </c>
      <c r="P21" s="171">
        <f>+[41]PP!P55</f>
        <v>988.2</v>
      </c>
      <c r="Q21" s="171">
        <f>+[41]PP!Q55</f>
        <v>329.6</v>
      </c>
      <c r="R21" s="171">
        <f>+[41]PP!R55</f>
        <v>328.5</v>
      </c>
      <c r="S21" s="171">
        <f>+[41]PP!S55</f>
        <v>1196.0999999999999</v>
      </c>
      <c r="T21" s="171">
        <f>+[41]PP!T55</f>
        <v>381.9</v>
      </c>
      <c r="U21" s="171">
        <f>+[41]PP!U55</f>
        <v>331</v>
      </c>
      <c r="V21" s="171">
        <f>+[41]PP!V55</f>
        <v>663.2</v>
      </c>
      <c r="W21" s="171">
        <f>+[41]PP!W55</f>
        <v>817.4</v>
      </c>
      <c r="X21" s="157">
        <f>SUM(N21:W21)</f>
        <v>5701.9</v>
      </c>
      <c r="Y21" s="157">
        <f t="shared" si="1"/>
        <v>-624.20000000000073</v>
      </c>
      <c r="Z21" s="110">
        <f>+Y21/M21*100</f>
        <v>-9.867058693349783</v>
      </c>
      <c r="AA21" s="74"/>
      <c r="AB21" s="74"/>
    </row>
    <row r="22" spans="2:87" ht="18" customHeight="1">
      <c r="B22" s="173" t="s">
        <v>116</v>
      </c>
      <c r="C22" s="41">
        <f t="shared" ref="C22:D22" si="9">+C23</f>
        <v>17347.900000000001</v>
      </c>
      <c r="D22" s="41">
        <f t="shared" si="9"/>
        <v>0</v>
      </c>
      <c r="E22" s="41">
        <v>14.3</v>
      </c>
      <c r="F22" s="41">
        <v>0</v>
      </c>
      <c r="G22" s="41">
        <v>0</v>
      </c>
      <c r="H22" s="41">
        <f>+H23</f>
        <v>1086.2</v>
      </c>
      <c r="I22" s="41">
        <f>+I23</f>
        <v>27939.9</v>
      </c>
      <c r="J22" s="41">
        <f>+J23</f>
        <v>500</v>
      </c>
      <c r="K22" s="41">
        <f>+K23</f>
        <v>3750</v>
      </c>
      <c r="L22" s="41">
        <f>+L23</f>
        <v>2250</v>
      </c>
      <c r="M22" s="108">
        <f>SUM(C22:L22)</f>
        <v>52888.3</v>
      </c>
      <c r="N22" s="41">
        <f>+N23</f>
        <v>0.9</v>
      </c>
      <c r="O22" s="110">
        <f t="shared" ref="O22:W22" si="10">+O23</f>
        <v>0</v>
      </c>
      <c r="P22" s="110">
        <f t="shared" si="10"/>
        <v>0</v>
      </c>
      <c r="Q22" s="110">
        <f t="shared" si="10"/>
        <v>1</v>
      </c>
      <c r="R22" s="110">
        <f t="shared" si="10"/>
        <v>0</v>
      </c>
      <c r="S22" s="110">
        <f t="shared" si="10"/>
        <v>1.7</v>
      </c>
      <c r="T22" s="110">
        <f t="shared" si="10"/>
        <v>6</v>
      </c>
      <c r="U22" s="110">
        <f t="shared" si="10"/>
        <v>0</v>
      </c>
      <c r="V22" s="110">
        <f t="shared" si="10"/>
        <v>0</v>
      </c>
      <c r="W22" s="110">
        <f t="shared" si="10"/>
        <v>464.7</v>
      </c>
      <c r="X22" s="110">
        <f>+X23</f>
        <v>474.3</v>
      </c>
      <c r="Y22" s="110">
        <f t="shared" si="1"/>
        <v>-52414</v>
      </c>
      <c r="Z22" s="110">
        <v>0</v>
      </c>
      <c r="AA22" s="74"/>
      <c r="AB22" s="74"/>
    </row>
    <row r="23" spans="2:87" s="13" customFormat="1" ht="16.5" customHeight="1">
      <c r="B23" s="174" t="s">
        <v>117</v>
      </c>
      <c r="C23" s="175">
        <f t="shared" ref="C23:J23" si="11">SUM(C24:C27)</f>
        <v>17347.900000000001</v>
      </c>
      <c r="D23" s="175">
        <f t="shared" si="11"/>
        <v>0</v>
      </c>
      <c r="E23" s="175">
        <f t="shared" si="11"/>
        <v>14.3</v>
      </c>
      <c r="F23" s="175">
        <f t="shared" si="11"/>
        <v>0</v>
      </c>
      <c r="G23" s="175">
        <f t="shared" si="11"/>
        <v>0</v>
      </c>
      <c r="H23" s="175">
        <f t="shared" si="11"/>
        <v>1086.2</v>
      </c>
      <c r="I23" s="175">
        <f t="shared" si="11"/>
        <v>27939.9</v>
      </c>
      <c r="J23" s="175">
        <f t="shared" si="11"/>
        <v>500</v>
      </c>
      <c r="K23" s="175">
        <f>SUM(K24:K27)</f>
        <v>3750</v>
      </c>
      <c r="L23" s="175">
        <f>SUM(L24:L27)</f>
        <v>2250</v>
      </c>
      <c r="M23" s="175">
        <f>SUM(M26:M26)</f>
        <v>46288.100000000006</v>
      </c>
      <c r="N23" s="175">
        <f t="shared" ref="N23:X23" si="12">SUM(N24:N27)</f>
        <v>0.9</v>
      </c>
      <c r="O23" s="175">
        <f t="shared" si="12"/>
        <v>0</v>
      </c>
      <c r="P23" s="175">
        <f t="shared" si="12"/>
        <v>0</v>
      </c>
      <c r="Q23" s="175">
        <f t="shared" si="12"/>
        <v>1</v>
      </c>
      <c r="R23" s="175">
        <f t="shared" si="12"/>
        <v>0</v>
      </c>
      <c r="S23" s="175">
        <f t="shared" si="12"/>
        <v>1.7</v>
      </c>
      <c r="T23" s="175">
        <f t="shared" si="12"/>
        <v>6</v>
      </c>
      <c r="U23" s="175">
        <f t="shared" si="12"/>
        <v>0</v>
      </c>
      <c r="V23" s="175">
        <f t="shared" si="12"/>
        <v>0</v>
      </c>
      <c r="W23" s="175">
        <f t="shared" si="12"/>
        <v>464.7</v>
      </c>
      <c r="X23" s="175">
        <f t="shared" si="12"/>
        <v>474.3</v>
      </c>
      <c r="Y23" s="172">
        <f t="shared" si="1"/>
        <v>-45813.8</v>
      </c>
      <c r="Z23" s="110">
        <v>0</v>
      </c>
      <c r="AA23" s="74"/>
      <c r="AB23" s="74"/>
    </row>
    <row r="24" spans="2:87" s="13" customFormat="1" ht="16.5" customHeight="1">
      <c r="B24" s="176" t="s">
        <v>118</v>
      </c>
      <c r="C24" s="177">
        <v>0</v>
      </c>
      <c r="D24" s="177">
        <v>0</v>
      </c>
      <c r="E24" s="177">
        <v>14</v>
      </c>
      <c r="F24" s="175">
        <v>0</v>
      </c>
      <c r="G24" s="175">
        <v>0</v>
      </c>
      <c r="H24" s="175">
        <v>0</v>
      </c>
      <c r="I24" s="175">
        <v>0</v>
      </c>
      <c r="J24" s="175">
        <v>0</v>
      </c>
      <c r="K24" s="175">
        <v>0</v>
      </c>
      <c r="L24" s="175">
        <v>0</v>
      </c>
      <c r="M24" s="126">
        <f>SUM(C24:L24)</f>
        <v>14</v>
      </c>
      <c r="N24" s="131">
        <v>0.9</v>
      </c>
      <c r="O24" s="178">
        <v>0</v>
      </c>
      <c r="P24" s="178">
        <v>0</v>
      </c>
      <c r="Q24" s="178">
        <v>1</v>
      </c>
      <c r="R24" s="178">
        <v>0</v>
      </c>
      <c r="S24" s="178">
        <v>1.7</v>
      </c>
      <c r="T24" s="178">
        <v>0</v>
      </c>
      <c r="U24" s="178">
        <v>0</v>
      </c>
      <c r="V24" s="178">
        <v>0</v>
      </c>
      <c r="W24" s="178">
        <v>0</v>
      </c>
      <c r="X24" s="178">
        <f>SUM(N24:W24)</f>
        <v>3.5999999999999996</v>
      </c>
      <c r="Y24" s="178">
        <f t="shared" si="1"/>
        <v>-10.4</v>
      </c>
      <c r="Z24" s="179">
        <v>0</v>
      </c>
      <c r="AA24" s="74"/>
      <c r="AB24" s="74"/>
    </row>
    <row r="25" spans="2:87" s="13" customFormat="1" ht="16.5" customHeight="1">
      <c r="B25" s="176" t="s">
        <v>119</v>
      </c>
      <c r="C25" s="177">
        <f>+[41]PP!C60</f>
        <v>0</v>
      </c>
      <c r="D25" s="177">
        <f>+[41]PP!D60</f>
        <v>0</v>
      </c>
      <c r="E25" s="177">
        <f>+[41]PP!E60</f>
        <v>0</v>
      </c>
      <c r="F25" s="177">
        <f>+[41]PP!F60</f>
        <v>0</v>
      </c>
      <c r="G25" s="177">
        <f>+[41]PP!G60</f>
        <v>0</v>
      </c>
      <c r="H25" s="177">
        <f>+[41]PP!H60</f>
        <v>1086.2</v>
      </c>
      <c r="I25" s="177">
        <f>+[41]PP!I60</f>
        <v>0</v>
      </c>
      <c r="J25" s="177">
        <f>+[41]PP!J60</f>
        <v>0</v>
      </c>
      <c r="K25" s="177">
        <f>+[41]PP!K60</f>
        <v>0</v>
      </c>
      <c r="L25" s="177">
        <f>+[41]PP!L60</f>
        <v>0</v>
      </c>
      <c r="M25" s="126">
        <f>SUM(C25:L25)</f>
        <v>1086.2</v>
      </c>
      <c r="N25" s="131">
        <v>0</v>
      </c>
      <c r="O25" s="178">
        <v>0</v>
      </c>
      <c r="P25" s="178">
        <v>0</v>
      </c>
      <c r="Q25" s="178">
        <v>0</v>
      </c>
      <c r="R25" s="178">
        <v>0</v>
      </c>
      <c r="S25" s="178">
        <v>0</v>
      </c>
      <c r="T25" s="178">
        <v>0</v>
      </c>
      <c r="U25" s="178">
        <v>0</v>
      </c>
      <c r="V25" s="178">
        <v>0</v>
      </c>
      <c r="W25" s="178">
        <v>464.7</v>
      </c>
      <c r="X25" s="178">
        <f t="shared" ref="X25:X27" si="13">SUM(N25:W25)</f>
        <v>464.7</v>
      </c>
      <c r="Y25" s="178">
        <f t="shared" si="1"/>
        <v>-621.5</v>
      </c>
      <c r="Z25" s="179"/>
      <c r="AA25" s="74"/>
      <c r="AB25" s="74"/>
    </row>
    <row r="26" spans="2:87" s="100" customFormat="1" ht="15" customHeight="1">
      <c r="B26" s="180" t="s">
        <v>120</v>
      </c>
      <c r="C26" s="177">
        <v>17347.900000000001</v>
      </c>
      <c r="D26" s="178">
        <v>0</v>
      </c>
      <c r="E26" s="178">
        <v>0.3</v>
      </c>
      <c r="F26" s="178">
        <v>0</v>
      </c>
      <c r="G26" s="178">
        <v>0</v>
      </c>
      <c r="H26" s="178">
        <v>0</v>
      </c>
      <c r="I26" s="178">
        <v>27939.9</v>
      </c>
      <c r="J26" s="178">
        <v>500</v>
      </c>
      <c r="K26" s="178">
        <v>250</v>
      </c>
      <c r="L26" s="178">
        <v>250</v>
      </c>
      <c r="M26" s="126">
        <f>SUM(C26:L26)</f>
        <v>46288.100000000006</v>
      </c>
      <c r="N26" s="131">
        <v>0</v>
      </c>
      <c r="O26" s="178">
        <v>0</v>
      </c>
      <c r="P26" s="178">
        <v>0</v>
      </c>
      <c r="Q26" s="178">
        <v>0</v>
      </c>
      <c r="R26" s="178">
        <v>0</v>
      </c>
      <c r="S26" s="178">
        <v>0</v>
      </c>
      <c r="T26" s="178">
        <v>6</v>
      </c>
      <c r="U26" s="178">
        <v>0</v>
      </c>
      <c r="V26" s="178">
        <v>0</v>
      </c>
      <c r="W26" s="178">
        <v>0</v>
      </c>
      <c r="X26" s="178">
        <f t="shared" si="13"/>
        <v>6</v>
      </c>
      <c r="Y26" s="178">
        <f t="shared" si="1"/>
        <v>-46282.100000000006</v>
      </c>
      <c r="Z26" s="179">
        <v>0</v>
      </c>
      <c r="AA26" s="74"/>
      <c r="AB26" s="74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</row>
    <row r="27" spans="2:87" s="100" customFormat="1" ht="15" customHeight="1">
      <c r="B27" s="176" t="s">
        <v>121</v>
      </c>
      <c r="C27" s="177">
        <v>0</v>
      </c>
      <c r="D27" s="177">
        <v>0</v>
      </c>
      <c r="E27" s="177">
        <v>0</v>
      </c>
      <c r="F27" s="177">
        <v>0</v>
      </c>
      <c r="G27" s="177">
        <v>0</v>
      </c>
      <c r="H27" s="177">
        <v>0</v>
      </c>
      <c r="I27" s="177">
        <v>0</v>
      </c>
      <c r="J27" s="177">
        <v>0</v>
      </c>
      <c r="K27" s="178">
        <v>3500</v>
      </c>
      <c r="L27" s="178">
        <v>2000</v>
      </c>
      <c r="M27" s="126">
        <f>SUM(C27:L27)</f>
        <v>5500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78">
        <f t="shared" si="13"/>
        <v>0</v>
      </c>
      <c r="Y27" s="178">
        <f t="shared" si="1"/>
        <v>-5500</v>
      </c>
      <c r="Z27" s="179">
        <v>1</v>
      </c>
      <c r="AA27" s="74"/>
      <c r="AB27" s="74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</row>
    <row r="28" spans="2:87" ht="18" customHeight="1">
      <c r="B28" s="173" t="s">
        <v>122</v>
      </c>
      <c r="C28" s="41">
        <f t="shared" ref="C28:L28" si="14">+C29+C37</f>
        <v>251.7</v>
      </c>
      <c r="D28" s="41">
        <f t="shared" si="14"/>
        <v>220.9</v>
      </c>
      <c r="E28" s="41">
        <f t="shared" si="14"/>
        <v>206.9</v>
      </c>
      <c r="F28" s="41">
        <f t="shared" si="14"/>
        <v>230.4</v>
      </c>
      <c r="G28" s="41">
        <f t="shared" si="14"/>
        <v>224.2</v>
      </c>
      <c r="H28" s="41">
        <f t="shared" si="14"/>
        <v>205.1</v>
      </c>
      <c r="I28" s="41">
        <f t="shared" si="14"/>
        <v>280</v>
      </c>
      <c r="J28" s="41">
        <f t="shared" si="14"/>
        <v>238.10000000000002</v>
      </c>
      <c r="K28" s="41">
        <f t="shared" si="14"/>
        <v>214.4</v>
      </c>
      <c r="L28" s="41">
        <f t="shared" si="14"/>
        <v>229.8</v>
      </c>
      <c r="M28" s="41">
        <f>+M29+M37</f>
        <v>2301.5</v>
      </c>
      <c r="N28" s="41">
        <f>+N29+N37</f>
        <v>240</v>
      </c>
      <c r="O28" s="41">
        <f t="shared" ref="O28:W28" si="15">+O29+O37</f>
        <v>182.7</v>
      </c>
      <c r="P28" s="41">
        <f t="shared" si="15"/>
        <v>206.1</v>
      </c>
      <c r="Q28" s="41">
        <f t="shared" si="15"/>
        <v>200.9</v>
      </c>
      <c r="R28" s="41">
        <f t="shared" si="15"/>
        <v>195.2</v>
      </c>
      <c r="S28" s="41">
        <f t="shared" si="15"/>
        <v>177.2</v>
      </c>
      <c r="T28" s="41">
        <f t="shared" si="15"/>
        <v>198.60000000000002</v>
      </c>
      <c r="U28" s="41">
        <f t="shared" si="15"/>
        <v>186</v>
      </c>
      <c r="V28" s="41">
        <f t="shared" si="15"/>
        <v>174.39999999999998</v>
      </c>
      <c r="W28" s="41">
        <f t="shared" si="15"/>
        <v>438.4</v>
      </c>
      <c r="X28" s="41">
        <f>+X29+X37</f>
        <v>2199.5</v>
      </c>
      <c r="Y28" s="110">
        <f t="shared" si="1"/>
        <v>-102</v>
      </c>
      <c r="Z28" s="110">
        <f>+Y28/M28*100</f>
        <v>-4.4318922441885729</v>
      </c>
      <c r="AA28" s="74"/>
      <c r="AB28" s="74"/>
    </row>
    <row r="29" spans="2:87" ht="18" customHeight="1">
      <c r="B29" s="164" t="s">
        <v>59</v>
      </c>
      <c r="C29" s="41">
        <f t="shared" ref="C29:L29" si="16">+C30+C34</f>
        <v>84.3</v>
      </c>
      <c r="D29" s="41">
        <f t="shared" si="16"/>
        <v>91.1</v>
      </c>
      <c r="E29" s="41">
        <f t="shared" si="16"/>
        <v>93.100000000000009</v>
      </c>
      <c r="F29" s="41">
        <f t="shared" si="16"/>
        <v>98.5</v>
      </c>
      <c r="G29" s="41">
        <f t="shared" si="16"/>
        <v>99.4</v>
      </c>
      <c r="H29" s="41">
        <f t="shared" si="16"/>
        <v>88.3</v>
      </c>
      <c r="I29" s="41">
        <f t="shared" si="16"/>
        <v>88.3</v>
      </c>
      <c r="J29" s="41">
        <f t="shared" si="16"/>
        <v>102.2</v>
      </c>
      <c r="K29" s="41">
        <f t="shared" si="16"/>
        <v>97.2</v>
      </c>
      <c r="L29" s="41">
        <f t="shared" si="16"/>
        <v>113.4</v>
      </c>
      <c r="M29" s="41">
        <f>+M30+M34</f>
        <v>955.79999999999984</v>
      </c>
      <c r="N29" s="41">
        <f t="shared" ref="N29:W29" si="17">+N30+N34</f>
        <v>107.9</v>
      </c>
      <c r="O29" s="110">
        <f t="shared" si="17"/>
        <v>88.600000000000009</v>
      </c>
      <c r="P29" s="110">
        <f t="shared" si="17"/>
        <v>91.699999999999989</v>
      </c>
      <c r="Q29" s="110">
        <f t="shared" si="17"/>
        <v>97</v>
      </c>
      <c r="R29" s="110">
        <f t="shared" si="17"/>
        <v>102.8</v>
      </c>
      <c r="S29" s="110">
        <f t="shared" si="17"/>
        <v>77.8</v>
      </c>
      <c r="T29" s="110">
        <f t="shared" si="17"/>
        <v>80.900000000000006</v>
      </c>
      <c r="U29" s="110">
        <f t="shared" si="17"/>
        <v>91.8</v>
      </c>
      <c r="V29" s="110">
        <f t="shared" si="17"/>
        <v>88.899999999999991</v>
      </c>
      <c r="W29" s="110">
        <f t="shared" si="17"/>
        <v>365.29999999999995</v>
      </c>
      <c r="X29" s="110">
        <f>+X30+X34</f>
        <v>1192.7</v>
      </c>
      <c r="Y29" s="110">
        <f t="shared" si="1"/>
        <v>236.9000000000002</v>
      </c>
      <c r="Z29" s="110">
        <f>+Y29/M29*100</f>
        <v>24.785519983260119</v>
      </c>
      <c r="AA29" s="74"/>
      <c r="AB29" s="74"/>
    </row>
    <row r="30" spans="2:87" ht="18" customHeight="1">
      <c r="B30" s="181" t="s">
        <v>60</v>
      </c>
      <c r="C30" s="110">
        <f t="shared" ref="C30:L30" si="18">+C31+C33</f>
        <v>73.8</v>
      </c>
      <c r="D30" s="110">
        <f t="shared" si="18"/>
        <v>86.6</v>
      </c>
      <c r="E30" s="110">
        <f t="shared" si="18"/>
        <v>86.2</v>
      </c>
      <c r="F30" s="110">
        <f t="shared" si="18"/>
        <v>90.8</v>
      </c>
      <c r="G30" s="110">
        <f t="shared" si="18"/>
        <v>92.7</v>
      </c>
      <c r="H30" s="110">
        <f t="shared" si="18"/>
        <v>80.599999999999994</v>
      </c>
      <c r="I30" s="110">
        <f t="shared" si="18"/>
        <v>79.8</v>
      </c>
      <c r="J30" s="110">
        <f t="shared" si="18"/>
        <v>94.3</v>
      </c>
      <c r="K30" s="110">
        <f t="shared" si="18"/>
        <v>89.4</v>
      </c>
      <c r="L30" s="110">
        <f t="shared" si="18"/>
        <v>105.5</v>
      </c>
      <c r="M30" s="110">
        <f>+M31+M33</f>
        <v>879.69999999999982</v>
      </c>
      <c r="N30" s="110">
        <f t="shared" ref="N30:W30" si="19">+N31+N33</f>
        <v>98.2</v>
      </c>
      <c r="O30" s="110">
        <f t="shared" si="19"/>
        <v>81.400000000000006</v>
      </c>
      <c r="P30" s="110">
        <f t="shared" si="19"/>
        <v>83.6</v>
      </c>
      <c r="Q30" s="110">
        <f t="shared" si="19"/>
        <v>75.599999999999994</v>
      </c>
      <c r="R30" s="110">
        <f t="shared" si="19"/>
        <v>82</v>
      </c>
      <c r="S30" s="110">
        <f t="shared" si="19"/>
        <v>70.3</v>
      </c>
      <c r="T30" s="110">
        <f t="shared" si="19"/>
        <v>73.900000000000006</v>
      </c>
      <c r="U30" s="110">
        <f t="shared" si="19"/>
        <v>73.099999999999994</v>
      </c>
      <c r="V30" s="110">
        <f t="shared" si="19"/>
        <v>76.099999999999994</v>
      </c>
      <c r="W30" s="110">
        <f t="shared" si="19"/>
        <v>92.9</v>
      </c>
      <c r="X30" s="110">
        <f>+X31+X33</f>
        <v>807.10000000000014</v>
      </c>
      <c r="Y30" s="110">
        <f t="shared" si="1"/>
        <v>-72.599999999999682</v>
      </c>
      <c r="Z30" s="110">
        <f>+Y30/M30*100</f>
        <v>-8.2528134591337601</v>
      </c>
      <c r="AA30" s="74"/>
      <c r="AB30" s="74"/>
    </row>
    <row r="31" spans="2:87" s="37" customFormat="1" ht="18" customHeight="1">
      <c r="B31" s="182" t="s">
        <v>123</v>
      </c>
      <c r="C31" s="183">
        <f t="shared" ref="C31" si="20">SUM(C32:C33)</f>
        <v>73.8</v>
      </c>
      <c r="D31" s="183">
        <f t="shared" ref="D31:L31" si="21">SUM(D32:D33)</f>
        <v>86.6</v>
      </c>
      <c r="E31" s="183">
        <f t="shared" si="21"/>
        <v>86.2</v>
      </c>
      <c r="F31" s="183">
        <f t="shared" si="21"/>
        <v>90.8</v>
      </c>
      <c r="G31" s="183">
        <f t="shared" si="21"/>
        <v>92.7</v>
      </c>
      <c r="H31" s="183">
        <f t="shared" si="21"/>
        <v>80.599999999999994</v>
      </c>
      <c r="I31" s="183">
        <f t="shared" si="21"/>
        <v>79.8</v>
      </c>
      <c r="J31" s="183">
        <f t="shared" si="21"/>
        <v>94.3</v>
      </c>
      <c r="K31" s="183">
        <f t="shared" si="21"/>
        <v>89.4</v>
      </c>
      <c r="L31" s="183">
        <f t="shared" si="21"/>
        <v>105.5</v>
      </c>
      <c r="M31" s="183">
        <f>SUM(M32:M33)</f>
        <v>879.69999999999982</v>
      </c>
      <c r="N31" s="183">
        <f t="shared" ref="N31:W31" si="22">SUM(N32:N33)</f>
        <v>98.2</v>
      </c>
      <c r="O31" s="183">
        <f t="shared" si="22"/>
        <v>81.400000000000006</v>
      </c>
      <c r="P31" s="183">
        <f t="shared" si="22"/>
        <v>83.6</v>
      </c>
      <c r="Q31" s="183">
        <f t="shared" si="22"/>
        <v>75.599999999999994</v>
      </c>
      <c r="R31" s="183">
        <f t="shared" si="22"/>
        <v>82</v>
      </c>
      <c r="S31" s="183">
        <f t="shared" si="22"/>
        <v>70.3</v>
      </c>
      <c r="T31" s="183">
        <f t="shared" si="22"/>
        <v>73.900000000000006</v>
      </c>
      <c r="U31" s="183">
        <f t="shared" si="22"/>
        <v>73.099999999999994</v>
      </c>
      <c r="V31" s="183">
        <f t="shared" si="22"/>
        <v>76.099999999999994</v>
      </c>
      <c r="W31" s="183">
        <f t="shared" si="22"/>
        <v>92.9</v>
      </c>
      <c r="X31" s="183">
        <f>SUM(X32:X33)</f>
        <v>807.10000000000014</v>
      </c>
      <c r="Y31" s="184">
        <f t="shared" si="1"/>
        <v>-72.599999999999682</v>
      </c>
      <c r="Z31" s="185">
        <f>+Y31/M31*100</f>
        <v>-8.2528134591337601</v>
      </c>
      <c r="AA31" s="74"/>
      <c r="AB31" s="74"/>
    </row>
    <row r="32" spans="2:87" ht="18" customHeight="1">
      <c r="B32" s="186" t="s">
        <v>124</v>
      </c>
      <c r="C32" s="167">
        <v>73.8</v>
      </c>
      <c r="D32" s="167">
        <v>86.6</v>
      </c>
      <c r="E32" s="167">
        <v>86.2</v>
      </c>
      <c r="F32" s="167">
        <v>90.8</v>
      </c>
      <c r="G32" s="167">
        <v>92.7</v>
      </c>
      <c r="H32" s="167">
        <v>80.599999999999994</v>
      </c>
      <c r="I32" s="168">
        <v>79.8</v>
      </c>
      <c r="J32" s="168">
        <v>94.3</v>
      </c>
      <c r="K32" s="168">
        <v>89.4</v>
      </c>
      <c r="L32" s="168">
        <v>105.5</v>
      </c>
      <c r="M32" s="126">
        <f>SUM(C32:L32)</f>
        <v>879.69999999999982</v>
      </c>
      <c r="N32" s="167">
        <f>+[41]PP!N66</f>
        <v>98.2</v>
      </c>
      <c r="O32" s="167">
        <f>+[41]PP!O66</f>
        <v>81.400000000000006</v>
      </c>
      <c r="P32" s="167">
        <f>+[41]PP!P66</f>
        <v>83.6</v>
      </c>
      <c r="Q32" s="167">
        <f>+[41]PP!Q66</f>
        <v>75.599999999999994</v>
      </c>
      <c r="R32" s="167">
        <f>+[41]PP!R66</f>
        <v>82</v>
      </c>
      <c r="S32" s="167">
        <f>+[41]PP!S66</f>
        <v>70.3</v>
      </c>
      <c r="T32" s="167">
        <f>+[41]PP!T66</f>
        <v>73.900000000000006</v>
      </c>
      <c r="U32" s="167">
        <f>+[41]PP!U66</f>
        <v>73.099999999999994</v>
      </c>
      <c r="V32" s="167">
        <f>+[41]PP!V66</f>
        <v>76.099999999999994</v>
      </c>
      <c r="W32" s="167">
        <f>+[41]PP!W66</f>
        <v>92.9</v>
      </c>
      <c r="X32" s="125">
        <f>SUM(N32:W32)</f>
        <v>807.10000000000014</v>
      </c>
      <c r="Y32" s="187">
        <f t="shared" si="1"/>
        <v>-72.599999999999682</v>
      </c>
      <c r="Z32" s="187">
        <f>+Y32/M32*100</f>
        <v>-8.2528134591337601</v>
      </c>
      <c r="AA32" s="74"/>
      <c r="AB32" s="74"/>
    </row>
    <row r="33" spans="2:28" ht="18" customHeight="1">
      <c r="B33" s="188" t="s">
        <v>125</v>
      </c>
      <c r="C33" s="131">
        <v>0</v>
      </c>
      <c r="D33" s="125">
        <v>0</v>
      </c>
      <c r="E33" s="125">
        <v>0</v>
      </c>
      <c r="F33" s="125">
        <v>0</v>
      </c>
      <c r="G33" s="125">
        <v>0</v>
      </c>
      <c r="H33" s="125">
        <v>0</v>
      </c>
      <c r="I33" s="125">
        <v>0</v>
      </c>
      <c r="J33" s="125">
        <v>0</v>
      </c>
      <c r="K33" s="125">
        <v>0</v>
      </c>
      <c r="L33" s="125">
        <v>0</v>
      </c>
      <c r="M33" s="126">
        <f>SUM(C33:L33)</f>
        <v>0</v>
      </c>
      <c r="N33" s="131">
        <v>0</v>
      </c>
      <c r="O33" s="125">
        <v>0</v>
      </c>
      <c r="P33" s="125">
        <v>0</v>
      </c>
      <c r="Q33" s="125">
        <v>0</v>
      </c>
      <c r="R33" s="125">
        <v>0</v>
      </c>
      <c r="S33" s="125">
        <v>0</v>
      </c>
      <c r="T33" s="125">
        <v>0</v>
      </c>
      <c r="U33" s="125">
        <v>0</v>
      </c>
      <c r="V33" s="125">
        <v>0</v>
      </c>
      <c r="W33" s="125">
        <v>0</v>
      </c>
      <c r="X33" s="125">
        <f>SUM(N33:W33)</f>
        <v>0</v>
      </c>
      <c r="Y33" s="189">
        <f t="shared" si="1"/>
        <v>0</v>
      </c>
      <c r="Z33" s="187">
        <v>0</v>
      </c>
      <c r="AA33" s="74"/>
      <c r="AB33" s="74"/>
    </row>
    <row r="34" spans="2:28" s="100" customFormat="1" ht="18" customHeight="1">
      <c r="B34" s="190" t="s">
        <v>61</v>
      </c>
      <c r="C34" s="41">
        <f t="shared" ref="C34:W34" si="23">SUM(C35:C36)</f>
        <v>10.5</v>
      </c>
      <c r="D34" s="41">
        <f t="shared" si="23"/>
        <v>4.5</v>
      </c>
      <c r="E34" s="41">
        <f t="shared" si="23"/>
        <v>6.9</v>
      </c>
      <c r="F34" s="41">
        <f t="shared" si="23"/>
        <v>7.7</v>
      </c>
      <c r="G34" s="41">
        <f t="shared" si="23"/>
        <v>6.7</v>
      </c>
      <c r="H34" s="41">
        <f t="shared" si="23"/>
        <v>7.7</v>
      </c>
      <c r="I34" s="41">
        <f t="shared" si="23"/>
        <v>8.5</v>
      </c>
      <c r="J34" s="41">
        <f t="shared" si="23"/>
        <v>7.9</v>
      </c>
      <c r="K34" s="41">
        <f t="shared" si="23"/>
        <v>7.8</v>
      </c>
      <c r="L34" s="41">
        <f t="shared" si="23"/>
        <v>7.9</v>
      </c>
      <c r="M34" s="41">
        <f>SUM(M35:M36)</f>
        <v>76.100000000000009</v>
      </c>
      <c r="N34" s="41">
        <f t="shared" si="23"/>
        <v>9.6999999999999993</v>
      </c>
      <c r="O34" s="41">
        <f t="shared" si="23"/>
        <v>7.2</v>
      </c>
      <c r="P34" s="41">
        <f t="shared" si="23"/>
        <v>8.1</v>
      </c>
      <c r="Q34" s="41">
        <f t="shared" si="23"/>
        <v>21.4</v>
      </c>
      <c r="R34" s="41">
        <f t="shared" si="23"/>
        <v>20.8</v>
      </c>
      <c r="S34" s="41">
        <f t="shared" si="23"/>
        <v>7.5</v>
      </c>
      <c r="T34" s="41">
        <f t="shared" si="23"/>
        <v>7</v>
      </c>
      <c r="U34" s="41">
        <f t="shared" si="23"/>
        <v>18.7</v>
      </c>
      <c r="V34" s="41">
        <f t="shared" si="23"/>
        <v>12.8</v>
      </c>
      <c r="W34" s="41">
        <f t="shared" si="23"/>
        <v>272.39999999999998</v>
      </c>
      <c r="X34" s="41">
        <f>SUM(X35:X36)</f>
        <v>385.59999999999997</v>
      </c>
      <c r="Y34" s="41">
        <f t="shared" si="1"/>
        <v>309.49999999999994</v>
      </c>
      <c r="Z34" s="41">
        <f>+Y34/M34*100</f>
        <v>406.70170827858067</v>
      </c>
      <c r="AA34" s="74"/>
      <c r="AB34" s="74"/>
    </row>
    <row r="35" spans="2:28" s="100" customFormat="1" ht="18" customHeight="1">
      <c r="B35" s="191" t="s">
        <v>126</v>
      </c>
      <c r="C35" s="131">
        <v>10.5</v>
      </c>
      <c r="D35" s="131">
        <v>4.5</v>
      </c>
      <c r="E35" s="131">
        <v>6.9</v>
      </c>
      <c r="F35" s="131">
        <v>7.7</v>
      </c>
      <c r="G35" s="131">
        <v>6.7</v>
      </c>
      <c r="H35" s="131">
        <v>7.7</v>
      </c>
      <c r="I35" s="27">
        <v>8.5</v>
      </c>
      <c r="J35" s="27">
        <v>7.9</v>
      </c>
      <c r="K35" s="27">
        <v>7.8</v>
      </c>
      <c r="L35" s="27">
        <v>7.9</v>
      </c>
      <c r="M35" s="27">
        <f>SUM(C35:L35)</f>
        <v>76.100000000000009</v>
      </c>
      <c r="N35" s="131">
        <f>+[41]PP!N71</f>
        <v>9.6999999999999993</v>
      </c>
      <c r="O35" s="131">
        <f>+[41]PP!O71</f>
        <v>7.2</v>
      </c>
      <c r="P35" s="131">
        <f>+[41]PP!P71</f>
        <v>8.1</v>
      </c>
      <c r="Q35" s="131">
        <f>+[41]PP!Q71</f>
        <v>21.4</v>
      </c>
      <c r="R35" s="131">
        <f>+[41]PP!R71</f>
        <v>20.8</v>
      </c>
      <c r="S35" s="131">
        <f>+[41]PP!S71</f>
        <v>7.5</v>
      </c>
      <c r="T35" s="131">
        <f>+[41]PP!T71</f>
        <v>7</v>
      </c>
      <c r="U35" s="131">
        <f>+[41]PP!U71</f>
        <v>18.7</v>
      </c>
      <c r="V35" s="131">
        <f>+[41]PP!V71</f>
        <v>12.8</v>
      </c>
      <c r="W35" s="131">
        <f>+[41]PP!W71</f>
        <v>10</v>
      </c>
      <c r="X35" s="131">
        <f>SUM(N35:W35)</f>
        <v>123.2</v>
      </c>
      <c r="Y35" s="131">
        <f t="shared" si="1"/>
        <v>47.099999999999994</v>
      </c>
      <c r="Z35" s="131">
        <f>+Y35/M35*100</f>
        <v>61.89224704336398</v>
      </c>
      <c r="AA35" s="74"/>
      <c r="AB35" s="74"/>
    </row>
    <row r="36" spans="2:28" s="100" customFormat="1" ht="18" customHeight="1">
      <c r="B36" s="191" t="s">
        <v>35</v>
      </c>
      <c r="C36" s="131">
        <v>0</v>
      </c>
      <c r="D36" s="131">
        <v>0</v>
      </c>
      <c r="E36" s="131">
        <v>0</v>
      </c>
      <c r="F36" s="131">
        <v>0</v>
      </c>
      <c r="G36" s="131">
        <v>0</v>
      </c>
      <c r="H36" s="131">
        <v>0</v>
      </c>
      <c r="I36" s="131">
        <v>0</v>
      </c>
      <c r="J36" s="131">
        <v>0</v>
      </c>
      <c r="K36" s="131">
        <v>0</v>
      </c>
      <c r="L36" s="131">
        <v>0</v>
      </c>
      <c r="M36" s="27">
        <f>SUM(C36:L36)</f>
        <v>0</v>
      </c>
      <c r="N36" s="131">
        <v>0</v>
      </c>
      <c r="O36" s="131">
        <v>0</v>
      </c>
      <c r="P36" s="131">
        <v>0</v>
      </c>
      <c r="Q36" s="131">
        <v>0</v>
      </c>
      <c r="R36" s="131">
        <v>0</v>
      </c>
      <c r="S36" s="131">
        <v>0</v>
      </c>
      <c r="T36" s="131">
        <v>0</v>
      </c>
      <c r="U36" s="131">
        <v>0</v>
      </c>
      <c r="V36" s="131">
        <v>0</v>
      </c>
      <c r="W36" s="131">
        <v>262.39999999999998</v>
      </c>
      <c r="X36" s="131">
        <f>SUM(N36:W36)</f>
        <v>262.39999999999998</v>
      </c>
      <c r="Y36" s="131">
        <f t="shared" si="1"/>
        <v>262.39999999999998</v>
      </c>
      <c r="Z36" s="192">
        <v>0</v>
      </c>
      <c r="AA36" s="74"/>
      <c r="AB36" s="74"/>
    </row>
    <row r="37" spans="2:28" ht="18" customHeight="1">
      <c r="B37" s="181" t="s">
        <v>62</v>
      </c>
      <c r="C37" s="41">
        <f t="shared" ref="C37:W37" si="24">+C38+C39</f>
        <v>167.4</v>
      </c>
      <c r="D37" s="41">
        <f t="shared" si="24"/>
        <v>129.80000000000001</v>
      </c>
      <c r="E37" s="41">
        <f t="shared" si="24"/>
        <v>113.8</v>
      </c>
      <c r="F37" s="41">
        <f t="shared" si="24"/>
        <v>131.9</v>
      </c>
      <c r="G37" s="41">
        <f t="shared" si="24"/>
        <v>124.8</v>
      </c>
      <c r="H37" s="41">
        <f t="shared" si="24"/>
        <v>116.8</v>
      </c>
      <c r="I37" s="41">
        <f t="shared" si="24"/>
        <v>191.7</v>
      </c>
      <c r="J37" s="41">
        <f t="shared" si="24"/>
        <v>135.9</v>
      </c>
      <c r="K37" s="41">
        <f t="shared" si="24"/>
        <v>117.2</v>
      </c>
      <c r="L37" s="41">
        <f t="shared" si="24"/>
        <v>116.4</v>
      </c>
      <c r="M37" s="41">
        <f>+M38+M39</f>
        <v>1345.7000000000003</v>
      </c>
      <c r="N37" s="41">
        <f t="shared" si="24"/>
        <v>132.1</v>
      </c>
      <c r="O37" s="110">
        <f t="shared" si="24"/>
        <v>94.1</v>
      </c>
      <c r="P37" s="110">
        <f t="shared" si="24"/>
        <v>114.4</v>
      </c>
      <c r="Q37" s="110">
        <f t="shared" si="24"/>
        <v>103.9</v>
      </c>
      <c r="R37" s="110">
        <f t="shared" si="24"/>
        <v>92.4</v>
      </c>
      <c r="S37" s="110">
        <f t="shared" si="24"/>
        <v>99.4</v>
      </c>
      <c r="T37" s="110">
        <f t="shared" si="24"/>
        <v>117.7</v>
      </c>
      <c r="U37" s="110">
        <f t="shared" si="24"/>
        <v>94.2</v>
      </c>
      <c r="V37" s="110">
        <f t="shared" si="24"/>
        <v>85.5</v>
      </c>
      <c r="W37" s="110">
        <f t="shared" si="24"/>
        <v>73.099999999999994</v>
      </c>
      <c r="X37" s="110">
        <f>+X38+X39</f>
        <v>1006.8000000000001</v>
      </c>
      <c r="Y37" s="110">
        <f t="shared" si="1"/>
        <v>-338.9000000000002</v>
      </c>
      <c r="Z37" s="110">
        <f>+Y37/M37*100</f>
        <v>-25.183919149884826</v>
      </c>
      <c r="AA37" s="74"/>
      <c r="AB37" s="74"/>
    </row>
    <row r="38" spans="2:28" ht="18" customHeight="1">
      <c r="B38" s="188" t="s">
        <v>127</v>
      </c>
      <c r="C38" s="131">
        <v>167.4</v>
      </c>
      <c r="D38" s="125">
        <v>129.80000000000001</v>
      </c>
      <c r="E38" s="125">
        <v>113.8</v>
      </c>
      <c r="F38" s="125">
        <v>131.9</v>
      </c>
      <c r="G38" s="125">
        <v>124.8</v>
      </c>
      <c r="H38" s="125">
        <v>116.8</v>
      </c>
      <c r="I38" s="126">
        <v>191.7</v>
      </c>
      <c r="J38" s="126">
        <v>135.9</v>
      </c>
      <c r="K38" s="126">
        <v>117.2</v>
      </c>
      <c r="L38" s="126">
        <v>116.4</v>
      </c>
      <c r="M38" s="126">
        <f>SUM(C38:L38)</f>
        <v>1345.7000000000003</v>
      </c>
      <c r="N38" s="131">
        <f>+[41]PP!N76</f>
        <v>132.1</v>
      </c>
      <c r="O38" s="131">
        <f>+[41]PP!O76</f>
        <v>94.1</v>
      </c>
      <c r="P38" s="125">
        <f>+[41]PP!P76</f>
        <v>114.4</v>
      </c>
      <c r="Q38" s="125">
        <f>+[41]PP!Q76</f>
        <v>103.9</v>
      </c>
      <c r="R38" s="125">
        <f>+[41]PP!R76</f>
        <v>92.4</v>
      </c>
      <c r="S38" s="125">
        <f>+[41]PP!S76</f>
        <v>99.4</v>
      </c>
      <c r="T38" s="125">
        <f>+[41]PP!T76</f>
        <v>117.7</v>
      </c>
      <c r="U38" s="125">
        <f>+[41]PP!U76</f>
        <v>94.2</v>
      </c>
      <c r="V38" s="125">
        <f>+[41]PP!V76</f>
        <v>85.5</v>
      </c>
      <c r="W38" s="125">
        <f>+[41]PP!W76</f>
        <v>73.099999999999994</v>
      </c>
      <c r="X38" s="125">
        <f>SUM(N38:W38)</f>
        <v>1006.8000000000001</v>
      </c>
      <c r="Y38" s="125">
        <f t="shared" si="1"/>
        <v>-338.9000000000002</v>
      </c>
      <c r="Z38" s="125">
        <f>+Y38/M38*100</f>
        <v>-25.183919149884826</v>
      </c>
      <c r="AA38" s="74"/>
      <c r="AB38" s="74"/>
    </row>
    <row r="39" spans="2:28" ht="18" customHeight="1">
      <c r="B39" s="188" t="s">
        <v>35</v>
      </c>
      <c r="C39" s="131">
        <v>0</v>
      </c>
      <c r="D39" s="125">
        <v>0</v>
      </c>
      <c r="E39" s="125">
        <v>0</v>
      </c>
      <c r="F39" s="125">
        <v>0</v>
      </c>
      <c r="G39" s="125">
        <v>0</v>
      </c>
      <c r="H39" s="125">
        <v>0</v>
      </c>
      <c r="I39" s="125">
        <v>0</v>
      </c>
      <c r="J39" s="125">
        <v>0</v>
      </c>
      <c r="K39" s="125">
        <v>0</v>
      </c>
      <c r="L39" s="125">
        <v>0</v>
      </c>
      <c r="M39" s="126">
        <f>SUM(C39:L39)</f>
        <v>0</v>
      </c>
      <c r="N39" s="131">
        <v>0</v>
      </c>
      <c r="O39" s="125">
        <v>0</v>
      </c>
      <c r="P39" s="125">
        <v>0</v>
      </c>
      <c r="Q39" s="125">
        <v>0</v>
      </c>
      <c r="R39" s="125">
        <v>0</v>
      </c>
      <c r="S39" s="125">
        <v>0</v>
      </c>
      <c r="T39" s="125">
        <v>0</v>
      </c>
      <c r="U39" s="125">
        <v>0</v>
      </c>
      <c r="V39" s="125">
        <v>0</v>
      </c>
      <c r="W39" s="125">
        <v>0</v>
      </c>
      <c r="X39" s="125">
        <f>SUM(N39:W39)</f>
        <v>0</v>
      </c>
      <c r="Y39" s="169">
        <f t="shared" si="1"/>
        <v>0</v>
      </c>
      <c r="Z39" s="179">
        <v>0</v>
      </c>
      <c r="AA39" s="74"/>
      <c r="AB39" s="74"/>
    </row>
    <row r="40" spans="2:28" ht="18" customHeight="1">
      <c r="B40" s="173" t="s">
        <v>128</v>
      </c>
      <c r="C40" s="41">
        <f t="shared" ref="C40:W40" si="25">+C41+C47+C48</f>
        <v>58.8</v>
      </c>
      <c r="D40" s="41">
        <f t="shared" si="25"/>
        <v>46.2</v>
      </c>
      <c r="E40" s="41">
        <f t="shared" si="25"/>
        <v>42.8</v>
      </c>
      <c r="F40" s="41">
        <f t="shared" si="25"/>
        <v>53.1</v>
      </c>
      <c r="G40" s="41">
        <f t="shared" si="25"/>
        <v>61.7</v>
      </c>
      <c r="H40" s="41">
        <f>+H41+H47+H48</f>
        <v>78</v>
      </c>
      <c r="I40" s="41">
        <f t="shared" ref="I40:K40" si="26">+I41+I47+I48</f>
        <v>56.7</v>
      </c>
      <c r="J40" s="41">
        <f t="shared" si="26"/>
        <v>9380</v>
      </c>
      <c r="K40" s="41">
        <f t="shared" si="26"/>
        <v>39.799999999999997</v>
      </c>
      <c r="L40" s="41">
        <f t="shared" si="25"/>
        <v>40.1</v>
      </c>
      <c r="M40" s="41">
        <f>+M41+M47+M48</f>
        <v>9857.2000000000007</v>
      </c>
      <c r="N40" s="41">
        <f t="shared" si="25"/>
        <v>158.5</v>
      </c>
      <c r="O40" s="110">
        <f t="shared" si="25"/>
        <v>25.1</v>
      </c>
      <c r="P40" s="110">
        <f t="shared" si="25"/>
        <v>303.3</v>
      </c>
      <c r="Q40" s="110">
        <f t="shared" si="25"/>
        <v>685.5</v>
      </c>
      <c r="R40" s="110">
        <f t="shared" si="25"/>
        <v>37.799999999999997</v>
      </c>
      <c r="S40" s="110">
        <f t="shared" si="25"/>
        <v>17.2</v>
      </c>
      <c r="T40" s="110">
        <f t="shared" si="25"/>
        <v>9924</v>
      </c>
      <c r="U40" s="110">
        <f t="shared" si="25"/>
        <v>34.799999999999997</v>
      </c>
      <c r="V40" s="110">
        <f t="shared" si="25"/>
        <v>238.9</v>
      </c>
      <c r="W40" s="110">
        <f t="shared" si="25"/>
        <v>18.899999999999999</v>
      </c>
      <c r="X40" s="110">
        <f>+X41+X47+X48</f>
        <v>11444</v>
      </c>
      <c r="Y40" s="110">
        <f t="shared" si="1"/>
        <v>1586.7999999999993</v>
      </c>
      <c r="Z40" s="110">
        <f>+Y40/M40*100</f>
        <v>16.097877693462635</v>
      </c>
      <c r="AA40" s="74"/>
      <c r="AB40" s="74"/>
    </row>
    <row r="41" spans="2:28" ht="18" customHeight="1">
      <c r="B41" s="159" t="s">
        <v>129</v>
      </c>
      <c r="C41" s="110">
        <f>+C42+C45</f>
        <v>58.8</v>
      </c>
      <c r="D41" s="110">
        <f t="shared" ref="D41:W41" si="27">+D42+D45</f>
        <v>46.2</v>
      </c>
      <c r="E41" s="110">
        <f t="shared" si="27"/>
        <v>42.8</v>
      </c>
      <c r="F41" s="110">
        <f t="shared" si="27"/>
        <v>53.1</v>
      </c>
      <c r="G41" s="110">
        <f t="shared" si="27"/>
        <v>61.7</v>
      </c>
      <c r="H41" s="110">
        <f t="shared" si="27"/>
        <v>78</v>
      </c>
      <c r="I41" s="110">
        <f t="shared" si="27"/>
        <v>56.6</v>
      </c>
      <c r="J41" s="110">
        <f t="shared" si="27"/>
        <v>8872.2999999999993</v>
      </c>
      <c r="K41" s="110">
        <f t="shared" si="27"/>
        <v>39.799999999999997</v>
      </c>
      <c r="L41" s="110">
        <f t="shared" si="27"/>
        <v>40.1</v>
      </c>
      <c r="M41" s="110">
        <f>+M42+M45</f>
        <v>9349.4</v>
      </c>
      <c r="N41" s="110">
        <f t="shared" si="27"/>
        <v>158.4</v>
      </c>
      <c r="O41" s="110">
        <f t="shared" si="27"/>
        <v>25.1</v>
      </c>
      <c r="P41" s="110">
        <f t="shared" si="27"/>
        <v>30</v>
      </c>
      <c r="Q41" s="110">
        <f t="shared" si="27"/>
        <v>30</v>
      </c>
      <c r="R41" s="110">
        <f t="shared" si="27"/>
        <v>37.799999999999997</v>
      </c>
      <c r="S41" s="110">
        <f t="shared" si="27"/>
        <v>17.2</v>
      </c>
      <c r="T41" s="110">
        <f t="shared" si="27"/>
        <v>9924</v>
      </c>
      <c r="U41" s="110">
        <f t="shared" si="27"/>
        <v>34.799999999999997</v>
      </c>
      <c r="V41" s="110">
        <f t="shared" si="27"/>
        <v>238.9</v>
      </c>
      <c r="W41" s="110">
        <f t="shared" si="27"/>
        <v>18.899999999999999</v>
      </c>
      <c r="X41" s="110">
        <f>+X42+X45</f>
        <v>10515.1</v>
      </c>
      <c r="Y41" s="110">
        <f t="shared" si="1"/>
        <v>1165.7000000000007</v>
      </c>
      <c r="Z41" s="110">
        <f>+Y41/M41*100</f>
        <v>12.468179776242334</v>
      </c>
      <c r="AA41" s="74"/>
      <c r="AB41" s="74"/>
    </row>
    <row r="42" spans="2:28" ht="18" customHeight="1">
      <c r="B42" s="193" t="s">
        <v>130</v>
      </c>
      <c r="C42" s="41">
        <f t="shared" ref="C42" si="28">SUM(C43:C44)</f>
        <v>0</v>
      </c>
      <c r="D42" s="41">
        <f t="shared" ref="D42:L42" si="29">SUM(D43:D44)</f>
        <v>0</v>
      </c>
      <c r="E42" s="41">
        <f t="shared" si="29"/>
        <v>0</v>
      </c>
      <c r="F42" s="41">
        <f t="shared" si="29"/>
        <v>0</v>
      </c>
      <c r="G42" s="41">
        <f t="shared" si="29"/>
        <v>0</v>
      </c>
      <c r="H42" s="41">
        <f t="shared" si="29"/>
        <v>0</v>
      </c>
      <c r="I42" s="41">
        <f t="shared" si="29"/>
        <v>0</v>
      </c>
      <c r="J42" s="41">
        <f t="shared" si="29"/>
        <v>8820</v>
      </c>
      <c r="K42" s="41">
        <f t="shared" si="29"/>
        <v>0</v>
      </c>
      <c r="L42" s="41">
        <f t="shared" si="29"/>
        <v>0</v>
      </c>
      <c r="M42" s="41">
        <f>SUM(M43:M44)</f>
        <v>8820</v>
      </c>
      <c r="N42" s="41">
        <f t="shared" ref="N42:W42" si="30">SUM(N43:N44)</f>
        <v>0</v>
      </c>
      <c r="O42" s="110">
        <f t="shared" si="30"/>
        <v>0</v>
      </c>
      <c r="P42" s="110">
        <f t="shared" si="30"/>
        <v>0</v>
      </c>
      <c r="Q42" s="110">
        <f t="shared" si="30"/>
        <v>0</v>
      </c>
      <c r="R42" s="110">
        <f t="shared" si="30"/>
        <v>0</v>
      </c>
      <c r="S42" s="110">
        <f t="shared" si="30"/>
        <v>0</v>
      </c>
      <c r="T42" s="110">
        <f t="shared" si="30"/>
        <v>9923.9</v>
      </c>
      <c r="U42" s="110">
        <f t="shared" si="30"/>
        <v>0</v>
      </c>
      <c r="V42" s="110">
        <f t="shared" si="30"/>
        <v>0</v>
      </c>
      <c r="W42" s="110">
        <f t="shared" si="30"/>
        <v>0</v>
      </c>
      <c r="X42" s="110">
        <f>SUM(X43:X44)</f>
        <v>9923.9</v>
      </c>
      <c r="Y42" s="110">
        <f t="shared" si="1"/>
        <v>1103.8999999999996</v>
      </c>
      <c r="Z42" s="194">
        <v>0</v>
      </c>
      <c r="AA42" s="74"/>
      <c r="AB42" s="74"/>
    </row>
    <row r="43" spans="2:28" ht="18" customHeight="1">
      <c r="B43" s="195" t="s">
        <v>131</v>
      </c>
      <c r="C43" s="131">
        <v>0</v>
      </c>
      <c r="D43" s="125">
        <v>0</v>
      </c>
      <c r="E43" s="125">
        <v>0</v>
      </c>
      <c r="F43" s="125">
        <v>0</v>
      </c>
      <c r="G43" s="125">
        <v>0</v>
      </c>
      <c r="H43" s="125">
        <v>0</v>
      </c>
      <c r="I43" s="125">
        <v>0</v>
      </c>
      <c r="J43" s="125">
        <v>8820</v>
      </c>
      <c r="K43" s="125">
        <v>0</v>
      </c>
      <c r="L43" s="125">
        <v>0</v>
      </c>
      <c r="M43" s="126">
        <f>SUM(C43:L43)</f>
        <v>8820</v>
      </c>
      <c r="N43" s="131">
        <v>0</v>
      </c>
      <c r="O43" s="125">
        <v>0</v>
      </c>
      <c r="P43" s="125">
        <v>0</v>
      </c>
      <c r="Q43" s="125">
        <v>0</v>
      </c>
      <c r="R43" s="125">
        <v>0</v>
      </c>
      <c r="S43" s="125">
        <v>0</v>
      </c>
      <c r="T43" s="125">
        <f>+[41]PP!T84</f>
        <v>9923.9</v>
      </c>
      <c r="U43" s="125">
        <f>+[41]PP!U84</f>
        <v>0</v>
      </c>
      <c r="V43" s="125">
        <f>+[41]PP!V84</f>
        <v>0</v>
      </c>
      <c r="W43" s="125">
        <f>+[41]PP!W84</f>
        <v>0</v>
      </c>
      <c r="X43" s="125">
        <f>SUM(N43:W43)</f>
        <v>9923.9</v>
      </c>
      <c r="Y43" s="125">
        <f t="shared" si="1"/>
        <v>1103.8999999999996</v>
      </c>
      <c r="Z43" s="196">
        <v>0</v>
      </c>
      <c r="AA43" s="74"/>
      <c r="AB43" s="74"/>
    </row>
    <row r="44" spans="2:28" ht="18" customHeight="1">
      <c r="B44" s="195" t="s">
        <v>132</v>
      </c>
      <c r="C44" s="131">
        <v>0</v>
      </c>
      <c r="D44" s="131">
        <v>0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  <c r="J44" s="131">
        <v>0</v>
      </c>
      <c r="K44" s="131">
        <v>0</v>
      </c>
      <c r="L44" s="131">
        <v>0</v>
      </c>
      <c r="M44" s="126">
        <f>SUM(C44:L44)</f>
        <v>0</v>
      </c>
      <c r="N44" s="131">
        <v>0</v>
      </c>
      <c r="O44" s="131">
        <v>0</v>
      </c>
      <c r="P44" s="131">
        <v>0</v>
      </c>
      <c r="Q44" s="131">
        <v>0</v>
      </c>
      <c r="R44" s="131">
        <v>0</v>
      </c>
      <c r="S44" s="131">
        <v>0</v>
      </c>
      <c r="T44" s="131">
        <v>0</v>
      </c>
      <c r="U44" s="131">
        <v>0</v>
      </c>
      <c r="V44" s="131">
        <v>0</v>
      </c>
      <c r="W44" s="131">
        <v>0</v>
      </c>
      <c r="X44" s="125">
        <f>SUM(N44:W44)</f>
        <v>0</v>
      </c>
      <c r="Y44" s="125">
        <f t="shared" si="1"/>
        <v>0</v>
      </c>
      <c r="Z44" s="179">
        <v>0</v>
      </c>
      <c r="AA44" s="74"/>
      <c r="AB44" s="74"/>
    </row>
    <row r="45" spans="2:28" ht="18" customHeight="1">
      <c r="B45" s="164" t="s">
        <v>133</v>
      </c>
      <c r="C45" s="41">
        <f t="shared" ref="C45:W45" si="31">SUM(C46:C46)</f>
        <v>58.8</v>
      </c>
      <c r="D45" s="41">
        <f t="shared" si="31"/>
        <v>46.2</v>
      </c>
      <c r="E45" s="41">
        <f t="shared" si="31"/>
        <v>42.8</v>
      </c>
      <c r="F45" s="41">
        <f t="shared" si="31"/>
        <v>53.1</v>
      </c>
      <c r="G45" s="41">
        <f t="shared" si="31"/>
        <v>61.7</v>
      </c>
      <c r="H45" s="41">
        <f t="shared" si="31"/>
        <v>78</v>
      </c>
      <c r="I45" s="41">
        <f t="shared" si="31"/>
        <v>56.6</v>
      </c>
      <c r="J45" s="41">
        <f t="shared" si="31"/>
        <v>52.3</v>
      </c>
      <c r="K45" s="41">
        <f t="shared" si="31"/>
        <v>39.799999999999997</v>
      </c>
      <c r="L45" s="41">
        <f t="shared" si="31"/>
        <v>40.1</v>
      </c>
      <c r="M45" s="41">
        <f>SUM(M46:M46)</f>
        <v>529.40000000000009</v>
      </c>
      <c r="N45" s="41">
        <f t="shared" si="31"/>
        <v>158.4</v>
      </c>
      <c r="O45" s="110">
        <f t="shared" si="31"/>
        <v>25.1</v>
      </c>
      <c r="P45" s="110">
        <f t="shared" si="31"/>
        <v>30</v>
      </c>
      <c r="Q45" s="110">
        <f t="shared" si="31"/>
        <v>30</v>
      </c>
      <c r="R45" s="110">
        <f t="shared" si="31"/>
        <v>37.799999999999997</v>
      </c>
      <c r="S45" s="110">
        <f t="shared" si="31"/>
        <v>17.2</v>
      </c>
      <c r="T45" s="110">
        <f t="shared" si="31"/>
        <v>0.1</v>
      </c>
      <c r="U45" s="110">
        <f t="shared" si="31"/>
        <v>34.799999999999997</v>
      </c>
      <c r="V45" s="110">
        <f t="shared" si="31"/>
        <v>238.9</v>
      </c>
      <c r="W45" s="110">
        <f t="shared" si="31"/>
        <v>18.899999999999999</v>
      </c>
      <c r="X45" s="110">
        <f>SUM(X46:X46)</f>
        <v>591.20000000000005</v>
      </c>
      <c r="Y45" s="110">
        <f t="shared" si="1"/>
        <v>61.799999999999955</v>
      </c>
      <c r="Z45" s="110">
        <f>+Y45/M45*100</f>
        <v>11.673592746505468</v>
      </c>
      <c r="AA45" s="74"/>
      <c r="AB45" s="74"/>
    </row>
    <row r="46" spans="2:28" ht="18" customHeight="1">
      <c r="B46" s="195" t="s">
        <v>134</v>
      </c>
      <c r="C46" s="197">
        <v>58.8</v>
      </c>
      <c r="D46" s="198">
        <v>46.2</v>
      </c>
      <c r="E46" s="198">
        <v>42.8</v>
      </c>
      <c r="F46" s="198">
        <v>53.1</v>
      </c>
      <c r="G46" s="198">
        <v>61.7</v>
      </c>
      <c r="H46" s="198">
        <v>78</v>
      </c>
      <c r="I46" s="199">
        <v>56.6</v>
      </c>
      <c r="J46" s="199">
        <v>52.3</v>
      </c>
      <c r="K46" s="199">
        <v>39.799999999999997</v>
      </c>
      <c r="L46" s="199">
        <v>40.1</v>
      </c>
      <c r="M46" s="126">
        <f>SUM(C46:L46)</f>
        <v>529.40000000000009</v>
      </c>
      <c r="N46" s="197">
        <f>+[41]PP!N85</f>
        <v>158.4</v>
      </c>
      <c r="O46" s="197">
        <f>+[41]PP!O85</f>
        <v>25.1</v>
      </c>
      <c r="P46" s="197">
        <f>+[41]PP!P85</f>
        <v>30</v>
      </c>
      <c r="Q46" s="197">
        <f>+[41]PP!Q85</f>
        <v>30</v>
      </c>
      <c r="R46" s="197">
        <f>+[41]PP!R85</f>
        <v>37.799999999999997</v>
      </c>
      <c r="S46" s="197">
        <f>+[41]PP!S85</f>
        <v>17.2</v>
      </c>
      <c r="T46" s="197">
        <f>+[41]PP!T85</f>
        <v>0.1</v>
      </c>
      <c r="U46" s="197">
        <f>+[41]PP!U85</f>
        <v>34.799999999999997</v>
      </c>
      <c r="V46" s="197">
        <f>+[41]PP!V85</f>
        <v>238.9</v>
      </c>
      <c r="W46" s="197">
        <f>+[41]PP!W85</f>
        <v>18.899999999999999</v>
      </c>
      <c r="X46" s="198">
        <f>SUM(N46:W46)</f>
        <v>591.20000000000005</v>
      </c>
      <c r="Y46" s="198">
        <f t="shared" si="1"/>
        <v>61.799999999999955</v>
      </c>
      <c r="Z46" s="125">
        <f>+Y46/M46*100</f>
        <v>11.673592746505468</v>
      </c>
      <c r="AA46" s="74"/>
      <c r="AB46" s="74"/>
    </row>
    <row r="47" spans="2:28" ht="18" customHeight="1">
      <c r="B47" s="159" t="s">
        <v>69</v>
      </c>
      <c r="C47" s="200">
        <v>0</v>
      </c>
      <c r="D47" s="200">
        <v>0</v>
      </c>
      <c r="E47" s="200">
        <v>0</v>
      </c>
      <c r="F47" s="200">
        <v>0</v>
      </c>
      <c r="G47" s="200">
        <v>0</v>
      </c>
      <c r="H47" s="200">
        <v>0</v>
      </c>
      <c r="I47" s="200">
        <v>0.1</v>
      </c>
      <c r="J47" s="200">
        <v>0</v>
      </c>
      <c r="K47" s="200">
        <v>0</v>
      </c>
      <c r="L47" s="200">
        <v>0</v>
      </c>
      <c r="M47" s="108">
        <f>SUM(C47:L47)</f>
        <v>0.1</v>
      </c>
      <c r="N47" s="200">
        <v>0.1</v>
      </c>
      <c r="O47" s="200">
        <v>0</v>
      </c>
      <c r="P47" s="200">
        <v>0</v>
      </c>
      <c r="Q47" s="200">
        <v>0</v>
      </c>
      <c r="R47" s="200">
        <v>0</v>
      </c>
      <c r="S47" s="200">
        <v>0</v>
      </c>
      <c r="T47" s="200">
        <v>0</v>
      </c>
      <c r="U47" s="200">
        <v>0</v>
      </c>
      <c r="V47" s="200">
        <v>0</v>
      </c>
      <c r="W47" s="200">
        <v>0</v>
      </c>
      <c r="X47" s="184">
        <f>SUM(N47:W47)</f>
        <v>0.1</v>
      </c>
      <c r="Y47" s="184">
        <f t="shared" si="1"/>
        <v>0</v>
      </c>
      <c r="Z47" s="110">
        <v>0</v>
      </c>
      <c r="AA47" s="74"/>
      <c r="AB47" s="74"/>
    </row>
    <row r="48" spans="2:28" ht="18" customHeight="1">
      <c r="B48" s="159" t="s">
        <v>70</v>
      </c>
      <c r="C48" s="41">
        <f t="shared" ref="C48:W48" si="32">+C49+C50</f>
        <v>0</v>
      </c>
      <c r="D48" s="41">
        <f t="shared" si="32"/>
        <v>0</v>
      </c>
      <c r="E48" s="41">
        <f t="shared" si="32"/>
        <v>0</v>
      </c>
      <c r="F48" s="41">
        <f t="shared" si="32"/>
        <v>0</v>
      </c>
      <c r="G48" s="41">
        <f t="shared" si="32"/>
        <v>0</v>
      </c>
      <c r="H48" s="41">
        <f t="shared" si="32"/>
        <v>0</v>
      </c>
      <c r="I48" s="41">
        <f t="shared" si="32"/>
        <v>0</v>
      </c>
      <c r="J48" s="41">
        <f t="shared" si="32"/>
        <v>507.7</v>
      </c>
      <c r="K48" s="41">
        <f t="shared" si="32"/>
        <v>0</v>
      </c>
      <c r="L48" s="41">
        <f t="shared" si="32"/>
        <v>0</v>
      </c>
      <c r="M48" s="41">
        <f>+M49+M50</f>
        <v>507.7</v>
      </c>
      <c r="N48" s="41">
        <f t="shared" si="32"/>
        <v>0</v>
      </c>
      <c r="O48" s="41">
        <f t="shared" si="32"/>
        <v>0</v>
      </c>
      <c r="P48" s="41">
        <f t="shared" si="32"/>
        <v>273.3</v>
      </c>
      <c r="Q48" s="41">
        <f t="shared" si="32"/>
        <v>655.5</v>
      </c>
      <c r="R48" s="41">
        <f t="shared" si="32"/>
        <v>0</v>
      </c>
      <c r="S48" s="41">
        <f t="shared" si="32"/>
        <v>0</v>
      </c>
      <c r="T48" s="41">
        <f t="shared" si="32"/>
        <v>0</v>
      </c>
      <c r="U48" s="41">
        <f t="shared" si="32"/>
        <v>0</v>
      </c>
      <c r="V48" s="41">
        <f t="shared" si="32"/>
        <v>0</v>
      </c>
      <c r="W48" s="41">
        <f t="shared" si="32"/>
        <v>0</v>
      </c>
      <c r="X48" s="184">
        <f>SUM(N48:W48)</f>
        <v>928.8</v>
      </c>
      <c r="Y48" s="41">
        <f t="shared" si="1"/>
        <v>421.09999999999997</v>
      </c>
      <c r="Z48" s="110">
        <v>0</v>
      </c>
      <c r="AA48" s="74"/>
      <c r="AB48" s="74"/>
    </row>
    <row r="49" spans="2:28" ht="18" customHeight="1">
      <c r="B49" s="201" t="s">
        <v>135</v>
      </c>
      <c r="C49" s="131">
        <v>0</v>
      </c>
      <c r="D49" s="125">
        <v>0</v>
      </c>
      <c r="E49" s="125">
        <v>0</v>
      </c>
      <c r="F49" s="125">
        <v>0</v>
      </c>
      <c r="G49" s="125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6">
        <f>SUM(C49:L49)</f>
        <v>0</v>
      </c>
      <c r="N49" s="131">
        <f>+[41]PP!N92</f>
        <v>0</v>
      </c>
      <c r="O49" s="131">
        <f>+[41]PP!N92</f>
        <v>0</v>
      </c>
      <c r="P49" s="131">
        <f>+[41]PP!P92</f>
        <v>0</v>
      </c>
      <c r="Q49" s="131">
        <f>+[41]PP!Q92</f>
        <v>0</v>
      </c>
      <c r="R49" s="131">
        <f>+[41]PP!R92</f>
        <v>0</v>
      </c>
      <c r="S49" s="131">
        <f>+[41]PP!S92</f>
        <v>0</v>
      </c>
      <c r="T49" s="131">
        <f>+[41]PP!T92</f>
        <v>0</v>
      </c>
      <c r="U49" s="131">
        <f>+[41]PP!U92</f>
        <v>0</v>
      </c>
      <c r="V49" s="131">
        <f>+[41]PP!V92</f>
        <v>0</v>
      </c>
      <c r="W49" s="131">
        <f>+[41]PP!W92</f>
        <v>0</v>
      </c>
      <c r="X49" s="184">
        <f>SUM(N49:W49)</f>
        <v>0</v>
      </c>
      <c r="Y49" s="125">
        <f t="shared" si="1"/>
        <v>0</v>
      </c>
      <c r="Z49" s="125">
        <v>0</v>
      </c>
      <c r="AA49" s="74"/>
      <c r="AB49" s="74"/>
    </row>
    <row r="50" spans="2:28" ht="18" customHeight="1">
      <c r="B50" s="201" t="s">
        <v>35</v>
      </c>
      <c r="C50" s="202">
        <v>0</v>
      </c>
      <c r="D50" s="202">
        <v>0</v>
      </c>
      <c r="E50" s="202">
        <v>0</v>
      </c>
      <c r="F50" s="202">
        <v>0</v>
      </c>
      <c r="G50" s="202">
        <v>0</v>
      </c>
      <c r="H50" s="202">
        <v>0</v>
      </c>
      <c r="I50" s="202">
        <v>0</v>
      </c>
      <c r="J50" s="202">
        <v>507.7</v>
      </c>
      <c r="K50" s="202">
        <v>0</v>
      </c>
      <c r="L50" s="202">
        <v>0</v>
      </c>
      <c r="M50" s="126">
        <f>SUM(C50:L50)</f>
        <v>507.7</v>
      </c>
      <c r="N50" s="202">
        <v>0</v>
      </c>
      <c r="O50" s="202">
        <v>0</v>
      </c>
      <c r="P50" s="202">
        <v>273.3</v>
      </c>
      <c r="Q50" s="202">
        <v>655.5</v>
      </c>
      <c r="R50" s="202">
        <v>0</v>
      </c>
      <c r="S50" s="202">
        <v>0</v>
      </c>
      <c r="T50" s="202">
        <v>0</v>
      </c>
      <c r="U50" s="202">
        <v>0</v>
      </c>
      <c r="V50" s="202">
        <v>0</v>
      </c>
      <c r="W50" s="202">
        <v>0</v>
      </c>
      <c r="X50" s="184">
        <f>SUM(N50:W50)</f>
        <v>928.8</v>
      </c>
      <c r="Y50" s="125">
        <f t="shared" si="1"/>
        <v>421.09999999999997</v>
      </c>
      <c r="Z50" s="125">
        <v>0</v>
      </c>
      <c r="AA50" s="74"/>
      <c r="AB50" s="74"/>
    </row>
    <row r="51" spans="2:28" ht="18" customHeight="1">
      <c r="B51" s="173" t="s">
        <v>136</v>
      </c>
      <c r="C51" s="41">
        <f t="shared" ref="C51:L51" si="33">+C52+C55</f>
        <v>877.5</v>
      </c>
      <c r="D51" s="41">
        <f t="shared" si="33"/>
        <v>0</v>
      </c>
      <c r="E51" s="41">
        <f t="shared" si="33"/>
        <v>1782.8</v>
      </c>
      <c r="F51" s="41">
        <f t="shared" si="33"/>
        <v>0</v>
      </c>
      <c r="G51" s="41">
        <f t="shared" si="33"/>
        <v>0</v>
      </c>
      <c r="H51" s="41">
        <f t="shared" si="33"/>
        <v>0</v>
      </c>
      <c r="I51" s="41">
        <f t="shared" si="33"/>
        <v>0</v>
      </c>
      <c r="J51" s="41">
        <f t="shared" si="33"/>
        <v>37.5</v>
      </c>
      <c r="K51" s="41">
        <f t="shared" si="33"/>
        <v>0</v>
      </c>
      <c r="L51" s="41">
        <f t="shared" si="33"/>
        <v>75.7</v>
      </c>
      <c r="M51" s="41">
        <f>+M52+M55</f>
        <v>2773.5</v>
      </c>
      <c r="N51" s="41">
        <f t="shared" ref="N51:W51" si="34">+N52+N55</f>
        <v>0</v>
      </c>
      <c r="O51" s="110">
        <f t="shared" si="34"/>
        <v>31.3</v>
      </c>
      <c r="P51" s="110">
        <f t="shared" si="34"/>
        <v>3.8</v>
      </c>
      <c r="Q51" s="110">
        <f t="shared" si="34"/>
        <v>0</v>
      </c>
      <c r="R51" s="110">
        <f t="shared" si="34"/>
        <v>0</v>
      </c>
      <c r="S51" s="110">
        <f t="shared" si="34"/>
        <v>26.5</v>
      </c>
      <c r="T51" s="110">
        <f t="shared" si="34"/>
        <v>0</v>
      </c>
      <c r="U51" s="110">
        <f t="shared" si="34"/>
        <v>0</v>
      </c>
      <c r="V51" s="110">
        <f t="shared" si="34"/>
        <v>33.4</v>
      </c>
      <c r="W51" s="110">
        <f t="shared" si="34"/>
        <v>0</v>
      </c>
      <c r="X51" s="110">
        <f>+X52+X55</f>
        <v>95</v>
      </c>
      <c r="Y51" s="110">
        <f t="shared" si="1"/>
        <v>-2678.5</v>
      </c>
      <c r="Z51" s="110">
        <f>+Y51/M51*100</f>
        <v>-96.574725076617995</v>
      </c>
      <c r="AA51" s="74"/>
      <c r="AB51" s="74"/>
    </row>
    <row r="52" spans="2:28" ht="18" customHeight="1">
      <c r="B52" s="203" t="s">
        <v>137</v>
      </c>
      <c r="C52" s="204">
        <f>+C53+C54</f>
        <v>0</v>
      </c>
      <c r="D52" s="204">
        <f t="shared" ref="D52:L52" si="35">+D53+D54</f>
        <v>0</v>
      </c>
      <c r="E52" s="204">
        <f t="shared" si="35"/>
        <v>17.8</v>
      </c>
      <c r="F52" s="204">
        <f t="shared" si="35"/>
        <v>0</v>
      </c>
      <c r="G52" s="204">
        <f t="shared" si="35"/>
        <v>0</v>
      </c>
      <c r="H52" s="204">
        <f t="shared" si="35"/>
        <v>0</v>
      </c>
      <c r="I52" s="204">
        <f t="shared" si="35"/>
        <v>0</v>
      </c>
      <c r="J52" s="204">
        <f t="shared" si="35"/>
        <v>37.5</v>
      </c>
      <c r="K52" s="204">
        <f t="shared" si="35"/>
        <v>0</v>
      </c>
      <c r="L52" s="204">
        <f t="shared" si="35"/>
        <v>75.7</v>
      </c>
      <c r="M52" s="204">
        <f>+M53+M54</f>
        <v>131</v>
      </c>
      <c r="N52" s="204">
        <f t="shared" ref="N52:W52" si="36">+N53+N54</f>
        <v>0</v>
      </c>
      <c r="O52" s="205">
        <f t="shared" si="36"/>
        <v>31.3</v>
      </c>
      <c r="P52" s="205">
        <f t="shared" si="36"/>
        <v>3.8</v>
      </c>
      <c r="Q52" s="205">
        <f t="shared" si="36"/>
        <v>0</v>
      </c>
      <c r="R52" s="205">
        <f t="shared" si="36"/>
        <v>0</v>
      </c>
      <c r="S52" s="205">
        <f t="shared" si="36"/>
        <v>26.5</v>
      </c>
      <c r="T52" s="205">
        <f t="shared" si="36"/>
        <v>0</v>
      </c>
      <c r="U52" s="205">
        <f t="shared" si="36"/>
        <v>0</v>
      </c>
      <c r="V52" s="205">
        <f t="shared" si="36"/>
        <v>33.4</v>
      </c>
      <c r="W52" s="205">
        <f t="shared" si="36"/>
        <v>0</v>
      </c>
      <c r="X52" s="205">
        <f>+X53+X54</f>
        <v>95</v>
      </c>
      <c r="Y52" s="205">
        <f t="shared" si="1"/>
        <v>-36</v>
      </c>
      <c r="Z52" s="205">
        <f>+Y52/M52*100</f>
        <v>-27.480916030534353</v>
      </c>
      <c r="AA52" s="74"/>
      <c r="AB52" s="74"/>
    </row>
    <row r="53" spans="2:28" ht="18" customHeight="1">
      <c r="B53" s="206" t="s">
        <v>138</v>
      </c>
      <c r="C53" s="131">
        <v>0</v>
      </c>
      <c r="D53" s="125">
        <v>0</v>
      </c>
      <c r="E53" s="125">
        <v>17.8</v>
      </c>
      <c r="F53" s="125">
        <v>0</v>
      </c>
      <c r="G53" s="125">
        <v>0</v>
      </c>
      <c r="H53" s="125">
        <v>0</v>
      </c>
      <c r="I53" s="125">
        <v>0</v>
      </c>
      <c r="J53" s="125">
        <v>37.5</v>
      </c>
      <c r="K53" s="125">
        <v>0</v>
      </c>
      <c r="L53" s="125">
        <v>75.7</v>
      </c>
      <c r="M53" s="126">
        <f>SUM(C53:L53)</f>
        <v>131</v>
      </c>
      <c r="N53" s="131">
        <f>+[41]PP!N96</f>
        <v>0</v>
      </c>
      <c r="O53" s="125">
        <v>31.3</v>
      </c>
      <c r="P53" s="125">
        <f>+[41]PP!P96</f>
        <v>3.8</v>
      </c>
      <c r="Q53" s="125">
        <f>+[41]PP!Q96</f>
        <v>0</v>
      </c>
      <c r="R53" s="125">
        <f>+[41]PP!R96</f>
        <v>0</v>
      </c>
      <c r="S53" s="125">
        <f>+[41]PP!S96</f>
        <v>26.5</v>
      </c>
      <c r="T53" s="125">
        <f>+[41]PP!T96</f>
        <v>0</v>
      </c>
      <c r="U53" s="125">
        <f>+[41]PP!U96</f>
        <v>0</v>
      </c>
      <c r="V53" s="125">
        <f>+[41]PP!V96</f>
        <v>33.4</v>
      </c>
      <c r="W53" s="125">
        <f>+[41]PP!W96</f>
        <v>0</v>
      </c>
      <c r="X53" s="125">
        <f>SUM(N53:W53)</f>
        <v>95</v>
      </c>
      <c r="Y53" s="125">
        <f t="shared" si="1"/>
        <v>-36</v>
      </c>
      <c r="Z53" s="125">
        <f>+Y53/M53*100</f>
        <v>-27.480916030534353</v>
      </c>
      <c r="AA53" s="74"/>
      <c r="AB53" s="74"/>
    </row>
    <row r="54" spans="2:28" ht="18" customHeight="1">
      <c r="B54" s="206" t="s">
        <v>139</v>
      </c>
      <c r="C54" s="131">
        <v>0</v>
      </c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26">
        <f>SUM(C54:L54)</f>
        <v>0</v>
      </c>
      <c r="N54" s="131">
        <f>+[41]PP!N97</f>
        <v>0</v>
      </c>
      <c r="O54" s="125">
        <f>+[41]PP!N97</f>
        <v>0</v>
      </c>
      <c r="P54" s="125">
        <f>+[41]PP!P97</f>
        <v>0</v>
      </c>
      <c r="Q54" s="125">
        <f>+[41]PP!Q97</f>
        <v>0</v>
      </c>
      <c r="R54" s="125">
        <f>+[41]PP!R97</f>
        <v>0</v>
      </c>
      <c r="S54" s="125">
        <f>+[41]PP!S97</f>
        <v>0</v>
      </c>
      <c r="T54" s="125">
        <f>+[41]PP!T97</f>
        <v>0</v>
      </c>
      <c r="U54" s="125">
        <f>+[41]PP!U97</f>
        <v>0</v>
      </c>
      <c r="V54" s="125">
        <f>+[41]PP!V97</f>
        <v>0</v>
      </c>
      <c r="W54" s="125">
        <f>+[41]PP!W97</f>
        <v>0</v>
      </c>
      <c r="X54" s="125">
        <f>SUM(N54:W54)</f>
        <v>0</v>
      </c>
      <c r="Y54" s="125">
        <f t="shared" si="1"/>
        <v>0</v>
      </c>
      <c r="Z54" s="179">
        <v>0</v>
      </c>
      <c r="AA54" s="74"/>
      <c r="AB54" s="74"/>
    </row>
    <row r="55" spans="2:28" ht="18" customHeight="1">
      <c r="B55" s="207" t="s">
        <v>140</v>
      </c>
      <c r="C55" s="131">
        <v>877.5</v>
      </c>
      <c r="D55" s="125">
        <v>0</v>
      </c>
      <c r="E55" s="125">
        <v>1765</v>
      </c>
      <c r="F55" s="125">
        <v>0</v>
      </c>
      <c r="G55" s="125">
        <v>0</v>
      </c>
      <c r="H55" s="125">
        <v>0</v>
      </c>
      <c r="I55" s="125">
        <v>0</v>
      </c>
      <c r="J55" s="125">
        <v>0</v>
      </c>
      <c r="K55" s="125">
        <v>0</v>
      </c>
      <c r="L55" s="125">
        <v>0</v>
      </c>
      <c r="M55" s="126">
        <f>SUM(C55:L55)</f>
        <v>2642.5</v>
      </c>
      <c r="N55" s="131">
        <f>+[41]PP!N98</f>
        <v>0</v>
      </c>
      <c r="O55" s="125">
        <f>+[41]PP!N98</f>
        <v>0</v>
      </c>
      <c r="P55" s="125">
        <f>+[41]PP!P98</f>
        <v>0</v>
      </c>
      <c r="Q55" s="125">
        <f>+[41]PP!Q98</f>
        <v>0</v>
      </c>
      <c r="R55" s="125">
        <f>+[41]PP!R98</f>
        <v>0</v>
      </c>
      <c r="S55" s="125">
        <f>+[41]PP!S98</f>
        <v>0</v>
      </c>
      <c r="T55" s="125">
        <f>+[41]PP!T98</f>
        <v>0</v>
      </c>
      <c r="U55" s="125">
        <f>+[41]PP!U98</f>
        <v>0</v>
      </c>
      <c r="V55" s="125">
        <f>+[41]PP!V98</f>
        <v>0</v>
      </c>
      <c r="W55" s="125">
        <f>+[41]PP!W98</f>
        <v>0</v>
      </c>
      <c r="X55" s="125">
        <f>SUM(N55:W55)</f>
        <v>0</v>
      </c>
      <c r="Y55" s="125">
        <f t="shared" si="1"/>
        <v>-2642.5</v>
      </c>
      <c r="Z55" s="125">
        <f>+Y55/M55*100</f>
        <v>-100</v>
      </c>
      <c r="AA55" s="74"/>
      <c r="AB55" s="74"/>
    </row>
    <row r="56" spans="2:28" ht="21" customHeight="1">
      <c r="B56" s="208" t="s">
        <v>141</v>
      </c>
      <c r="C56" s="209">
        <f t="shared" ref="C56:X56" si="37">+C51+C8</f>
        <v>18906.7</v>
      </c>
      <c r="D56" s="209">
        <f t="shared" si="37"/>
        <v>692.9</v>
      </c>
      <c r="E56" s="209">
        <f t="shared" si="37"/>
        <v>3265.3999999999996</v>
      </c>
      <c r="F56" s="209">
        <f t="shared" si="37"/>
        <v>1554.8000000000002</v>
      </c>
      <c r="G56" s="209">
        <f t="shared" si="37"/>
        <v>1117.8</v>
      </c>
      <c r="H56" s="209">
        <f t="shared" si="37"/>
        <v>1891.1</v>
      </c>
      <c r="I56" s="209">
        <f t="shared" si="37"/>
        <v>28956.9</v>
      </c>
      <c r="J56" s="209">
        <f t="shared" si="37"/>
        <v>11095.6</v>
      </c>
      <c r="K56" s="209">
        <f t="shared" si="37"/>
        <v>4370.8999999999996</v>
      </c>
      <c r="L56" s="209">
        <f t="shared" si="37"/>
        <v>3224.1</v>
      </c>
      <c r="M56" s="209">
        <f>+M51+M8</f>
        <v>75076.2</v>
      </c>
      <c r="N56" s="209">
        <f t="shared" si="37"/>
        <v>741</v>
      </c>
      <c r="O56" s="209">
        <f t="shared" si="37"/>
        <v>615.6</v>
      </c>
      <c r="P56" s="209">
        <f t="shared" si="37"/>
        <v>1600.8999999999999</v>
      </c>
      <c r="Q56" s="209">
        <f t="shared" si="37"/>
        <v>1310.4000000000001</v>
      </c>
      <c r="R56" s="209">
        <f t="shared" si="37"/>
        <v>589.5</v>
      </c>
      <c r="S56" s="209">
        <f t="shared" si="37"/>
        <v>1511.3</v>
      </c>
      <c r="T56" s="209">
        <f t="shared" si="37"/>
        <v>10575.5</v>
      </c>
      <c r="U56" s="209">
        <f t="shared" si="37"/>
        <v>635.09999999999991</v>
      </c>
      <c r="V56" s="209">
        <f t="shared" si="37"/>
        <v>1166.4000000000001</v>
      </c>
      <c r="W56" s="209">
        <f t="shared" si="37"/>
        <v>1802.1999999999998</v>
      </c>
      <c r="X56" s="209">
        <f t="shared" si="37"/>
        <v>20547.900000000001</v>
      </c>
      <c r="Y56" s="209">
        <f t="shared" si="1"/>
        <v>-54528.299999999996</v>
      </c>
      <c r="Z56" s="210">
        <f>+Y56/M56*100</f>
        <v>-72.630607302980167</v>
      </c>
      <c r="AA56" s="74"/>
      <c r="AB56" s="74"/>
    </row>
    <row r="57" spans="2:28" ht="18" customHeight="1">
      <c r="B57" s="158" t="s">
        <v>142</v>
      </c>
      <c r="C57" s="41">
        <v>92</v>
      </c>
      <c r="D57" s="41">
        <v>30.2</v>
      </c>
      <c r="E57" s="41">
        <v>39.4</v>
      </c>
      <c r="F57" s="41">
        <v>14.8</v>
      </c>
      <c r="G57" s="41">
        <v>107.3</v>
      </c>
      <c r="H57" s="41">
        <v>0.8</v>
      </c>
      <c r="I57" s="24">
        <v>133.5</v>
      </c>
      <c r="J57" s="24">
        <v>20.7</v>
      </c>
      <c r="K57" s="24">
        <v>0.8</v>
      </c>
      <c r="L57" s="24">
        <v>4</v>
      </c>
      <c r="M57" s="108">
        <f>SUM(C57:L57)</f>
        <v>443.5</v>
      </c>
      <c r="N57" s="41">
        <f>+[41]PP!N100</f>
        <v>319.5</v>
      </c>
      <c r="O57" s="41">
        <f>+[41]PP!O100</f>
        <v>4.3</v>
      </c>
      <c r="P57" s="41">
        <f>+[41]PP!P100</f>
        <v>59.7</v>
      </c>
      <c r="Q57" s="41">
        <f>+[41]PP!Q100</f>
        <v>14.4</v>
      </c>
      <c r="R57" s="41">
        <f>+[41]PP!R100</f>
        <v>0</v>
      </c>
      <c r="S57" s="41">
        <f>+[41]PP!S100</f>
        <v>24.9</v>
      </c>
      <c r="T57" s="41">
        <f>+[41]PP!T100</f>
        <v>18</v>
      </c>
      <c r="U57" s="41">
        <v>0.9</v>
      </c>
      <c r="V57" s="41">
        <f>+[41]PP!V100</f>
        <v>21.5</v>
      </c>
      <c r="W57" s="41">
        <f>+[41]PP!W100</f>
        <v>21.1</v>
      </c>
      <c r="X57" s="110">
        <f>SUM(N57:W57)</f>
        <v>484.29999999999995</v>
      </c>
      <c r="Y57" s="110">
        <f t="shared" si="1"/>
        <v>40.799999999999955</v>
      </c>
      <c r="Z57" s="108">
        <f>+Y57/M57*100</f>
        <v>9.199549041713631</v>
      </c>
      <c r="AA57" s="74"/>
      <c r="AB57" s="74"/>
    </row>
    <row r="58" spans="2:28" ht="18" customHeight="1">
      <c r="B58" s="158" t="s">
        <v>143</v>
      </c>
      <c r="C58" s="211">
        <f t="shared" ref="C58:W58" si="38">+C62+C59+C74</f>
        <v>67.3</v>
      </c>
      <c r="D58" s="211">
        <f t="shared" si="38"/>
        <v>54497.9</v>
      </c>
      <c r="E58" s="211">
        <f t="shared" si="38"/>
        <v>16165.300000000001</v>
      </c>
      <c r="F58" s="211">
        <f t="shared" si="38"/>
        <v>19349.800000000003</v>
      </c>
      <c r="G58" s="211">
        <f t="shared" si="38"/>
        <v>41041.4</v>
      </c>
      <c r="H58" s="211">
        <f t="shared" si="38"/>
        <v>176.5</v>
      </c>
      <c r="I58" s="211">
        <f t="shared" si="38"/>
        <v>120011.1</v>
      </c>
      <c r="J58" s="211">
        <f t="shared" si="38"/>
        <v>5230.8999999999996</v>
      </c>
      <c r="K58" s="211">
        <f t="shared" si="38"/>
        <v>2450.1000000000004</v>
      </c>
      <c r="L58" s="211">
        <f t="shared" si="38"/>
        <v>3426.1</v>
      </c>
      <c r="M58" s="211">
        <f>+M62+M59+M74</f>
        <v>262416.40000000002</v>
      </c>
      <c r="N58" s="211">
        <f t="shared" si="38"/>
        <v>15893.5</v>
      </c>
      <c r="O58" s="211">
        <f t="shared" si="38"/>
        <v>167826</v>
      </c>
      <c r="P58" s="212">
        <f t="shared" si="38"/>
        <v>4826.8999999999996</v>
      </c>
      <c r="Q58" s="212">
        <f t="shared" si="38"/>
        <v>25623.399999999998</v>
      </c>
      <c r="R58" s="212">
        <f t="shared" si="38"/>
        <v>1392.7</v>
      </c>
      <c r="S58" s="212">
        <f t="shared" si="38"/>
        <v>2414.6</v>
      </c>
      <c r="T58" s="212">
        <f t="shared" si="38"/>
        <v>25331.200000000001</v>
      </c>
      <c r="U58" s="212">
        <f t="shared" si="38"/>
        <v>722.1</v>
      </c>
      <c r="V58" s="212">
        <f t="shared" si="38"/>
        <v>267.8</v>
      </c>
      <c r="W58" s="212">
        <f t="shared" si="38"/>
        <v>107751.59999999999</v>
      </c>
      <c r="X58" s="212">
        <f>+X62+X59+X74</f>
        <v>352049.8</v>
      </c>
      <c r="Y58" s="212">
        <f t="shared" si="1"/>
        <v>89633.399999999965</v>
      </c>
      <c r="Z58" s="213">
        <f>+Y58/M58*100</f>
        <v>34.15693531349411</v>
      </c>
      <c r="AA58" s="74"/>
      <c r="AB58" s="74"/>
    </row>
    <row r="59" spans="2:28" ht="18" customHeight="1">
      <c r="B59" s="214" t="s">
        <v>144</v>
      </c>
      <c r="C59" s="215">
        <f>+C61+C60</f>
        <v>0</v>
      </c>
      <c r="D59" s="215">
        <f t="shared" ref="D59:Y59" si="39">+D61+D60</f>
        <v>59.9</v>
      </c>
      <c r="E59" s="215">
        <f t="shared" si="39"/>
        <v>0</v>
      </c>
      <c r="F59" s="215">
        <f t="shared" si="39"/>
        <v>123.9</v>
      </c>
      <c r="G59" s="215">
        <f t="shared" si="39"/>
        <v>0</v>
      </c>
      <c r="H59" s="215">
        <f t="shared" si="39"/>
        <v>0</v>
      </c>
      <c r="I59" s="215">
        <f t="shared" si="39"/>
        <v>125.5</v>
      </c>
      <c r="J59" s="215">
        <f t="shared" si="39"/>
        <v>53.5</v>
      </c>
      <c r="K59" s="215">
        <f t="shared" si="39"/>
        <v>0</v>
      </c>
      <c r="L59" s="215">
        <f t="shared" si="39"/>
        <v>124.1</v>
      </c>
      <c r="M59" s="215">
        <f>+M61+M60</f>
        <v>486.9</v>
      </c>
      <c r="N59" s="215">
        <f t="shared" si="39"/>
        <v>24.9</v>
      </c>
      <c r="O59" s="215">
        <f t="shared" si="39"/>
        <v>6213.6</v>
      </c>
      <c r="P59" s="215">
        <f t="shared" si="39"/>
        <v>0</v>
      </c>
      <c r="Q59" s="215">
        <f t="shared" si="39"/>
        <v>0</v>
      </c>
      <c r="R59" s="215">
        <f t="shared" si="39"/>
        <v>120.2</v>
      </c>
      <c r="S59" s="215">
        <f t="shared" si="39"/>
        <v>1903.3</v>
      </c>
      <c r="T59" s="215">
        <f t="shared" si="39"/>
        <v>1287</v>
      </c>
      <c r="U59" s="215">
        <f t="shared" si="39"/>
        <v>0</v>
      </c>
      <c r="V59" s="215">
        <f t="shared" si="39"/>
        <v>0</v>
      </c>
      <c r="W59" s="215">
        <f t="shared" si="39"/>
        <v>418.9</v>
      </c>
      <c r="X59" s="215">
        <f>+X61+X60</f>
        <v>9967.9</v>
      </c>
      <c r="Y59" s="215">
        <f t="shared" si="39"/>
        <v>9481</v>
      </c>
      <c r="Z59" s="216">
        <f>+Y59/M59*100</f>
        <v>1947.2170876976793</v>
      </c>
      <c r="AA59" s="74"/>
      <c r="AB59" s="74"/>
    </row>
    <row r="60" spans="2:28" ht="18" customHeight="1">
      <c r="B60" s="217" t="s">
        <v>145</v>
      </c>
      <c r="C60" s="218">
        <v>0</v>
      </c>
      <c r="D60" s="218">
        <v>0</v>
      </c>
      <c r="E60" s="218">
        <v>0</v>
      </c>
      <c r="F60" s="218">
        <v>0</v>
      </c>
      <c r="G60" s="218">
        <v>0</v>
      </c>
      <c r="H60" s="218">
        <v>0</v>
      </c>
      <c r="I60" s="218">
        <v>0</v>
      </c>
      <c r="J60" s="218">
        <v>0</v>
      </c>
      <c r="K60" s="218">
        <v>0</v>
      </c>
      <c r="L60" s="218">
        <v>0</v>
      </c>
      <c r="M60" s="219">
        <f>SUM(C60:L60)</f>
        <v>0</v>
      </c>
      <c r="N60" s="218">
        <v>0</v>
      </c>
      <c r="O60" s="218">
        <v>6186.3</v>
      </c>
      <c r="P60" s="218">
        <v>0</v>
      </c>
      <c r="Q60" s="218">
        <v>0</v>
      </c>
      <c r="R60" s="218">
        <v>0</v>
      </c>
      <c r="S60" s="218">
        <v>1768</v>
      </c>
      <c r="T60" s="218">
        <v>1230.9000000000001</v>
      </c>
      <c r="U60" s="218">
        <v>0</v>
      </c>
      <c r="V60" s="218">
        <v>0</v>
      </c>
      <c r="W60" s="218">
        <v>291.89999999999998</v>
      </c>
      <c r="X60" s="220">
        <f>SUM(N60:W60)</f>
        <v>9477.1</v>
      </c>
      <c r="Y60" s="220">
        <f t="shared" ref="Y60:Y91" si="40">+X60-M60</f>
        <v>9477.1</v>
      </c>
      <c r="Z60" s="196">
        <v>0</v>
      </c>
      <c r="AA60" s="74"/>
      <c r="AB60" s="74"/>
    </row>
    <row r="61" spans="2:28" ht="18" customHeight="1">
      <c r="B61" s="217" t="s">
        <v>146</v>
      </c>
      <c r="C61" s="218">
        <v>0</v>
      </c>
      <c r="D61" s="220">
        <v>59.9</v>
      </c>
      <c r="E61" s="220">
        <v>0</v>
      </c>
      <c r="F61" s="220">
        <v>123.9</v>
      </c>
      <c r="G61" s="220">
        <v>0</v>
      </c>
      <c r="H61" s="220">
        <v>0</v>
      </c>
      <c r="I61" s="219">
        <v>125.5</v>
      </c>
      <c r="J61" s="219">
        <v>53.5</v>
      </c>
      <c r="K61" s="219">
        <v>0</v>
      </c>
      <c r="L61" s="219">
        <v>124.1</v>
      </c>
      <c r="M61" s="219">
        <f>SUM(C61:L61)</f>
        <v>486.9</v>
      </c>
      <c r="N61" s="218">
        <f>+[41]PP!N104</f>
        <v>24.9</v>
      </c>
      <c r="O61" s="218">
        <f>+[41]PP!O104</f>
        <v>27.3</v>
      </c>
      <c r="P61" s="220">
        <f>+[41]PP!P104</f>
        <v>0</v>
      </c>
      <c r="Q61" s="220">
        <f>+[41]PP!Q104</f>
        <v>0</v>
      </c>
      <c r="R61" s="220">
        <f>+[41]PP!R104</f>
        <v>120.2</v>
      </c>
      <c r="S61" s="220">
        <f>+[41]PP!S104</f>
        <v>135.30000000000001</v>
      </c>
      <c r="T61" s="220">
        <f>+[41]PP!T104</f>
        <v>56.1</v>
      </c>
      <c r="U61" s="220">
        <f>+[41]PP!U104</f>
        <v>0</v>
      </c>
      <c r="V61" s="220">
        <f>+[41]PP!V104</f>
        <v>0</v>
      </c>
      <c r="W61" s="220">
        <f>+[41]PP!W104</f>
        <v>127</v>
      </c>
      <c r="X61" s="220">
        <f>SUM(N61:W61)</f>
        <v>490.80000000000007</v>
      </c>
      <c r="Y61" s="220">
        <f t="shared" si="40"/>
        <v>3.9000000000000909</v>
      </c>
      <c r="Z61" s="219">
        <f>+Y61/M61*100</f>
        <v>0.80098582871227997</v>
      </c>
      <c r="AA61" s="74"/>
      <c r="AB61" s="74"/>
    </row>
    <row r="62" spans="2:28" ht="18" customHeight="1">
      <c r="B62" s="214" t="s">
        <v>147</v>
      </c>
      <c r="C62" s="221">
        <f t="shared" ref="C62:W62" si="41">+C63+C65+C67</f>
        <v>67.3</v>
      </c>
      <c r="D62" s="221">
        <f t="shared" si="41"/>
        <v>53692.2</v>
      </c>
      <c r="E62" s="221">
        <f t="shared" si="41"/>
        <v>15602.6</v>
      </c>
      <c r="F62" s="221">
        <f t="shared" si="41"/>
        <v>18514.7</v>
      </c>
      <c r="G62" s="221">
        <f t="shared" si="41"/>
        <v>40841.599999999999</v>
      </c>
      <c r="H62" s="221">
        <f t="shared" si="41"/>
        <v>176.5</v>
      </c>
      <c r="I62" s="221">
        <f t="shared" si="41"/>
        <v>119885.6</v>
      </c>
      <c r="J62" s="221">
        <f t="shared" si="41"/>
        <v>5177.3999999999996</v>
      </c>
      <c r="K62" s="221">
        <f t="shared" si="41"/>
        <v>2450.1000000000004</v>
      </c>
      <c r="L62" s="221">
        <f t="shared" si="41"/>
        <v>3302</v>
      </c>
      <c r="M62" s="221">
        <f>+M63+M65+M67</f>
        <v>259710</v>
      </c>
      <c r="N62" s="221">
        <f t="shared" si="41"/>
        <v>15868.6</v>
      </c>
      <c r="O62" s="221">
        <f t="shared" si="41"/>
        <v>161612.4</v>
      </c>
      <c r="P62" s="221">
        <f t="shared" si="41"/>
        <v>4826.8999999999996</v>
      </c>
      <c r="Q62" s="221">
        <f t="shared" si="41"/>
        <v>25623.399999999998</v>
      </c>
      <c r="R62" s="221">
        <f t="shared" si="41"/>
        <v>1272.5</v>
      </c>
      <c r="S62" s="221">
        <f t="shared" si="41"/>
        <v>511.3</v>
      </c>
      <c r="T62" s="221">
        <f t="shared" si="41"/>
        <v>23307.7</v>
      </c>
      <c r="U62" s="221">
        <f t="shared" si="41"/>
        <v>722.1</v>
      </c>
      <c r="V62" s="221">
        <f t="shared" si="41"/>
        <v>267.8</v>
      </c>
      <c r="W62" s="221">
        <f t="shared" si="41"/>
        <v>107332.7</v>
      </c>
      <c r="X62" s="221">
        <f>+X63+X65</f>
        <v>341345.39999999997</v>
      </c>
      <c r="Y62" s="221">
        <f t="shared" si="40"/>
        <v>81635.399999999965</v>
      </c>
      <c r="Z62" s="219">
        <f>+Y62/M62*100</f>
        <v>31.433290978398968</v>
      </c>
      <c r="AA62" s="74"/>
      <c r="AB62" s="74"/>
    </row>
    <row r="63" spans="2:28" ht="18" customHeight="1">
      <c r="B63" s="222" t="s">
        <v>148</v>
      </c>
      <c r="C63" s="223">
        <v>0</v>
      </c>
      <c r="D63" s="224">
        <v>0</v>
      </c>
      <c r="E63" s="224">
        <v>0</v>
      </c>
      <c r="F63" s="224">
        <v>0</v>
      </c>
      <c r="G63" s="224">
        <v>0</v>
      </c>
      <c r="H63" s="224">
        <v>0</v>
      </c>
      <c r="I63" s="224">
        <v>0</v>
      </c>
      <c r="J63" s="224">
        <v>0</v>
      </c>
      <c r="K63" s="224">
        <v>0</v>
      </c>
      <c r="L63" s="224">
        <v>0</v>
      </c>
      <c r="M63" s="224">
        <f>+M64</f>
        <v>0</v>
      </c>
      <c r="N63" s="223">
        <f t="shared" ref="N63:W63" si="42">+N64</f>
        <v>0</v>
      </c>
      <c r="O63" s="223">
        <f t="shared" si="42"/>
        <v>0</v>
      </c>
      <c r="P63" s="224">
        <f t="shared" si="42"/>
        <v>0</v>
      </c>
      <c r="Q63" s="224">
        <f t="shared" si="42"/>
        <v>0</v>
      </c>
      <c r="R63" s="224">
        <f t="shared" si="42"/>
        <v>0</v>
      </c>
      <c r="S63" s="224">
        <f t="shared" si="42"/>
        <v>0</v>
      </c>
      <c r="T63" s="224">
        <f t="shared" si="42"/>
        <v>0</v>
      </c>
      <c r="U63" s="224">
        <f t="shared" si="42"/>
        <v>0</v>
      </c>
      <c r="V63" s="224">
        <f t="shared" si="42"/>
        <v>0</v>
      </c>
      <c r="W63" s="224">
        <f t="shared" si="42"/>
        <v>0</v>
      </c>
      <c r="X63" s="224">
        <f>+X64</f>
        <v>0</v>
      </c>
      <c r="Y63" s="205">
        <f t="shared" si="40"/>
        <v>0</v>
      </c>
      <c r="Z63" s="225">
        <v>0</v>
      </c>
      <c r="AA63" s="74"/>
      <c r="AB63" s="74"/>
    </row>
    <row r="64" spans="2:28" ht="18" customHeight="1">
      <c r="B64" s="31" t="s">
        <v>149</v>
      </c>
      <c r="C64" s="218">
        <v>0</v>
      </c>
      <c r="D64" s="220">
        <v>0</v>
      </c>
      <c r="E64" s="220">
        <v>0</v>
      </c>
      <c r="F64" s="220">
        <v>0</v>
      </c>
      <c r="G64" s="220">
        <v>0</v>
      </c>
      <c r="H64" s="220">
        <v>0</v>
      </c>
      <c r="I64" s="220">
        <v>0</v>
      </c>
      <c r="J64" s="220">
        <v>0</v>
      </c>
      <c r="K64" s="220">
        <v>0</v>
      </c>
      <c r="L64" s="220">
        <v>0</v>
      </c>
      <c r="M64" s="219">
        <f>SUM(C64:L64)</f>
        <v>0</v>
      </c>
      <c r="N64" s="218">
        <f>+[41]PP!N107</f>
        <v>0</v>
      </c>
      <c r="O64" s="218">
        <f>+[41]PP!O107</f>
        <v>0</v>
      </c>
      <c r="P64" s="220">
        <f>+[41]PP!P107</f>
        <v>0</v>
      </c>
      <c r="Q64" s="220">
        <f>+[41]PP!Q107</f>
        <v>0</v>
      </c>
      <c r="R64" s="220">
        <f>+[41]PP!R107</f>
        <v>0</v>
      </c>
      <c r="S64" s="220">
        <f>+[41]PP!S107</f>
        <v>0</v>
      </c>
      <c r="T64" s="220">
        <f>+[41]PP!T107</f>
        <v>0</v>
      </c>
      <c r="U64" s="220">
        <f>+[41]PP!U107</f>
        <v>0</v>
      </c>
      <c r="V64" s="220">
        <f>+[41]PP!V107</f>
        <v>0</v>
      </c>
      <c r="W64" s="220">
        <f>+[41]PP!W107</f>
        <v>0</v>
      </c>
      <c r="X64" s="220">
        <f>SUM(N64:W64)</f>
        <v>0</v>
      </c>
      <c r="Y64" s="125">
        <f t="shared" si="40"/>
        <v>0</v>
      </c>
      <c r="Z64" s="225">
        <v>0</v>
      </c>
      <c r="AA64" s="74"/>
      <c r="AB64" s="74"/>
    </row>
    <row r="65" spans="2:28" ht="18" customHeight="1">
      <c r="B65" s="222" t="s">
        <v>150</v>
      </c>
      <c r="C65" s="223">
        <f t="shared" ref="C65:W65" si="43">+C68+C71</f>
        <v>67.3</v>
      </c>
      <c r="D65" s="223">
        <f t="shared" si="43"/>
        <v>53692.2</v>
      </c>
      <c r="E65" s="223">
        <f t="shared" si="43"/>
        <v>15602.6</v>
      </c>
      <c r="F65" s="223">
        <f t="shared" si="43"/>
        <v>18514.7</v>
      </c>
      <c r="G65" s="223">
        <f t="shared" si="43"/>
        <v>40841.599999999999</v>
      </c>
      <c r="H65" s="223">
        <f t="shared" si="43"/>
        <v>176.5</v>
      </c>
      <c r="I65" s="223">
        <f t="shared" si="43"/>
        <v>119885.6</v>
      </c>
      <c r="J65" s="223">
        <f t="shared" si="43"/>
        <v>5177.3999999999996</v>
      </c>
      <c r="K65" s="223">
        <f t="shared" si="43"/>
        <v>2450.1000000000004</v>
      </c>
      <c r="L65" s="223">
        <f t="shared" si="43"/>
        <v>3302</v>
      </c>
      <c r="M65" s="223">
        <f>+M68+M71</f>
        <v>259710</v>
      </c>
      <c r="N65" s="223">
        <f t="shared" si="43"/>
        <v>15868.6</v>
      </c>
      <c r="O65" s="223">
        <f t="shared" si="43"/>
        <v>161612.4</v>
      </c>
      <c r="P65" s="224">
        <f t="shared" si="43"/>
        <v>4826.8999999999996</v>
      </c>
      <c r="Q65" s="224">
        <f t="shared" si="43"/>
        <v>25623.399999999998</v>
      </c>
      <c r="R65" s="224">
        <f t="shared" si="43"/>
        <v>1272.5</v>
      </c>
      <c r="S65" s="224">
        <f t="shared" si="43"/>
        <v>511.3</v>
      </c>
      <c r="T65" s="224">
        <f t="shared" si="43"/>
        <v>23307.7</v>
      </c>
      <c r="U65" s="224">
        <f t="shared" si="43"/>
        <v>722.1</v>
      </c>
      <c r="V65" s="224">
        <f t="shared" si="43"/>
        <v>267.8</v>
      </c>
      <c r="W65" s="224">
        <f t="shared" si="43"/>
        <v>107332.7</v>
      </c>
      <c r="X65" s="224">
        <f>+X68+X71+X67</f>
        <v>341345.39999999997</v>
      </c>
      <c r="Y65" s="205">
        <f t="shared" si="40"/>
        <v>81635.399999999965</v>
      </c>
      <c r="Z65" s="226">
        <f>+Y65/M65*100</f>
        <v>31.433290978398968</v>
      </c>
      <c r="AA65" s="74"/>
      <c r="AB65" s="74"/>
    </row>
    <row r="66" spans="2:28" ht="18" hidden="1" customHeight="1">
      <c r="B66" s="227" t="s">
        <v>151</v>
      </c>
      <c r="C66" s="211">
        <v>0</v>
      </c>
      <c r="D66" s="212">
        <v>0</v>
      </c>
      <c r="E66" s="212">
        <v>0</v>
      </c>
      <c r="F66" s="212">
        <v>0</v>
      </c>
      <c r="G66" s="212">
        <v>0</v>
      </c>
      <c r="H66" s="212">
        <v>0</v>
      </c>
      <c r="I66" s="212"/>
      <c r="J66" s="212"/>
      <c r="K66" s="212"/>
      <c r="L66" s="212"/>
      <c r="M66" s="212">
        <v>0</v>
      </c>
      <c r="N66" s="211">
        <v>0</v>
      </c>
      <c r="O66" s="211">
        <v>1</v>
      </c>
      <c r="P66" s="212">
        <v>0</v>
      </c>
      <c r="Q66" s="212">
        <v>0</v>
      </c>
      <c r="R66" s="212">
        <v>0</v>
      </c>
      <c r="S66" s="212">
        <v>0</v>
      </c>
      <c r="T66" s="212">
        <v>1</v>
      </c>
      <c r="U66" s="212">
        <v>1</v>
      </c>
      <c r="V66" s="212">
        <v>1</v>
      </c>
      <c r="W66" s="212">
        <v>1</v>
      </c>
      <c r="X66" s="212">
        <f>SUM(N66:S66)</f>
        <v>1</v>
      </c>
      <c r="Y66" s="110">
        <f t="shared" si="40"/>
        <v>1</v>
      </c>
      <c r="Z66" s="219" t="e">
        <f>+Y66/M66*100</f>
        <v>#DIV/0!</v>
      </c>
      <c r="AA66" s="74"/>
      <c r="AB66" s="74"/>
    </row>
    <row r="67" spans="2:28" ht="18" customHeight="1">
      <c r="B67" s="227" t="s">
        <v>152</v>
      </c>
      <c r="C67" s="211">
        <v>0</v>
      </c>
      <c r="D67" s="211">
        <v>0</v>
      </c>
      <c r="E67" s="211">
        <v>0</v>
      </c>
      <c r="F67" s="211">
        <v>0</v>
      </c>
      <c r="G67" s="211">
        <v>0</v>
      </c>
      <c r="H67" s="211">
        <v>0</v>
      </c>
      <c r="I67" s="211">
        <v>0</v>
      </c>
      <c r="J67" s="211">
        <v>0</v>
      </c>
      <c r="K67" s="211">
        <v>0</v>
      </c>
      <c r="L67" s="211">
        <v>0</v>
      </c>
      <c r="M67" s="108">
        <f>SUM(C67:L67)</f>
        <v>0</v>
      </c>
      <c r="N67" s="211">
        <f>+[41]PP!N109</f>
        <v>0</v>
      </c>
      <c r="O67" s="211">
        <f>+[41]PP!O109</f>
        <v>0</v>
      </c>
      <c r="P67" s="211">
        <f>+[41]PP!P109</f>
        <v>0</v>
      </c>
      <c r="Q67" s="211">
        <f>+[41]PP!Q109</f>
        <v>0</v>
      </c>
      <c r="R67" s="211">
        <f>+[41]PP!R109</f>
        <v>0</v>
      </c>
      <c r="S67" s="211">
        <f>+[41]PP!S109</f>
        <v>0</v>
      </c>
      <c r="T67" s="211">
        <f>+[41]PP!T109</f>
        <v>0</v>
      </c>
      <c r="U67" s="211">
        <f>+[41]PP!U109</f>
        <v>0</v>
      </c>
      <c r="V67" s="211">
        <f>+[41]PP!V109</f>
        <v>0</v>
      </c>
      <c r="W67" s="211">
        <f>+[41]PP!W109</f>
        <v>0</v>
      </c>
      <c r="X67" s="211">
        <f>SUM(N67:W67)</f>
        <v>0</v>
      </c>
      <c r="Y67" s="110">
        <f t="shared" si="40"/>
        <v>0</v>
      </c>
      <c r="Z67" s="228" t="s">
        <v>153</v>
      </c>
      <c r="AA67" s="74"/>
      <c r="AB67" s="74"/>
    </row>
    <row r="68" spans="2:28" ht="18" customHeight="1">
      <c r="B68" s="227" t="s">
        <v>154</v>
      </c>
      <c r="C68" s="211">
        <f t="shared" ref="C68:W68" si="44">+C69+C70</f>
        <v>0</v>
      </c>
      <c r="D68" s="211">
        <f t="shared" si="44"/>
        <v>30000</v>
      </c>
      <c r="E68" s="211">
        <f t="shared" si="44"/>
        <v>15000</v>
      </c>
      <c r="F68" s="211">
        <f t="shared" si="44"/>
        <v>15000</v>
      </c>
      <c r="G68" s="211">
        <f t="shared" si="44"/>
        <v>40000</v>
      </c>
      <c r="H68" s="211">
        <f t="shared" si="44"/>
        <v>0</v>
      </c>
      <c r="I68" s="211">
        <f t="shared" si="44"/>
        <v>117904.3</v>
      </c>
      <c r="J68" s="211">
        <f t="shared" si="44"/>
        <v>0</v>
      </c>
      <c r="K68" s="211">
        <f t="shared" si="44"/>
        <v>1399.4</v>
      </c>
      <c r="L68" s="211">
        <f t="shared" si="44"/>
        <v>0</v>
      </c>
      <c r="M68" s="211">
        <f>+M69+M70</f>
        <v>219303.7</v>
      </c>
      <c r="N68" s="211">
        <f t="shared" si="44"/>
        <v>0</v>
      </c>
      <c r="O68" s="211">
        <f t="shared" si="44"/>
        <v>157488.79999999999</v>
      </c>
      <c r="P68" s="212">
        <f t="shared" si="44"/>
        <v>0</v>
      </c>
      <c r="Q68" s="212">
        <f t="shared" si="44"/>
        <v>153.80000000000001</v>
      </c>
      <c r="R68" s="212">
        <f t="shared" si="44"/>
        <v>103.1</v>
      </c>
      <c r="S68" s="212">
        <f t="shared" si="44"/>
        <v>0</v>
      </c>
      <c r="T68" s="212">
        <f t="shared" si="44"/>
        <v>20000</v>
      </c>
      <c r="U68" s="212">
        <f t="shared" si="44"/>
        <v>0</v>
      </c>
      <c r="V68" s="212">
        <f t="shared" si="44"/>
        <v>0</v>
      </c>
      <c r="W68" s="212">
        <f t="shared" si="44"/>
        <v>102294.9</v>
      </c>
      <c r="X68" s="212">
        <f>+X69+X70</f>
        <v>280040.59999999998</v>
      </c>
      <c r="Y68" s="110">
        <f t="shared" si="40"/>
        <v>60736.899999999965</v>
      </c>
      <c r="Z68" s="213">
        <f>+Y68/M68*100</f>
        <v>27.695337561564155</v>
      </c>
      <c r="AA68" s="74"/>
      <c r="AB68" s="74"/>
    </row>
    <row r="69" spans="2:28" ht="18" customHeight="1">
      <c r="B69" s="229" t="s">
        <v>155</v>
      </c>
      <c r="C69" s="218">
        <v>0</v>
      </c>
      <c r="D69" s="220">
        <v>30000</v>
      </c>
      <c r="E69" s="220">
        <v>15000</v>
      </c>
      <c r="F69" s="220">
        <v>15000</v>
      </c>
      <c r="G69" s="220">
        <v>40000</v>
      </c>
      <c r="H69" s="220">
        <v>0</v>
      </c>
      <c r="I69" s="220">
        <v>0</v>
      </c>
      <c r="J69" s="220">
        <v>0</v>
      </c>
      <c r="K69" s="220">
        <v>0</v>
      </c>
      <c r="L69" s="220">
        <v>0</v>
      </c>
      <c r="M69" s="126">
        <f>SUM(C69:L69)</f>
        <v>100000</v>
      </c>
      <c r="N69" s="218">
        <f>+[41]PP!N111</f>
        <v>0</v>
      </c>
      <c r="O69" s="218">
        <f>+[41]PP!O111</f>
        <v>0</v>
      </c>
      <c r="P69" s="220">
        <f>+[41]PP!P111</f>
        <v>0</v>
      </c>
      <c r="Q69" s="220">
        <f>+[41]PP!Q111</f>
        <v>0</v>
      </c>
      <c r="R69" s="220">
        <f>+[41]PP!R111</f>
        <v>0</v>
      </c>
      <c r="S69" s="220">
        <f>+[41]PP!S111</f>
        <v>0</v>
      </c>
      <c r="T69" s="220">
        <f>+[41]PP!T111</f>
        <v>20000</v>
      </c>
      <c r="U69" s="220">
        <f>+[41]PP!U111</f>
        <v>0</v>
      </c>
      <c r="V69" s="220">
        <f>+[41]PP!V111</f>
        <v>0</v>
      </c>
      <c r="W69" s="220">
        <f>+[41]PP!W111</f>
        <v>0</v>
      </c>
      <c r="X69" s="220">
        <f>SUM(N69:W69)</f>
        <v>20000</v>
      </c>
      <c r="Y69" s="125">
        <f t="shared" si="40"/>
        <v>-80000</v>
      </c>
      <c r="Z69" s="219">
        <f>+Y69/M69*100</f>
        <v>-80</v>
      </c>
      <c r="AA69" s="74"/>
      <c r="AB69" s="74"/>
    </row>
    <row r="70" spans="2:28" ht="18" customHeight="1">
      <c r="B70" s="229" t="s">
        <v>156</v>
      </c>
      <c r="C70" s="218">
        <v>0</v>
      </c>
      <c r="D70" s="220">
        <v>0</v>
      </c>
      <c r="E70" s="220">
        <v>0</v>
      </c>
      <c r="F70" s="220">
        <v>0</v>
      </c>
      <c r="G70" s="220">
        <v>0</v>
      </c>
      <c r="H70" s="220">
        <v>0</v>
      </c>
      <c r="I70" s="219">
        <v>117904.3</v>
      </c>
      <c r="J70" s="219">
        <v>0</v>
      </c>
      <c r="K70" s="219">
        <v>1399.4</v>
      </c>
      <c r="L70" s="219">
        <v>0</v>
      </c>
      <c r="M70" s="126">
        <f>SUM(C70:L70)</f>
        <v>119303.7</v>
      </c>
      <c r="N70" s="218">
        <f>+[41]PP!N112</f>
        <v>0</v>
      </c>
      <c r="O70" s="218">
        <f>+[41]PP!O112</f>
        <v>157488.79999999999</v>
      </c>
      <c r="P70" s="220">
        <f>+[41]PP!P112</f>
        <v>0</v>
      </c>
      <c r="Q70" s="220">
        <f>+[41]PP!Q112</f>
        <v>153.80000000000001</v>
      </c>
      <c r="R70" s="220">
        <f>+[41]PP!R112</f>
        <v>103.1</v>
      </c>
      <c r="S70" s="220">
        <f>+[41]PP!S112</f>
        <v>0</v>
      </c>
      <c r="T70" s="220">
        <f>+[41]PP!T112</f>
        <v>0</v>
      </c>
      <c r="U70" s="220">
        <f>+[41]PP!U112</f>
        <v>0</v>
      </c>
      <c r="V70" s="220">
        <f>+[41]PP!V112</f>
        <v>0</v>
      </c>
      <c r="W70" s="220">
        <f>+[41]PP!W112</f>
        <v>102294.9</v>
      </c>
      <c r="X70" s="220">
        <f>SUM(N70:W70)</f>
        <v>260040.59999999998</v>
      </c>
      <c r="Y70" s="125">
        <f t="shared" si="40"/>
        <v>140736.89999999997</v>
      </c>
      <c r="Z70" s="196">
        <v>0</v>
      </c>
      <c r="AA70" s="74"/>
      <c r="AB70" s="74"/>
    </row>
    <row r="71" spans="2:28" ht="18" customHeight="1">
      <c r="B71" s="227" t="s">
        <v>157</v>
      </c>
      <c r="C71" s="211">
        <f t="shared" ref="C71:W71" si="45">+C72+C73</f>
        <v>67.3</v>
      </c>
      <c r="D71" s="211">
        <f t="shared" si="45"/>
        <v>23692.2</v>
      </c>
      <c r="E71" s="211">
        <f t="shared" si="45"/>
        <v>602.6</v>
      </c>
      <c r="F71" s="211">
        <f t="shared" si="45"/>
        <v>3514.7</v>
      </c>
      <c r="G71" s="211">
        <f t="shared" si="45"/>
        <v>841.6</v>
      </c>
      <c r="H71" s="211">
        <f t="shared" si="45"/>
        <v>176.5</v>
      </c>
      <c r="I71" s="211">
        <f t="shared" si="45"/>
        <v>1981.3</v>
      </c>
      <c r="J71" s="211">
        <f t="shared" si="45"/>
        <v>5177.3999999999996</v>
      </c>
      <c r="K71" s="211">
        <f t="shared" si="45"/>
        <v>1050.7</v>
      </c>
      <c r="L71" s="211">
        <f t="shared" si="45"/>
        <v>3302</v>
      </c>
      <c r="M71" s="211">
        <f>+M72+M73</f>
        <v>40406.299999999996</v>
      </c>
      <c r="N71" s="211">
        <f t="shared" si="45"/>
        <v>15868.6</v>
      </c>
      <c r="O71" s="211">
        <f t="shared" si="45"/>
        <v>4123.6000000000004</v>
      </c>
      <c r="P71" s="212">
        <f t="shared" si="45"/>
        <v>4826.8999999999996</v>
      </c>
      <c r="Q71" s="212">
        <f t="shared" si="45"/>
        <v>25469.599999999999</v>
      </c>
      <c r="R71" s="212">
        <f t="shared" si="45"/>
        <v>1169.4000000000001</v>
      </c>
      <c r="S71" s="212">
        <f t="shared" si="45"/>
        <v>511.3</v>
      </c>
      <c r="T71" s="212">
        <f t="shared" si="45"/>
        <v>3307.7</v>
      </c>
      <c r="U71" s="212">
        <f t="shared" si="45"/>
        <v>722.1</v>
      </c>
      <c r="V71" s="212">
        <f t="shared" si="45"/>
        <v>267.8</v>
      </c>
      <c r="W71" s="212">
        <f t="shared" si="45"/>
        <v>5037.8</v>
      </c>
      <c r="X71" s="212">
        <f>+X72+X73</f>
        <v>61304.800000000003</v>
      </c>
      <c r="Y71" s="110">
        <f t="shared" si="40"/>
        <v>20898.500000000007</v>
      </c>
      <c r="Z71" s="213">
        <f>+Y71/M71*100</f>
        <v>51.720895008946641</v>
      </c>
      <c r="AA71" s="74"/>
      <c r="AB71" s="74"/>
    </row>
    <row r="72" spans="2:28" ht="18" customHeight="1">
      <c r="B72" s="229" t="s">
        <v>158</v>
      </c>
      <c r="C72" s="218">
        <v>0</v>
      </c>
      <c r="D72" s="220">
        <v>0</v>
      </c>
      <c r="E72" s="220">
        <v>0</v>
      </c>
      <c r="F72" s="220">
        <v>0</v>
      </c>
      <c r="G72" s="220">
        <v>0</v>
      </c>
      <c r="H72" s="220">
        <v>0</v>
      </c>
      <c r="I72" s="220">
        <v>0</v>
      </c>
      <c r="J72" s="220">
        <v>0</v>
      </c>
      <c r="K72" s="220">
        <v>0</v>
      </c>
      <c r="L72" s="220">
        <v>0</v>
      </c>
      <c r="M72" s="126">
        <f>SUM(C72:L72)</f>
        <v>0</v>
      </c>
      <c r="N72" s="218">
        <f>+[41]PP!N114</f>
        <v>0</v>
      </c>
      <c r="O72" s="218">
        <f>+[41]PP!O114</f>
        <v>0</v>
      </c>
      <c r="P72" s="220">
        <f>+[41]PP!P114</f>
        <v>0</v>
      </c>
      <c r="Q72" s="220">
        <f>+[41]PP!Q114</f>
        <v>0</v>
      </c>
      <c r="R72" s="220">
        <f>+[41]PP!R114</f>
        <v>0</v>
      </c>
      <c r="S72" s="220">
        <f>+[41]PP!S114</f>
        <v>0</v>
      </c>
      <c r="T72" s="220">
        <f>+[41]PP!T114</f>
        <v>0</v>
      </c>
      <c r="U72" s="220">
        <f>+[41]PP!U114</f>
        <v>0</v>
      </c>
      <c r="V72" s="220">
        <f>+[41]PP!V114</f>
        <v>0</v>
      </c>
      <c r="W72" s="220">
        <f>+[41]PP!W114</f>
        <v>0</v>
      </c>
      <c r="X72" s="220">
        <f>SUM(N72:W72)</f>
        <v>0</v>
      </c>
      <c r="Y72" s="169">
        <f t="shared" si="40"/>
        <v>0</v>
      </c>
      <c r="Z72" s="196">
        <v>0</v>
      </c>
      <c r="AA72" s="74"/>
      <c r="AB72" s="74"/>
    </row>
    <row r="73" spans="2:28" ht="18" customHeight="1">
      <c r="B73" s="229" t="s">
        <v>159</v>
      </c>
      <c r="C73" s="218">
        <v>67.3</v>
      </c>
      <c r="D73" s="218">
        <v>23692.2</v>
      </c>
      <c r="E73" s="218">
        <v>602.6</v>
      </c>
      <c r="F73" s="218">
        <v>3514.7</v>
      </c>
      <c r="G73" s="218">
        <v>841.6</v>
      </c>
      <c r="H73" s="218">
        <v>176.5</v>
      </c>
      <c r="I73" s="230">
        <v>1981.3</v>
      </c>
      <c r="J73" s="230">
        <v>5177.3999999999996</v>
      </c>
      <c r="K73" s="230">
        <v>1050.7</v>
      </c>
      <c r="L73" s="230">
        <v>3302</v>
      </c>
      <c r="M73" s="126">
        <f>SUM(C73:L73)</f>
        <v>40406.299999999996</v>
      </c>
      <c r="N73" s="218">
        <f>+[41]PP!N115</f>
        <v>15868.6</v>
      </c>
      <c r="O73" s="218">
        <f>+[41]PP!O115</f>
        <v>4123.6000000000004</v>
      </c>
      <c r="P73" s="218">
        <f>+[41]PP!P115</f>
        <v>4826.8999999999996</v>
      </c>
      <c r="Q73" s="218">
        <f>+[41]PP!Q115</f>
        <v>25469.599999999999</v>
      </c>
      <c r="R73" s="218">
        <f>+[41]PP!R115</f>
        <v>1169.4000000000001</v>
      </c>
      <c r="S73" s="218">
        <f>+[41]PP!S115</f>
        <v>511.3</v>
      </c>
      <c r="T73" s="218">
        <f>+[41]PP!T115</f>
        <v>3307.7</v>
      </c>
      <c r="U73" s="218">
        <f>+[41]PP!U115</f>
        <v>722.1</v>
      </c>
      <c r="V73" s="218">
        <f>+[41]PP!V115</f>
        <v>267.8</v>
      </c>
      <c r="W73" s="218">
        <f>+[41]PP!W115</f>
        <v>5037.8</v>
      </c>
      <c r="X73" s="220">
        <f>SUM(N73:W73)</f>
        <v>61304.800000000003</v>
      </c>
      <c r="Y73" s="125">
        <f t="shared" si="40"/>
        <v>20898.500000000007</v>
      </c>
      <c r="Z73" s="219">
        <f>+Y73/M73*100</f>
        <v>51.720895008946641</v>
      </c>
      <c r="AA73" s="74"/>
      <c r="AB73" s="74"/>
    </row>
    <row r="74" spans="2:28" ht="19.5" customHeight="1">
      <c r="B74" s="214" t="s">
        <v>160</v>
      </c>
      <c r="C74" s="231">
        <f t="shared" ref="C74:W74" si="46">+C75+C78</f>
        <v>0</v>
      </c>
      <c r="D74" s="231">
        <f t="shared" si="46"/>
        <v>745.8</v>
      </c>
      <c r="E74" s="231">
        <f t="shared" si="46"/>
        <v>562.70000000000005</v>
      </c>
      <c r="F74" s="231">
        <f t="shared" si="46"/>
        <v>711.2</v>
      </c>
      <c r="G74" s="231">
        <f t="shared" si="46"/>
        <v>199.8</v>
      </c>
      <c r="H74" s="231">
        <f t="shared" si="46"/>
        <v>0</v>
      </c>
      <c r="I74" s="231">
        <f t="shared" si="46"/>
        <v>0</v>
      </c>
      <c r="J74" s="231">
        <f t="shared" si="46"/>
        <v>0</v>
      </c>
      <c r="K74" s="231">
        <f t="shared" si="46"/>
        <v>0</v>
      </c>
      <c r="L74" s="231">
        <f t="shared" si="46"/>
        <v>0</v>
      </c>
      <c r="M74" s="231">
        <f>+M75+M78</f>
        <v>2219.5</v>
      </c>
      <c r="N74" s="231">
        <f t="shared" si="46"/>
        <v>0</v>
      </c>
      <c r="O74" s="231">
        <f t="shared" si="46"/>
        <v>0</v>
      </c>
      <c r="P74" s="213">
        <f t="shared" si="46"/>
        <v>0</v>
      </c>
      <c r="Q74" s="213">
        <f t="shared" si="46"/>
        <v>0</v>
      </c>
      <c r="R74" s="213">
        <f t="shared" si="46"/>
        <v>0</v>
      </c>
      <c r="S74" s="213">
        <f t="shared" si="46"/>
        <v>0</v>
      </c>
      <c r="T74" s="213">
        <f t="shared" si="46"/>
        <v>736.5</v>
      </c>
      <c r="U74" s="213">
        <f t="shared" si="46"/>
        <v>0</v>
      </c>
      <c r="V74" s="213">
        <f t="shared" si="46"/>
        <v>0</v>
      </c>
      <c r="W74" s="213">
        <f t="shared" si="46"/>
        <v>0</v>
      </c>
      <c r="X74" s="213">
        <f>+X75+X78</f>
        <v>736.5</v>
      </c>
      <c r="Y74" s="110">
        <f t="shared" si="40"/>
        <v>-1483</v>
      </c>
      <c r="Z74" s="213">
        <f>+Y74/M74*100</f>
        <v>-66.816850642036499</v>
      </c>
      <c r="AA74" s="74"/>
      <c r="AB74" s="74"/>
    </row>
    <row r="75" spans="2:28" ht="19.5" customHeight="1">
      <c r="B75" s="232" t="s">
        <v>161</v>
      </c>
      <c r="C75" s="231">
        <f t="shared" ref="C75:W75" si="47">+C76+C77</f>
        <v>0</v>
      </c>
      <c r="D75" s="231">
        <f t="shared" si="47"/>
        <v>745.8</v>
      </c>
      <c r="E75" s="231">
        <f t="shared" si="47"/>
        <v>445.1</v>
      </c>
      <c r="F75" s="231">
        <f t="shared" si="47"/>
        <v>475.9</v>
      </c>
      <c r="G75" s="231">
        <f t="shared" si="47"/>
        <v>199.8</v>
      </c>
      <c r="H75" s="231">
        <f t="shared" si="47"/>
        <v>0</v>
      </c>
      <c r="I75" s="231">
        <f t="shared" si="47"/>
        <v>0</v>
      </c>
      <c r="J75" s="231">
        <f t="shared" si="47"/>
        <v>0</v>
      </c>
      <c r="K75" s="231">
        <f t="shared" si="47"/>
        <v>0</v>
      </c>
      <c r="L75" s="231">
        <f t="shared" si="47"/>
        <v>0</v>
      </c>
      <c r="M75" s="231">
        <f>+M76+M77</f>
        <v>1866.6000000000001</v>
      </c>
      <c r="N75" s="231">
        <f t="shared" si="47"/>
        <v>0</v>
      </c>
      <c r="O75" s="231">
        <f t="shared" si="47"/>
        <v>0</v>
      </c>
      <c r="P75" s="213">
        <f t="shared" si="47"/>
        <v>0</v>
      </c>
      <c r="Q75" s="213">
        <f t="shared" si="47"/>
        <v>0</v>
      </c>
      <c r="R75" s="213">
        <f t="shared" si="47"/>
        <v>0</v>
      </c>
      <c r="S75" s="213">
        <f t="shared" si="47"/>
        <v>0</v>
      </c>
      <c r="T75" s="213">
        <f t="shared" si="47"/>
        <v>736.5</v>
      </c>
      <c r="U75" s="213">
        <f t="shared" si="47"/>
        <v>0</v>
      </c>
      <c r="V75" s="213">
        <f t="shared" si="47"/>
        <v>0</v>
      </c>
      <c r="W75" s="213">
        <f t="shared" si="47"/>
        <v>0</v>
      </c>
      <c r="X75" s="213">
        <f>+X76+X77</f>
        <v>736.5</v>
      </c>
      <c r="Y75" s="110">
        <f t="shared" si="40"/>
        <v>-1130.1000000000001</v>
      </c>
      <c r="Z75" s="213">
        <f>+Y75/M75*100</f>
        <v>-60.543233686917397</v>
      </c>
      <c r="AA75" s="74"/>
      <c r="AB75" s="74"/>
    </row>
    <row r="76" spans="2:28" ht="19.5" customHeight="1">
      <c r="B76" s="233" t="s">
        <v>162</v>
      </c>
      <c r="C76" s="230">
        <v>0</v>
      </c>
      <c r="D76" s="219">
        <v>745.8</v>
      </c>
      <c r="E76" s="219">
        <v>445.1</v>
      </c>
      <c r="F76" s="219">
        <v>475.9</v>
      </c>
      <c r="G76" s="219">
        <v>199.8</v>
      </c>
      <c r="H76" s="219">
        <v>0</v>
      </c>
      <c r="I76" s="219">
        <v>0</v>
      </c>
      <c r="J76" s="219">
        <v>0</v>
      </c>
      <c r="K76" s="219">
        <v>0</v>
      </c>
      <c r="L76" s="219">
        <v>0</v>
      </c>
      <c r="M76" s="219">
        <f>SUM(C76:L76)</f>
        <v>1866.6000000000001</v>
      </c>
      <c r="N76" s="230">
        <f>+[41]PP!N118</f>
        <v>0</v>
      </c>
      <c r="O76" s="230">
        <f>+[41]PP!O118</f>
        <v>0</v>
      </c>
      <c r="P76" s="230">
        <f>+[41]PP!P118</f>
        <v>0</v>
      </c>
      <c r="Q76" s="230">
        <f>+[41]PP!Q118</f>
        <v>0</v>
      </c>
      <c r="R76" s="230">
        <f>+[41]PP!R118</f>
        <v>0</v>
      </c>
      <c r="S76" s="230">
        <f>+[41]PP!S118</f>
        <v>0</v>
      </c>
      <c r="T76" s="230">
        <f>+[41]PP!T118</f>
        <v>736.5</v>
      </c>
      <c r="U76" s="230">
        <f>+[41]PP!U118</f>
        <v>0</v>
      </c>
      <c r="V76" s="230">
        <f>+[41]PP!V118</f>
        <v>0</v>
      </c>
      <c r="W76" s="230">
        <f>+[41]PP!W118</f>
        <v>0</v>
      </c>
      <c r="X76" s="219">
        <f>SUM(N76:W76)</f>
        <v>736.5</v>
      </c>
      <c r="Y76" s="125">
        <f t="shared" si="40"/>
        <v>-1130.1000000000001</v>
      </c>
      <c r="Z76" s="125">
        <f>+Y76/M76*100</f>
        <v>-60.543233686917397</v>
      </c>
      <c r="AA76" s="74"/>
      <c r="AB76" s="74"/>
    </row>
    <row r="77" spans="2:28" ht="19.5" customHeight="1">
      <c r="B77" s="233" t="s">
        <v>163</v>
      </c>
      <c r="C77" s="197">
        <v>0</v>
      </c>
      <c r="D77" s="198">
        <v>0</v>
      </c>
      <c r="E77" s="198">
        <v>0</v>
      </c>
      <c r="F77" s="198">
        <v>0</v>
      </c>
      <c r="G77" s="198">
        <v>0</v>
      </c>
      <c r="H77" s="198">
        <v>0</v>
      </c>
      <c r="I77" s="198">
        <v>0</v>
      </c>
      <c r="J77" s="198">
        <v>0</v>
      </c>
      <c r="K77" s="198">
        <v>0</v>
      </c>
      <c r="L77" s="198">
        <v>0</v>
      </c>
      <c r="M77" s="219">
        <f>SUM(C77:L77)</f>
        <v>0</v>
      </c>
      <c r="N77" s="230">
        <f>+[41]PP!N119</f>
        <v>0</v>
      </c>
      <c r="O77" s="230">
        <f>+[41]PP!O119</f>
        <v>0</v>
      </c>
      <c r="P77" s="230">
        <f>+[41]PP!P119</f>
        <v>0</v>
      </c>
      <c r="Q77" s="230">
        <f>+[41]PP!Q119</f>
        <v>0</v>
      </c>
      <c r="R77" s="230">
        <f>+[41]PP!R119</f>
        <v>0</v>
      </c>
      <c r="S77" s="230">
        <f>+[41]PP!S119</f>
        <v>0</v>
      </c>
      <c r="T77" s="230">
        <f>+[41]PP!T119</f>
        <v>0</v>
      </c>
      <c r="U77" s="230">
        <f>+[41]PP!U119</f>
        <v>0</v>
      </c>
      <c r="V77" s="230">
        <f>+[41]PP!V119</f>
        <v>0</v>
      </c>
      <c r="W77" s="230">
        <f>+[41]PP!W119</f>
        <v>0</v>
      </c>
      <c r="X77" s="219">
        <f>SUM(N77:W77)</f>
        <v>0</v>
      </c>
      <c r="Y77" s="189">
        <f t="shared" si="40"/>
        <v>0</v>
      </c>
      <c r="Z77" s="189">
        <v>0</v>
      </c>
      <c r="AA77" s="74"/>
      <c r="AB77" s="74"/>
    </row>
    <row r="78" spans="2:28" ht="19.5" customHeight="1">
      <c r="B78" s="232" t="s">
        <v>164</v>
      </c>
      <c r="C78" s="231">
        <f t="shared" ref="C78:W78" si="48">+C79+C80</f>
        <v>0</v>
      </c>
      <c r="D78" s="231">
        <f t="shared" si="48"/>
        <v>0</v>
      </c>
      <c r="E78" s="231">
        <f t="shared" si="48"/>
        <v>117.6</v>
      </c>
      <c r="F78" s="231">
        <f t="shared" si="48"/>
        <v>235.3</v>
      </c>
      <c r="G78" s="231">
        <f t="shared" si="48"/>
        <v>0</v>
      </c>
      <c r="H78" s="231">
        <f t="shared" si="48"/>
        <v>0</v>
      </c>
      <c r="I78" s="231">
        <f t="shared" si="48"/>
        <v>0</v>
      </c>
      <c r="J78" s="231">
        <f t="shared" si="48"/>
        <v>0</v>
      </c>
      <c r="K78" s="231">
        <f t="shared" si="48"/>
        <v>0</v>
      </c>
      <c r="L78" s="231">
        <f t="shared" si="48"/>
        <v>0</v>
      </c>
      <c r="M78" s="231">
        <f>+M79+M80</f>
        <v>352.9</v>
      </c>
      <c r="N78" s="231">
        <f t="shared" si="48"/>
        <v>0</v>
      </c>
      <c r="O78" s="231">
        <f t="shared" si="48"/>
        <v>0</v>
      </c>
      <c r="P78" s="213">
        <f t="shared" si="48"/>
        <v>0</v>
      </c>
      <c r="Q78" s="213">
        <f t="shared" si="48"/>
        <v>0</v>
      </c>
      <c r="R78" s="213">
        <f t="shared" si="48"/>
        <v>0</v>
      </c>
      <c r="S78" s="213">
        <f t="shared" si="48"/>
        <v>0</v>
      </c>
      <c r="T78" s="213">
        <f t="shared" si="48"/>
        <v>0</v>
      </c>
      <c r="U78" s="213">
        <f t="shared" si="48"/>
        <v>0</v>
      </c>
      <c r="V78" s="213">
        <f t="shared" si="48"/>
        <v>0</v>
      </c>
      <c r="W78" s="213">
        <f t="shared" si="48"/>
        <v>0</v>
      </c>
      <c r="X78" s="213">
        <f>+X79+X80</f>
        <v>0</v>
      </c>
      <c r="Y78" s="110">
        <f t="shared" si="40"/>
        <v>-352.9</v>
      </c>
      <c r="Z78" s="110">
        <f>+Y78/M78*100</f>
        <v>-100</v>
      </c>
      <c r="AA78" s="74"/>
      <c r="AB78" s="74"/>
    </row>
    <row r="79" spans="2:28" ht="19.5" customHeight="1">
      <c r="B79" s="233" t="s">
        <v>165</v>
      </c>
      <c r="C79" s="230">
        <v>0</v>
      </c>
      <c r="D79" s="219">
        <v>0</v>
      </c>
      <c r="E79" s="219">
        <v>117.6</v>
      </c>
      <c r="F79" s="219">
        <v>235.3</v>
      </c>
      <c r="G79" s="219">
        <v>0</v>
      </c>
      <c r="H79" s="219">
        <v>0</v>
      </c>
      <c r="I79" s="219">
        <v>0</v>
      </c>
      <c r="J79" s="219">
        <v>0</v>
      </c>
      <c r="K79" s="219">
        <v>0</v>
      </c>
      <c r="L79" s="219">
        <v>0</v>
      </c>
      <c r="M79" s="219">
        <f>SUM(C79:L79)</f>
        <v>352.9</v>
      </c>
      <c r="N79" s="230">
        <f>+[41]PP!N121</f>
        <v>0</v>
      </c>
      <c r="O79" s="230">
        <f>+[41]PP!O121</f>
        <v>0</v>
      </c>
      <c r="P79" s="230">
        <f>+[41]PP!P121</f>
        <v>0</v>
      </c>
      <c r="Q79" s="230">
        <f>+[41]PP!Q121</f>
        <v>0</v>
      </c>
      <c r="R79" s="230">
        <f>+[41]PP!R121</f>
        <v>0</v>
      </c>
      <c r="S79" s="230">
        <f>+[41]PP!S121</f>
        <v>0</v>
      </c>
      <c r="T79" s="230">
        <f>+[41]PP!T121</f>
        <v>0</v>
      </c>
      <c r="U79" s="230">
        <f>+[41]PP!U121</f>
        <v>0</v>
      </c>
      <c r="V79" s="230">
        <f>+[41]PP!V121</f>
        <v>0</v>
      </c>
      <c r="W79" s="230">
        <f>+[41]PP!W121</f>
        <v>0</v>
      </c>
      <c r="X79" s="219">
        <f>SUM(N79:W79)</f>
        <v>0</v>
      </c>
      <c r="Y79" s="125">
        <f t="shared" si="40"/>
        <v>-352.9</v>
      </c>
      <c r="Z79" s="125">
        <f>+Y79/M79*100</f>
        <v>-100</v>
      </c>
      <c r="AA79" s="74"/>
      <c r="AB79" s="74"/>
    </row>
    <row r="80" spans="2:28" ht="19.5" customHeight="1">
      <c r="B80" s="233" t="s">
        <v>166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f>SUM(C80:L80)</f>
        <v>0</v>
      </c>
      <c r="N80" s="230">
        <f>+[41]PP!N122</f>
        <v>0</v>
      </c>
      <c r="O80" s="230">
        <f>+[41]PP!O122</f>
        <v>0</v>
      </c>
      <c r="P80" s="230">
        <f>+[41]PP!P122</f>
        <v>0</v>
      </c>
      <c r="Q80" s="230">
        <f>+[41]PP!Q122</f>
        <v>0</v>
      </c>
      <c r="R80" s="230">
        <f>+[41]PP!R122</f>
        <v>0</v>
      </c>
      <c r="S80" s="230">
        <f>+[41]PP!S122</f>
        <v>0</v>
      </c>
      <c r="T80" s="230">
        <f>+[41]PP!T122</f>
        <v>0</v>
      </c>
      <c r="U80" s="230">
        <f>+[41]PP!U122</f>
        <v>0</v>
      </c>
      <c r="V80" s="230">
        <f>+[41]PP!V122</f>
        <v>0</v>
      </c>
      <c r="W80" s="230">
        <f>+[41]PP!W122</f>
        <v>0</v>
      </c>
      <c r="X80" s="219">
        <f>SUM(N80:W80)</f>
        <v>0</v>
      </c>
      <c r="Y80" s="125">
        <f t="shared" si="40"/>
        <v>0</v>
      </c>
      <c r="Z80" s="179">
        <v>0</v>
      </c>
      <c r="AA80" s="74"/>
      <c r="AB80" s="74"/>
    </row>
    <row r="81" spans="2:28" ht="30.75" customHeight="1">
      <c r="B81" s="234" t="s">
        <v>167</v>
      </c>
      <c r="C81" s="235">
        <v>104</v>
      </c>
      <c r="D81" s="235">
        <v>52.4</v>
      </c>
      <c r="E81" s="235">
        <v>224.8</v>
      </c>
      <c r="F81" s="235">
        <v>564.1</v>
      </c>
      <c r="G81" s="235">
        <v>59.2</v>
      </c>
      <c r="H81" s="235">
        <v>29.4</v>
      </c>
      <c r="I81" s="235">
        <v>123.7</v>
      </c>
      <c r="J81" s="235">
        <v>196.4</v>
      </c>
      <c r="K81" s="235">
        <v>78.5</v>
      </c>
      <c r="L81" s="235">
        <v>20.9</v>
      </c>
      <c r="M81" s="236">
        <f>SUM(C81:L81)</f>
        <v>1453.4000000000003</v>
      </c>
      <c r="N81" s="235">
        <f>+[41]PP!N123</f>
        <v>410.3</v>
      </c>
      <c r="O81" s="235">
        <f>+[41]PP!O123</f>
        <v>13.8</v>
      </c>
      <c r="P81" s="235">
        <v>100.1</v>
      </c>
      <c r="Q81" s="235">
        <v>110.6</v>
      </c>
      <c r="R81" s="235">
        <f>+[41]PP!R123</f>
        <v>19.600000000000001</v>
      </c>
      <c r="S81" s="235">
        <f>+[41]PP!S123</f>
        <v>12.6</v>
      </c>
      <c r="T81" s="235">
        <f>+[41]PP!T123</f>
        <v>211.7</v>
      </c>
      <c r="U81" s="235">
        <f>+[41]PP!U123</f>
        <v>45.4</v>
      </c>
      <c r="V81" s="235">
        <f>+[41]PP!V123</f>
        <v>24.9</v>
      </c>
      <c r="W81" s="235">
        <f>+[41]PP!W123</f>
        <v>7.5</v>
      </c>
      <c r="X81" s="236">
        <f>SUM(N81:W81)</f>
        <v>956.5</v>
      </c>
      <c r="Y81" s="237">
        <f t="shared" si="40"/>
        <v>-496.90000000000032</v>
      </c>
      <c r="Z81" s="236">
        <f t="shared" ref="Z81:Z87" si="49">+Y81/M81*100</f>
        <v>-34.188798678959699</v>
      </c>
      <c r="AA81" s="74"/>
      <c r="AB81" s="74"/>
    </row>
    <row r="82" spans="2:28" ht="23.25" customHeight="1" thickBot="1">
      <c r="B82" s="238" t="s">
        <v>101</v>
      </c>
      <c r="C82" s="239">
        <f t="shared" ref="C82:W82" si="50">+C81+C58+C57+C56</f>
        <v>19170</v>
      </c>
      <c r="D82" s="239">
        <f t="shared" si="50"/>
        <v>55273.4</v>
      </c>
      <c r="E82" s="239">
        <f t="shared" si="50"/>
        <v>19694.900000000001</v>
      </c>
      <c r="F82" s="239">
        <f t="shared" si="50"/>
        <v>21483.5</v>
      </c>
      <c r="G82" s="239">
        <f t="shared" si="50"/>
        <v>42325.700000000004</v>
      </c>
      <c r="H82" s="239">
        <f t="shared" si="50"/>
        <v>2097.7999999999997</v>
      </c>
      <c r="I82" s="239">
        <f t="shared" si="50"/>
        <v>149225.20000000001</v>
      </c>
      <c r="J82" s="239">
        <f t="shared" si="50"/>
        <v>16543.599999999999</v>
      </c>
      <c r="K82" s="239">
        <f t="shared" si="50"/>
        <v>6900.3</v>
      </c>
      <c r="L82" s="239">
        <f>+L81+L58+L57+L56</f>
        <v>6675.1</v>
      </c>
      <c r="M82" s="239">
        <f>+M81+M58+M57+M56</f>
        <v>339389.50000000006</v>
      </c>
      <c r="N82" s="239">
        <f t="shared" si="50"/>
        <v>17364.3</v>
      </c>
      <c r="O82" s="240">
        <f t="shared" si="50"/>
        <v>168459.69999999998</v>
      </c>
      <c r="P82" s="240">
        <f t="shared" si="50"/>
        <v>6587.5999999999995</v>
      </c>
      <c r="Q82" s="240">
        <f t="shared" si="50"/>
        <v>27058.799999999999</v>
      </c>
      <c r="R82" s="240">
        <f t="shared" si="50"/>
        <v>2001.8</v>
      </c>
      <c r="S82" s="240">
        <f t="shared" si="50"/>
        <v>3963.3999999999996</v>
      </c>
      <c r="T82" s="240">
        <f t="shared" si="50"/>
        <v>36136.400000000001</v>
      </c>
      <c r="U82" s="240">
        <f t="shared" si="50"/>
        <v>1403.5</v>
      </c>
      <c r="V82" s="240">
        <f t="shared" si="50"/>
        <v>1480.6000000000001</v>
      </c>
      <c r="W82" s="240">
        <f t="shared" si="50"/>
        <v>109582.39999999999</v>
      </c>
      <c r="X82" s="240">
        <f>+X81+X58+X57+X56</f>
        <v>374038.5</v>
      </c>
      <c r="Y82" s="240">
        <f t="shared" si="40"/>
        <v>34648.999999999942</v>
      </c>
      <c r="Z82" s="241">
        <f t="shared" si="49"/>
        <v>10.209213897306762</v>
      </c>
      <c r="AA82" s="74"/>
      <c r="AB82" s="74"/>
    </row>
    <row r="83" spans="2:28" ht="23.25" customHeight="1" thickTop="1">
      <c r="B83" s="242" t="s">
        <v>73</v>
      </c>
      <c r="C83" s="243">
        <f>SUM(C84:C89)</f>
        <v>682.6</v>
      </c>
      <c r="D83" s="244">
        <f t="shared" ref="D83:L83" si="51">SUM(D84:D89)</f>
        <v>516.1</v>
      </c>
      <c r="E83" s="244">
        <f t="shared" si="51"/>
        <v>571.90000000000009</v>
      </c>
      <c r="F83" s="244">
        <f t="shared" si="51"/>
        <v>571.5</v>
      </c>
      <c r="G83" s="244">
        <f t="shared" si="51"/>
        <v>652.00000000000011</v>
      </c>
      <c r="H83" s="244">
        <f t="shared" si="51"/>
        <v>602.30000000000007</v>
      </c>
      <c r="I83" s="244">
        <f t="shared" si="51"/>
        <v>599.30000000000007</v>
      </c>
      <c r="J83" s="244">
        <f t="shared" si="51"/>
        <v>646.1</v>
      </c>
      <c r="K83" s="244">
        <f t="shared" si="51"/>
        <v>582.1</v>
      </c>
      <c r="L83" s="244">
        <f t="shared" si="51"/>
        <v>613.79999999999995</v>
      </c>
      <c r="M83" s="244">
        <f>SUM(M84:M89)</f>
        <v>6037.6999999999989</v>
      </c>
      <c r="N83" s="244">
        <f t="shared" ref="N83:W83" si="52">SUM(N84:N89)</f>
        <v>590.5</v>
      </c>
      <c r="O83" s="245">
        <f t="shared" si="52"/>
        <v>580.4</v>
      </c>
      <c r="P83" s="245">
        <f t="shared" si="52"/>
        <v>625.1</v>
      </c>
      <c r="Q83" s="245">
        <f>SUM(Q84:Q89)</f>
        <v>608.80000000000007</v>
      </c>
      <c r="R83" s="245">
        <f t="shared" ref="R83" si="53">SUM(R84:R89)</f>
        <v>672.9</v>
      </c>
      <c r="S83" s="245">
        <f t="shared" si="52"/>
        <v>636.20000000000005</v>
      </c>
      <c r="T83" s="245">
        <f t="shared" si="52"/>
        <v>648.09999999999991</v>
      </c>
      <c r="U83" s="245">
        <f t="shared" si="52"/>
        <v>629.6</v>
      </c>
      <c r="V83" s="245">
        <f t="shared" si="52"/>
        <v>673.59999999999991</v>
      </c>
      <c r="W83" s="245">
        <f t="shared" si="52"/>
        <v>708.8</v>
      </c>
      <c r="X83" s="245">
        <f>SUM(X84:X89)</f>
        <v>6374.0000000000009</v>
      </c>
      <c r="Y83" s="246">
        <f t="shared" si="40"/>
        <v>336.300000000002</v>
      </c>
      <c r="Z83" s="246">
        <f t="shared" si="49"/>
        <v>5.5700018218858522</v>
      </c>
      <c r="AA83" s="74"/>
      <c r="AB83" s="74"/>
    </row>
    <row r="84" spans="2:28" ht="18" customHeight="1">
      <c r="B84" s="247" t="s">
        <v>168</v>
      </c>
      <c r="C84" s="248">
        <f>+[41]PP!C126</f>
        <v>508.2</v>
      </c>
      <c r="D84" s="248">
        <f>+[41]PP!D126</f>
        <v>467.6</v>
      </c>
      <c r="E84" s="248">
        <f>+[41]PP!E126</f>
        <v>510.5</v>
      </c>
      <c r="F84" s="248">
        <f>+[41]PP!F126</f>
        <v>513.9</v>
      </c>
      <c r="G84" s="248">
        <f>+[41]PP!G126</f>
        <v>546.20000000000005</v>
      </c>
      <c r="H84" s="248">
        <f>+[41]PP!H126</f>
        <v>498.2</v>
      </c>
      <c r="I84" s="248">
        <f>+[41]PP!I126</f>
        <v>518.20000000000005</v>
      </c>
      <c r="J84" s="248">
        <v>504.6</v>
      </c>
      <c r="K84" s="248">
        <v>505.8</v>
      </c>
      <c r="L84" s="248">
        <v>514.6</v>
      </c>
      <c r="M84" s="249">
        <f t="shared" ref="M84:M89" si="54">SUM(C84:L84)</f>
        <v>5087.7999999999993</v>
      </c>
      <c r="N84" s="248">
        <f>+[41]PP!N126</f>
        <v>538.29999999999995</v>
      </c>
      <c r="O84" s="248">
        <f>+[41]PP!O126</f>
        <v>521</v>
      </c>
      <c r="P84" s="248">
        <v>561.1</v>
      </c>
      <c r="Q84" s="248">
        <v>545.70000000000005</v>
      </c>
      <c r="R84" s="248">
        <v>603.79999999999995</v>
      </c>
      <c r="S84" s="248">
        <v>567</v>
      </c>
      <c r="T84" s="250">
        <v>572.79999999999995</v>
      </c>
      <c r="U84" s="250">
        <v>559.9</v>
      </c>
      <c r="V84" s="250">
        <v>574.79999999999995</v>
      </c>
      <c r="W84" s="250">
        <v>583.29999999999995</v>
      </c>
      <c r="X84" s="249">
        <f t="shared" ref="X84:X89" si="55">SUM(N84:W84)</f>
        <v>5627.7000000000007</v>
      </c>
      <c r="Y84" s="251">
        <f t="shared" si="40"/>
        <v>539.90000000000146</v>
      </c>
      <c r="Z84" s="251">
        <f t="shared" si="49"/>
        <v>10.611659263335852</v>
      </c>
      <c r="AA84" s="74"/>
      <c r="AB84" s="74"/>
    </row>
    <row r="85" spans="2:28" ht="18" customHeight="1">
      <c r="B85" s="54" t="s">
        <v>169</v>
      </c>
      <c r="C85" s="248">
        <v>110.9</v>
      </c>
      <c r="D85" s="248">
        <v>35.9</v>
      </c>
      <c r="E85" s="248">
        <v>47.6</v>
      </c>
      <c r="F85" s="248">
        <v>41</v>
      </c>
      <c r="G85" s="248">
        <v>68.3</v>
      </c>
      <c r="H85" s="248">
        <v>30.2</v>
      </c>
      <c r="I85" s="250">
        <v>59.6</v>
      </c>
      <c r="J85" s="250">
        <v>77.3</v>
      </c>
      <c r="K85" s="250">
        <v>61.1</v>
      </c>
      <c r="L85" s="250">
        <v>77.3</v>
      </c>
      <c r="M85" s="249">
        <f t="shared" si="54"/>
        <v>609.19999999999993</v>
      </c>
      <c r="N85" s="250">
        <v>32.6</v>
      </c>
      <c r="O85" s="250">
        <v>48.6</v>
      </c>
      <c r="P85" s="250">
        <v>49.5</v>
      </c>
      <c r="Q85" s="250">
        <v>50.3</v>
      </c>
      <c r="R85" s="250">
        <v>55.1</v>
      </c>
      <c r="S85" s="250">
        <v>52.9</v>
      </c>
      <c r="T85" s="250">
        <v>61</v>
      </c>
      <c r="U85" s="250">
        <v>60.6</v>
      </c>
      <c r="V85" s="250">
        <v>87.5</v>
      </c>
      <c r="W85" s="250">
        <v>105.7</v>
      </c>
      <c r="X85" s="249">
        <f t="shared" si="55"/>
        <v>603.80000000000007</v>
      </c>
      <c r="Y85" s="251">
        <f t="shared" si="40"/>
        <v>-5.3999999999998636</v>
      </c>
      <c r="Z85" s="251">
        <f t="shared" si="49"/>
        <v>-0.88640840446484959</v>
      </c>
      <c r="AA85" s="74"/>
      <c r="AB85" s="74"/>
    </row>
    <row r="86" spans="2:28" ht="18" customHeight="1">
      <c r="B86" s="252" t="s">
        <v>75</v>
      </c>
      <c r="C86" s="248">
        <v>43.4</v>
      </c>
      <c r="D86" s="248">
        <v>0</v>
      </c>
      <c r="E86" s="248">
        <v>0</v>
      </c>
      <c r="F86" s="248">
        <v>0</v>
      </c>
      <c r="G86" s="248">
        <v>0</v>
      </c>
      <c r="H86" s="248">
        <v>0</v>
      </c>
      <c r="I86" s="248">
        <v>0</v>
      </c>
      <c r="J86" s="248">
        <v>0</v>
      </c>
      <c r="K86" s="248">
        <v>2.7</v>
      </c>
      <c r="L86" s="248">
        <v>1.9</v>
      </c>
      <c r="M86" s="249">
        <f t="shared" si="54"/>
        <v>48</v>
      </c>
      <c r="N86" s="250">
        <v>0</v>
      </c>
      <c r="O86" s="250">
        <v>0</v>
      </c>
      <c r="P86" s="250">
        <v>0</v>
      </c>
      <c r="Q86" s="250">
        <v>1.2</v>
      </c>
      <c r="R86" s="250">
        <v>0</v>
      </c>
      <c r="S86" s="250">
        <v>1.6</v>
      </c>
      <c r="T86" s="250">
        <v>0</v>
      </c>
      <c r="U86" s="250">
        <v>0</v>
      </c>
      <c r="V86" s="250">
        <v>0</v>
      </c>
      <c r="W86" s="250">
        <v>0</v>
      </c>
      <c r="X86" s="249">
        <f t="shared" si="55"/>
        <v>2.8</v>
      </c>
      <c r="Y86" s="251">
        <f t="shared" si="40"/>
        <v>-45.2</v>
      </c>
      <c r="Z86" s="251">
        <f t="shared" si="49"/>
        <v>-94.166666666666671</v>
      </c>
      <c r="AA86" s="74"/>
      <c r="AB86" s="74"/>
    </row>
    <row r="87" spans="2:28" ht="18" customHeight="1">
      <c r="B87" s="252" t="s">
        <v>170</v>
      </c>
      <c r="C87" s="248">
        <f>+[41]PP!C134</f>
        <v>1.7</v>
      </c>
      <c r="D87" s="248">
        <f>+[41]PP!C134</f>
        <v>1.7</v>
      </c>
      <c r="E87" s="248">
        <f>+[41]PP!E134</f>
        <v>1.7</v>
      </c>
      <c r="F87" s="248">
        <f>+[41]PP!F134</f>
        <v>1.7</v>
      </c>
      <c r="G87" s="248">
        <v>3.2</v>
      </c>
      <c r="H87" s="248">
        <v>3.7</v>
      </c>
      <c r="I87" s="250">
        <v>1.7</v>
      </c>
      <c r="J87" s="250">
        <v>4</v>
      </c>
      <c r="K87" s="250">
        <v>1.7</v>
      </c>
      <c r="L87" s="250">
        <v>2.7</v>
      </c>
      <c r="M87" s="249">
        <f t="shared" si="54"/>
        <v>23.799999999999997</v>
      </c>
      <c r="N87" s="249">
        <v>2.5</v>
      </c>
      <c r="O87" s="249">
        <v>2.5</v>
      </c>
      <c r="P87" s="249">
        <v>1.6</v>
      </c>
      <c r="Q87" s="249">
        <v>1.6</v>
      </c>
      <c r="R87" s="249">
        <v>1.6</v>
      </c>
      <c r="S87" s="249">
        <v>1.5</v>
      </c>
      <c r="T87" s="249">
        <v>5</v>
      </c>
      <c r="U87" s="249">
        <v>0</v>
      </c>
      <c r="V87" s="249">
        <v>0</v>
      </c>
      <c r="W87" s="249">
        <v>0</v>
      </c>
      <c r="X87" s="249">
        <f t="shared" si="55"/>
        <v>16.299999999999997</v>
      </c>
      <c r="Y87" s="251">
        <f t="shared" si="40"/>
        <v>-7.5</v>
      </c>
      <c r="Z87" s="251">
        <f t="shared" si="49"/>
        <v>-31.512605042016812</v>
      </c>
      <c r="AA87" s="74"/>
      <c r="AB87" s="74"/>
    </row>
    <row r="88" spans="2:28" ht="18" customHeight="1">
      <c r="B88" s="253" t="s">
        <v>171</v>
      </c>
      <c r="C88" s="248">
        <v>0</v>
      </c>
      <c r="D88" s="249">
        <v>0</v>
      </c>
      <c r="E88" s="249">
        <v>0</v>
      </c>
      <c r="F88" s="249">
        <v>0</v>
      </c>
      <c r="G88" s="249">
        <v>17.7</v>
      </c>
      <c r="H88" s="249">
        <v>0</v>
      </c>
      <c r="I88" s="249">
        <v>0</v>
      </c>
      <c r="J88" s="249">
        <v>0</v>
      </c>
      <c r="K88" s="249">
        <v>0</v>
      </c>
      <c r="L88" s="249">
        <v>0</v>
      </c>
      <c r="M88" s="249">
        <f t="shared" si="54"/>
        <v>17.7</v>
      </c>
      <c r="N88" s="250">
        <f>+[41]PP!N130</f>
        <v>0</v>
      </c>
      <c r="O88" s="250">
        <f>+[41]PP!N130</f>
        <v>0</v>
      </c>
      <c r="P88" s="250">
        <v>0</v>
      </c>
      <c r="Q88" s="250">
        <v>0</v>
      </c>
      <c r="R88" s="250">
        <v>0</v>
      </c>
      <c r="S88" s="250">
        <v>0</v>
      </c>
      <c r="T88" s="250">
        <v>0</v>
      </c>
      <c r="U88" s="250">
        <v>0</v>
      </c>
      <c r="V88" s="250">
        <v>0</v>
      </c>
      <c r="W88" s="250">
        <v>0</v>
      </c>
      <c r="X88" s="249">
        <f t="shared" si="55"/>
        <v>0</v>
      </c>
      <c r="Y88" s="251">
        <f t="shared" si="40"/>
        <v>-17.7</v>
      </c>
      <c r="Z88" s="254">
        <v>0</v>
      </c>
      <c r="AA88" s="74"/>
      <c r="AB88" s="74"/>
    </row>
    <row r="89" spans="2:28" ht="18" customHeight="1">
      <c r="B89" s="252" t="s">
        <v>172</v>
      </c>
      <c r="C89" s="255">
        <v>18.399999999999999</v>
      </c>
      <c r="D89" s="255">
        <v>10.9</v>
      </c>
      <c r="E89" s="255">
        <v>12.1</v>
      </c>
      <c r="F89" s="255">
        <v>14.9</v>
      </c>
      <c r="G89" s="255">
        <v>16.600000000000001</v>
      </c>
      <c r="H89" s="255">
        <v>70.2</v>
      </c>
      <c r="I89" s="250">
        <v>19.8</v>
      </c>
      <c r="J89" s="250">
        <v>60.2</v>
      </c>
      <c r="K89" s="250">
        <v>10.8</v>
      </c>
      <c r="L89" s="250">
        <v>17.3</v>
      </c>
      <c r="M89" s="249">
        <f t="shared" si="54"/>
        <v>251.20000000000005</v>
      </c>
      <c r="N89" s="250">
        <f>+[41]PP!N135</f>
        <v>17.100000000000001</v>
      </c>
      <c r="O89" s="250">
        <v>8.3000000000000007</v>
      </c>
      <c r="P89" s="250">
        <v>12.9</v>
      </c>
      <c r="Q89" s="250">
        <v>10</v>
      </c>
      <c r="R89" s="250">
        <v>12.4</v>
      </c>
      <c r="S89" s="250">
        <v>13.2</v>
      </c>
      <c r="T89" s="250">
        <v>9.3000000000000007</v>
      </c>
      <c r="U89" s="250">
        <v>9.1</v>
      </c>
      <c r="V89" s="250">
        <v>11.3</v>
      </c>
      <c r="W89" s="250">
        <v>19.8</v>
      </c>
      <c r="X89" s="249">
        <f t="shared" si="55"/>
        <v>123.39999999999999</v>
      </c>
      <c r="Y89" s="249">
        <f t="shared" si="40"/>
        <v>-127.80000000000005</v>
      </c>
      <c r="Z89" s="249">
        <f>+Y89/M89*100</f>
        <v>-50.875796178343954</v>
      </c>
      <c r="AA89" s="74"/>
      <c r="AB89" s="74"/>
    </row>
    <row r="90" spans="2:28" ht="22.5" customHeight="1">
      <c r="B90" s="256" t="s">
        <v>80</v>
      </c>
      <c r="C90" s="257">
        <f>+C82+C83</f>
        <v>19852.599999999999</v>
      </c>
      <c r="D90" s="257">
        <f t="shared" ref="D90:L90" si="56">+D82+D83</f>
        <v>55789.5</v>
      </c>
      <c r="E90" s="257">
        <f t="shared" si="56"/>
        <v>20266.800000000003</v>
      </c>
      <c r="F90" s="257">
        <f t="shared" si="56"/>
        <v>22055</v>
      </c>
      <c r="G90" s="257">
        <f t="shared" si="56"/>
        <v>42977.700000000004</v>
      </c>
      <c r="H90" s="257">
        <f t="shared" si="56"/>
        <v>2700.1</v>
      </c>
      <c r="I90" s="257">
        <f t="shared" si="56"/>
        <v>149824.5</v>
      </c>
      <c r="J90" s="257">
        <f t="shared" si="56"/>
        <v>17189.699999999997</v>
      </c>
      <c r="K90" s="257">
        <f t="shared" si="56"/>
        <v>7482.4000000000005</v>
      </c>
      <c r="L90" s="257">
        <f t="shared" si="56"/>
        <v>7288.9000000000005</v>
      </c>
      <c r="M90" s="257">
        <f>+M82+M83</f>
        <v>345427.20000000007</v>
      </c>
      <c r="N90" s="257">
        <f t="shared" ref="N90:W90" si="57">+N82+N83</f>
        <v>17954.8</v>
      </c>
      <c r="O90" s="257">
        <f t="shared" si="57"/>
        <v>169040.09999999998</v>
      </c>
      <c r="P90" s="257">
        <f t="shared" si="57"/>
        <v>7212.7</v>
      </c>
      <c r="Q90" s="257">
        <f t="shared" si="57"/>
        <v>27667.599999999999</v>
      </c>
      <c r="R90" s="257">
        <f t="shared" si="57"/>
        <v>2674.7</v>
      </c>
      <c r="S90" s="257">
        <f t="shared" si="57"/>
        <v>4599.5999999999995</v>
      </c>
      <c r="T90" s="257">
        <f t="shared" si="57"/>
        <v>36784.5</v>
      </c>
      <c r="U90" s="257">
        <f t="shared" si="57"/>
        <v>2033.1</v>
      </c>
      <c r="V90" s="257">
        <f t="shared" si="57"/>
        <v>2154.1999999999998</v>
      </c>
      <c r="W90" s="257">
        <f t="shared" si="57"/>
        <v>110291.2</v>
      </c>
      <c r="X90" s="257">
        <f>+X82+X83</f>
        <v>380412.5</v>
      </c>
      <c r="Y90" s="257">
        <f t="shared" si="40"/>
        <v>34985.29999999993</v>
      </c>
      <c r="Z90" s="258">
        <f>+Y90/M90*100</f>
        <v>10.128125405295219</v>
      </c>
      <c r="AA90" s="74"/>
      <c r="AB90" s="74"/>
    </row>
    <row r="91" spans="2:28" ht="22.5" customHeight="1">
      <c r="B91" s="259" t="s">
        <v>173</v>
      </c>
      <c r="C91" s="260">
        <f>+'[42]cut presupuestaria'!C31</f>
        <v>3412.1</v>
      </c>
      <c r="D91" s="260">
        <f>+'[42]cut presupuestaria'!D31</f>
        <v>2945</v>
      </c>
      <c r="E91" s="260">
        <f>+'[42]cut presupuestaria'!E31</f>
        <v>2090.6999999999998</v>
      </c>
      <c r="F91" s="260">
        <f>+'[42]cut presupuestaria'!E31</f>
        <v>2090.6999999999998</v>
      </c>
      <c r="G91" s="260">
        <f>+'[42]cut presupuestaria'!F31</f>
        <v>2773.3999999999996</v>
      </c>
      <c r="H91" s="260">
        <f>+'[42]cut presupuestaria'!H31</f>
        <v>1901.4999999999998</v>
      </c>
      <c r="I91" s="260">
        <f>+'[42]cut presupuestaria'!H31</f>
        <v>1901.4999999999998</v>
      </c>
      <c r="J91" s="260">
        <f>+'[42]cut presupuestaria'!J31</f>
        <v>3442.1000000000004</v>
      </c>
      <c r="K91" s="260">
        <f>+'[42]cut presupuestaria'!J31</f>
        <v>3442.1000000000004</v>
      </c>
      <c r="L91" s="260">
        <f>+'[42]cut presupuestaria'!L31</f>
        <v>2566.5000000000005</v>
      </c>
      <c r="M91" s="260">
        <f>+'[42]cut presupuestaria'!M31</f>
        <v>26752.2</v>
      </c>
      <c r="N91" s="260">
        <f>+'[42]cut presupuestaria'!N31</f>
        <v>2405.4</v>
      </c>
      <c r="O91" s="260">
        <f>+'[42]cut presupuestaria'!O31</f>
        <v>2341.2000000000003</v>
      </c>
      <c r="P91" s="260">
        <f>+'[42]cut presupuestaria'!P31</f>
        <v>2385.4000000000005</v>
      </c>
      <c r="Q91" s="260">
        <f>+'[42]cut presupuestaria'!Q31</f>
        <v>2425.1</v>
      </c>
      <c r="R91" s="260">
        <f>+'[42]cut presupuestaria'!R31</f>
        <v>2935.2000000000007</v>
      </c>
      <c r="S91" s="260">
        <f>+'[42]cut presupuestaria'!S31</f>
        <v>2739.3</v>
      </c>
      <c r="T91" s="260">
        <f>+'[42]cut presupuestaria'!S31</f>
        <v>2739.3</v>
      </c>
      <c r="U91" s="260">
        <f>+'[42]cut presupuestaria'!U31</f>
        <v>3622.9</v>
      </c>
      <c r="V91" s="260">
        <f>+'[42]cut presupuestaria'!U31</f>
        <v>3622.9</v>
      </c>
      <c r="W91" s="260">
        <f>+'[42]cut presupuestaria'!W31</f>
        <v>2776.0000000000005</v>
      </c>
      <c r="X91" s="260">
        <f>+'[42]cut presupuestaria'!X31</f>
        <v>27447.1</v>
      </c>
      <c r="Y91" s="260">
        <f t="shared" si="40"/>
        <v>694.89999999999782</v>
      </c>
      <c r="Z91" s="260">
        <f>+Y91/M91*100</f>
        <v>2.5975433796098928</v>
      </c>
      <c r="AA91" s="74"/>
      <c r="AB91" s="74"/>
    </row>
    <row r="92" spans="2:28" ht="18" customHeight="1">
      <c r="B92" s="64" t="s">
        <v>81</v>
      </c>
      <c r="N92" s="261"/>
      <c r="O92" s="261"/>
      <c r="P92" s="261"/>
      <c r="Q92" s="261"/>
      <c r="R92" s="261"/>
      <c r="S92" s="261"/>
      <c r="T92" s="261"/>
      <c r="U92" s="261"/>
      <c r="V92" s="261"/>
      <c r="W92" s="261"/>
      <c r="X92" s="261"/>
      <c r="Y92" s="261"/>
    </row>
    <row r="93" spans="2:28" ht="13.5" customHeight="1">
      <c r="B93" s="70" t="s">
        <v>82</v>
      </c>
      <c r="C93" s="262"/>
      <c r="D93" s="262"/>
      <c r="E93" s="262"/>
      <c r="F93" s="262"/>
      <c r="G93" s="262"/>
      <c r="H93" s="262"/>
      <c r="I93" s="262"/>
      <c r="J93" s="262"/>
      <c r="K93" s="262"/>
      <c r="L93" s="262"/>
      <c r="M93" s="262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1"/>
      <c r="Y93" s="261"/>
    </row>
    <row r="94" spans="2:28" ht="14.25" customHeight="1">
      <c r="B94" s="73" t="s">
        <v>174</v>
      </c>
      <c r="C94" s="262"/>
      <c r="D94" s="262"/>
      <c r="E94" s="262"/>
      <c r="F94" s="262"/>
      <c r="G94" s="262"/>
      <c r="H94" s="262"/>
      <c r="I94" s="262"/>
      <c r="J94" s="262"/>
      <c r="K94" s="262"/>
      <c r="L94" s="262"/>
      <c r="M94" s="262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1"/>
      <c r="Y94" s="261"/>
    </row>
    <row r="95" spans="2:28">
      <c r="B95" s="73" t="s">
        <v>175</v>
      </c>
      <c r="C95" s="262"/>
      <c r="D95" s="262"/>
      <c r="E95" s="262"/>
      <c r="F95" s="262"/>
      <c r="G95" s="262"/>
      <c r="H95" s="262"/>
      <c r="I95" s="262"/>
      <c r="J95" s="262"/>
      <c r="K95" s="262"/>
      <c r="L95" s="262"/>
      <c r="M95" s="262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</row>
    <row r="96" spans="2:28">
      <c r="B96" s="76" t="s">
        <v>176</v>
      </c>
      <c r="C96" s="263"/>
      <c r="D96" s="263"/>
      <c r="E96" s="263"/>
      <c r="F96" s="263"/>
      <c r="G96" s="264"/>
      <c r="H96" s="264"/>
      <c r="I96" s="264"/>
      <c r="J96" s="264"/>
      <c r="K96" s="264"/>
      <c r="L96" s="264"/>
      <c r="M96" s="263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78"/>
    </row>
    <row r="97" spans="2:26">
      <c r="B97" s="78"/>
      <c r="C97" s="266"/>
      <c r="D97" s="266"/>
      <c r="E97" s="266"/>
      <c r="F97" s="266"/>
      <c r="G97" s="266"/>
      <c r="H97" s="264"/>
      <c r="I97" s="264"/>
      <c r="J97" s="264"/>
      <c r="K97" s="264"/>
      <c r="L97" s="264"/>
      <c r="M97" s="267"/>
      <c r="N97" s="268"/>
      <c r="O97" s="268"/>
      <c r="P97" s="268"/>
      <c r="Q97" s="268"/>
      <c r="R97" s="268"/>
      <c r="S97" s="268"/>
      <c r="T97" s="268"/>
      <c r="U97" s="268"/>
      <c r="V97" s="268"/>
      <c r="W97" s="268"/>
      <c r="X97" s="268"/>
      <c r="Y97" s="78"/>
      <c r="Z97" s="78"/>
    </row>
    <row r="98" spans="2:26">
      <c r="B98" s="144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269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78"/>
      <c r="Y98" s="78"/>
      <c r="Z98" s="78"/>
    </row>
    <row r="99" spans="2:26">
      <c r="B99" s="144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269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78"/>
      <c r="Y99" s="78"/>
      <c r="Z99" s="78"/>
    </row>
    <row r="100" spans="2:26">
      <c r="B100" s="78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269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78"/>
      <c r="Y100" s="78"/>
      <c r="Z100" s="78"/>
    </row>
    <row r="101" spans="2:26">
      <c r="B101" s="144"/>
      <c r="C101" s="90"/>
      <c r="D101" s="90"/>
      <c r="E101" s="90"/>
      <c r="F101" s="90"/>
      <c r="G101" s="90"/>
      <c r="H101" s="90"/>
      <c r="I101" s="90"/>
      <c r="J101" s="90"/>
      <c r="K101" s="90"/>
      <c r="L101" s="85"/>
      <c r="M101" s="78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78"/>
      <c r="Y101" s="78"/>
      <c r="Z101" s="78"/>
    </row>
    <row r="102" spans="2:26">
      <c r="B102" s="144"/>
      <c r="C102" s="270"/>
      <c r="D102" s="270"/>
      <c r="E102" s="270"/>
      <c r="F102" s="270"/>
      <c r="G102" s="270"/>
      <c r="H102" s="270"/>
      <c r="I102" s="270"/>
      <c r="J102" s="270"/>
      <c r="K102" s="270"/>
      <c r="L102" s="85"/>
      <c r="M102" s="78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78"/>
      <c r="Y102" s="78"/>
      <c r="Z102" s="78"/>
    </row>
    <row r="103" spans="2:26">
      <c r="B103" s="144"/>
      <c r="C103" s="270"/>
      <c r="D103" s="270"/>
      <c r="E103" s="270"/>
      <c r="F103" s="270"/>
      <c r="G103" s="270"/>
      <c r="H103" s="270"/>
      <c r="I103" s="270"/>
      <c r="J103" s="270"/>
      <c r="K103" s="270"/>
      <c r="L103" s="85"/>
      <c r="M103" s="78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78"/>
      <c r="Y103" s="78"/>
      <c r="Z103" s="78"/>
    </row>
    <row r="104" spans="2:26">
      <c r="B104" s="78"/>
      <c r="C104" s="90"/>
      <c r="D104" s="78"/>
      <c r="E104" s="78"/>
      <c r="F104" s="78"/>
      <c r="G104" s="78"/>
      <c r="H104" s="264"/>
      <c r="I104" s="264"/>
      <c r="J104" s="264"/>
      <c r="K104" s="264"/>
      <c r="L104" s="85"/>
      <c r="M104" s="78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78"/>
      <c r="Y104" s="78"/>
      <c r="Z104" s="78"/>
    </row>
    <row r="105" spans="2:26">
      <c r="B105" s="144"/>
      <c r="C105" s="90"/>
      <c r="D105" s="78"/>
      <c r="E105" s="78"/>
      <c r="F105" s="78"/>
      <c r="G105" s="78"/>
      <c r="H105" s="264"/>
      <c r="I105" s="264"/>
      <c r="J105" s="264"/>
      <c r="K105" s="264"/>
      <c r="L105" s="264"/>
      <c r="M105" s="78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78"/>
      <c r="Y105" s="78"/>
      <c r="Z105" s="78"/>
    </row>
    <row r="106" spans="2:26">
      <c r="B106" s="144"/>
      <c r="C106" s="90"/>
      <c r="D106" s="78"/>
      <c r="E106" s="78"/>
      <c r="F106" s="78"/>
      <c r="G106" s="78"/>
      <c r="H106" s="264"/>
      <c r="I106" s="264"/>
      <c r="J106" s="264"/>
      <c r="K106" s="264"/>
      <c r="L106" s="264"/>
      <c r="M106" s="78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78"/>
      <c r="Y106" s="78"/>
      <c r="Z106" s="78"/>
    </row>
    <row r="107" spans="2:26">
      <c r="B107" s="144"/>
      <c r="C107" s="90"/>
      <c r="D107" s="78"/>
      <c r="E107" s="78"/>
      <c r="F107" s="78"/>
      <c r="G107" s="78"/>
      <c r="H107" s="271"/>
      <c r="I107" s="271"/>
      <c r="J107" s="271"/>
      <c r="K107" s="271"/>
      <c r="L107" s="271"/>
      <c r="M107" s="78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78"/>
      <c r="Y107" s="78"/>
      <c r="Z107" s="78"/>
    </row>
    <row r="108" spans="2:26">
      <c r="B108" s="144"/>
      <c r="C108" s="90"/>
      <c r="D108" s="78"/>
      <c r="E108" s="78"/>
      <c r="F108" s="78"/>
      <c r="G108" s="78"/>
      <c r="H108" s="271"/>
      <c r="I108" s="271"/>
      <c r="J108" s="271"/>
      <c r="K108" s="271"/>
      <c r="L108" s="271"/>
      <c r="M108" s="78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78"/>
      <c r="Y108" s="78"/>
      <c r="Z108" s="78"/>
    </row>
    <row r="109" spans="2:26">
      <c r="B109" s="78"/>
      <c r="C109" s="90"/>
      <c r="D109" s="78"/>
      <c r="E109" s="78"/>
      <c r="F109" s="78"/>
      <c r="G109" s="78"/>
      <c r="H109" s="271"/>
      <c r="I109" s="271"/>
      <c r="J109" s="271"/>
      <c r="K109" s="271"/>
      <c r="L109" s="271"/>
      <c r="M109" s="78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78"/>
      <c r="Y109" s="78"/>
      <c r="Z109" s="78"/>
    </row>
    <row r="110" spans="2:26">
      <c r="B110" s="78"/>
      <c r="C110" s="90"/>
      <c r="D110" s="78"/>
      <c r="E110" s="78"/>
      <c r="F110" s="78"/>
      <c r="G110" s="78"/>
      <c r="H110" s="271"/>
      <c r="I110" s="271"/>
      <c r="J110" s="271"/>
      <c r="K110" s="271"/>
      <c r="L110" s="271"/>
      <c r="M110" s="78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78"/>
      <c r="Y110" s="78"/>
      <c r="Z110" s="78"/>
    </row>
    <row r="111" spans="2:26">
      <c r="B111" s="78"/>
      <c r="C111" s="90"/>
      <c r="D111" s="78"/>
      <c r="E111" s="78"/>
      <c r="F111" s="78"/>
      <c r="G111" s="78"/>
      <c r="H111" s="271"/>
      <c r="I111" s="271"/>
      <c r="J111" s="271"/>
      <c r="K111" s="271"/>
      <c r="L111" s="271"/>
      <c r="M111" s="78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78"/>
      <c r="Y111" s="78"/>
      <c r="Z111" s="78"/>
    </row>
    <row r="112" spans="2:26">
      <c r="B112" s="78"/>
      <c r="C112" s="90"/>
      <c r="D112" s="78"/>
      <c r="E112" s="78"/>
      <c r="F112" s="78"/>
      <c r="G112" s="78"/>
      <c r="H112" s="271"/>
      <c r="I112" s="271"/>
      <c r="J112" s="271"/>
      <c r="K112" s="271"/>
      <c r="L112" s="271"/>
      <c r="M112" s="78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78"/>
      <c r="Y112" s="78"/>
      <c r="Z112" s="78"/>
    </row>
    <row r="113" spans="2:26">
      <c r="B113" s="78"/>
      <c r="C113" s="90"/>
      <c r="D113" s="78"/>
      <c r="E113" s="78"/>
      <c r="F113" s="78"/>
      <c r="G113" s="78"/>
      <c r="H113" s="271"/>
      <c r="I113" s="271"/>
      <c r="J113" s="271"/>
      <c r="K113" s="271"/>
      <c r="L113" s="271"/>
      <c r="M113" s="78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78"/>
      <c r="Y113" s="78"/>
      <c r="Z113" s="78"/>
    </row>
    <row r="114" spans="2:26">
      <c r="B114" s="78"/>
      <c r="C114" s="90"/>
      <c r="D114" s="78"/>
      <c r="E114" s="78"/>
      <c r="F114" s="78"/>
      <c r="G114" s="78"/>
      <c r="H114" s="271"/>
      <c r="I114" s="271"/>
      <c r="J114" s="271"/>
      <c r="K114" s="271"/>
      <c r="L114" s="271"/>
      <c r="M114" s="78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78"/>
      <c r="Y114" s="78"/>
      <c r="Z114" s="78"/>
    </row>
    <row r="115" spans="2:26">
      <c r="B115" s="78"/>
      <c r="C115" s="90"/>
      <c r="D115" s="78"/>
      <c r="E115" s="78"/>
      <c r="F115" s="78"/>
      <c r="G115" s="78"/>
      <c r="H115" s="271"/>
      <c r="I115" s="271"/>
      <c r="J115" s="271"/>
      <c r="K115" s="271"/>
      <c r="L115" s="271"/>
      <c r="M115" s="78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78"/>
      <c r="Y115" s="78"/>
      <c r="Z115" s="78"/>
    </row>
    <row r="116" spans="2:26">
      <c r="B116" s="78"/>
      <c r="C116" s="90"/>
      <c r="D116" s="78"/>
      <c r="E116" s="78"/>
      <c r="F116" s="78"/>
      <c r="G116" s="78"/>
      <c r="H116" s="271"/>
      <c r="I116" s="271"/>
      <c r="J116" s="271"/>
      <c r="K116" s="271"/>
      <c r="L116" s="271"/>
      <c r="M116" s="78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78"/>
      <c r="Y116" s="78"/>
      <c r="Z116" s="78"/>
    </row>
    <row r="117" spans="2:26">
      <c r="B117" s="78"/>
      <c r="C117" s="90"/>
      <c r="D117" s="78"/>
      <c r="E117" s="78"/>
      <c r="F117" s="78"/>
      <c r="G117" s="78"/>
      <c r="H117" s="271"/>
      <c r="I117" s="271"/>
      <c r="J117" s="271"/>
      <c r="K117" s="271"/>
      <c r="L117" s="271"/>
      <c r="M117" s="78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78"/>
      <c r="Y117" s="78"/>
      <c r="Z117" s="78"/>
    </row>
    <row r="118" spans="2:26">
      <c r="B118" s="78"/>
      <c r="C118" s="78"/>
      <c r="D118" s="78"/>
      <c r="E118" s="78"/>
      <c r="F118" s="78"/>
      <c r="G118" s="78"/>
      <c r="H118" s="271"/>
      <c r="I118" s="271"/>
      <c r="J118" s="271"/>
      <c r="K118" s="271"/>
      <c r="L118" s="271"/>
      <c r="M118" s="78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78"/>
      <c r="Y118" s="78"/>
      <c r="Z118" s="78"/>
    </row>
    <row r="119" spans="2:26">
      <c r="B119" s="78"/>
      <c r="C119" s="78"/>
      <c r="D119" s="78"/>
      <c r="E119" s="78"/>
      <c r="F119" s="78"/>
      <c r="G119" s="78"/>
      <c r="H119" s="271"/>
      <c r="I119" s="271"/>
      <c r="J119" s="271"/>
      <c r="K119" s="271"/>
      <c r="L119" s="271"/>
      <c r="M119" s="78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78"/>
      <c r="Y119" s="78"/>
      <c r="Z119" s="78"/>
    </row>
    <row r="120" spans="2:26">
      <c r="B120" s="78"/>
      <c r="C120" s="78"/>
      <c r="D120" s="78"/>
      <c r="E120" s="78"/>
      <c r="F120" s="78"/>
      <c r="G120" s="78"/>
      <c r="H120" s="271"/>
      <c r="I120" s="271"/>
      <c r="J120" s="271"/>
      <c r="K120" s="271"/>
      <c r="L120" s="271"/>
      <c r="M120" s="78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78"/>
      <c r="Y120" s="78"/>
      <c r="Z120" s="78"/>
    </row>
    <row r="121" spans="2:26">
      <c r="B121" s="78"/>
      <c r="C121" s="78"/>
      <c r="D121" s="78"/>
      <c r="E121" s="78"/>
      <c r="F121" s="78"/>
      <c r="G121" s="78"/>
      <c r="H121" s="271"/>
      <c r="I121" s="271"/>
      <c r="J121" s="271"/>
      <c r="K121" s="271"/>
      <c r="L121" s="271"/>
      <c r="M121" s="78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78"/>
      <c r="Y121" s="78"/>
      <c r="Z121" s="78"/>
    </row>
    <row r="122" spans="2:26">
      <c r="B122" s="78"/>
      <c r="C122" s="78"/>
      <c r="D122" s="78"/>
      <c r="E122" s="78"/>
      <c r="F122" s="78"/>
      <c r="G122" s="78"/>
      <c r="H122" s="271"/>
      <c r="I122" s="271"/>
      <c r="J122" s="271"/>
      <c r="K122" s="271"/>
      <c r="L122" s="271"/>
      <c r="M122" s="78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78"/>
      <c r="Y122" s="78"/>
      <c r="Z122" s="78"/>
    </row>
    <row r="123" spans="2:26">
      <c r="B123" s="78"/>
      <c r="C123" s="78"/>
      <c r="D123" s="78"/>
      <c r="E123" s="78"/>
      <c r="F123" s="78"/>
      <c r="G123" s="78"/>
      <c r="H123" s="271"/>
      <c r="I123" s="271"/>
      <c r="J123" s="271"/>
      <c r="K123" s="271"/>
      <c r="L123" s="271"/>
      <c r="M123" s="78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78"/>
      <c r="Y123" s="78"/>
      <c r="Z123" s="78"/>
    </row>
    <row r="124" spans="2:26">
      <c r="B124" s="78"/>
      <c r="C124" s="78"/>
      <c r="D124" s="78"/>
      <c r="E124" s="78"/>
      <c r="F124" s="78"/>
      <c r="G124" s="78"/>
      <c r="H124" s="271"/>
      <c r="I124" s="271"/>
      <c r="J124" s="271"/>
      <c r="K124" s="271"/>
      <c r="L124" s="271"/>
      <c r="M124" s="78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78"/>
      <c r="Y124" s="78"/>
      <c r="Z124" s="78"/>
    </row>
    <row r="125" spans="2:26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78"/>
      <c r="Y125" s="78"/>
      <c r="Z125" s="78"/>
    </row>
    <row r="126" spans="2:26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78"/>
      <c r="Y126" s="78"/>
      <c r="Z126" s="78"/>
    </row>
    <row r="127" spans="2:26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78"/>
      <c r="Y127" s="78"/>
      <c r="Z127" s="78"/>
    </row>
    <row r="128" spans="2:26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78"/>
      <c r="Y128" s="78"/>
      <c r="Z128" s="78"/>
    </row>
    <row r="129" spans="2:26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78"/>
      <c r="Y129" s="78"/>
      <c r="Z129" s="78"/>
    </row>
    <row r="130" spans="2:26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78"/>
      <c r="Y130" s="78"/>
      <c r="Z130" s="78"/>
    </row>
    <row r="131" spans="2:26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78"/>
      <c r="Y131" s="78"/>
      <c r="Z131" s="78"/>
    </row>
    <row r="132" spans="2:26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78"/>
      <c r="Y132" s="78"/>
      <c r="Z132" s="78"/>
    </row>
    <row r="133" spans="2:26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78"/>
      <c r="Y133" s="78"/>
      <c r="Z133" s="78"/>
    </row>
    <row r="134" spans="2:26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78"/>
      <c r="Y134" s="78"/>
      <c r="Z134" s="78"/>
    </row>
    <row r="135" spans="2:26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78"/>
      <c r="Y135" s="78"/>
      <c r="Z135" s="78"/>
    </row>
    <row r="136" spans="2:26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78"/>
      <c r="Y136" s="78"/>
      <c r="Z136" s="78"/>
    </row>
    <row r="137" spans="2:26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78"/>
      <c r="Y137" s="78"/>
      <c r="Z137" s="78"/>
    </row>
    <row r="138" spans="2:26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78"/>
      <c r="Y138" s="78"/>
      <c r="Z138" s="78"/>
    </row>
    <row r="139" spans="2:26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78"/>
      <c r="Y139" s="78"/>
      <c r="Z139" s="78"/>
    </row>
    <row r="140" spans="2:26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78"/>
      <c r="Y140" s="78"/>
      <c r="Z140" s="78"/>
    </row>
    <row r="141" spans="2:26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78"/>
      <c r="Y141" s="78"/>
      <c r="Z141" s="78"/>
    </row>
    <row r="142" spans="2:26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78"/>
      <c r="Y142" s="78"/>
      <c r="Z142" s="78"/>
    </row>
    <row r="143" spans="2:26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78"/>
      <c r="Y143" s="78"/>
      <c r="Z143" s="78"/>
    </row>
    <row r="144" spans="2:26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78"/>
      <c r="Y144" s="78"/>
      <c r="Z144" s="78"/>
    </row>
    <row r="145" spans="2:26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78"/>
      <c r="Y145" s="78"/>
      <c r="Z145" s="78"/>
    </row>
    <row r="146" spans="2:26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78"/>
      <c r="Y146" s="78"/>
      <c r="Z146" s="78"/>
    </row>
    <row r="147" spans="2:26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78"/>
      <c r="Y147" s="78"/>
      <c r="Z147" s="78"/>
    </row>
    <row r="148" spans="2:26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78"/>
      <c r="Y148" s="78"/>
      <c r="Z148" s="78"/>
    </row>
    <row r="149" spans="2:26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78"/>
      <c r="Y149" s="78"/>
      <c r="Z149" s="78"/>
    </row>
    <row r="150" spans="2:26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78"/>
      <c r="Y150" s="78"/>
      <c r="Z150" s="78"/>
    </row>
    <row r="151" spans="2:26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78"/>
      <c r="Y151" s="78"/>
      <c r="Z151" s="78"/>
    </row>
    <row r="152" spans="2:26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78"/>
      <c r="Y152" s="78"/>
      <c r="Z152" s="78"/>
    </row>
    <row r="153" spans="2:26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78"/>
      <c r="Y153" s="78"/>
      <c r="Z153" s="78"/>
    </row>
    <row r="154" spans="2:26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78"/>
      <c r="Y154" s="78"/>
      <c r="Z154" s="78"/>
    </row>
    <row r="155" spans="2:26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78"/>
      <c r="Y155" s="78"/>
      <c r="Z155" s="78"/>
    </row>
    <row r="156" spans="2:26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78"/>
      <c r="Y156" s="78"/>
      <c r="Z156" s="78"/>
    </row>
    <row r="157" spans="2:26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78"/>
      <c r="Y157" s="78"/>
      <c r="Z157" s="78"/>
    </row>
    <row r="158" spans="2:26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78"/>
      <c r="Y158" s="78"/>
      <c r="Z158" s="78"/>
    </row>
    <row r="159" spans="2:26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78"/>
      <c r="Y159" s="78"/>
      <c r="Z159" s="78"/>
    </row>
    <row r="160" spans="2:26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78"/>
      <c r="Y160" s="78"/>
      <c r="Z160" s="78"/>
    </row>
    <row r="161" spans="2:26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78"/>
      <c r="Y161" s="78"/>
      <c r="Z161" s="78"/>
    </row>
    <row r="162" spans="2:26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78"/>
      <c r="Y162" s="78"/>
      <c r="Z162" s="78"/>
    </row>
    <row r="163" spans="2:26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78"/>
      <c r="Y163" s="78"/>
      <c r="Z163" s="78"/>
    </row>
    <row r="164" spans="2:26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78"/>
      <c r="Y164" s="78"/>
      <c r="Z164" s="78"/>
    </row>
    <row r="165" spans="2:26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78"/>
      <c r="Y165" s="78"/>
      <c r="Z165" s="78"/>
    </row>
    <row r="166" spans="2:26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78"/>
      <c r="Y166" s="78"/>
      <c r="Z166" s="78"/>
    </row>
    <row r="167" spans="2:26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78"/>
      <c r="Y167" s="78"/>
      <c r="Z167" s="78"/>
    </row>
    <row r="168" spans="2:26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78"/>
      <c r="Y168" s="78"/>
      <c r="Z168" s="78"/>
    </row>
    <row r="169" spans="2:26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78"/>
      <c r="Y169" s="78"/>
      <c r="Z169" s="78"/>
    </row>
    <row r="170" spans="2:26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78"/>
      <c r="Y170" s="78"/>
      <c r="Z170" s="78"/>
    </row>
    <row r="171" spans="2:26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78"/>
      <c r="Y171" s="78"/>
      <c r="Z171" s="78"/>
    </row>
    <row r="172" spans="2:26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78"/>
      <c r="Y172" s="78"/>
      <c r="Z172" s="78"/>
    </row>
    <row r="173" spans="2:26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78"/>
      <c r="Y173" s="78"/>
      <c r="Z173" s="78"/>
    </row>
    <row r="174" spans="2:26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78"/>
      <c r="Y174" s="78"/>
      <c r="Z174" s="78"/>
    </row>
    <row r="175" spans="2:26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78"/>
      <c r="Y175" s="78"/>
      <c r="Z175" s="78"/>
    </row>
    <row r="176" spans="2:26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78"/>
      <c r="Y176" s="78"/>
      <c r="Z176" s="78"/>
    </row>
    <row r="177" spans="2:26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78"/>
      <c r="Y177" s="78"/>
      <c r="Z177" s="78"/>
    </row>
    <row r="178" spans="2:26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78"/>
      <c r="Y178" s="78"/>
      <c r="Z178" s="78"/>
    </row>
    <row r="179" spans="2:26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78"/>
      <c r="Y179" s="78"/>
      <c r="Z179" s="78"/>
    </row>
    <row r="180" spans="2:26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78"/>
      <c r="Y180" s="78"/>
      <c r="Z180" s="78"/>
    </row>
    <row r="181" spans="2:26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78"/>
      <c r="Y181" s="78"/>
      <c r="Z181" s="78"/>
    </row>
    <row r="182" spans="2:26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78"/>
      <c r="Y182" s="78"/>
      <c r="Z182" s="78"/>
    </row>
    <row r="183" spans="2:26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78"/>
      <c r="Y183" s="78"/>
      <c r="Z183" s="78"/>
    </row>
    <row r="184" spans="2:26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78"/>
      <c r="Y184" s="78"/>
      <c r="Z184" s="78"/>
    </row>
    <row r="185" spans="2:26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78"/>
      <c r="Y185" s="78"/>
      <c r="Z185" s="78"/>
    </row>
    <row r="186" spans="2:26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78"/>
      <c r="Y186" s="78"/>
      <c r="Z186" s="78"/>
    </row>
    <row r="187" spans="2:26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78"/>
      <c r="Y187" s="78"/>
      <c r="Z187" s="78"/>
    </row>
    <row r="188" spans="2:26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78"/>
      <c r="Y188" s="78"/>
      <c r="Z188" s="78"/>
    </row>
    <row r="189" spans="2:26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78"/>
      <c r="Y189" s="78"/>
      <c r="Z189" s="78"/>
    </row>
    <row r="190" spans="2:26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78"/>
      <c r="Y190" s="78"/>
      <c r="Z190" s="78"/>
    </row>
    <row r="191" spans="2:26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78"/>
      <c r="Y191" s="78"/>
      <c r="Z191" s="78"/>
    </row>
    <row r="192" spans="2:26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78"/>
      <c r="Y192" s="78"/>
      <c r="Z192" s="78"/>
    </row>
    <row r="193" spans="2:26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78"/>
      <c r="Y193" s="78"/>
      <c r="Z193" s="78"/>
    </row>
    <row r="194" spans="2:26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78"/>
      <c r="Y194" s="78"/>
      <c r="Z194" s="78"/>
    </row>
    <row r="195" spans="2:26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78"/>
      <c r="Y195" s="78"/>
      <c r="Z195" s="78"/>
    </row>
    <row r="196" spans="2:26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78"/>
      <c r="Y196" s="78"/>
      <c r="Z196" s="78"/>
    </row>
    <row r="197" spans="2:26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78"/>
      <c r="Y197" s="78"/>
      <c r="Z197" s="78"/>
    </row>
    <row r="198" spans="2:26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78"/>
      <c r="Y198" s="78"/>
      <c r="Z198" s="78"/>
    </row>
    <row r="199" spans="2:26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78"/>
      <c r="Y199" s="78"/>
      <c r="Z199" s="78"/>
    </row>
    <row r="200" spans="2:26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78"/>
      <c r="Y200" s="78"/>
      <c r="Z200" s="78"/>
    </row>
    <row r="201" spans="2:26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78"/>
      <c r="Y201" s="78"/>
      <c r="Z201" s="78"/>
    </row>
    <row r="202" spans="2:26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78"/>
      <c r="Y202" s="78"/>
      <c r="Z202" s="78"/>
    </row>
    <row r="203" spans="2:26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78"/>
      <c r="Y203" s="78"/>
      <c r="Z203" s="78"/>
    </row>
    <row r="204" spans="2:26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78"/>
      <c r="Y204" s="78"/>
      <c r="Z204" s="78"/>
    </row>
    <row r="205" spans="2:26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78"/>
      <c r="Y205" s="78"/>
      <c r="Z205" s="78"/>
    </row>
    <row r="206" spans="2:26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78"/>
      <c r="Y206" s="78"/>
      <c r="Z206" s="78"/>
    </row>
    <row r="207" spans="2:26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78"/>
      <c r="Y207" s="78"/>
      <c r="Z207" s="78"/>
    </row>
    <row r="208" spans="2:26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78"/>
      <c r="Y208" s="78"/>
      <c r="Z208" s="78"/>
    </row>
    <row r="209" spans="2:26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78"/>
      <c r="Y209" s="78"/>
      <c r="Z209" s="78"/>
    </row>
    <row r="210" spans="2:26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78"/>
      <c r="Y210" s="78"/>
      <c r="Z210" s="78"/>
    </row>
    <row r="211" spans="2:26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78"/>
      <c r="Y211" s="78"/>
      <c r="Z211" s="78"/>
    </row>
    <row r="212" spans="2:26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78"/>
      <c r="Y212" s="78"/>
      <c r="Z212" s="78"/>
    </row>
    <row r="213" spans="2:26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78"/>
      <c r="Y213" s="78"/>
      <c r="Z213" s="78"/>
    </row>
    <row r="214" spans="2:26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78"/>
      <c r="Y214" s="78"/>
      <c r="Z214" s="78"/>
    </row>
    <row r="215" spans="2:26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78"/>
      <c r="Y215" s="78"/>
      <c r="Z215" s="78"/>
    </row>
    <row r="216" spans="2:26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78"/>
      <c r="Y216" s="78"/>
      <c r="Z216" s="78"/>
    </row>
    <row r="217" spans="2:26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78"/>
      <c r="Y217" s="78"/>
      <c r="Z217" s="78"/>
    </row>
    <row r="218" spans="2:26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78"/>
      <c r="Y218" s="78"/>
      <c r="Z218" s="78"/>
    </row>
    <row r="219" spans="2:26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78"/>
      <c r="Y219" s="78"/>
      <c r="Z219" s="78"/>
    </row>
    <row r="220" spans="2:26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78"/>
      <c r="Y220" s="78"/>
      <c r="Z220" s="78"/>
    </row>
    <row r="221" spans="2:26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78"/>
      <c r="Y221" s="78"/>
      <c r="Z221" s="78"/>
    </row>
    <row r="222" spans="2:26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78"/>
      <c r="Y222" s="78"/>
      <c r="Z222" s="78"/>
    </row>
    <row r="223" spans="2:26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78"/>
      <c r="Y223" s="78"/>
      <c r="Z223" s="78"/>
    </row>
    <row r="224" spans="2:26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78"/>
      <c r="Y224" s="78"/>
      <c r="Z224" s="78"/>
    </row>
    <row r="225" spans="2:26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78"/>
      <c r="Y225" s="78"/>
      <c r="Z225" s="78"/>
    </row>
    <row r="226" spans="2:26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78"/>
      <c r="Y226" s="78"/>
      <c r="Z226" s="78"/>
    </row>
    <row r="227" spans="2:26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78"/>
      <c r="Y227" s="78"/>
      <c r="Z227" s="78"/>
    </row>
    <row r="228" spans="2:26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78"/>
      <c r="Y228" s="78"/>
      <c r="Z228" s="78"/>
    </row>
    <row r="229" spans="2:26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78"/>
      <c r="Y229" s="78"/>
      <c r="Z229" s="78"/>
    </row>
    <row r="230" spans="2:26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78"/>
      <c r="Y230" s="78"/>
      <c r="Z230" s="78"/>
    </row>
    <row r="231" spans="2:26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78"/>
      <c r="Y231" s="78"/>
      <c r="Z231" s="78"/>
    </row>
    <row r="232" spans="2:26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78"/>
      <c r="Y232" s="78"/>
      <c r="Z232" s="78"/>
    </row>
    <row r="233" spans="2:26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78"/>
      <c r="Y233" s="78"/>
      <c r="Z233" s="78"/>
    </row>
    <row r="234" spans="2:26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78"/>
      <c r="Y234" s="78"/>
      <c r="Z234" s="78"/>
    </row>
    <row r="235" spans="2:26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78"/>
      <c r="Y235" s="78"/>
      <c r="Z235" s="78"/>
    </row>
    <row r="236" spans="2:26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78"/>
      <c r="Y236" s="78"/>
      <c r="Z236" s="78"/>
    </row>
    <row r="237" spans="2:26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78"/>
      <c r="Y237" s="78"/>
      <c r="Z237" s="78"/>
    </row>
    <row r="238" spans="2:26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78"/>
      <c r="Y238" s="78"/>
      <c r="Z238" s="78"/>
    </row>
    <row r="239" spans="2:26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78"/>
      <c r="Y239" s="78"/>
      <c r="Z239" s="78"/>
    </row>
    <row r="240" spans="2:26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78"/>
      <c r="Y240" s="78"/>
      <c r="Z240" s="78"/>
    </row>
    <row r="241" spans="2:26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78"/>
      <c r="Y241" s="78"/>
      <c r="Z241" s="78"/>
    </row>
    <row r="242" spans="2:26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78"/>
      <c r="Y242" s="78"/>
      <c r="Z242" s="78"/>
    </row>
    <row r="243" spans="2:26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78"/>
      <c r="Y243" s="78"/>
      <c r="Z243" s="78"/>
    </row>
    <row r="244" spans="2:26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78"/>
      <c r="Y244" s="78"/>
      <c r="Z244" s="78"/>
    </row>
    <row r="245" spans="2:26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78"/>
      <c r="Y245" s="78"/>
      <c r="Z245" s="78"/>
    </row>
    <row r="246" spans="2:26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78"/>
      <c r="Y246" s="78"/>
      <c r="Z246" s="78"/>
    </row>
    <row r="247" spans="2:26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78"/>
      <c r="Y247" s="78"/>
      <c r="Z247" s="78"/>
    </row>
    <row r="248" spans="2:26"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78"/>
      <c r="Y248" s="78"/>
      <c r="Z248" s="78"/>
    </row>
    <row r="249" spans="2:26"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78"/>
      <c r="Y249" s="78"/>
      <c r="Z249" s="78"/>
    </row>
    <row r="250" spans="2:26"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78"/>
      <c r="Y250" s="78"/>
      <c r="Z250" s="78"/>
    </row>
    <row r="251" spans="2:26"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78"/>
      <c r="Y251" s="78"/>
      <c r="Z251" s="78"/>
    </row>
    <row r="252" spans="2:26"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78"/>
      <c r="Y252" s="78"/>
      <c r="Z252" s="78"/>
    </row>
    <row r="253" spans="2:26"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78"/>
      <c r="Y253" s="78"/>
      <c r="Z253" s="78"/>
    </row>
    <row r="254" spans="2:26"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78"/>
      <c r="Y254" s="78"/>
      <c r="Z254" s="78"/>
    </row>
    <row r="255" spans="2:26"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78"/>
      <c r="Y255" s="78"/>
      <c r="Z255" s="78"/>
    </row>
    <row r="256" spans="2:26"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78"/>
      <c r="Y256" s="78"/>
      <c r="Z256" s="78"/>
    </row>
    <row r="257" spans="2:26"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78"/>
      <c r="Y257" s="78"/>
      <c r="Z257" s="78"/>
    </row>
    <row r="258" spans="2:26"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78"/>
      <c r="Y258" s="78"/>
      <c r="Z258" s="78"/>
    </row>
    <row r="259" spans="2:26"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78"/>
      <c r="Y259" s="78"/>
      <c r="Z259" s="78"/>
    </row>
    <row r="260" spans="2:26"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78"/>
      <c r="Y260" s="78"/>
      <c r="Z260" s="78"/>
    </row>
    <row r="261" spans="2:26"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78"/>
      <c r="Y261" s="78"/>
      <c r="Z261" s="78"/>
    </row>
    <row r="262" spans="2:26"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78"/>
      <c r="Y262" s="78"/>
      <c r="Z262" s="78"/>
    </row>
    <row r="263" spans="2:26"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78"/>
      <c r="Y263" s="78"/>
      <c r="Z263" s="78"/>
    </row>
    <row r="264" spans="2:26"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78"/>
      <c r="Y264" s="78"/>
      <c r="Z264" s="78"/>
    </row>
    <row r="265" spans="2:26"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78"/>
      <c r="Y265" s="78"/>
      <c r="Z265" s="78"/>
    </row>
    <row r="266" spans="2:26"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78"/>
      <c r="Y266" s="78"/>
      <c r="Z266" s="78"/>
    </row>
    <row r="267" spans="2:26"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78"/>
      <c r="Y267" s="78"/>
      <c r="Z267" s="78"/>
    </row>
    <row r="268" spans="2:26"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78"/>
      <c r="Y268" s="78"/>
      <c r="Z268" s="78"/>
    </row>
    <row r="269" spans="2:26"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78"/>
      <c r="Y269" s="78"/>
      <c r="Z269" s="78"/>
    </row>
    <row r="270" spans="2:26"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78"/>
      <c r="Y270" s="78"/>
      <c r="Z270" s="78"/>
    </row>
    <row r="271" spans="2:26"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78"/>
      <c r="Y271" s="78"/>
      <c r="Z271" s="78"/>
    </row>
    <row r="272" spans="2:26"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78"/>
      <c r="Y272" s="78"/>
      <c r="Z272" s="78"/>
    </row>
    <row r="273" spans="2:26"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78"/>
      <c r="Y273" s="78"/>
      <c r="Z273" s="78"/>
    </row>
    <row r="274" spans="2:26"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78"/>
      <c r="Y274" s="78"/>
      <c r="Z274" s="78"/>
    </row>
    <row r="275" spans="2:26"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78"/>
      <c r="Y275" s="78"/>
      <c r="Z275" s="78"/>
    </row>
    <row r="276" spans="2:26"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78"/>
      <c r="Y276" s="78"/>
      <c r="Z276" s="78"/>
    </row>
    <row r="277" spans="2:26"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78"/>
      <c r="Y277" s="78"/>
      <c r="Z277" s="78"/>
    </row>
    <row r="278" spans="2:26"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78"/>
      <c r="Y278" s="78"/>
      <c r="Z278" s="78"/>
    </row>
    <row r="279" spans="2:26"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78"/>
      <c r="Y279" s="78"/>
      <c r="Z279" s="78"/>
    </row>
    <row r="280" spans="2:26"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78"/>
      <c r="Y280" s="78"/>
      <c r="Z280" s="78"/>
    </row>
    <row r="281" spans="2:26"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78"/>
      <c r="Y281" s="78"/>
      <c r="Z281" s="78"/>
    </row>
    <row r="282" spans="2:26"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78"/>
      <c r="Y282" s="78"/>
      <c r="Z282" s="78"/>
    </row>
    <row r="283" spans="2:26"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78"/>
      <c r="Y283" s="78"/>
      <c r="Z283" s="78"/>
    </row>
    <row r="284" spans="2:26"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78"/>
      <c r="Y284" s="78"/>
      <c r="Z284" s="78"/>
    </row>
    <row r="285" spans="2:26"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78"/>
      <c r="Y285" s="78"/>
      <c r="Z285" s="78"/>
    </row>
    <row r="286" spans="2:26"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78"/>
      <c r="Y286" s="78"/>
      <c r="Z286" s="78"/>
    </row>
    <row r="287" spans="2:26"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78"/>
      <c r="Y287" s="78"/>
      <c r="Z287" s="78"/>
    </row>
    <row r="288" spans="2:26"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78"/>
      <c r="Y288" s="78"/>
      <c r="Z288" s="78"/>
    </row>
    <row r="289" spans="2:26"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78"/>
      <c r="Y289" s="78"/>
      <c r="Z289" s="78"/>
    </row>
    <row r="290" spans="2:26"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78"/>
      <c r="Y290" s="78"/>
      <c r="Z290" s="78"/>
    </row>
    <row r="291" spans="2:26"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78"/>
      <c r="Y291" s="78"/>
      <c r="Z291" s="78"/>
    </row>
    <row r="292" spans="2:26"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78"/>
      <c r="Y292" s="78"/>
      <c r="Z292" s="78"/>
    </row>
    <row r="293" spans="2:26"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78"/>
      <c r="Y293" s="78"/>
      <c r="Z293" s="78"/>
    </row>
    <row r="294" spans="2:26"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78"/>
      <c r="Y294" s="78"/>
      <c r="Z294" s="78"/>
    </row>
    <row r="295" spans="2:26"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78"/>
      <c r="Y295" s="78"/>
      <c r="Z295" s="78"/>
    </row>
    <row r="296" spans="2:26"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78"/>
      <c r="Y296" s="78"/>
      <c r="Z296" s="78"/>
    </row>
    <row r="297" spans="2:26"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78"/>
      <c r="Y297" s="78"/>
      <c r="Z297" s="78"/>
    </row>
    <row r="298" spans="2:26"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78"/>
      <c r="Y298" s="78"/>
      <c r="Z298" s="78"/>
    </row>
    <row r="299" spans="2:26"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78"/>
      <c r="Y299" s="78"/>
      <c r="Z299" s="78"/>
    </row>
    <row r="300" spans="2:26"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78"/>
      <c r="Y300" s="78"/>
      <c r="Z300" s="78"/>
    </row>
    <row r="301" spans="2:26"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78"/>
      <c r="Y301" s="78"/>
      <c r="Z301" s="78"/>
    </row>
    <row r="302" spans="2:26"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78"/>
      <c r="Y302" s="78"/>
      <c r="Z302" s="78"/>
    </row>
    <row r="303" spans="2:26"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78"/>
      <c r="Y303" s="78"/>
      <c r="Z303" s="78"/>
    </row>
    <row r="304" spans="2:26"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78"/>
      <c r="Y304" s="78"/>
      <c r="Z304" s="78"/>
    </row>
    <row r="305" spans="2:26"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78"/>
      <c r="Y305" s="78"/>
      <c r="Z305" s="78"/>
    </row>
    <row r="306" spans="2:26"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78"/>
      <c r="Y306" s="78"/>
      <c r="Z306" s="78"/>
    </row>
    <row r="307" spans="2:26"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78"/>
      <c r="Y307" s="78"/>
      <c r="Z307" s="78"/>
    </row>
    <row r="308" spans="2:26"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78"/>
      <c r="Y308" s="78"/>
      <c r="Z308" s="78"/>
    </row>
    <row r="309" spans="2:26"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78"/>
      <c r="Y309" s="78"/>
      <c r="Z309" s="78"/>
    </row>
    <row r="310" spans="2:26"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78"/>
      <c r="Y310" s="78"/>
      <c r="Z310" s="78"/>
    </row>
    <row r="311" spans="2:26"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78"/>
      <c r="Y311" s="78"/>
      <c r="Z311" s="78"/>
    </row>
    <row r="312" spans="2:26"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78"/>
      <c r="Y312" s="78"/>
      <c r="Z312" s="78"/>
    </row>
    <row r="313" spans="2:26"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78"/>
      <c r="Y313" s="78"/>
      <c r="Z313" s="78"/>
    </row>
    <row r="314" spans="2:26"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78"/>
      <c r="Y314" s="78"/>
      <c r="Z314" s="78"/>
    </row>
    <row r="315" spans="2:26"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78"/>
      <c r="Y315" s="78"/>
      <c r="Z315" s="78"/>
    </row>
    <row r="316" spans="2:26"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78"/>
      <c r="Y316" s="78"/>
      <c r="Z316" s="78"/>
    </row>
    <row r="317" spans="2:26"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78"/>
      <c r="Y317" s="78"/>
      <c r="Z317" s="78"/>
    </row>
    <row r="318" spans="2:26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13"/>
      <c r="Y318" s="13"/>
      <c r="Z318" s="13"/>
    </row>
    <row r="319" spans="2:26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13"/>
      <c r="Y319" s="13"/>
      <c r="Z319" s="13"/>
    </row>
    <row r="320" spans="2:26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13"/>
      <c r="Y320" s="13"/>
      <c r="Z320" s="13"/>
    </row>
    <row r="321" spans="2:26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13"/>
      <c r="Y321" s="13"/>
      <c r="Z321" s="13"/>
    </row>
    <row r="322" spans="2:26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13"/>
      <c r="Y322" s="13"/>
      <c r="Z322" s="13"/>
    </row>
    <row r="323" spans="2:26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13"/>
      <c r="Y323" s="13"/>
      <c r="Z323" s="13"/>
    </row>
    <row r="324" spans="2:26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13"/>
      <c r="Y324" s="13"/>
      <c r="Z324" s="13"/>
    </row>
    <row r="325" spans="2:26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13"/>
      <c r="Y325" s="13"/>
      <c r="Z325" s="13"/>
    </row>
  </sheetData>
  <mergeCells count="10">
    <mergeCell ref="B1:Z1"/>
    <mergeCell ref="B3:Z3"/>
    <mergeCell ref="B4:Z4"/>
    <mergeCell ref="B5:Z5"/>
    <mergeCell ref="B6:B7"/>
    <mergeCell ref="C6:H6"/>
    <mergeCell ref="M6:M7"/>
    <mergeCell ref="N6:S6"/>
    <mergeCell ref="X6:X7"/>
    <mergeCell ref="Y6:Z6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D5B4D-2A18-4CA6-A969-F3C634275930}">
  <dimension ref="A1:Z275"/>
  <sheetViews>
    <sheetView showGridLines="0" topLeftCell="B1" zoomScaleNormal="100" workbookViewId="0">
      <pane xSplit="1" ySplit="7" topLeftCell="C16" activePane="bottomRight" state="frozen"/>
      <selection activeCell="B1" sqref="B1"/>
      <selection pane="topRight" activeCell="C1" sqref="C1"/>
      <selection pane="bottomLeft" activeCell="B8" sqref="B8"/>
      <selection pane="bottomRight" activeCell="M70" sqref="M70"/>
    </sheetView>
  </sheetViews>
  <sheetFormatPr baseColWidth="10" defaultColWidth="11.42578125" defaultRowHeight="12.75"/>
  <cols>
    <col min="1" max="1" width="3.42578125" customWidth="1"/>
    <col min="2" max="2" width="92.5703125" customWidth="1"/>
    <col min="3" max="3" width="11.85546875" customWidth="1"/>
    <col min="4" max="4" width="11" customWidth="1"/>
    <col min="5" max="5" width="10.28515625" customWidth="1"/>
    <col min="6" max="7" width="11.28515625" customWidth="1"/>
    <col min="8" max="10" width="10" customWidth="1"/>
    <col min="11" max="12" width="13.42578125" bestFit="1" customWidth="1"/>
    <col min="13" max="13" width="11.7109375" customWidth="1"/>
    <col min="14" max="16" width="10.5703125" style="100" customWidth="1"/>
    <col min="17" max="18" width="12.140625" style="100" customWidth="1"/>
    <col min="19" max="21" width="10.5703125" style="100" customWidth="1"/>
    <col min="22" max="22" width="14.42578125" style="100" customWidth="1"/>
    <col min="23" max="23" width="14.7109375" style="100" customWidth="1"/>
    <col min="24" max="24" width="19" customWidth="1"/>
    <col min="25" max="25" width="12" bestFit="1" customWidth="1"/>
    <col min="26" max="26" width="8.7109375" customWidth="1"/>
  </cols>
  <sheetData>
    <row r="1" spans="2:26" ht="15.75">
      <c r="B1" s="290" t="s">
        <v>104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</row>
    <row r="2" spans="2:26" ht="14.25" customHeigh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53"/>
      <c r="O2" s="153"/>
      <c r="P2" s="153" t="s">
        <v>177</v>
      </c>
      <c r="Q2" s="153"/>
      <c r="R2" s="153"/>
      <c r="S2" s="153"/>
      <c r="T2" s="153"/>
      <c r="U2" s="153"/>
      <c r="V2" s="153"/>
      <c r="W2" s="153"/>
      <c r="X2" s="8"/>
      <c r="Y2" s="8"/>
      <c r="Z2" s="8"/>
    </row>
    <row r="3" spans="2:26" s="132" customFormat="1" ht="15">
      <c r="B3" s="291" t="s">
        <v>178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</row>
    <row r="4" spans="2:26" s="132" customFormat="1" ht="17.25" customHeight="1">
      <c r="B4" s="292" t="s">
        <v>179</v>
      </c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</row>
    <row r="5" spans="2:26" s="132" customFormat="1" ht="14.25" customHeight="1">
      <c r="B5" s="292" t="s">
        <v>106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</row>
    <row r="6" spans="2:26" s="132" customFormat="1" ht="22.5" customHeight="1">
      <c r="B6" s="300" t="s">
        <v>6</v>
      </c>
      <c r="C6" s="295">
        <v>2024</v>
      </c>
      <c r="D6" s="296"/>
      <c r="E6" s="296"/>
      <c r="F6" s="296"/>
      <c r="G6" s="296"/>
      <c r="H6" s="296"/>
      <c r="I6" s="14"/>
      <c r="J6" s="14"/>
      <c r="K6" s="14"/>
      <c r="L6" s="14"/>
      <c r="M6" s="300">
        <v>2024</v>
      </c>
      <c r="N6" s="295">
        <v>2025</v>
      </c>
      <c r="O6" s="296"/>
      <c r="P6" s="296"/>
      <c r="Q6" s="296"/>
      <c r="R6" s="296"/>
      <c r="S6" s="296"/>
      <c r="T6" s="14"/>
      <c r="U6" s="14"/>
      <c r="V6" s="14"/>
      <c r="W6" s="14"/>
      <c r="X6" s="300">
        <v>2025</v>
      </c>
      <c r="Y6" s="295" t="s">
        <v>7</v>
      </c>
      <c r="Z6" s="304"/>
    </row>
    <row r="7" spans="2:26" ht="24" customHeight="1" thickBot="1">
      <c r="B7" s="305"/>
      <c r="C7" s="15" t="s">
        <v>8</v>
      </c>
      <c r="D7" s="15" t="s">
        <v>9</v>
      </c>
      <c r="E7" s="15" t="s">
        <v>10</v>
      </c>
      <c r="F7" s="15" t="s">
        <v>11</v>
      </c>
      <c r="G7" s="15" t="s">
        <v>12</v>
      </c>
      <c r="H7" s="15" t="s">
        <v>13</v>
      </c>
      <c r="I7" s="15" t="s">
        <v>14</v>
      </c>
      <c r="J7" s="15" t="s">
        <v>15</v>
      </c>
      <c r="K7" s="15" t="s">
        <v>16</v>
      </c>
      <c r="L7" s="15" t="s">
        <v>17</v>
      </c>
      <c r="M7" s="301"/>
      <c r="N7" s="15" t="s">
        <v>8</v>
      </c>
      <c r="O7" s="15" t="s">
        <v>9</v>
      </c>
      <c r="P7" s="15" t="s">
        <v>10</v>
      </c>
      <c r="Q7" s="15" t="s">
        <v>11</v>
      </c>
      <c r="R7" s="15" t="s">
        <v>12</v>
      </c>
      <c r="S7" s="15" t="s">
        <v>13</v>
      </c>
      <c r="T7" s="15" t="s">
        <v>14</v>
      </c>
      <c r="U7" s="15" t="s">
        <v>15</v>
      </c>
      <c r="V7" s="15" t="s">
        <v>16</v>
      </c>
      <c r="W7" s="15" t="s">
        <v>17</v>
      </c>
      <c r="X7" s="301"/>
      <c r="Y7" s="155" t="s">
        <v>18</v>
      </c>
      <c r="Z7" s="104" t="s">
        <v>19</v>
      </c>
    </row>
    <row r="8" spans="2:26" ht="18" customHeight="1" thickTop="1">
      <c r="B8" s="21" t="s">
        <v>20</v>
      </c>
      <c r="C8" s="22">
        <f>+C9+C15+C27</f>
        <v>3412.1</v>
      </c>
      <c r="D8" s="22">
        <f t="shared" ref="D8:L8" si="0">+D9+D15+D27</f>
        <v>2945</v>
      </c>
      <c r="E8" s="22">
        <f t="shared" si="0"/>
        <v>2090.6999999999998</v>
      </c>
      <c r="F8" s="22">
        <f t="shared" si="0"/>
        <v>2773.3999999999996</v>
      </c>
      <c r="G8" s="22">
        <f t="shared" si="0"/>
        <v>2620.9</v>
      </c>
      <c r="H8" s="22">
        <f t="shared" si="0"/>
        <v>1901.4999999999998</v>
      </c>
      <c r="I8" s="22">
        <f t="shared" si="0"/>
        <v>2534.1999999999998</v>
      </c>
      <c r="J8" s="22">
        <f t="shared" si="0"/>
        <v>3442.1000000000004</v>
      </c>
      <c r="K8" s="22">
        <f t="shared" si="0"/>
        <v>2465.7999999999997</v>
      </c>
      <c r="L8" s="22">
        <f t="shared" si="0"/>
        <v>2566.5000000000005</v>
      </c>
      <c r="M8" s="22">
        <f>+M9+M15+M27</f>
        <v>26752.199999999997</v>
      </c>
      <c r="N8" s="22">
        <f>+N9+N15+N27</f>
        <v>2405.4</v>
      </c>
      <c r="O8" s="22">
        <f t="shared" ref="O8:W8" si="1">+O9+O15+O27</f>
        <v>2341.2000000000003</v>
      </c>
      <c r="P8" s="22">
        <f t="shared" si="1"/>
        <v>2385.4000000000005</v>
      </c>
      <c r="Q8" s="22">
        <f t="shared" si="1"/>
        <v>2425.1</v>
      </c>
      <c r="R8" s="22">
        <f t="shared" si="1"/>
        <v>2935.2000000000007</v>
      </c>
      <c r="S8" s="22">
        <f t="shared" si="1"/>
        <v>2739.3</v>
      </c>
      <c r="T8" s="22">
        <f t="shared" si="1"/>
        <v>3035.2</v>
      </c>
      <c r="U8" s="22">
        <f t="shared" si="1"/>
        <v>3622.9</v>
      </c>
      <c r="V8" s="22">
        <f t="shared" si="1"/>
        <v>2781.3999999999996</v>
      </c>
      <c r="W8" s="22">
        <f t="shared" si="1"/>
        <v>2776.0000000000005</v>
      </c>
      <c r="X8" s="22">
        <f>+X9+X15+X27</f>
        <v>27447.1</v>
      </c>
      <c r="Y8" s="157">
        <f t="shared" ref="Y8:Y33" si="2">+X8-M8</f>
        <v>694.90000000000146</v>
      </c>
      <c r="Z8" s="157">
        <f t="shared" ref="Z8:Z13" si="3">+Y8/M8*100</f>
        <v>2.597543379609907</v>
      </c>
    </row>
    <row r="9" spans="2:26" ht="18" customHeight="1">
      <c r="B9" s="158" t="s">
        <v>21</v>
      </c>
      <c r="C9" s="41">
        <f>+C10</f>
        <v>25.2</v>
      </c>
      <c r="D9" s="41">
        <f t="shared" ref="D9:W10" si="4">+D10</f>
        <v>21.1</v>
      </c>
      <c r="E9" s="41">
        <f t="shared" si="4"/>
        <v>19.899999999999999</v>
      </c>
      <c r="F9" s="41">
        <f t="shared" si="4"/>
        <v>33.5</v>
      </c>
      <c r="G9" s="41">
        <f t="shared" si="4"/>
        <v>19</v>
      </c>
      <c r="H9" s="41">
        <f t="shared" si="4"/>
        <v>10.1</v>
      </c>
      <c r="I9" s="41">
        <f t="shared" si="4"/>
        <v>12.4</v>
      </c>
      <c r="J9" s="41">
        <f t="shared" si="4"/>
        <v>10.9</v>
      </c>
      <c r="K9" s="41">
        <f t="shared" si="4"/>
        <v>9.1999999999999993</v>
      </c>
      <c r="L9" s="41">
        <f t="shared" si="4"/>
        <v>10.8</v>
      </c>
      <c r="M9" s="41">
        <f>+M10</f>
        <v>172.1</v>
      </c>
      <c r="N9" s="41">
        <f t="shared" si="4"/>
        <v>10.6</v>
      </c>
      <c r="O9" s="41">
        <f t="shared" si="4"/>
        <v>12.3</v>
      </c>
      <c r="P9" s="41">
        <f t="shared" si="4"/>
        <v>8.3000000000000007</v>
      </c>
      <c r="Q9" s="41">
        <f t="shared" si="4"/>
        <v>7.2</v>
      </c>
      <c r="R9" s="41">
        <f t="shared" si="4"/>
        <v>8.3000000000000007</v>
      </c>
      <c r="S9" s="41">
        <f t="shared" si="4"/>
        <v>4.3</v>
      </c>
      <c r="T9" s="41">
        <f t="shared" si="4"/>
        <v>6.9</v>
      </c>
      <c r="U9" s="41">
        <f t="shared" si="4"/>
        <v>8.9</v>
      </c>
      <c r="V9" s="41">
        <f t="shared" si="4"/>
        <v>6.6</v>
      </c>
      <c r="W9" s="41">
        <f t="shared" si="4"/>
        <v>12.9</v>
      </c>
      <c r="X9" s="41">
        <f>+X10</f>
        <v>86.3</v>
      </c>
      <c r="Y9" s="110">
        <f t="shared" si="2"/>
        <v>-85.8</v>
      </c>
      <c r="Z9" s="110">
        <f t="shared" si="3"/>
        <v>-49.854735618826261</v>
      </c>
    </row>
    <row r="10" spans="2:26" ht="18" customHeight="1">
      <c r="B10" s="158" t="s">
        <v>90</v>
      </c>
      <c r="C10" s="41">
        <f>+C11</f>
        <v>25.2</v>
      </c>
      <c r="D10" s="41">
        <f t="shared" si="4"/>
        <v>21.1</v>
      </c>
      <c r="E10" s="41">
        <f t="shared" si="4"/>
        <v>19.899999999999999</v>
      </c>
      <c r="F10" s="41">
        <f t="shared" si="4"/>
        <v>33.5</v>
      </c>
      <c r="G10" s="41">
        <f t="shared" si="4"/>
        <v>19</v>
      </c>
      <c r="H10" s="41">
        <f t="shared" si="4"/>
        <v>10.1</v>
      </c>
      <c r="I10" s="41">
        <f t="shared" si="4"/>
        <v>12.4</v>
      </c>
      <c r="J10" s="41">
        <f t="shared" si="4"/>
        <v>10.9</v>
      </c>
      <c r="K10" s="41">
        <f t="shared" si="4"/>
        <v>9.1999999999999993</v>
      </c>
      <c r="L10" s="41">
        <f t="shared" si="4"/>
        <v>10.8</v>
      </c>
      <c r="M10" s="41">
        <f>+M11</f>
        <v>172.1</v>
      </c>
      <c r="N10" s="41">
        <f t="shared" si="4"/>
        <v>10.6</v>
      </c>
      <c r="O10" s="41">
        <f t="shared" si="4"/>
        <v>12.3</v>
      </c>
      <c r="P10" s="41">
        <f t="shared" si="4"/>
        <v>8.3000000000000007</v>
      </c>
      <c r="Q10" s="41">
        <f t="shared" si="4"/>
        <v>7.2</v>
      </c>
      <c r="R10" s="41">
        <f t="shared" si="4"/>
        <v>8.3000000000000007</v>
      </c>
      <c r="S10" s="41">
        <f t="shared" si="4"/>
        <v>4.3</v>
      </c>
      <c r="T10" s="41">
        <f t="shared" si="4"/>
        <v>6.9</v>
      </c>
      <c r="U10" s="41">
        <f t="shared" si="4"/>
        <v>8.9</v>
      </c>
      <c r="V10" s="41">
        <f t="shared" si="4"/>
        <v>6.6</v>
      </c>
      <c r="W10" s="41">
        <f t="shared" si="4"/>
        <v>12.9</v>
      </c>
      <c r="X10" s="41">
        <f>+X11</f>
        <v>86.3</v>
      </c>
      <c r="Y10" s="110">
        <f t="shared" si="2"/>
        <v>-85.8</v>
      </c>
      <c r="Z10" s="110">
        <f t="shared" si="3"/>
        <v>-49.854735618826261</v>
      </c>
    </row>
    <row r="11" spans="2:26" ht="18" customHeight="1">
      <c r="B11" s="159" t="s">
        <v>110</v>
      </c>
      <c r="C11" s="41">
        <f>+C12+C14</f>
        <v>25.2</v>
      </c>
      <c r="D11" s="41">
        <f t="shared" ref="D11:W11" si="5">+D12+D14</f>
        <v>21.1</v>
      </c>
      <c r="E11" s="41">
        <f t="shared" si="5"/>
        <v>19.899999999999999</v>
      </c>
      <c r="F11" s="41">
        <f t="shared" si="5"/>
        <v>33.5</v>
      </c>
      <c r="G11" s="41">
        <f t="shared" si="5"/>
        <v>19</v>
      </c>
      <c r="H11" s="41">
        <f t="shared" si="5"/>
        <v>10.1</v>
      </c>
      <c r="I11" s="41">
        <f t="shared" si="5"/>
        <v>12.4</v>
      </c>
      <c r="J11" s="41">
        <f t="shared" si="5"/>
        <v>10.9</v>
      </c>
      <c r="K11" s="41">
        <f t="shared" si="5"/>
        <v>9.1999999999999993</v>
      </c>
      <c r="L11" s="41">
        <f t="shared" si="5"/>
        <v>10.8</v>
      </c>
      <c r="M11" s="41">
        <f>+M12+M14</f>
        <v>172.1</v>
      </c>
      <c r="N11" s="41">
        <f t="shared" si="5"/>
        <v>10.6</v>
      </c>
      <c r="O11" s="41">
        <f t="shared" si="5"/>
        <v>12.3</v>
      </c>
      <c r="P11" s="41">
        <f t="shared" si="5"/>
        <v>8.3000000000000007</v>
      </c>
      <c r="Q11" s="41">
        <f t="shared" si="5"/>
        <v>7.2</v>
      </c>
      <c r="R11" s="41">
        <f t="shared" si="5"/>
        <v>8.3000000000000007</v>
      </c>
      <c r="S11" s="41">
        <f t="shared" si="5"/>
        <v>4.3</v>
      </c>
      <c r="T11" s="41">
        <f t="shared" si="5"/>
        <v>6.9</v>
      </c>
      <c r="U11" s="41">
        <f t="shared" si="5"/>
        <v>8.9</v>
      </c>
      <c r="V11" s="41">
        <f t="shared" si="5"/>
        <v>6.6</v>
      </c>
      <c r="W11" s="41">
        <f t="shared" si="5"/>
        <v>12.9</v>
      </c>
      <c r="X11" s="41">
        <f>+X12+X14</f>
        <v>86.3</v>
      </c>
      <c r="Y11" s="110">
        <f t="shared" si="2"/>
        <v>-85.8</v>
      </c>
      <c r="Z11" s="110">
        <f t="shared" si="3"/>
        <v>-49.854735618826261</v>
      </c>
    </row>
    <row r="12" spans="2:26" ht="18" customHeight="1">
      <c r="B12" s="159" t="s">
        <v>111</v>
      </c>
      <c r="C12" s="41">
        <f t="shared" ref="C12:L12" si="6">+C13</f>
        <v>25.2</v>
      </c>
      <c r="D12" s="41">
        <f t="shared" si="6"/>
        <v>21.1</v>
      </c>
      <c r="E12" s="41">
        <f t="shared" si="6"/>
        <v>19.899999999999999</v>
      </c>
      <c r="F12" s="41">
        <f t="shared" si="6"/>
        <v>33.5</v>
      </c>
      <c r="G12" s="41">
        <f t="shared" si="6"/>
        <v>19</v>
      </c>
      <c r="H12" s="41">
        <f t="shared" si="6"/>
        <v>10.1</v>
      </c>
      <c r="I12" s="41">
        <f t="shared" si="6"/>
        <v>12.4</v>
      </c>
      <c r="J12" s="41">
        <f t="shared" si="6"/>
        <v>10.9</v>
      </c>
      <c r="K12" s="41">
        <f t="shared" si="6"/>
        <v>9.1999999999999993</v>
      </c>
      <c r="L12" s="41">
        <f t="shared" si="6"/>
        <v>10.8</v>
      </c>
      <c r="M12" s="41">
        <f>+M13</f>
        <v>172.1</v>
      </c>
      <c r="N12" s="41">
        <f t="shared" ref="N12:W12" si="7">+N13</f>
        <v>10.6</v>
      </c>
      <c r="O12" s="41">
        <f t="shared" si="7"/>
        <v>12.3</v>
      </c>
      <c r="P12" s="41">
        <f t="shared" si="7"/>
        <v>8.3000000000000007</v>
      </c>
      <c r="Q12" s="41">
        <f t="shared" si="7"/>
        <v>7.2</v>
      </c>
      <c r="R12" s="41">
        <f t="shared" si="7"/>
        <v>8.3000000000000007</v>
      </c>
      <c r="S12" s="41">
        <f t="shared" si="7"/>
        <v>4.3</v>
      </c>
      <c r="T12" s="41">
        <f t="shared" si="7"/>
        <v>6.9</v>
      </c>
      <c r="U12" s="41">
        <f t="shared" si="7"/>
        <v>8.9</v>
      </c>
      <c r="V12" s="41">
        <f t="shared" si="7"/>
        <v>6.6</v>
      </c>
      <c r="W12" s="41">
        <f t="shared" si="7"/>
        <v>12.9</v>
      </c>
      <c r="X12" s="41">
        <f>+X13</f>
        <v>86.3</v>
      </c>
      <c r="Y12" s="110">
        <f t="shared" si="2"/>
        <v>-85.8</v>
      </c>
      <c r="Z12" s="110">
        <f t="shared" si="3"/>
        <v>-49.854735618826261</v>
      </c>
    </row>
    <row r="13" spans="2:26" ht="18" customHeight="1">
      <c r="B13" s="31" t="s">
        <v>180</v>
      </c>
      <c r="C13" s="126">
        <f>+[41]PP!C41</f>
        <v>25.2</v>
      </c>
      <c r="D13" s="126">
        <f>+[41]PP!D41</f>
        <v>21.1</v>
      </c>
      <c r="E13" s="126">
        <f>+[41]PP!E41</f>
        <v>19.899999999999999</v>
      </c>
      <c r="F13" s="126">
        <f>+[41]PP!F41</f>
        <v>33.5</v>
      </c>
      <c r="G13" s="126">
        <f>+[41]PP!G41</f>
        <v>19</v>
      </c>
      <c r="H13" s="126">
        <f>+[41]PP!H41</f>
        <v>10.1</v>
      </c>
      <c r="I13" s="126">
        <f>+[41]PP!I41</f>
        <v>12.4</v>
      </c>
      <c r="J13" s="126">
        <f>+[41]PP!J41</f>
        <v>10.9</v>
      </c>
      <c r="K13" s="126">
        <f>+[41]PP!K41</f>
        <v>9.1999999999999993</v>
      </c>
      <c r="L13" s="126">
        <f>+[41]PP!L41</f>
        <v>10.8</v>
      </c>
      <c r="M13" s="126">
        <f>SUM(C13:L13)</f>
        <v>172.1</v>
      </c>
      <c r="N13" s="126">
        <f>+[41]PP!N41</f>
        <v>10.6</v>
      </c>
      <c r="O13" s="126">
        <f>+[41]PP!O41</f>
        <v>12.3</v>
      </c>
      <c r="P13" s="126">
        <f>+[41]PP!P41</f>
        <v>8.3000000000000007</v>
      </c>
      <c r="Q13" s="126">
        <f>+[41]PP!Q41</f>
        <v>7.2</v>
      </c>
      <c r="R13" s="126">
        <f>+[41]PP!R41</f>
        <v>8.3000000000000007</v>
      </c>
      <c r="S13" s="126">
        <f>+[41]PP!S41</f>
        <v>4.3</v>
      </c>
      <c r="T13" s="126">
        <f>+[41]PP!T41</f>
        <v>6.9</v>
      </c>
      <c r="U13" s="126">
        <f>+[41]PP!U41</f>
        <v>8.9</v>
      </c>
      <c r="V13" s="126">
        <f>+[41]PP!V41</f>
        <v>6.6</v>
      </c>
      <c r="W13" s="126">
        <f>+[41]PP!W41</f>
        <v>12.9</v>
      </c>
      <c r="X13" s="126">
        <f>SUM(N13:W13)</f>
        <v>86.3</v>
      </c>
      <c r="Y13" s="125">
        <f t="shared" si="2"/>
        <v>-85.8</v>
      </c>
      <c r="Z13" s="125">
        <f t="shared" si="3"/>
        <v>-49.854735618826261</v>
      </c>
    </row>
    <row r="14" spans="2:26" ht="18" customHeight="1">
      <c r="B14" s="31" t="s">
        <v>181</v>
      </c>
      <c r="C14" s="126">
        <v>0</v>
      </c>
      <c r="D14" s="126">
        <v>0</v>
      </c>
      <c r="E14" s="126">
        <v>0</v>
      </c>
      <c r="F14" s="126">
        <v>0</v>
      </c>
      <c r="G14" s="126">
        <v>0</v>
      </c>
      <c r="H14" s="126">
        <v>0</v>
      </c>
      <c r="I14" s="126">
        <v>0</v>
      </c>
      <c r="J14" s="126">
        <v>0</v>
      </c>
      <c r="K14" s="126">
        <v>0</v>
      </c>
      <c r="L14" s="126">
        <v>0</v>
      </c>
      <c r="M14" s="126">
        <f>SUM(C14:L14)</f>
        <v>0</v>
      </c>
      <c r="N14" s="126">
        <v>0</v>
      </c>
      <c r="O14" s="126">
        <v>0</v>
      </c>
      <c r="P14" s="126">
        <v>0</v>
      </c>
      <c r="Q14" s="126">
        <v>0</v>
      </c>
      <c r="R14" s="126">
        <v>0</v>
      </c>
      <c r="S14" s="126">
        <v>0</v>
      </c>
      <c r="T14" s="126">
        <v>0</v>
      </c>
      <c r="U14" s="126">
        <v>0</v>
      </c>
      <c r="V14" s="126">
        <v>0</v>
      </c>
      <c r="W14" s="126">
        <v>0</v>
      </c>
      <c r="X14" s="126">
        <f>SUM(N14:W14)</f>
        <v>0</v>
      </c>
      <c r="Y14" s="125">
        <f t="shared" si="2"/>
        <v>0</v>
      </c>
      <c r="Z14" s="179">
        <v>0</v>
      </c>
    </row>
    <row r="15" spans="2:26" ht="18" customHeight="1">
      <c r="B15" s="173" t="s">
        <v>122</v>
      </c>
      <c r="C15" s="41">
        <f t="shared" ref="C15:W15" si="8">+C16+C23</f>
        <v>3285.9</v>
      </c>
      <c r="D15" s="41">
        <f t="shared" si="8"/>
        <v>2853.5</v>
      </c>
      <c r="E15" s="41">
        <f t="shared" si="8"/>
        <v>1999.8</v>
      </c>
      <c r="F15" s="41">
        <f t="shared" si="8"/>
        <v>2663.7999999999997</v>
      </c>
      <c r="G15" s="41">
        <f t="shared" si="8"/>
        <v>2532.7000000000003</v>
      </c>
      <c r="H15" s="41">
        <f t="shared" si="8"/>
        <v>1821.3</v>
      </c>
      <c r="I15" s="41">
        <f t="shared" si="8"/>
        <v>2443.7999999999997</v>
      </c>
      <c r="J15" s="41">
        <f t="shared" si="8"/>
        <v>3357.4</v>
      </c>
      <c r="K15" s="41">
        <f t="shared" si="8"/>
        <v>2375.5</v>
      </c>
      <c r="L15" s="41">
        <f t="shared" si="8"/>
        <v>2473.3000000000002</v>
      </c>
      <c r="M15" s="41">
        <f>+M16+M23</f>
        <v>25807</v>
      </c>
      <c r="N15" s="41">
        <f t="shared" si="8"/>
        <v>2306.1000000000004</v>
      </c>
      <c r="O15" s="41">
        <f t="shared" si="8"/>
        <v>2260</v>
      </c>
      <c r="P15" s="41">
        <f t="shared" si="8"/>
        <v>2291.7000000000003</v>
      </c>
      <c r="Q15" s="41">
        <f t="shared" si="8"/>
        <v>2331.4</v>
      </c>
      <c r="R15" s="41">
        <f t="shared" si="8"/>
        <v>2842.6000000000004</v>
      </c>
      <c r="S15" s="41">
        <f>+S16+S23</f>
        <v>2654.1</v>
      </c>
      <c r="T15" s="41">
        <f t="shared" si="8"/>
        <v>2939.3999999999996</v>
      </c>
      <c r="U15" s="41">
        <f t="shared" si="8"/>
        <v>3527.7</v>
      </c>
      <c r="V15" s="41">
        <f t="shared" si="8"/>
        <v>2683.3999999999996</v>
      </c>
      <c r="W15" s="41">
        <f t="shared" si="8"/>
        <v>2679.8</v>
      </c>
      <c r="X15" s="41">
        <f>+X16+X23</f>
        <v>26516.2</v>
      </c>
      <c r="Y15" s="110">
        <f t="shared" si="2"/>
        <v>709.20000000000073</v>
      </c>
      <c r="Z15" s="110">
        <f>+Y15/M15*100</f>
        <v>2.7480916030534379</v>
      </c>
    </row>
    <row r="16" spans="2:26" ht="18" customHeight="1">
      <c r="B16" s="159" t="s">
        <v>59</v>
      </c>
      <c r="C16" s="41">
        <f t="shared" ref="C16:W16" si="9">+C17+C21</f>
        <v>3086.1</v>
      </c>
      <c r="D16" s="110">
        <f t="shared" si="9"/>
        <v>2777</v>
      </c>
      <c r="E16" s="110">
        <f t="shared" si="9"/>
        <v>1921</v>
      </c>
      <c r="F16" s="110">
        <f t="shared" si="9"/>
        <v>2589.1</v>
      </c>
      <c r="G16" s="110">
        <f t="shared" si="9"/>
        <v>2391.3000000000002</v>
      </c>
      <c r="H16" s="110">
        <f t="shared" si="9"/>
        <v>1746.5</v>
      </c>
      <c r="I16" s="110">
        <f t="shared" si="9"/>
        <v>2307.1999999999998</v>
      </c>
      <c r="J16" s="110">
        <f t="shared" si="9"/>
        <v>3234.8</v>
      </c>
      <c r="K16" s="110">
        <f t="shared" si="9"/>
        <v>2288.6999999999998</v>
      </c>
      <c r="L16" s="110">
        <f t="shared" si="9"/>
        <v>2372.4</v>
      </c>
      <c r="M16" s="108">
        <f>+M17+M21</f>
        <v>24714.1</v>
      </c>
      <c r="N16" s="41">
        <f t="shared" si="9"/>
        <v>2199.1000000000004</v>
      </c>
      <c r="O16" s="41">
        <f t="shared" si="9"/>
        <v>2179.1</v>
      </c>
      <c r="P16" s="110">
        <f t="shared" si="9"/>
        <v>2139.2000000000003</v>
      </c>
      <c r="Q16" s="110">
        <f t="shared" si="9"/>
        <v>2164.9</v>
      </c>
      <c r="R16" s="110">
        <f t="shared" si="9"/>
        <v>2676.1000000000004</v>
      </c>
      <c r="S16" s="110">
        <f t="shared" si="9"/>
        <v>2533.6999999999998</v>
      </c>
      <c r="T16" s="110">
        <f t="shared" si="9"/>
        <v>2748.7</v>
      </c>
      <c r="U16" s="110">
        <f t="shared" si="9"/>
        <v>3424.3999999999996</v>
      </c>
      <c r="V16" s="110">
        <f t="shared" si="9"/>
        <v>2638.7</v>
      </c>
      <c r="W16" s="110">
        <f t="shared" si="9"/>
        <v>2401.7000000000003</v>
      </c>
      <c r="X16" s="110">
        <f>+X17+X21</f>
        <v>25105.600000000002</v>
      </c>
      <c r="Y16" s="110">
        <f t="shared" si="2"/>
        <v>391.50000000000364</v>
      </c>
      <c r="Z16" s="110">
        <f>+Y16/M16*100</f>
        <v>1.5841159500042632</v>
      </c>
    </row>
    <row r="17" spans="1:26" ht="18" customHeight="1">
      <c r="B17" s="164" t="s">
        <v>60</v>
      </c>
      <c r="C17" s="110">
        <f t="shared" ref="C17:W17" si="10">+C18+C20</f>
        <v>204.2</v>
      </c>
      <c r="D17" s="110">
        <f t="shared" si="10"/>
        <v>167</v>
      </c>
      <c r="E17" s="110">
        <f t="shared" si="10"/>
        <v>8.5</v>
      </c>
      <c r="F17" s="110">
        <f t="shared" si="10"/>
        <v>68.5</v>
      </c>
      <c r="G17" s="110">
        <f t="shared" si="10"/>
        <v>323.5</v>
      </c>
      <c r="H17" s="110">
        <f t="shared" si="10"/>
        <v>19</v>
      </c>
      <c r="I17" s="110">
        <f t="shared" si="10"/>
        <v>118</v>
      </c>
      <c r="J17" s="110">
        <f t="shared" si="10"/>
        <v>288.5</v>
      </c>
      <c r="K17" s="110">
        <f t="shared" si="10"/>
        <v>7.5</v>
      </c>
      <c r="L17" s="110">
        <f t="shared" si="10"/>
        <v>44.8</v>
      </c>
      <c r="M17" s="110">
        <f>+M18+M20</f>
        <v>1249.5</v>
      </c>
      <c r="N17" s="110">
        <f t="shared" si="10"/>
        <v>32.299999999999997</v>
      </c>
      <c r="O17" s="110">
        <f t="shared" si="10"/>
        <v>180.2</v>
      </c>
      <c r="P17" s="110">
        <f t="shared" si="10"/>
        <v>88.8</v>
      </c>
      <c r="Q17" s="110">
        <f t="shared" si="10"/>
        <v>205.4</v>
      </c>
      <c r="R17" s="110">
        <f t="shared" si="10"/>
        <v>20.3</v>
      </c>
      <c r="S17" s="110">
        <f t="shared" si="10"/>
        <v>227.5</v>
      </c>
      <c r="T17" s="110">
        <f t="shared" si="10"/>
        <v>9</v>
      </c>
      <c r="U17" s="110">
        <f t="shared" si="10"/>
        <v>6.7</v>
      </c>
      <c r="V17" s="110">
        <f t="shared" si="10"/>
        <v>267.10000000000002</v>
      </c>
      <c r="W17" s="110">
        <f t="shared" si="10"/>
        <v>102.4</v>
      </c>
      <c r="X17" s="110">
        <f>+X18+X20</f>
        <v>1139.7</v>
      </c>
      <c r="Y17" s="110">
        <f t="shared" si="2"/>
        <v>-109.79999999999995</v>
      </c>
      <c r="Z17" s="110">
        <f>+Y17/M17*100</f>
        <v>-8.7875150060023977</v>
      </c>
    </row>
    <row r="18" spans="1:26" s="37" customFormat="1" ht="18" customHeight="1">
      <c r="B18" s="272" t="s">
        <v>123</v>
      </c>
      <c r="C18" s="183">
        <f>+C19</f>
        <v>2.2000000000000002</v>
      </c>
      <c r="D18" s="183">
        <f t="shared" ref="D18:W18" si="11">+D19</f>
        <v>28.5</v>
      </c>
      <c r="E18" s="183">
        <f t="shared" si="11"/>
        <v>0</v>
      </c>
      <c r="F18" s="183">
        <f t="shared" si="11"/>
        <v>20.8</v>
      </c>
      <c r="G18" s="183">
        <f t="shared" si="11"/>
        <v>6.6</v>
      </c>
      <c r="H18" s="183">
        <f t="shared" si="11"/>
        <v>7.4</v>
      </c>
      <c r="I18" s="183">
        <f t="shared" si="11"/>
        <v>6.2</v>
      </c>
      <c r="J18" s="183">
        <f t="shared" si="11"/>
        <v>52.7</v>
      </c>
      <c r="K18" s="183">
        <f t="shared" si="11"/>
        <v>7</v>
      </c>
      <c r="L18" s="183">
        <f t="shared" si="11"/>
        <v>27.8</v>
      </c>
      <c r="M18" s="183">
        <f>+M19</f>
        <v>159.20000000000002</v>
      </c>
      <c r="N18" s="183">
        <f t="shared" si="11"/>
        <v>10.1</v>
      </c>
      <c r="O18" s="183">
        <f t="shared" si="11"/>
        <v>36.5</v>
      </c>
      <c r="P18" s="183">
        <f t="shared" si="11"/>
        <v>10</v>
      </c>
      <c r="Q18" s="183">
        <f t="shared" si="11"/>
        <v>12.5</v>
      </c>
      <c r="R18" s="183">
        <f t="shared" si="11"/>
        <v>19.600000000000001</v>
      </c>
      <c r="S18" s="183">
        <f t="shared" si="11"/>
        <v>16.3</v>
      </c>
      <c r="T18" s="183">
        <f t="shared" si="11"/>
        <v>8.1999999999999993</v>
      </c>
      <c r="U18" s="183">
        <f t="shared" si="11"/>
        <v>6.5</v>
      </c>
      <c r="V18" s="183">
        <f t="shared" si="11"/>
        <v>12</v>
      </c>
      <c r="W18" s="183">
        <f t="shared" si="11"/>
        <v>17.5</v>
      </c>
      <c r="X18" s="183">
        <f>+X19</f>
        <v>149.19999999999999</v>
      </c>
      <c r="Y18" s="184">
        <f t="shared" si="2"/>
        <v>-10.000000000000028</v>
      </c>
      <c r="Z18" s="185">
        <v>0</v>
      </c>
    </row>
    <row r="19" spans="1:26" ht="18" customHeight="1">
      <c r="B19" s="273" t="s">
        <v>182</v>
      </c>
      <c r="C19" s="125">
        <f>+[41]PP!C67</f>
        <v>2.2000000000000002</v>
      </c>
      <c r="D19" s="125">
        <f>+[41]PP!D67</f>
        <v>28.5</v>
      </c>
      <c r="E19" s="125">
        <f>+[41]PP!E67</f>
        <v>0</v>
      </c>
      <c r="F19" s="125">
        <f>+[41]PP!F67</f>
        <v>20.8</v>
      </c>
      <c r="G19" s="125">
        <f>+[41]PP!G67</f>
        <v>6.6</v>
      </c>
      <c r="H19" s="125">
        <f>+[41]PP!H67</f>
        <v>7.4</v>
      </c>
      <c r="I19" s="125">
        <f>+[41]PP!I67</f>
        <v>6.2</v>
      </c>
      <c r="J19" s="125">
        <f>+[41]PP!J67</f>
        <v>52.7</v>
      </c>
      <c r="K19" s="125">
        <f>+[41]PP!K67</f>
        <v>7</v>
      </c>
      <c r="L19" s="125">
        <f>+[41]PP!L67</f>
        <v>27.8</v>
      </c>
      <c r="M19" s="125">
        <f>SUM(C19:L19)</f>
        <v>159.20000000000002</v>
      </c>
      <c r="N19" s="125">
        <f>+[41]PP!N67</f>
        <v>10.1</v>
      </c>
      <c r="O19" s="125">
        <f>+[41]PP!O67</f>
        <v>36.5</v>
      </c>
      <c r="P19" s="125">
        <f>+[41]PP!P67</f>
        <v>10</v>
      </c>
      <c r="Q19" s="125">
        <f>+[41]PP!Q67</f>
        <v>12.5</v>
      </c>
      <c r="R19" s="125">
        <f>+[41]PP!R67</f>
        <v>19.600000000000001</v>
      </c>
      <c r="S19" s="125">
        <f>+[41]PP!S67</f>
        <v>16.3</v>
      </c>
      <c r="T19" s="125">
        <f>+[41]PP!T67</f>
        <v>8.1999999999999993</v>
      </c>
      <c r="U19" s="125">
        <f>+[41]PP!U67</f>
        <v>6.5</v>
      </c>
      <c r="V19" s="125">
        <f>+[41]PP!V67</f>
        <v>12</v>
      </c>
      <c r="W19" s="125">
        <f>+[41]PP!W67</f>
        <v>17.5</v>
      </c>
      <c r="X19" s="125">
        <f>SUM(N19:W19)</f>
        <v>149.19999999999999</v>
      </c>
      <c r="Y19" s="125">
        <f t="shared" si="2"/>
        <v>-10.000000000000028</v>
      </c>
      <c r="Z19" s="274">
        <f t="shared" ref="Z19:Z29" si="12">+Y19/M19*100</f>
        <v>-6.2814070351758966</v>
      </c>
    </row>
    <row r="20" spans="1:26" ht="18" customHeight="1">
      <c r="B20" s="195" t="s">
        <v>183</v>
      </c>
      <c r="C20" s="125">
        <f>+[41]PP!C68</f>
        <v>202</v>
      </c>
      <c r="D20" s="125">
        <f>+[41]PP!D68</f>
        <v>138.5</v>
      </c>
      <c r="E20" s="125">
        <f>+[41]PP!E68</f>
        <v>8.5</v>
      </c>
      <c r="F20" s="125">
        <f>+[41]PP!F68</f>
        <v>47.7</v>
      </c>
      <c r="G20" s="125">
        <f>+[41]PP!G68</f>
        <v>316.89999999999998</v>
      </c>
      <c r="H20" s="125">
        <f>+[41]PP!H68</f>
        <v>11.6</v>
      </c>
      <c r="I20" s="125">
        <f>+[41]PP!I68</f>
        <v>111.8</v>
      </c>
      <c r="J20" s="125">
        <f>+[41]PP!J68</f>
        <v>235.8</v>
      </c>
      <c r="K20" s="125">
        <f>+[41]PP!K68</f>
        <v>0.5</v>
      </c>
      <c r="L20" s="125">
        <f>+[41]PP!L68</f>
        <v>17</v>
      </c>
      <c r="M20" s="125">
        <f>SUM(C20:L20)</f>
        <v>1090.3</v>
      </c>
      <c r="N20" s="125">
        <f>+[41]PP!N68</f>
        <v>22.2</v>
      </c>
      <c r="O20" s="125">
        <f>+[41]PP!O68</f>
        <v>143.69999999999999</v>
      </c>
      <c r="P20" s="125">
        <f>+[41]PP!P68</f>
        <v>78.8</v>
      </c>
      <c r="Q20" s="125">
        <f>+[41]PP!Q68</f>
        <v>192.9</v>
      </c>
      <c r="R20" s="125">
        <f>+[41]PP!R68</f>
        <v>0.7</v>
      </c>
      <c r="S20" s="125">
        <f>+[41]PP!S68</f>
        <v>211.2</v>
      </c>
      <c r="T20" s="125">
        <f>+[41]PP!T68</f>
        <v>0.8</v>
      </c>
      <c r="U20" s="125">
        <f>+[41]PP!U68</f>
        <v>0.2</v>
      </c>
      <c r="V20" s="125">
        <f>+[41]PP!V68</f>
        <v>255.1</v>
      </c>
      <c r="W20" s="125">
        <f>+[41]PP!W68</f>
        <v>84.9</v>
      </c>
      <c r="X20" s="125">
        <f>SUM(N20:W20)</f>
        <v>990.5</v>
      </c>
      <c r="Y20" s="125">
        <f t="shared" si="2"/>
        <v>-99.799999999999955</v>
      </c>
      <c r="Z20" s="274">
        <f t="shared" si="12"/>
        <v>-9.1534440062368123</v>
      </c>
    </row>
    <row r="21" spans="1:26" ht="18" customHeight="1">
      <c r="B21" s="164" t="s">
        <v>61</v>
      </c>
      <c r="C21" s="110">
        <f t="shared" ref="C21:W21" si="13">SUM(C22:C22)</f>
        <v>2881.9</v>
      </c>
      <c r="D21" s="110">
        <f t="shared" si="13"/>
        <v>2610</v>
      </c>
      <c r="E21" s="110">
        <f t="shared" si="13"/>
        <v>1912.5</v>
      </c>
      <c r="F21" s="110">
        <f t="shared" si="13"/>
        <v>2520.6</v>
      </c>
      <c r="G21" s="110">
        <f t="shared" si="13"/>
        <v>2067.8000000000002</v>
      </c>
      <c r="H21" s="110">
        <f t="shared" si="13"/>
        <v>1727.5</v>
      </c>
      <c r="I21" s="110">
        <f t="shared" si="13"/>
        <v>2189.1999999999998</v>
      </c>
      <c r="J21" s="110">
        <f t="shared" si="13"/>
        <v>2946.3</v>
      </c>
      <c r="K21" s="110">
        <f t="shared" si="13"/>
        <v>2281.1999999999998</v>
      </c>
      <c r="L21" s="110">
        <f t="shared" si="13"/>
        <v>2327.6</v>
      </c>
      <c r="M21" s="110">
        <f>SUM(M22:M22)</f>
        <v>23464.6</v>
      </c>
      <c r="N21" s="110">
        <f t="shared" si="13"/>
        <v>2166.8000000000002</v>
      </c>
      <c r="O21" s="110">
        <f t="shared" si="13"/>
        <v>1998.9</v>
      </c>
      <c r="P21" s="110">
        <f t="shared" si="13"/>
        <v>2050.4</v>
      </c>
      <c r="Q21" s="110">
        <f t="shared" si="13"/>
        <v>1959.5</v>
      </c>
      <c r="R21" s="110">
        <f t="shared" si="13"/>
        <v>2655.8</v>
      </c>
      <c r="S21" s="110">
        <f t="shared" si="13"/>
        <v>2306.1999999999998</v>
      </c>
      <c r="T21" s="110">
        <f t="shared" si="13"/>
        <v>2739.7</v>
      </c>
      <c r="U21" s="110">
        <f t="shared" si="13"/>
        <v>3417.7</v>
      </c>
      <c r="V21" s="110">
        <f t="shared" si="13"/>
        <v>2371.6</v>
      </c>
      <c r="W21" s="110">
        <f t="shared" si="13"/>
        <v>2299.3000000000002</v>
      </c>
      <c r="X21" s="110">
        <f>SUM(X22:X22)</f>
        <v>23965.9</v>
      </c>
      <c r="Y21" s="110">
        <f t="shared" si="2"/>
        <v>501.30000000000291</v>
      </c>
      <c r="Z21" s="110">
        <f t="shared" si="12"/>
        <v>2.1364097406305795</v>
      </c>
    </row>
    <row r="22" spans="1:26" ht="18" customHeight="1">
      <c r="B22" s="195" t="s">
        <v>184</v>
      </c>
      <c r="C22" s="125">
        <f>+[41]PP!C72</f>
        <v>2881.9</v>
      </c>
      <c r="D22" s="125">
        <f>+[41]PP!D72</f>
        <v>2610</v>
      </c>
      <c r="E22" s="125">
        <f>+[41]PP!E72</f>
        <v>1912.5</v>
      </c>
      <c r="F22" s="125">
        <f>+[41]PP!F72</f>
        <v>2520.6</v>
      </c>
      <c r="G22" s="125">
        <f>+[41]PP!G72</f>
        <v>2067.8000000000002</v>
      </c>
      <c r="H22" s="125">
        <f>+[41]PP!H72</f>
        <v>1727.5</v>
      </c>
      <c r="I22" s="125">
        <f>+[41]PP!I72</f>
        <v>2189.1999999999998</v>
      </c>
      <c r="J22" s="125">
        <f>+[41]PP!J72</f>
        <v>2946.3</v>
      </c>
      <c r="K22" s="125">
        <f>+[41]PP!K72</f>
        <v>2281.1999999999998</v>
      </c>
      <c r="L22" s="125">
        <f>+[41]PP!L72</f>
        <v>2327.6</v>
      </c>
      <c r="M22" s="126">
        <f>SUM(C22:L22)</f>
        <v>23464.6</v>
      </c>
      <c r="N22" s="125">
        <f>+[41]PP!N72</f>
        <v>2166.8000000000002</v>
      </c>
      <c r="O22" s="125">
        <f>+[41]PP!O72</f>
        <v>1998.9</v>
      </c>
      <c r="P22" s="125">
        <f>+[41]PP!P72</f>
        <v>2050.4</v>
      </c>
      <c r="Q22" s="125">
        <f>+[41]PP!Q72</f>
        <v>1959.5</v>
      </c>
      <c r="R22" s="125">
        <f>+[41]PP!R72</f>
        <v>2655.8</v>
      </c>
      <c r="S22" s="125">
        <f>+[41]PP!S72</f>
        <v>2306.1999999999998</v>
      </c>
      <c r="T22" s="125">
        <f>+[41]PP!T72</f>
        <v>2739.7</v>
      </c>
      <c r="U22" s="125">
        <f>+[41]PP!U72</f>
        <v>3417.7</v>
      </c>
      <c r="V22" s="125">
        <f>+[41]PP!V72</f>
        <v>2371.6</v>
      </c>
      <c r="W22" s="125">
        <f>+[41]PP!W72</f>
        <v>2299.3000000000002</v>
      </c>
      <c r="X22" s="125">
        <f>SUM(N22:W22)</f>
        <v>23965.9</v>
      </c>
      <c r="Y22" s="125">
        <f t="shared" si="2"/>
        <v>501.30000000000291</v>
      </c>
      <c r="Z22" s="125">
        <f t="shared" si="12"/>
        <v>2.1364097406305795</v>
      </c>
    </row>
    <row r="23" spans="1:26" ht="18" customHeight="1">
      <c r="B23" s="164" t="s">
        <v>64</v>
      </c>
      <c r="C23" s="110">
        <f t="shared" ref="C23:W23" si="14">SUM(C24:C26)</f>
        <v>199.8</v>
      </c>
      <c r="D23" s="110">
        <f t="shared" si="14"/>
        <v>76.5</v>
      </c>
      <c r="E23" s="110">
        <f t="shared" si="14"/>
        <v>78.8</v>
      </c>
      <c r="F23" s="110">
        <f t="shared" si="14"/>
        <v>74.7</v>
      </c>
      <c r="G23" s="110">
        <f t="shared" si="14"/>
        <v>141.4</v>
      </c>
      <c r="H23" s="110">
        <f t="shared" si="14"/>
        <v>74.8</v>
      </c>
      <c r="I23" s="110">
        <f t="shared" si="14"/>
        <v>136.6</v>
      </c>
      <c r="J23" s="110">
        <f t="shared" si="14"/>
        <v>122.6</v>
      </c>
      <c r="K23" s="110">
        <f t="shared" si="14"/>
        <v>86.8</v>
      </c>
      <c r="L23" s="110">
        <f t="shared" si="14"/>
        <v>100.9</v>
      </c>
      <c r="M23" s="110">
        <f>SUM(M24:M26)</f>
        <v>1092.9000000000001</v>
      </c>
      <c r="N23" s="110">
        <f t="shared" si="14"/>
        <v>107</v>
      </c>
      <c r="O23" s="110">
        <f t="shared" si="14"/>
        <v>80.900000000000006</v>
      </c>
      <c r="P23" s="110">
        <f t="shared" si="14"/>
        <v>152.5</v>
      </c>
      <c r="Q23" s="110">
        <f t="shared" si="14"/>
        <v>166.5</v>
      </c>
      <c r="R23" s="110">
        <f t="shared" si="14"/>
        <v>166.5</v>
      </c>
      <c r="S23" s="110">
        <f>SUM(S24:S26)</f>
        <v>120.4</v>
      </c>
      <c r="T23" s="110">
        <f t="shared" si="14"/>
        <v>190.7</v>
      </c>
      <c r="U23" s="110">
        <f t="shared" si="14"/>
        <v>103.29999999999998</v>
      </c>
      <c r="V23" s="110">
        <f t="shared" si="14"/>
        <v>44.7</v>
      </c>
      <c r="W23" s="110">
        <f t="shared" si="14"/>
        <v>278.09999999999997</v>
      </c>
      <c r="X23" s="110">
        <f>SUM(X24:X26)</f>
        <v>1410.6</v>
      </c>
      <c r="Y23" s="110">
        <f t="shared" si="2"/>
        <v>317.69999999999982</v>
      </c>
      <c r="Z23" s="110">
        <f t="shared" si="12"/>
        <v>29.069448256931079</v>
      </c>
    </row>
    <row r="24" spans="1:26" ht="18" customHeight="1">
      <c r="A24">
        <v>0</v>
      </c>
      <c r="B24" s="195" t="s">
        <v>185</v>
      </c>
      <c r="C24" s="167">
        <v>3.4</v>
      </c>
      <c r="D24" s="167">
        <v>3.8</v>
      </c>
      <c r="E24" s="167">
        <v>4.8</v>
      </c>
      <c r="F24" s="167">
        <v>3.5</v>
      </c>
      <c r="G24" s="167">
        <v>4.5</v>
      </c>
      <c r="H24" s="167">
        <v>3.5</v>
      </c>
      <c r="I24" s="168">
        <v>3.7</v>
      </c>
      <c r="J24" s="168">
        <v>3.8</v>
      </c>
      <c r="K24" s="168">
        <v>3.5</v>
      </c>
      <c r="L24" s="168">
        <v>4.5</v>
      </c>
      <c r="M24" s="126">
        <f>SUM(C24:L24)</f>
        <v>39</v>
      </c>
      <c r="N24" s="125">
        <f>+[41]PP!N79</f>
        <v>4.3</v>
      </c>
      <c r="O24" s="125">
        <f>+[41]PP!O79</f>
        <v>3.4</v>
      </c>
      <c r="P24" s="125">
        <f>+[41]PP!P79</f>
        <v>3.1</v>
      </c>
      <c r="Q24" s="125">
        <f>+[41]PP!Q79</f>
        <v>4</v>
      </c>
      <c r="R24" s="125">
        <f>+[41]PP!R79</f>
        <v>3.3</v>
      </c>
      <c r="S24" s="125">
        <v>2.8</v>
      </c>
      <c r="T24" s="125">
        <f>+[41]PP!T79</f>
        <v>3.6</v>
      </c>
      <c r="U24" s="125">
        <f>+[41]PP!U79</f>
        <v>3.1</v>
      </c>
      <c r="V24" s="125">
        <f>+[41]PP!V79</f>
        <v>3.1</v>
      </c>
      <c r="W24" s="125">
        <f>+[41]PP!W79</f>
        <v>3.6</v>
      </c>
      <c r="X24" s="125">
        <f>SUM(N24:W24)</f>
        <v>34.300000000000004</v>
      </c>
      <c r="Y24" s="125">
        <f t="shared" si="2"/>
        <v>-4.6999999999999957</v>
      </c>
      <c r="Z24" s="125">
        <f t="shared" si="12"/>
        <v>-12.05128205128204</v>
      </c>
    </row>
    <row r="25" spans="1:26" ht="18" customHeight="1">
      <c r="B25" s="195" t="s">
        <v>186</v>
      </c>
      <c r="C25" s="167">
        <v>164.4</v>
      </c>
      <c r="D25" s="167">
        <v>48.5</v>
      </c>
      <c r="E25" s="167">
        <v>49.9</v>
      </c>
      <c r="F25" s="167">
        <v>47.1</v>
      </c>
      <c r="G25" s="167">
        <v>110.2</v>
      </c>
      <c r="H25" s="167">
        <v>46.8</v>
      </c>
      <c r="I25" s="168">
        <v>103.5</v>
      </c>
      <c r="J25" s="168">
        <v>89.3</v>
      </c>
      <c r="K25" s="168">
        <v>58.9</v>
      </c>
      <c r="L25" s="168">
        <v>63</v>
      </c>
      <c r="M25" s="126">
        <f>SUM(C25:L25)</f>
        <v>781.6</v>
      </c>
      <c r="N25" s="125">
        <v>41.8</v>
      </c>
      <c r="O25" s="125">
        <v>28.6</v>
      </c>
      <c r="P25" s="125">
        <v>115.1</v>
      </c>
      <c r="Q25" s="125">
        <v>113.1</v>
      </c>
      <c r="R25" s="125">
        <v>113.1</v>
      </c>
      <c r="S25" s="125">
        <v>98.5</v>
      </c>
      <c r="T25" s="125">
        <v>162.4</v>
      </c>
      <c r="U25" s="125">
        <v>70.599999999999994</v>
      </c>
      <c r="V25" s="125">
        <v>16.399999999999999</v>
      </c>
      <c r="W25" s="125">
        <v>247.2</v>
      </c>
      <c r="X25" s="125">
        <f>SUM(N25:W25)</f>
        <v>1006.8</v>
      </c>
      <c r="Y25" s="125">
        <f t="shared" si="2"/>
        <v>225.19999999999993</v>
      </c>
      <c r="Z25" s="125">
        <f t="shared" si="12"/>
        <v>28.812691914022508</v>
      </c>
    </row>
    <row r="26" spans="1:26" ht="18" customHeight="1">
      <c r="B26" s="195" t="s">
        <v>187</v>
      </c>
      <c r="C26" s="167">
        <v>32</v>
      </c>
      <c r="D26" s="167">
        <v>24.2</v>
      </c>
      <c r="E26" s="167">
        <v>24.1</v>
      </c>
      <c r="F26" s="167">
        <v>24.1</v>
      </c>
      <c r="G26" s="167">
        <v>26.7</v>
      </c>
      <c r="H26" s="167">
        <v>24.5</v>
      </c>
      <c r="I26" s="168">
        <v>29.4</v>
      </c>
      <c r="J26" s="168">
        <v>29.5</v>
      </c>
      <c r="K26" s="168">
        <v>24.4</v>
      </c>
      <c r="L26" s="168">
        <v>33.4</v>
      </c>
      <c r="M26" s="126">
        <f>SUM(C26:L26)</f>
        <v>272.3</v>
      </c>
      <c r="N26" s="125">
        <v>60.9</v>
      </c>
      <c r="O26" s="125">
        <v>48.9</v>
      </c>
      <c r="P26" s="125">
        <v>34.299999999999997</v>
      </c>
      <c r="Q26" s="125">
        <v>49.4</v>
      </c>
      <c r="R26" s="125">
        <v>50.1</v>
      </c>
      <c r="S26" s="125">
        <v>19.100000000000001</v>
      </c>
      <c r="T26" s="125">
        <v>24.7</v>
      </c>
      <c r="U26" s="125">
        <v>29.6</v>
      </c>
      <c r="V26" s="125">
        <v>25.2</v>
      </c>
      <c r="W26" s="125">
        <v>27.3</v>
      </c>
      <c r="X26" s="125">
        <f>SUM(N26:W26)</f>
        <v>369.5</v>
      </c>
      <c r="Y26" s="125">
        <f t="shared" si="2"/>
        <v>97.199999999999989</v>
      </c>
      <c r="Z26" s="125">
        <f t="shared" si="12"/>
        <v>35.695923613661392</v>
      </c>
    </row>
    <row r="27" spans="1:26" ht="18" customHeight="1">
      <c r="B27" s="173" t="s">
        <v>128</v>
      </c>
      <c r="C27" s="110">
        <f t="shared" ref="C27:W27" si="15">+C28+C30</f>
        <v>101</v>
      </c>
      <c r="D27" s="110">
        <f t="shared" si="15"/>
        <v>70.400000000000006</v>
      </c>
      <c r="E27" s="110">
        <f t="shared" si="15"/>
        <v>71</v>
      </c>
      <c r="F27" s="110">
        <f t="shared" si="15"/>
        <v>76.099999999999994</v>
      </c>
      <c r="G27" s="110">
        <f t="shared" si="15"/>
        <v>69.2</v>
      </c>
      <c r="H27" s="110">
        <f t="shared" si="15"/>
        <v>70.099999999999994</v>
      </c>
      <c r="I27" s="110">
        <f t="shared" si="15"/>
        <v>78</v>
      </c>
      <c r="J27" s="110">
        <f t="shared" si="15"/>
        <v>73.8</v>
      </c>
      <c r="K27" s="110">
        <f t="shared" si="15"/>
        <v>81.099999999999994</v>
      </c>
      <c r="L27" s="110">
        <f t="shared" si="15"/>
        <v>82.4</v>
      </c>
      <c r="M27" s="110">
        <f>+M28+M30</f>
        <v>773.09999999999991</v>
      </c>
      <c r="N27" s="110">
        <f t="shared" si="15"/>
        <v>88.7</v>
      </c>
      <c r="O27" s="110">
        <f t="shared" si="15"/>
        <v>68.900000000000006</v>
      </c>
      <c r="P27" s="110">
        <f t="shared" si="15"/>
        <v>85.4</v>
      </c>
      <c r="Q27" s="110">
        <f t="shared" si="15"/>
        <v>86.5</v>
      </c>
      <c r="R27" s="110">
        <f t="shared" si="15"/>
        <v>84.3</v>
      </c>
      <c r="S27" s="110">
        <f t="shared" si="15"/>
        <v>80.900000000000006</v>
      </c>
      <c r="T27" s="110">
        <f t="shared" si="15"/>
        <v>88.9</v>
      </c>
      <c r="U27" s="110">
        <f t="shared" si="15"/>
        <v>86.3</v>
      </c>
      <c r="V27" s="110">
        <f t="shared" si="15"/>
        <v>91.4</v>
      </c>
      <c r="W27" s="110">
        <f t="shared" si="15"/>
        <v>83.3</v>
      </c>
      <c r="X27" s="110">
        <f>+X28+X30</f>
        <v>844.59999999999991</v>
      </c>
      <c r="Y27" s="110">
        <f t="shared" si="2"/>
        <v>71.5</v>
      </c>
      <c r="Z27" s="110">
        <f t="shared" si="12"/>
        <v>9.2484801448712997</v>
      </c>
    </row>
    <row r="28" spans="1:26" ht="18" customHeight="1">
      <c r="B28" s="159" t="s">
        <v>69</v>
      </c>
      <c r="C28" s="184">
        <f t="shared" ref="C28:L28" si="16">+C29</f>
        <v>101</v>
      </c>
      <c r="D28" s="184">
        <f t="shared" si="16"/>
        <v>70.400000000000006</v>
      </c>
      <c r="E28" s="184">
        <f t="shared" si="16"/>
        <v>71</v>
      </c>
      <c r="F28" s="184">
        <f t="shared" si="16"/>
        <v>76.099999999999994</v>
      </c>
      <c r="G28" s="184">
        <f t="shared" si="16"/>
        <v>69.2</v>
      </c>
      <c r="H28" s="184">
        <f t="shared" si="16"/>
        <v>70.099999999999994</v>
      </c>
      <c r="I28" s="184">
        <f t="shared" si="16"/>
        <v>78</v>
      </c>
      <c r="J28" s="184">
        <f t="shared" si="16"/>
        <v>73.8</v>
      </c>
      <c r="K28" s="184">
        <f t="shared" si="16"/>
        <v>81.099999999999994</v>
      </c>
      <c r="L28" s="184">
        <f t="shared" si="16"/>
        <v>82.4</v>
      </c>
      <c r="M28" s="108">
        <f>SUM(C28:L28)</f>
        <v>773.09999999999991</v>
      </c>
      <c r="N28" s="184">
        <f>+N29</f>
        <v>88.7</v>
      </c>
      <c r="O28" s="184">
        <f>+O29</f>
        <v>68.900000000000006</v>
      </c>
      <c r="P28" s="184">
        <f t="shared" ref="P28:W28" si="17">+P29</f>
        <v>85.4</v>
      </c>
      <c r="Q28" s="184">
        <f t="shared" si="17"/>
        <v>86.5</v>
      </c>
      <c r="R28" s="184">
        <f t="shared" si="17"/>
        <v>84.3</v>
      </c>
      <c r="S28" s="184">
        <f t="shared" si="17"/>
        <v>80.900000000000006</v>
      </c>
      <c r="T28" s="184">
        <f t="shared" si="17"/>
        <v>88.9</v>
      </c>
      <c r="U28" s="184">
        <f t="shared" si="17"/>
        <v>86.3</v>
      </c>
      <c r="V28" s="184">
        <f t="shared" si="17"/>
        <v>91.4</v>
      </c>
      <c r="W28" s="184">
        <f t="shared" si="17"/>
        <v>83.3</v>
      </c>
      <c r="X28" s="184">
        <f>SUM(N28:W28)</f>
        <v>844.59999999999991</v>
      </c>
      <c r="Y28" s="110">
        <f t="shared" si="2"/>
        <v>71.5</v>
      </c>
      <c r="Z28" s="184">
        <f t="shared" si="12"/>
        <v>9.2484801448712997</v>
      </c>
    </row>
    <row r="29" spans="1:26" ht="18" customHeight="1">
      <c r="B29" s="31" t="s">
        <v>188</v>
      </c>
      <c r="C29" s="202">
        <f>+[41]PP!C89</f>
        <v>101</v>
      </c>
      <c r="D29" s="202">
        <f>+[41]PP!D89</f>
        <v>70.400000000000006</v>
      </c>
      <c r="E29" s="202">
        <f>+[41]PP!E89</f>
        <v>71</v>
      </c>
      <c r="F29" s="202">
        <f>+[41]PP!F89</f>
        <v>76.099999999999994</v>
      </c>
      <c r="G29" s="202">
        <f>+[41]PP!G89</f>
        <v>69.2</v>
      </c>
      <c r="H29" s="202">
        <f>+[41]PP!H89</f>
        <v>70.099999999999994</v>
      </c>
      <c r="I29" s="202">
        <f>+[41]PP!I89</f>
        <v>78</v>
      </c>
      <c r="J29" s="202">
        <f>+[41]PP!J89</f>
        <v>73.8</v>
      </c>
      <c r="K29" s="202">
        <f>+[41]PP!K89</f>
        <v>81.099999999999994</v>
      </c>
      <c r="L29" s="202">
        <f>+[41]PP!L89</f>
        <v>82.4</v>
      </c>
      <c r="M29" s="202">
        <f>+[41]PP!M89</f>
        <v>773.09999999999991</v>
      </c>
      <c r="N29" s="202">
        <f>+[41]PP!N89</f>
        <v>88.7</v>
      </c>
      <c r="O29" s="202">
        <f>+[41]PP!O89</f>
        <v>68.900000000000006</v>
      </c>
      <c r="P29" s="202">
        <f>+[41]PP!P89</f>
        <v>85.4</v>
      </c>
      <c r="Q29" s="202">
        <f>+[41]PP!Q89</f>
        <v>86.5</v>
      </c>
      <c r="R29" s="202">
        <f>+[41]PP!R89</f>
        <v>84.3</v>
      </c>
      <c r="S29" s="202">
        <f>+[41]PP!S89</f>
        <v>80.900000000000006</v>
      </c>
      <c r="T29" s="202">
        <f>+[41]PP!T89</f>
        <v>88.9</v>
      </c>
      <c r="U29" s="202">
        <f>+[41]PP!U89</f>
        <v>86.3</v>
      </c>
      <c r="V29" s="202">
        <f>+[41]PP!V89</f>
        <v>91.4</v>
      </c>
      <c r="W29" s="202">
        <f>+[41]PP!W89</f>
        <v>83.3</v>
      </c>
      <c r="X29" s="202">
        <f>+[41]PP!X89</f>
        <v>844.59999999999991</v>
      </c>
      <c r="Y29" s="202">
        <f t="shared" si="2"/>
        <v>71.5</v>
      </c>
      <c r="Z29" s="202">
        <f t="shared" si="12"/>
        <v>9.2484801448712997</v>
      </c>
    </row>
    <row r="30" spans="1:26" ht="18" customHeight="1">
      <c r="B30" s="159" t="s">
        <v>70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f>SUM(C30:L30)</f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f>SUM(N30:W30)</f>
        <v>0</v>
      </c>
      <c r="Y30" s="275">
        <f t="shared" si="2"/>
        <v>0</v>
      </c>
      <c r="Z30" s="275">
        <v>0</v>
      </c>
    </row>
    <row r="31" spans="1:26" ht="21" customHeight="1">
      <c r="B31" s="276" t="s">
        <v>141</v>
      </c>
      <c r="C31" s="209">
        <f t="shared" ref="C31:L31" si="18">+C8</f>
        <v>3412.1</v>
      </c>
      <c r="D31" s="209">
        <f t="shared" si="18"/>
        <v>2945</v>
      </c>
      <c r="E31" s="209">
        <f t="shared" si="18"/>
        <v>2090.6999999999998</v>
      </c>
      <c r="F31" s="209">
        <f t="shared" si="18"/>
        <v>2773.3999999999996</v>
      </c>
      <c r="G31" s="209">
        <f t="shared" si="18"/>
        <v>2620.9</v>
      </c>
      <c r="H31" s="209">
        <f t="shared" si="18"/>
        <v>1901.4999999999998</v>
      </c>
      <c r="I31" s="209">
        <f t="shared" si="18"/>
        <v>2534.1999999999998</v>
      </c>
      <c r="J31" s="209">
        <f t="shared" si="18"/>
        <v>3442.1000000000004</v>
      </c>
      <c r="K31" s="209">
        <f t="shared" si="18"/>
        <v>2465.7999999999997</v>
      </c>
      <c r="L31" s="209">
        <f t="shared" si="18"/>
        <v>2566.5000000000005</v>
      </c>
      <c r="M31" s="209">
        <f>SUM(C31:L31)</f>
        <v>26752.2</v>
      </c>
      <c r="N31" s="209">
        <f t="shared" ref="N31:X31" si="19">+N8</f>
        <v>2405.4</v>
      </c>
      <c r="O31" s="209">
        <f t="shared" si="19"/>
        <v>2341.2000000000003</v>
      </c>
      <c r="P31" s="209">
        <f t="shared" si="19"/>
        <v>2385.4000000000005</v>
      </c>
      <c r="Q31" s="209">
        <f t="shared" si="19"/>
        <v>2425.1</v>
      </c>
      <c r="R31" s="209">
        <f t="shared" si="19"/>
        <v>2935.2000000000007</v>
      </c>
      <c r="S31" s="209">
        <f t="shared" si="19"/>
        <v>2739.3</v>
      </c>
      <c r="T31" s="209">
        <f t="shared" si="19"/>
        <v>3035.2</v>
      </c>
      <c r="U31" s="209">
        <f t="shared" si="19"/>
        <v>3622.9</v>
      </c>
      <c r="V31" s="209">
        <f t="shared" si="19"/>
        <v>2781.3999999999996</v>
      </c>
      <c r="W31" s="209">
        <f t="shared" si="19"/>
        <v>2776.0000000000005</v>
      </c>
      <c r="X31" s="209">
        <f t="shared" si="19"/>
        <v>27447.1</v>
      </c>
      <c r="Y31" s="209">
        <f t="shared" si="2"/>
        <v>694.89999999999782</v>
      </c>
      <c r="Z31" s="210">
        <f>+Y31/M31*100</f>
        <v>2.5975433796098928</v>
      </c>
    </row>
    <row r="32" spans="1:26" ht="21" customHeight="1">
      <c r="B32" s="277" t="s">
        <v>189</v>
      </c>
      <c r="C32" s="278">
        <v>0</v>
      </c>
      <c r="D32" s="278">
        <v>0</v>
      </c>
      <c r="E32" s="278">
        <v>0.4</v>
      </c>
      <c r="F32" s="278">
        <v>0</v>
      </c>
      <c r="G32" s="278">
        <v>0.2</v>
      </c>
      <c r="H32" s="278">
        <v>0</v>
      </c>
      <c r="I32" s="278">
        <v>0.1</v>
      </c>
      <c r="J32" s="278">
        <v>2.2999999999999998</v>
      </c>
      <c r="K32" s="278">
        <v>0</v>
      </c>
      <c r="L32" s="278">
        <v>0.3</v>
      </c>
      <c r="M32" s="278">
        <f>SUM(C32:L32)</f>
        <v>3.3</v>
      </c>
      <c r="N32" s="278">
        <v>0</v>
      </c>
      <c r="O32" s="278">
        <v>0</v>
      </c>
      <c r="P32" s="278">
        <v>0</v>
      </c>
      <c r="Q32" s="278">
        <v>0</v>
      </c>
      <c r="R32" s="278">
        <v>0</v>
      </c>
      <c r="S32" s="278">
        <v>0</v>
      </c>
      <c r="T32" s="278">
        <v>0</v>
      </c>
      <c r="U32" s="278">
        <v>0</v>
      </c>
      <c r="V32" s="278">
        <v>0</v>
      </c>
      <c r="W32" s="278">
        <v>0</v>
      </c>
      <c r="X32" s="278">
        <v>0</v>
      </c>
      <c r="Y32" s="237">
        <f t="shared" si="2"/>
        <v>-3.3</v>
      </c>
      <c r="Z32" s="279">
        <v>0</v>
      </c>
    </row>
    <row r="33" spans="2:26" ht="21" customHeight="1">
      <c r="B33" s="280"/>
      <c r="C33" s="209">
        <f t="shared" ref="C33:W33" si="20">+C32+C31</f>
        <v>3412.1</v>
      </c>
      <c r="D33" s="209">
        <f t="shared" si="20"/>
        <v>2945</v>
      </c>
      <c r="E33" s="209">
        <f t="shared" si="20"/>
        <v>2091.1</v>
      </c>
      <c r="F33" s="209">
        <f t="shared" si="20"/>
        <v>2773.3999999999996</v>
      </c>
      <c r="G33" s="209">
        <f t="shared" si="20"/>
        <v>2621.1</v>
      </c>
      <c r="H33" s="209">
        <f t="shared" si="20"/>
        <v>1901.4999999999998</v>
      </c>
      <c r="I33" s="209">
        <f t="shared" si="20"/>
        <v>2534.2999999999997</v>
      </c>
      <c r="J33" s="209">
        <f t="shared" si="20"/>
        <v>3444.4000000000005</v>
      </c>
      <c r="K33" s="209">
        <f t="shared" si="20"/>
        <v>2465.7999999999997</v>
      </c>
      <c r="L33" s="209">
        <f t="shared" si="20"/>
        <v>2566.8000000000006</v>
      </c>
      <c r="M33" s="209">
        <f>+M32+M31</f>
        <v>26755.5</v>
      </c>
      <c r="N33" s="209">
        <f t="shared" si="20"/>
        <v>2405.4</v>
      </c>
      <c r="O33" s="209">
        <f t="shared" si="20"/>
        <v>2341.2000000000003</v>
      </c>
      <c r="P33" s="209">
        <f t="shared" si="20"/>
        <v>2385.4000000000005</v>
      </c>
      <c r="Q33" s="209">
        <f t="shared" si="20"/>
        <v>2425.1</v>
      </c>
      <c r="R33" s="209">
        <f t="shared" si="20"/>
        <v>2935.2000000000007</v>
      </c>
      <c r="S33" s="209">
        <f t="shared" si="20"/>
        <v>2739.3</v>
      </c>
      <c r="T33" s="209">
        <f t="shared" si="20"/>
        <v>3035.2</v>
      </c>
      <c r="U33" s="209">
        <f t="shared" si="20"/>
        <v>3622.9</v>
      </c>
      <c r="V33" s="209">
        <f t="shared" si="20"/>
        <v>2781.3999999999996</v>
      </c>
      <c r="W33" s="209">
        <f t="shared" si="20"/>
        <v>2776.0000000000005</v>
      </c>
      <c r="X33" s="209">
        <f>+X32+X31</f>
        <v>27447.1</v>
      </c>
      <c r="Y33" s="209">
        <f t="shared" si="2"/>
        <v>691.59999999999854</v>
      </c>
      <c r="Z33" s="281">
        <v>0</v>
      </c>
    </row>
    <row r="34" spans="2:26" ht="18" customHeight="1">
      <c r="B34" s="64" t="s">
        <v>190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</row>
    <row r="35" spans="2:26" ht="13.5" customHeight="1">
      <c r="B35" s="70" t="s">
        <v>82</v>
      </c>
      <c r="M35" s="53"/>
      <c r="N35" s="84"/>
      <c r="O35" s="84"/>
      <c r="P35" s="84"/>
      <c r="Q35" s="282"/>
      <c r="R35" s="282"/>
      <c r="S35" s="282"/>
      <c r="T35" s="282"/>
      <c r="U35" s="282"/>
      <c r="V35" s="282"/>
      <c r="W35" s="282"/>
      <c r="X35" s="261"/>
      <c r="Y35" s="261"/>
    </row>
    <row r="36" spans="2:26" ht="14.25" customHeight="1">
      <c r="B36" s="73" t="s">
        <v>174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283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61"/>
    </row>
    <row r="37" spans="2:26">
      <c r="B37" s="78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283"/>
      <c r="N37" s="283"/>
      <c r="O37" s="283"/>
      <c r="P37" s="283"/>
      <c r="Q37" s="283"/>
      <c r="R37" s="283"/>
      <c r="S37" s="268"/>
      <c r="T37" s="268"/>
      <c r="U37" s="268"/>
      <c r="V37" s="268"/>
      <c r="W37" s="268"/>
      <c r="X37" s="268"/>
      <c r="Y37" s="78"/>
      <c r="Z37" s="78"/>
    </row>
    <row r="38" spans="2:26">
      <c r="B38" s="78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1"/>
      <c r="Y38" s="268"/>
      <c r="Z38" s="268"/>
    </row>
    <row r="39" spans="2:26" ht="15">
      <c r="B39" s="291" t="s">
        <v>178</v>
      </c>
      <c r="C39" s="291"/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</row>
    <row r="40" spans="2:26" ht="14.25">
      <c r="B40" s="292" t="s">
        <v>179</v>
      </c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</row>
    <row r="41" spans="2:26" ht="14.25">
      <c r="B41" s="292" t="s">
        <v>106</v>
      </c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</row>
    <row r="42" spans="2:26" ht="18" customHeight="1">
      <c r="B42" s="300" t="s">
        <v>6</v>
      </c>
      <c r="C42" s="295">
        <v>2025</v>
      </c>
      <c r="D42" s="296"/>
      <c r="E42" s="296"/>
      <c r="F42" s="296"/>
      <c r="G42" s="296"/>
      <c r="H42" s="296"/>
      <c r="I42" s="14"/>
      <c r="J42" s="14"/>
      <c r="K42" s="14"/>
      <c r="L42" s="14"/>
      <c r="M42" s="300">
        <v>2025</v>
      </c>
      <c r="N42" s="295">
        <v>2025</v>
      </c>
      <c r="O42" s="296"/>
      <c r="P42" s="296"/>
      <c r="Q42" s="296"/>
      <c r="R42" s="296"/>
      <c r="S42" s="296"/>
      <c r="T42" s="14"/>
      <c r="U42" s="14"/>
      <c r="V42" s="14"/>
      <c r="W42" s="14"/>
      <c r="X42" s="306" t="s">
        <v>191</v>
      </c>
      <c r="Y42" s="295" t="s">
        <v>7</v>
      </c>
      <c r="Z42" s="304"/>
    </row>
    <row r="43" spans="2:26" ht="44.25" customHeight="1" thickBot="1">
      <c r="B43" s="305"/>
      <c r="C43" s="15" t="s">
        <v>8</v>
      </c>
      <c r="D43" s="15" t="s">
        <v>9</v>
      </c>
      <c r="E43" s="15" t="s">
        <v>10</v>
      </c>
      <c r="F43" s="15" t="s">
        <v>11</v>
      </c>
      <c r="G43" s="15" t="s">
        <v>12</v>
      </c>
      <c r="H43" s="15" t="s">
        <v>13</v>
      </c>
      <c r="I43" s="15" t="s">
        <v>14</v>
      </c>
      <c r="J43" s="15" t="s">
        <v>15</v>
      </c>
      <c r="K43" s="15" t="s">
        <v>16</v>
      </c>
      <c r="L43" s="15" t="s">
        <v>17</v>
      </c>
      <c r="M43" s="305"/>
      <c r="N43" s="15" t="s">
        <v>8</v>
      </c>
      <c r="O43" s="15" t="s">
        <v>9</v>
      </c>
      <c r="P43" s="15" t="s">
        <v>10</v>
      </c>
      <c r="Q43" s="15" t="s">
        <v>11</v>
      </c>
      <c r="R43" s="15" t="s">
        <v>12</v>
      </c>
      <c r="S43" s="15" t="s">
        <v>13</v>
      </c>
      <c r="T43" s="15" t="s">
        <v>14</v>
      </c>
      <c r="U43" s="15" t="s">
        <v>15</v>
      </c>
      <c r="V43" s="15" t="s">
        <v>16</v>
      </c>
      <c r="W43" s="15" t="s">
        <v>17</v>
      </c>
      <c r="X43" s="307"/>
      <c r="Y43" s="155" t="s">
        <v>192</v>
      </c>
      <c r="Z43" s="104" t="s">
        <v>19</v>
      </c>
    </row>
    <row r="44" spans="2:26" ht="18" customHeight="1" thickTop="1">
      <c r="B44" s="21" t="s">
        <v>20</v>
      </c>
      <c r="C44" s="22">
        <f>+C45+C51+C63</f>
        <v>2405.4</v>
      </c>
      <c r="D44" s="22">
        <f t="shared" ref="D44:L44" si="21">+D45+D51+D63</f>
        <v>2341.2000000000003</v>
      </c>
      <c r="E44" s="22">
        <f t="shared" si="21"/>
        <v>2385.4000000000005</v>
      </c>
      <c r="F44" s="22">
        <f t="shared" si="21"/>
        <v>2425.1</v>
      </c>
      <c r="G44" s="22">
        <f t="shared" si="21"/>
        <v>2935.2000000000007</v>
      </c>
      <c r="H44" s="22">
        <f t="shared" si="21"/>
        <v>2739.3</v>
      </c>
      <c r="I44" s="22">
        <f t="shared" si="21"/>
        <v>3035.2</v>
      </c>
      <c r="J44" s="22">
        <f t="shared" si="21"/>
        <v>3622.9</v>
      </c>
      <c r="K44" s="22">
        <f t="shared" si="21"/>
        <v>2781.3999999999996</v>
      </c>
      <c r="L44" s="22">
        <f t="shared" si="21"/>
        <v>2776.0000000000005</v>
      </c>
      <c r="M44" s="22">
        <f>+M45+M51+M63</f>
        <v>27447.1</v>
      </c>
      <c r="N44" s="22">
        <f>+N45+N51+N63</f>
        <v>2613.8202635699995</v>
      </c>
      <c r="O44" s="22">
        <f>+O45+O51+O63</f>
        <v>2373.6876570600002</v>
      </c>
      <c r="P44" s="22">
        <f t="shared" ref="P44:W44" si="22">+P45+P51+P63</f>
        <v>2536.3585072199994</v>
      </c>
      <c r="Q44" s="22">
        <f t="shared" si="22"/>
        <v>2313.3894132197142</v>
      </c>
      <c r="R44" s="22">
        <f t="shared" si="22"/>
        <v>3296.5390942310696</v>
      </c>
      <c r="S44" s="22">
        <f t="shared" si="22"/>
        <v>2561.6766814279667</v>
      </c>
      <c r="T44" s="22">
        <f t="shared" si="22"/>
        <v>3400.9392916017855</v>
      </c>
      <c r="U44" s="22">
        <f t="shared" si="22"/>
        <v>4508.729126130761</v>
      </c>
      <c r="V44" s="22">
        <f t="shared" si="22"/>
        <v>3248.1601553513424</v>
      </c>
      <c r="W44" s="22">
        <f t="shared" si="22"/>
        <v>3184.3959373494326</v>
      </c>
      <c r="X44" s="22">
        <f>+X45+X51+X63</f>
        <v>30037.696127162075</v>
      </c>
      <c r="Y44" s="22">
        <f t="shared" ref="Y44:Y69" si="23">+M44-X44</f>
        <v>-2590.5961271620763</v>
      </c>
      <c r="Z44" s="22">
        <f t="shared" ref="Z44:Z49" si="24">+M44/X44*100</f>
        <v>91.375516563603938</v>
      </c>
    </row>
    <row r="45" spans="2:26" ht="18" customHeight="1">
      <c r="B45" s="158" t="s">
        <v>21</v>
      </c>
      <c r="C45" s="41">
        <f t="shared" ref="C45:R48" si="25">+C46</f>
        <v>10.6</v>
      </c>
      <c r="D45" s="41">
        <f t="shared" si="25"/>
        <v>12.3</v>
      </c>
      <c r="E45" s="41">
        <f t="shared" si="25"/>
        <v>8.3000000000000007</v>
      </c>
      <c r="F45" s="41">
        <f t="shared" si="25"/>
        <v>7.2</v>
      </c>
      <c r="G45" s="41">
        <f t="shared" si="25"/>
        <v>8.3000000000000007</v>
      </c>
      <c r="H45" s="41">
        <f t="shared" si="25"/>
        <v>4.3</v>
      </c>
      <c r="I45" s="41">
        <f t="shared" si="25"/>
        <v>6.9</v>
      </c>
      <c r="J45" s="41">
        <f t="shared" si="25"/>
        <v>8.9</v>
      </c>
      <c r="K45" s="41">
        <f t="shared" si="25"/>
        <v>6.6</v>
      </c>
      <c r="L45" s="41">
        <f t="shared" si="25"/>
        <v>12.9</v>
      </c>
      <c r="M45" s="41">
        <f t="shared" si="25"/>
        <v>86.3</v>
      </c>
      <c r="N45" s="41">
        <f t="shared" si="25"/>
        <v>27.407166</v>
      </c>
      <c r="O45" s="41">
        <f t="shared" si="25"/>
        <v>31.705984999999998</v>
      </c>
      <c r="P45" s="41">
        <f t="shared" si="25"/>
        <v>28.461089000000001</v>
      </c>
      <c r="Q45" s="41">
        <f t="shared" si="25"/>
        <v>36.389311640578015</v>
      </c>
      <c r="R45" s="41">
        <f t="shared" si="25"/>
        <v>20.395834158147206</v>
      </c>
      <c r="S45" s="41">
        <f t="shared" ref="N45:W48" si="26">+S46</f>
        <v>10.87192208546835</v>
      </c>
      <c r="T45" s="41">
        <f t="shared" si="26"/>
        <v>22.303082785501537</v>
      </c>
      <c r="U45" s="41">
        <f t="shared" si="26"/>
        <v>11.187494350813418</v>
      </c>
      <c r="V45" s="41">
        <f t="shared" si="26"/>
        <v>17.783828457242869</v>
      </c>
      <c r="W45" s="41">
        <f t="shared" si="26"/>
        <v>13.609408</v>
      </c>
      <c r="X45" s="41">
        <f>+X46</f>
        <v>220.11512147775139</v>
      </c>
      <c r="Y45" s="41">
        <f t="shared" si="23"/>
        <v>-133.8151214777514</v>
      </c>
      <c r="Z45" s="41">
        <f t="shared" si="24"/>
        <v>39.206756637445714</v>
      </c>
    </row>
    <row r="46" spans="2:26" ht="18" customHeight="1">
      <c r="B46" s="158" t="s">
        <v>90</v>
      </c>
      <c r="C46" s="41">
        <f t="shared" si="25"/>
        <v>10.6</v>
      </c>
      <c r="D46" s="41">
        <f t="shared" si="25"/>
        <v>12.3</v>
      </c>
      <c r="E46" s="41">
        <f t="shared" si="25"/>
        <v>8.3000000000000007</v>
      </c>
      <c r="F46" s="41">
        <f t="shared" si="25"/>
        <v>7.2</v>
      </c>
      <c r="G46" s="41">
        <f t="shared" si="25"/>
        <v>8.3000000000000007</v>
      </c>
      <c r="H46" s="41">
        <f t="shared" si="25"/>
        <v>4.3</v>
      </c>
      <c r="I46" s="41">
        <f t="shared" si="25"/>
        <v>6.9</v>
      </c>
      <c r="J46" s="41">
        <f t="shared" si="25"/>
        <v>8.9</v>
      </c>
      <c r="K46" s="41">
        <f t="shared" si="25"/>
        <v>6.6</v>
      </c>
      <c r="L46" s="41">
        <f t="shared" si="25"/>
        <v>12.9</v>
      </c>
      <c r="M46" s="41">
        <f t="shared" si="25"/>
        <v>86.3</v>
      </c>
      <c r="N46" s="41">
        <f t="shared" si="26"/>
        <v>27.407166</v>
      </c>
      <c r="O46" s="41">
        <f t="shared" si="26"/>
        <v>31.705984999999998</v>
      </c>
      <c r="P46" s="41">
        <f t="shared" si="26"/>
        <v>28.461089000000001</v>
      </c>
      <c r="Q46" s="41">
        <f t="shared" si="26"/>
        <v>36.389311640578015</v>
      </c>
      <c r="R46" s="41">
        <f t="shared" si="26"/>
        <v>20.395834158147206</v>
      </c>
      <c r="S46" s="41">
        <f t="shared" si="26"/>
        <v>10.87192208546835</v>
      </c>
      <c r="T46" s="41">
        <f t="shared" si="26"/>
        <v>22.303082785501537</v>
      </c>
      <c r="U46" s="41">
        <f t="shared" si="26"/>
        <v>11.187494350813418</v>
      </c>
      <c r="V46" s="41">
        <f t="shared" si="26"/>
        <v>17.783828457242869</v>
      </c>
      <c r="W46" s="41">
        <f t="shared" si="26"/>
        <v>13.609408</v>
      </c>
      <c r="X46" s="41">
        <f>+X47</f>
        <v>220.11512147775139</v>
      </c>
      <c r="Y46" s="41">
        <f t="shared" si="23"/>
        <v>-133.8151214777514</v>
      </c>
      <c r="Z46" s="41">
        <f t="shared" si="24"/>
        <v>39.206756637445714</v>
      </c>
    </row>
    <row r="47" spans="2:26" ht="18" customHeight="1">
      <c r="B47" s="159" t="s">
        <v>110</v>
      </c>
      <c r="C47" s="41">
        <f>+C48+C50</f>
        <v>10.6</v>
      </c>
      <c r="D47" s="110">
        <f t="shared" si="25"/>
        <v>12.3</v>
      </c>
      <c r="E47" s="110">
        <f t="shared" si="25"/>
        <v>8.3000000000000007</v>
      </c>
      <c r="F47" s="110">
        <f t="shared" si="25"/>
        <v>7.2</v>
      </c>
      <c r="G47" s="110">
        <f t="shared" si="25"/>
        <v>8.3000000000000007</v>
      </c>
      <c r="H47" s="110">
        <f t="shared" si="25"/>
        <v>4.3</v>
      </c>
      <c r="I47" s="110">
        <f t="shared" si="25"/>
        <v>6.9</v>
      </c>
      <c r="J47" s="110">
        <f t="shared" si="25"/>
        <v>8.9</v>
      </c>
      <c r="K47" s="110">
        <f t="shared" si="25"/>
        <v>6.6</v>
      </c>
      <c r="L47" s="110">
        <f t="shared" si="25"/>
        <v>12.9</v>
      </c>
      <c r="M47" s="110">
        <f t="shared" si="25"/>
        <v>86.3</v>
      </c>
      <c r="N47" s="41">
        <f t="shared" si="25"/>
        <v>27.407166</v>
      </c>
      <c r="O47" s="110">
        <f t="shared" si="25"/>
        <v>31.705984999999998</v>
      </c>
      <c r="P47" s="110">
        <f t="shared" si="25"/>
        <v>28.461089000000001</v>
      </c>
      <c r="Q47" s="110">
        <f t="shared" si="25"/>
        <v>36.389311640578015</v>
      </c>
      <c r="R47" s="110">
        <f t="shared" si="25"/>
        <v>20.395834158147206</v>
      </c>
      <c r="S47" s="110">
        <f t="shared" si="26"/>
        <v>10.87192208546835</v>
      </c>
      <c r="T47" s="110">
        <f t="shared" si="26"/>
        <v>22.303082785501537</v>
      </c>
      <c r="U47" s="110">
        <f t="shared" si="26"/>
        <v>11.187494350813418</v>
      </c>
      <c r="V47" s="110">
        <f t="shared" si="26"/>
        <v>17.783828457242869</v>
      </c>
      <c r="W47" s="110">
        <f t="shared" si="26"/>
        <v>13.609408</v>
      </c>
      <c r="X47" s="110">
        <f>+X48</f>
        <v>220.11512147775139</v>
      </c>
      <c r="Y47" s="110">
        <f t="shared" si="23"/>
        <v>-133.8151214777514</v>
      </c>
      <c r="Z47" s="110">
        <f t="shared" si="24"/>
        <v>39.206756637445714</v>
      </c>
    </row>
    <row r="48" spans="2:26" ht="18" customHeight="1">
      <c r="B48" s="164" t="s">
        <v>111</v>
      </c>
      <c r="C48" s="41">
        <f>+C49</f>
        <v>10.6</v>
      </c>
      <c r="D48" s="41">
        <f t="shared" si="25"/>
        <v>12.3</v>
      </c>
      <c r="E48" s="41">
        <f t="shared" si="25"/>
        <v>8.3000000000000007</v>
      </c>
      <c r="F48" s="41">
        <f t="shared" si="25"/>
        <v>7.2</v>
      </c>
      <c r="G48" s="41">
        <f t="shared" si="25"/>
        <v>8.3000000000000007</v>
      </c>
      <c r="H48" s="41">
        <f t="shared" si="25"/>
        <v>4.3</v>
      </c>
      <c r="I48" s="41">
        <f t="shared" si="25"/>
        <v>6.9</v>
      </c>
      <c r="J48" s="41">
        <f t="shared" si="25"/>
        <v>8.9</v>
      </c>
      <c r="K48" s="41">
        <f t="shared" si="25"/>
        <v>6.6</v>
      </c>
      <c r="L48" s="41">
        <f t="shared" si="25"/>
        <v>12.9</v>
      </c>
      <c r="M48" s="41">
        <f t="shared" si="25"/>
        <v>86.3</v>
      </c>
      <c r="N48" s="41">
        <f t="shared" si="25"/>
        <v>27.407166</v>
      </c>
      <c r="O48" s="41">
        <f t="shared" si="25"/>
        <v>31.705984999999998</v>
      </c>
      <c r="P48" s="41">
        <f t="shared" si="25"/>
        <v>28.461089000000001</v>
      </c>
      <c r="Q48" s="41">
        <f t="shared" si="25"/>
        <v>36.389311640578015</v>
      </c>
      <c r="R48" s="41">
        <f t="shared" si="25"/>
        <v>20.395834158147206</v>
      </c>
      <c r="S48" s="41">
        <f t="shared" si="26"/>
        <v>10.87192208546835</v>
      </c>
      <c r="T48" s="41">
        <f t="shared" si="26"/>
        <v>22.303082785501537</v>
      </c>
      <c r="U48" s="41">
        <f t="shared" si="26"/>
        <v>11.187494350813418</v>
      </c>
      <c r="V48" s="41">
        <f t="shared" si="26"/>
        <v>17.783828457242869</v>
      </c>
      <c r="W48" s="41">
        <f t="shared" si="26"/>
        <v>13.609408</v>
      </c>
      <c r="X48" s="41">
        <f>+X49</f>
        <v>220.11512147775139</v>
      </c>
      <c r="Y48" s="41">
        <f t="shared" si="23"/>
        <v>-133.8151214777514</v>
      </c>
      <c r="Z48" s="41">
        <f t="shared" si="24"/>
        <v>39.206756637445714</v>
      </c>
    </row>
    <row r="49" spans="2:26" ht="18" customHeight="1">
      <c r="B49" s="31" t="s">
        <v>180</v>
      </c>
      <c r="C49" s="126">
        <f t="shared" ref="C49:M49" si="27">+N13</f>
        <v>10.6</v>
      </c>
      <c r="D49" s="126">
        <f t="shared" si="27"/>
        <v>12.3</v>
      </c>
      <c r="E49" s="126">
        <f t="shared" si="27"/>
        <v>8.3000000000000007</v>
      </c>
      <c r="F49" s="126">
        <f t="shared" si="27"/>
        <v>7.2</v>
      </c>
      <c r="G49" s="126">
        <f t="shared" si="27"/>
        <v>8.3000000000000007</v>
      </c>
      <c r="H49" s="126">
        <f t="shared" si="27"/>
        <v>4.3</v>
      </c>
      <c r="I49" s="126">
        <f t="shared" si="27"/>
        <v>6.9</v>
      </c>
      <c r="J49" s="126">
        <f t="shared" si="27"/>
        <v>8.9</v>
      </c>
      <c r="K49" s="126">
        <f t="shared" si="27"/>
        <v>6.6</v>
      </c>
      <c r="L49" s="126">
        <f t="shared" si="27"/>
        <v>12.9</v>
      </c>
      <c r="M49" s="126">
        <f t="shared" si="27"/>
        <v>86.3</v>
      </c>
      <c r="N49" s="126">
        <v>27.407166</v>
      </c>
      <c r="O49" s="126">
        <v>31.705984999999998</v>
      </c>
      <c r="P49" s="126">
        <v>28.461089000000001</v>
      </c>
      <c r="Q49" s="126">
        <v>36.389311640578015</v>
      </c>
      <c r="R49" s="126">
        <v>20.395834158147206</v>
      </c>
      <c r="S49" s="126">
        <v>10.87192208546835</v>
      </c>
      <c r="T49" s="126">
        <v>22.303082785501537</v>
      </c>
      <c r="U49" s="126">
        <v>11.187494350813418</v>
      </c>
      <c r="V49" s="126">
        <v>17.783828457242869</v>
      </c>
      <c r="W49" s="126">
        <v>13.609408</v>
      </c>
      <c r="X49" s="126">
        <f>SUM(N49:W49)</f>
        <v>220.11512147775139</v>
      </c>
      <c r="Y49" s="126">
        <f t="shared" si="23"/>
        <v>-133.8151214777514</v>
      </c>
      <c r="Z49" s="126">
        <f t="shared" si="24"/>
        <v>39.206756637445714</v>
      </c>
    </row>
    <row r="50" spans="2:26" ht="18" customHeight="1">
      <c r="B50" s="217" t="s">
        <v>181</v>
      </c>
      <c r="C50" s="126">
        <v>0</v>
      </c>
      <c r="D50" s="126">
        <f>+O14</f>
        <v>0</v>
      </c>
      <c r="E50" s="126">
        <f>+P14</f>
        <v>0</v>
      </c>
      <c r="F50" s="126">
        <f>+Q14</f>
        <v>0</v>
      </c>
      <c r="G50" s="126">
        <f>+R14</f>
        <v>0</v>
      </c>
      <c r="H50" s="126">
        <f>+S14</f>
        <v>0</v>
      </c>
      <c r="I50" s="126">
        <f>+S14</f>
        <v>0</v>
      </c>
      <c r="J50" s="126">
        <f>+U14</f>
        <v>0</v>
      </c>
      <c r="K50" s="126">
        <f>+V14</f>
        <v>0</v>
      </c>
      <c r="L50" s="126">
        <f>+W14</f>
        <v>0</v>
      </c>
      <c r="M50" s="126">
        <f>+X14</f>
        <v>0</v>
      </c>
      <c r="N50" s="126">
        <v>0</v>
      </c>
      <c r="O50" s="126">
        <v>0</v>
      </c>
      <c r="P50" s="126">
        <v>0</v>
      </c>
      <c r="Q50" s="126">
        <v>0</v>
      </c>
      <c r="R50" s="126">
        <v>0</v>
      </c>
      <c r="S50" s="126">
        <v>0</v>
      </c>
      <c r="T50" s="126">
        <v>0</v>
      </c>
      <c r="U50" s="126">
        <v>0</v>
      </c>
      <c r="V50" s="126">
        <v>0</v>
      </c>
      <c r="W50" s="126">
        <v>0</v>
      </c>
      <c r="X50" s="126">
        <f>SUM(N50:W50)</f>
        <v>0</v>
      </c>
      <c r="Y50" s="126">
        <f t="shared" si="23"/>
        <v>0</v>
      </c>
      <c r="Z50" s="196">
        <v>0</v>
      </c>
    </row>
    <row r="51" spans="2:26" ht="18" customHeight="1">
      <c r="B51" s="173" t="s">
        <v>122</v>
      </c>
      <c r="C51" s="41">
        <f t="shared" ref="C51:W51" si="28">+C52+C59</f>
        <v>2306.1000000000004</v>
      </c>
      <c r="D51" s="41">
        <f t="shared" si="28"/>
        <v>2260</v>
      </c>
      <c r="E51" s="41">
        <f t="shared" si="28"/>
        <v>2291.7000000000003</v>
      </c>
      <c r="F51" s="41">
        <f t="shared" si="28"/>
        <v>2331.4</v>
      </c>
      <c r="G51" s="41">
        <f t="shared" si="28"/>
        <v>2842.6000000000004</v>
      </c>
      <c r="H51" s="41">
        <f t="shared" si="28"/>
        <v>2654.1</v>
      </c>
      <c r="I51" s="41">
        <f t="shared" si="28"/>
        <v>2939.3999999999996</v>
      </c>
      <c r="J51" s="41">
        <f t="shared" si="28"/>
        <v>3527.7</v>
      </c>
      <c r="K51" s="41">
        <f t="shared" si="28"/>
        <v>2683.3999999999996</v>
      </c>
      <c r="L51" s="41">
        <f t="shared" si="28"/>
        <v>2679.8</v>
      </c>
      <c r="M51" s="41">
        <f>+M52+M59</f>
        <v>26516.2</v>
      </c>
      <c r="N51" s="41">
        <f t="shared" si="28"/>
        <v>2497.7139762499996</v>
      </c>
      <c r="O51" s="41">
        <f t="shared" si="28"/>
        <v>2273.08945477</v>
      </c>
      <c r="P51" s="41">
        <f t="shared" si="28"/>
        <v>2422.5418688299997</v>
      </c>
      <c r="Q51" s="41">
        <f t="shared" si="28"/>
        <v>2190.4841768191363</v>
      </c>
      <c r="R51" s="41">
        <f t="shared" si="28"/>
        <v>3191.7988436329224</v>
      </c>
      <c r="S51" s="41">
        <f t="shared" si="28"/>
        <v>2469.8691834224987</v>
      </c>
      <c r="T51" s="41">
        <f t="shared" si="28"/>
        <v>3289.7157481462841</v>
      </c>
      <c r="U51" s="41">
        <f t="shared" si="28"/>
        <v>4410.9813904110506</v>
      </c>
      <c r="V51" s="41">
        <f t="shared" si="28"/>
        <v>3143.0190433562816</v>
      </c>
      <c r="W51" s="41">
        <f t="shared" si="28"/>
        <v>3081.3145222303597</v>
      </c>
      <c r="X51" s="41">
        <f>+X52+X59</f>
        <v>28970.528207868534</v>
      </c>
      <c r="Y51" s="41">
        <f t="shared" si="23"/>
        <v>-2454.3282078685334</v>
      </c>
      <c r="Z51" s="41">
        <f t="shared" ref="Z51:Z65" si="29">+M51/X51*100</f>
        <v>91.528189647567672</v>
      </c>
    </row>
    <row r="52" spans="2:26" ht="18" customHeight="1">
      <c r="B52" s="164" t="s">
        <v>59</v>
      </c>
      <c r="C52" s="41">
        <f t="shared" ref="C52:W52" si="30">+C53+C57</f>
        <v>2199.1000000000004</v>
      </c>
      <c r="D52" s="110">
        <f t="shared" si="30"/>
        <v>2179.1</v>
      </c>
      <c r="E52" s="110">
        <f t="shared" si="30"/>
        <v>2139.2000000000003</v>
      </c>
      <c r="F52" s="110">
        <f t="shared" si="30"/>
        <v>2164.9</v>
      </c>
      <c r="G52" s="110">
        <f t="shared" si="30"/>
        <v>2676.1000000000004</v>
      </c>
      <c r="H52" s="110">
        <f t="shared" si="30"/>
        <v>2533.6999999999998</v>
      </c>
      <c r="I52" s="110">
        <f t="shared" si="30"/>
        <v>2748.7</v>
      </c>
      <c r="J52" s="110">
        <f t="shared" si="30"/>
        <v>3424.3999999999996</v>
      </c>
      <c r="K52" s="110">
        <f t="shared" si="30"/>
        <v>2638.7</v>
      </c>
      <c r="L52" s="110">
        <f t="shared" si="30"/>
        <v>2401.7000000000003</v>
      </c>
      <c r="M52" s="108">
        <f>+M53+M57</f>
        <v>25105.600000000002</v>
      </c>
      <c r="N52" s="41">
        <f t="shared" si="30"/>
        <v>2390.6860490199997</v>
      </c>
      <c r="O52" s="110">
        <f t="shared" si="30"/>
        <v>2192.1364671000001</v>
      </c>
      <c r="P52" s="110">
        <f t="shared" si="30"/>
        <v>2270.0088475899997</v>
      </c>
      <c r="Q52" s="110">
        <f t="shared" si="30"/>
        <v>2023.4044108888395</v>
      </c>
      <c r="R52" s="110">
        <f t="shared" si="30"/>
        <v>3022.7026321753847</v>
      </c>
      <c r="S52" s="110">
        <f t="shared" si="30"/>
        <v>2347.6624309973217</v>
      </c>
      <c r="T52" s="110">
        <f t="shared" si="30"/>
        <v>3097.7838600135592</v>
      </c>
      <c r="U52" s="110">
        <f t="shared" si="30"/>
        <v>4183.7263071284078</v>
      </c>
      <c r="V52" s="110">
        <f t="shared" si="30"/>
        <v>2961.1465840460478</v>
      </c>
      <c r="W52" s="110">
        <f t="shared" si="30"/>
        <v>2884.8404474486715</v>
      </c>
      <c r="X52" s="110">
        <f>+X53+X57</f>
        <v>27374.098036408232</v>
      </c>
      <c r="Y52" s="110">
        <f t="shared" si="23"/>
        <v>-2268.4980364082294</v>
      </c>
      <c r="Z52" s="110">
        <f t="shared" si="29"/>
        <v>91.712976137547727</v>
      </c>
    </row>
    <row r="53" spans="2:26" ht="18" customHeight="1">
      <c r="B53" s="181" t="s">
        <v>60</v>
      </c>
      <c r="C53" s="110">
        <f t="shared" ref="C53:W53" si="31">+C54+C56</f>
        <v>32.299999999999997</v>
      </c>
      <c r="D53" s="110">
        <f t="shared" si="31"/>
        <v>180.2</v>
      </c>
      <c r="E53" s="110">
        <f t="shared" si="31"/>
        <v>88.8</v>
      </c>
      <c r="F53" s="110">
        <f t="shared" si="31"/>
        <v>205.4</v>
      </c>
      <c r="G53" s="110">
        <f t="shared" si="31"/>
        <v>20.3</v>
      </c>
      <c r="H53" s="110">
        <f t="shared" si="31"/>
        <v>227.5</v>
      </c>
      <c r="I53" s="110">
        <f t="shared" si="31"/>
        <v>9</v>
      </c>
      <c r="J53" s="110">
        <f t="shared" si="31"/>
        <v>6.7</v>
      </c>
      <c r="K53" s="110">
        <f t="shared" si="31"/>
        <v>267.10000000000002</v>
      </c>
      <c r="L53" s="110">
        <f t="shared" si="31"/>
        <v>102.4</v>
      </c>
      <c r="M53" s="110">
        <f>+M54+M56</f>
        <v>1139.7</v>
      </c>
      <c r="N53" s="110">
        <f t="shared" si="31"/>
        <v>223.84425262000002</v>
      </c>
      <c r="O53" s="110">
        <f t="shared" si="31"/>
        <v>193.22911420000003</v>
      </c>
      <c r="P53" s="110">
        <f t="shared" si="31"/>
        <v>219.63172832999999</v>
      </c>
      <c r="Q53" s="110">
        <f t="shared" si="31"/>
        <v>63.948619438839714</v>
      </c>
      <c r="R53" s="110">
        <f t="shared" si="31"/>
        <v>371.92244004538583</v>
      </c>
      <c r="S53" s="110">
        <f t="shared" si="31"/>
        <v>41.227611117321288</v>
      </c>
      <c r="T53" s="110">
        <f t="shared" si="31"/>
        <v>126.14546684355955</v>
      </c>
      <c r="U53" s="110">
        <f t="shared" si="31"/>
        <v>333.27249521254851</v>
      </c>
      <c r="V53" s="110">
        <f t="shared" si="31"/>
        <v>72.23831428356948</v>
      </c>
      <c r="W53" s="110">
        <f t="shared" si="31"/>
        <v>91.797056949011719</v>
      </c>
      <c r="X53" s="110">
        <f>+X54+X56</f>
        <v>1737.257099040236</v>
      </c>
      <c r="Y53" s="110">
        <f t="shared" si="23"/>
        <v>-597.55709904023593</v>
      </c>
      <c r="Z53" s="110">
        <f t="shared" si="29"/>
        <v>65.603415903704644</v>
      </c>
    </row>
    <row r="54" spans="2:26" ht="18" customHeight="1">
      <c r="B54" s="182" t="s">
        <v>123</v>
      </c>
      <c r="C54" s="183">
        <f t="shared" ref="C54:W54" si="32">+C55</f>
        <v>10.1</v>
      </c>
      <c r="D54" s="183">
        <f t="shared" si="32"/>
        <v>36.5</v>
      </c>
      <c r="E54" s="183">
        <f t="shared" si="32"/>
        <v>10</v>
      </c>
      <c r="F54" s="183">
        <f t="shared" si="32"/>
        <v>12.5</v>
      </c>
      <c r="G54" s="183">
        <f t="shared" si="32"/>
        <v>19.600000000000001</v>
      </c>
      <c r="H54" s="183">
        <f t="shared" si="32"/>
        <v>16.3</v>
      </c>
      <c r="I54" s="183">
        <f t="shared" si="32"/>
        <v>8.1999999999999993</v>
      </c>
      <c r="J54" s="183">
        <f t="shared" si="32"/>
        <v>6.5</v>
      </c>
      <c r="K54" s="183">
        <f t="shared" si="32"/>
        <v>12</v>
      </c>
      <c r="L54" s="183">
        <f t="shared" si="32"/>
        <v>17.5</v>
      </c>
      <c r="M54" s="183">
        <f>+M55</f>
        <v>149.19999999999999</v>
      </c>
      <c r="N54" s="183">
        <f t="shared" si="32"/>
        <v>10.069219619999998</v>
      </c>
      <c r="O54" s="183">
        <f t="shared" si="32"/>
        <v>36.4777682</v>
      </c>
      <c r="P54" s="183">
        <f t="shared" si="32"/>
        <v>10.037829329999999</v>
      </c>
      <c r="Q54" s="183">
        <f t="shared" si="32"/>
        <v>12.466871919999999</v>
      </c>
      <c r="R54" s="183">
        <f t="shared" si="32"/>
        <v>19.617844829999999</v>
      </c>
      <c r="S54" s="183">
        <f t="shared" si="32"/>
        <v>16.224619629999999</v>
      </c>
      <c r="T54" s="183">
        <f t="shared" si="32"/>
        <v>8.1884513400000003</v>
      </c>
      <c r="U54" s="183">
        <f t="shared" si="32"/>
        <v>58.550891244269764</v>
      </c>
      <c r="V54" s="183">
        <f t="shared" si="32"/>
        <v>9.7494617051383852</v>
      </c>
      <c r="W54" s="183">
        <f t="shared" si="32"/>
        <v>29.220410277146595</v>
      </c>
      <c r="X54" s="183">
        <f>+X55</f>
        <v>210.6033680965547</v>
      </c>
      <c r="Y54" s="183">
        <f t="shared" si="23"/>
        <v>-61.403368096554715</v>
      </c>
      <c r="Z54" s="110">
        <f t="shared" si="29"/>
        <v>70.844071179145004</v>
      </c>
    </row>
    <row r="55" spans="2:26" ht="18" customHeight="1">
      <c r="B55" s="284" t="s">
        <v>182</v>
      </c>
      <c r="C55" s="125">
        <f t="shared" ref="C55:L56" si="33">+N19</f>
        <v>10.1</v>
      </c>
      <c r="D55" s="125">
        <f t="shared" si="33"/>
        <v>36.5</v>
      </c>
      <c r="E55" s="125">
        <f t="shared" si="33"/>
        <v>10</v>
      </c>
      <c r="F55" s="125">
        <f t="shared" si="33"/>
        <v>12.5</v>
      </c>
      <c r="G55" s="125">
        <f t="shared" si="33"/>
        <v>19.600000000000001</v>
      </c>
      <c r="H55" s="125">
        <f t="shared" si="33"/>
        <v>16.3</v>
      </c>
      <c r="I55" s="125">
        <f t="shared" si="33"/>
        <v>8.1999999999999993</v>
      </c>
      <c r="J55" s="125">
        <f t="shared" si="33"/>
        <v>6.5</v>
      </c>
      <c r="K55" s="125">
        <f t="shared" si="33"/>
        <v>12</v>
      </c>
      <c r="L55" s="125">
        <f t="shared" si="33"/>
        <v>17.5</v>
      </c>
      <c r="M55" s="125">
        <f>SUM(C55:L55)</f>
        <v>149.19999999999999</v>
      </c>
      <c r="N55" s="125">
        <v>10.069219619999998</v>
      </c>
      <c r="O55" s="125">
        <v>36.4777682</v>
      </c>
      <c r="P55" s="125">
        <v>10.037829329999999</v>
      </c>
      <c r="Q55" s="125">
        <v>12.466871919999999</v>
      </c>
      <c r="R55" s="125">
        <v>19.617844829999999</v>
      </c>
      <c r="S55" s="125">
        <v>16.224619629999999</v>
      </c>
      <c r="T55" s="125">
        <v>8.1884513400000003</v>
      </c>
      <c r="U55" s="125">
        <v>58.550891244269764</v>
      </c>
      <c r="V55" s="125">
        <v>9.7494617051383852</v>
      </c>
      <c r="W55" s="125">
        <v>29.220410277146595</v>
      </c>
      <c r="X55" s="125">
        <f>SUM(N55:W55)</f>
        <v>210.6033680965547</v>
      </c>
      <c r="Y55" s="125">
        <f t="shared" si="23"/>
        <v>-61.403368096554715</v>
      </c>
      <c r="Z55" s="125">
        <f t="shared" si="29"/>
        <v>70.844071179145004</v>
      </c>
    </row>
    <row r="56" spans="2:26" ht="18" customHeight="1">
      <c r="B56" s="188" t="s">
        <v>183</v>
      </c>
      <c r="C56" s="125">
        <f t="shared" si="33"/>
        <v>22.2</v>
      </c>
      <c r="D56" s="125">
        <f t="shared" si="33"/>
        <v>143.69999999999999</v>
      </c>
      <c r="E56" s="125">
        <f t="shared" si="33"/>
        <v>78.8</v>
      </c>
      <c r="F56" s="125">
        <f t="shared" si="33"/>
        <v>192.9</v>
      </c>
      <c r="G56" s="125">
        <f t="shared" si="33"/>
        <v>0.7</v>
      </c>
      <c r="H56" s="125">
        <f t="shared" si="33"/>
        <v>211.2</v>
      </c>
      <c r="I56" s="125">
        <f t="shared" si="33"/>
        <v>0.8</v>
      </c>
      <c r="J56" s="125">
        <f t="shared" si="33"/>
        <v>0.2</v>
      </c>
      <c r="K56" s="125">
        <f t="shared" si="33"/>
        <v>255.1</v>
      </c>
      <c r="L56" s="125">
        <f t="shared" si="33"/>
        <v>84.9</v>
      </c>
      <c r="M56" s="126">
        <f>SUM(C56:L56)</f>
        <v>990.5</v>
      </c>
      <c r="N56" s="125">
        <v>213.77503300000001</v>
      </c>
      <c r="O56" s="125">
        <v>156.75134600000001</v>
      </c>
      <c r="P56" s="125">
        <v>209.59389899999999</v>
      </c>
      <c r="Q56" s="125">
        <v>51.481747518839711</v>
      </c>
      <c r="R56" s="125">
        <v>352.3045952153858</v>
      </c>
      <c r="S56" s="125">
        <v>25.002991487321292</v>
      </c>
      <c r="T56" s="125">
        <v>117.95701550355955</v>
      </c>
      <c r="U56" s="125">
        <v>274.72160396827877</v>
      </c>
      <c r="V56" s="125">
        <v>62.4888525784311</v>
      </c>
      <c r="W56" s="125">
        <v>62.576646671865127</v>
      </c>
      <c r="X56" s="125">
        <f>SUM(N56:W56)</f>
        <v>1526.6537309436812</v>
      </c>
      <c r="Y56" s="125">
        <f t="shared" si="23"/>
        <v>-536.15373094368124</v>
      </c>
      <c r="Z56" s="125">
        <f t="shared" si="29"/>
        <v>64.880462407656466</v>
      </c>
    </row>
    <row r="57" spans="2:26" ht="18" customHeight="1">
      <c r="B57" s="181" t="s">
        <v>61</v>
      </c>
      <c r="C57" s="110">
        <f t="shared" ref="C57:W57" si="34">SUM(C58:C58)</f>
        <v>2166.8000000000002</v>
      </c>
      <c r="D57" s="110">
        <f t="shared" si="34"/>
        <v>1998.9</v>
      </c>
      <c r="E57" s="110">
        <f t="shared" si="34"/>
        <v>2050.4</v>
      </c>
      <c r="F57" s="110">
        <f t="shared" si="34"/>
        <v>1959.5</v>
      </c>
      <c r="G57" s="110">
        <f t="shared" si="34"/>
        <v>2655.8</v>
      </c>
      <c r="H57" s="110">
        <f t="shared" si="34"/>
        <v>2306.1999999999998</v>
      </c>
      <c r="I57" s="110">
        <f t="shared" si="34"/>
        <v>2739.7</v>
      </c>
      <c r="J57" s="110">
        <f t="shared" si="34"/>
        <v>3417.7</v>
      </c>
      <c r="K57" s="110">
        <f t="shared" si="34"/>
        <v>2371.6</v>
      </c>
      <c r="L57" s="110">
        <f t="shared" si="34"/>
        <v>2299.3000000000002</v>
      </c>
      <c r="M57" s="110">
        <f>SUM(M58:M58)</f>
        <v>23965.9</v>
      </c>
      <c r="N57" s="110">
        <f t="shared" si="34"/>
        <v>2166.8417963999996</v>
      </c>
      <c r="O57" s="110">
        <f t="shared" si="34"/>
        <v>1998.9073529000002</v>
      </c>
      <c r="P57" s="110">
        <f t="shared" si="34"/>
        <v>2050.3771192599997</v>
      </c>
      <c r="Q57" s="110">
        <f t="shared" si="34"/>
        <v>1959.4557914499999</v>
      </c>
      <c r="R57" s="110">
        <f t="shared" si="34"/>
        <v>2650.7801921299988</v>
      </c>
      <c r="S57" s="110">
        <f t="shared" si="34"/>
        <v>2306.4348198800003</v>
      </c>
      <c r="T57" s="110">
        <f t="shared" si="34"/>
        <v>2971.6383931699997</v>
      </c>
      <c r="U57" s="110">
        <f t="shared" si="34"/>
        <v>3850.4538119158597</v>
      </c>
      <c r="V57" s="110">
        <f t="shared" si="34"/>
        <v>2888.9082697624781</v>
      </c>
      <c r="W57" s="110">
        <f t="shared" si="34"/>
        <v>2793.0433904996598</v>
      </c>
      <c r="X57" s="110">
        <f>SUM(X58:X58)</f>
        <v>25636.840937367997</v>
      </c>
      <c r="Y57" s="110">
        <f t="shared" si="23"/>
        <v>-1670.9409373679955</v>
      </c>
      <c r="Z57" s="110">
        <f t="shared" si="29"/>
        <v>93.482266627740202</v>
      </c>
    </row>
    <row r="58" spans="2:26" ht="18" customHeight="1">
      <c r="B58" s="188" t="s">
        <v>184</v>
      </c>
      <c r="C58" s="125">
        <f t="shared" ref="C58:L58" si="35">+N22</f>
        <v>2166.8000000000002</v>
      </c>
      <c r="D58" s="125">
        <f t="shared" si="35"/>
        <v>1998.9</v>
      </c>
      <c r="E58" s="125">
        <f t="shared" si="35"/>
        <v>2050.4</v>
      </c>
      <c r="F58" s="125">
        <f t="shared" si="35"/>
        <v>1959.5</v>
      </c>
      <c r="G58" s="125">
        <f t="shared" si="35"/>
        <v>2655.8</v>
      </c>
      <c r="H58" s="125">
        <f t="shared" si="35"/>
        <v>2306.1999999999998</v>
      </c>
      <c r="I58" s="125">
        <f t="shared" si="35"/>
        <v>2739.7</v>
      </c>
      <c r="J58" s="125">
        <f t="shared" si="35"/>
        <v>3417.7</v>
      </c>
      <c r="K58" s="125">
        <f t="shared" si="35"/>
        <v>2371.6</v>
      </c>
      <c r="L58" s="125">
        <f t="shared" si="35"/>
        <v>2299.3000000000002</v>
      </c>
      <c r="M58" s="126">
        <f>SUM(C58:L58)</f>
        <v>23965.9</v>
      </c>
      <c r="N58" s="125">
        <v>2166.8417963999996</v>
      </c>
      <c r="O58" s="125">
        <v>1998.9073529000002</v>
      </c>
      <c r="P58" s="125">
        <v>2050.3771192599997</v>
      </c>
      <c r="Q58" s="125">
        <v>1959.4557914499999</v>
      </c>
      <c r="R58" s="125">
        <v>2650.7801921299988</v>
      </c>
      <c r="S58" s="125">
        <v>2306.4348198800003</v>
      </c>
      <c r="T58" s="125">
        <v>2971.6383931699997</v>
      </c>
      <c r="U58" s="125">
        <v>3850.4538119158597</v>
      </c>
      <c r="V58" s="125">
        <v>2888.9082697624781</v>
      </c>
      <c r="W58" s="125">
        <v>2793.0433904996598</v>
      </c>
      <c r="X58" s="125">
        <f>SUM(N58:W58)</f>
        <v>25636.840937367997</v>
      </c>
      <c r="Y58" s="125">
        <f t="shared" si="23"/>
        <v>-1670.9409373679955</v>
      </c>
      <c r="Z58" s="125">
        <f t="shared" si="29"/>
        <v>93.482266627740202</v>
      </c>
    </row>
    <row r="59" spans="2:26" ht="18" customHeight="1">
      <c r="B59" s="181" t="s">
        <v>64</v>
      </c>
      <c r="C59" s="110">
        <f t="shared" ref="C59:W59" si="36">SUM(C60:C62)</f>
        <v>107</v>
      </c>
      <c r="D59" s="110">
        <f t="shared" si="36"/>
        <v>80.900000000000006</v>
      </c>
      <c r="E59" s="110">
        <f t="shared" si="36"/>
        <v>152.5</v>
      </c>
      <c r="F59" s="110">
        <f t="shared" si="36"/>
        <v>166.5</v>
      </c>
      <c r="G59" s="110">
        <f t="shared" si="36"/>
        <v>166.5</v>
      </c>
      <c r="H59" s="110">
        <f t="shared" si="36"/>
        <v>120.4</v>
      </c>
      <c r="I59" s="110">
        <f t="shared" si="36"/>
        <v>190.7</v>
      </c>
      <c r="J59" s="110">
        <f t="shared" si="36"/>
        <v>103.29999999999998</v>
      </c>
      <c r="K59" s="110">
        <f t="shared" si="36"/>
        <v>44.7</v>
      </c>
      <c r="L59" s="110">
        <f t="shared" si="36"/>
        <v>278.09999999999997</v>
      </c>
      <c r="M59" s="110">
        <f>SUM(M60:M62)</f>
        <v>1410.6</v>
      </c>
      <c r="N59" s="110">
        <f t="shared" si="36"/>
        <v>107.02792723</v>
      </c>
      <c r="O59" s="110">
        <f t="shared" si="36"/>
        <v>80.952987669999999</v>
      </c>
      <c r="P59" s="110">
        <f t="shared" si="36"/>
        <v>152.53302124000001</v>
      </c>
      <c r="Q59" s="110">
        <f t="shared" si="36"/>
        <v>167.07976593029682</v>
      </c>
      <c r="R59" s="110">
        <f t="shared" si="36"/>
        <v>169.09621145753789</v>
      </c>
      <c r="S59" s="110">
        <f t="shared" si="36"/>
        <v>122.2067524251772</v>
      </c>
      <c r="T59" s="110">
        <f t="shared" si="36"/>
        <v>191.93188813272482</v>
      </c>
      <c r="U59" s="110">
        <f t="shared" si="36"/>
        <v>227.25508328264252</v>
      </c>
      <c r="V59" s="110">
        <f t="shared" si="36"/>
        <v>181.87245931023381</v>
      </c>
      <c r="W59" s="110">
        <f t="shared" si="36"/>
        <v>196.47407478168833</v>
      </c>
      <c r="X59" s="110">
        <f>SUM(X60:X62)</f>
        <v>1596.4301714603016</v>
      </c>
      <c r="Y59" s="110">
        <f t="shared" si="23"/>
        <v>-185.8301714603017</v>
      </c>
      <c r="Z59" s="110">
        <f t="shared" si="29"/>
        <v>88.35964298455238</v>
      </c>
    </row>
    <row r="60" spans="2:26" ht="18" customHeight="1">
      <c r="B60" s="188" t="s">
        <v>185</v>
      </c>
      <c r="C60" s="125">
        <f t="shared" ref="C60:L62" si="37">+N24</f>
        <v>4.3</v>
      </c>
      <c r="D60" s="125">
        <f t="shared" si="37"/>
        <v>3.4</v>
      </c>
      <c r="E60" s="125">
        <f t="shared" si="37"/>
        <v>3.1</v>
      </c>
      <c r="F60" s="125">
        <f t="shared" si="37"/>
        <v>4</v>
      </c>
      <c r="G60" s="125">
        <f t="shared" si="37"/>
        <v>3.3</v>
      </c>
      <c r="H60" s="125">
        <f t="shared" si="37"/>
        <v>2.8</v>
      </c>
      <c r="I60" s="125">
        <f t="shared" si="37"/>
        <v>3.6</v>
      </c>
      <c r="J60" s="125">
        <f t="shared" si="37"/>
        <v>3.1</v>
      </c>
      <c r="K60" s="125">
        <f t="shared" si="37"/>
        <v>3.1</v>
      </c>
      <c r="L60" s="125">
        <f t="shared" si="37"/>
        <v>3.6</v>
      </c>
      <c r="M60" s="125">
        <f>SUM(C60:L60)</f>
        <v>34.300000000000004</v>
      </c>
      <c r="N60" s="125">
        <v>60.939371630000004</v>
      </c>
      <c r="O60" s="125">
        <v>48.897529030000001</v>
      </c>
      <c r="P60" s="125">
        <v>34.258637149999998</v>
      </c>
      <c r="Q60" s="125">
        <v>49.399475689999996</v>
      </c>
      <c r="R60" s="125">
        <v>50.131808399999997</v>
      </c>
      <c r="S60" s="125">
        <v>19.115743850000001</v>
      </c>
      <c r="T60" s="125">
        <v>24.6987287</v>
      </c>
      <c r="U60" s="125">
        <v>41.498863726978051</v>
      </c>
      <c r="V60" s="125">
        <v>22.633332743523635</v>
      </c>
      <c r="W60" s="125">
        <v>52.434614077017024</v>
      </c>
      <c r="X60" s="125">
        <f>SUM(N60:W60)</f>
        <v>404.00810499751873</v>
      </c>
      <c r="Y60" s="125">
        <f t="shared" si="23"/>
        <v>-369.70810499751872</v>
      </c>
      <c r="Z60" s="125">
        <f t="shared" si="29"/>
        <v>8.48992868601254</v>
      </c>
    </row>
    <row r="61" spans="2:26" ht="18" customHeight="1">
      <c r="B61" s="188" t="s">
        <v>186</v>
      </c>
      <c r="C61" s="125">
        <f t="shared" si="37"/>
        <v>41.8</v>
      </c>
      <c r="D61" s="125">
        <f t="shared" si="37"/>
        <v>28.6</v>
      </c>
      <c r="E61" s="125">
        <f t="shared" si="37"/>
        <v>115.1</v>
      </c>
      <c r="F61" s="125">
        <f t="shared" si="37"/>
        <v>113.1</v>
      </c>
      <c r="G61" s="125">
        <f t="shared" si="37"/>
        <v>113.1</v>
      </c>
      <c r="H61" s="125">
        <f t="shared" si="37"/>
        <v>98.5</v>
      </c>
      <c r="I61" s="125">
        <f t="shared" si="37"/>
        <v>162.4</v>
      </c>
      <c r="J61" s="125">
        <f t="shared" si="37"/>
        <v>70.599999999999994</v>
      </c>
      <c r="K61" s="125">
        <f t="shared" si="37"/>
        <v>16.399999999999999</v>
      </c>
      <c r="L61" s="125">
        <f t="shared" si="37"/>
        <v>247.2</v>
      </c>
      <c r="M61" s="125">
        <f t="shared" ref="M61:M62" si="38">SUM(C61:L61)</f>
        <v>1006.8</v>
      </c>
      <c r="N61" s="125">
        <v>41.773863490000004</v>
      </c>
      <c r="O61" s="125">
        <v>28.625750989999997</v>
      </c>
      <c r="P61" s="125">
        <v>115.14329515</v>
      </c>
      <c r="Q61" s="125">
        <v>113.09501021</v>
      </c>
      <c r="R61" s="125">
        <v>113.06945481999999</v>
      </c>
      <c r="S61" s="125">
        <v>98.461514579999999</v>
      </c>
      <c r="T61" s="125">
        <v>162.35822123</v>
      </c>
      <c r="U61" s="125">
        <v>180.60336724488829</v>
      </c>
      <c r="V61" s="125">
        <v>154.5408612085005</v>
      </c>
      <c r="W61" s="125">
        <v>139.54422425928541</v>
      </c>
      <c r="X61" s="125">
        <f t="shared" ref="X61:X62" si="39">SUM(N61:W61)</f>
        <v>1147.2155631826743</v>
      </c>
      <c r="Y61" s="125">
        <f t="shared" si="23"/>
        <v>-140.4155631826743</v>
      </c>
      <c r="Z61" s="125">
        <f t="shared" si="29"/>
        <v>87.760315699246178</v>
      </c>
    </row>
    <row r="62" spans="2:26" ht="18" customHeight="1">
      <c r="B62" s="188" t="s">
        <v>187</v>
      </c>
      <c r="C62" s="125">
        <f t="shared" si="37"/>
        <v>60.9</v>
      </c>
      <c r="D62" s="125">
        <f t="shared" si="37"/>
        <v>48.9</v>
      </c>
      <c r="E62" s="125">
        <f t="shared" si="37"/>
        <v>34.299999999999997</v>
      </c>
      <c r="F62" s="125">
        <f t="shared" si="37"/>
        <v>49.4</v>
      </c>
      <c r="G62" s="125">
        <f t="shared" si="37"/>
        <v>50.1</v>
      </c>
      <c r="H62" s="125">
        <f t="shared" si="37"/>
        <v>19.100000000000001</v>
      </c>
      <c r="I62" s="125">
        <f t="shared" si="37"/>
        <v>24.7</v>
      </c>
      <c r="J62" s="125">
        <f t="shared" si="37"/>
        <v>29.6</v>
      </c>
      <c r="K62" s="125">
        <f t="shared" si="37"/>
        <v>25.2</v>
      </c>
      <c r="L62" s="125">
        <f t="shared" si="37"/>
        <v>27.3</v>
      </c>
      <c r="M62" s="125">
        <f t="shared" si="38"/>
        <v>369.5</v>
      </c>
      <c r="N62" s="125">
        <v>4.3146921100000002</v>
      </c>
      <c r="O62" s="125">
        <v>3.4297076500000001</v>
      </c>
      <c r="P62" s="125">
        <v>3.1310889400000002</v>
      </c>
      <c r="Q62" s="125">
        <v>4.585280030296814</v>
      </c>
      <c r="R62" s="125">
        <v>5.8949482375379034</v>
      </c>
      <c r="S62" s="125">
        <v>4.6294939951771932</v>
      </c>
      <c r="T62" s="125">
        <v>4.8749382027248105</v>
      </c>
      <c r="U62" s="125">
        <v>5.1528523107761819</v>
      </c>
      <c r="V62" s="125">
        <v>4.6982653582096718</v>
      </c>
      <c r="W62" s="125">
        <v>4.4952364453858928</v>
      </c>
      <c r="X62" s="125">
        <f t="shared" si="39"/>
        <v>45.206503280108464</v>
      </c>
      <c r="Y62" s="125">
        <f t="shared" si="23"/>
        <v>324.29349671989155</v>
      </c>
      <c r="Z62" s="125">
        <f t="shared" si="29"/>
        <v>817.36027604370258</v>
      </c>
    </row>
    <row r="63" spans="2:26" ht="18" customHeight="1">
      <c r="B63" s="173" t="s">
        <v>128</v>
      </c>
      <c r="C63" s="110">
        <f t="shared" ref="C63:W63" si="40">+C64+C66</f>
        <v>88.7</v>
      </c>
      <c r="D63" s="110">
        <f t="shared" si="40"/>
        <v>68.900000000000006</v>
      </c>
      <c r="E63" s="110">
        <f t="shared" si="40"/>
        <v>85.4</v>
      </c>
      <c r="F63" s="110">
        <f t="shared" si="40"/>
        <v>86.5</v>
      </c>
      <c r="G63" s="110">
        <f t="shared" si="40"/>
        <v>84.3</v>
      </c>
      <c r="H63" s="110">
        <f t="shared" si="40"/>
        <v>80.900000000000006</v>
      </c>
      <c r="I63" s="110">
        <f t="shared" si="40"/>
        <v>88.9</v>
      </c>
      <c r="J63" s="110">
        <f t="shared" si="40"/>
        <v>86.3</v>
      </c>
      <c r="K63" s="110">
        <f t="shared" si="40"/>
        <v>91.4</v>
      </c>
      <c r="L63" s="110">
        <f t="shared" si="40"/>
        <v>83.3</v>
      </c>
      <c r="M63" s="110">
        <f>+M64+M66</f>
        <v>844.59999999999991</v>
      </c>
      <c r="N63" s="110">
        <f t="shared" si="40"/>
        <v>88.699121319999989</v>
      </c>
      <c r="O63" s="110">
        <f t="shared" si="40"/>
        <v>68.892217290000005</v>
      </c>
      <c r="P63" s="110">
        <f t="shared" si="40"/>
        <v>85.355549390000007</v>
      </c>
      <c r="Q63" s="110">
        <f t="shared" si="40"/>
        <v>86.515924760000004</v>
      </c>
      <c r="R63" s="110">
        <f t="shared" si="40"/>
        <v>84.344416440000003</v>
      </c>
      <c r="S63" s="110">
        <f t="shared" si="40"/>
        <v>80.935575920000005</v>
      </c>
      <c r="T63" s="110">
        <f t="shared" si="40"/>
        <v>88.920460669999997</v>
      </c>
      <c r="U63" s="110">
        <f t="shared" si="40"/>
        <v>86.56024136889701</v>
      </c>
      <c r="V63" s="110">
        <f t="shared" si="40"/>
        <v>87.357283537817551</v>
      </c>
      <c r="W63" s="110">
        <f t="shared" si="40"/>
        <v>89.472007119073211</v>
      </c>
      <c r="X63" s="110">
        <f>+X64+X66</f>
        <v>847.05279781578781</v>
      </c>
      <c r="Y63" s="110">
        <f t="shared" si="23"/>
        <v>-2.4527978157879033</v>
      </c>
      <c r="Z63" s="110">
        <f t="shared" si="29"/>
        <v>99.710431531291476</v>
      </c>
    </row>
    <row r="64" spans="2:26" ht="18" customHeight="1">
      <c r="B64" s="159" t="s">
        <v>69</v>
      </c>
      <c r="C64" s="184">
        <f t="shared" ref="C64:L64" si="41">+C65</f>
        <v>88.7</v>
      </c>
      <c r="D64" s="184">
        <f t="shared" si="41"/>
        <v>68.900000000000006</v>
      </c>
      <c r="E64" s="184">
        <f t="shared" si="41"/>
        <v>85.4</v>
      </c>
      <c r="F64" s="184">
        <f t="shared" si="41"/>
        <v>86.5</v>
      </c>
      <c r="G64" s="184">
        <f t="shared" si="41"/>
        <v>84.3</v>
      </c>
      <c r="H64" s="184">
        <f t="shared" si="41"/>
        <v>80.900000000000006</v>
      </c>
      <c r="I64" s="184">
        <f t="shared" si="41"/>
        <v>88.9</v>
      </c>
      <c r="J64" s="184">
        <f t="shared" si="41"/>
        <v>86.3</v>
      </c>
      <c r="K64" s="184">
        <f t="shared" si="41"/>
        <v>91.4</v>
      </c>
      <c r="L64" s="184">
        <f t="shared" si="41"/>
        <v>83.3</v>
      </c>
      <c r="M64" s="108">
        <f>SUM(C64:L64)</f>
        <v>844.59999999999991</v>
      </c>
      <c r="N64" s="184">
        <f>+N65</f>
        <v>88.699121319999989</v>
      </c>
      <c r="O64" s="184">
        <f t="shared" ref="O64:T64" si="42">+O65</f>
        <v>68.892217290000005</v>
      </c>
      <c r="P64" s="184">
        <f t="shared" si="42"/>
        <v>85.355549390000007</v>
      </c>
      <c r="Q64" s="184">
        <f t="shared" si="42"/>
        <v>86.515924760000004</v>
      </c>
      <c r="R64" s="184">
        <f t="shared" si="42"/>
        <v>84.344416440000003</v>
      </c>
      <c r="S64" s="184">
        <f t="shared" si="42"/>
        <v>80.935575920000005</v>
      </c>
      <c r="T64" s="184">
        <f t="shared" si="42"/>
        <v>88.920460669999997</v>
      </c>
      <c r="U64" s="184">
        <f>+U65</f>
        <v>86.56024136889701</v>
      </c>
      <c r="V64" s="184">
        <f>+V65</f>
        <v>87.357283537817551</v>
      </c>
      <c r="W64" s="184">
        <f>+W65</f>
        <v>89.472007119073211</v>
      </c>
      <c r="X64" s="184">
        <f>SUM(N64:W64)</f>
        <v>847.05279781578781</v>
      </c>
      <c r="Y64" s="184">
        <f t="shared" si="23"/>
        <v>-2.4527978157879033</v>
      </c>
      <c r="Z64" s="184">
        <f t="shared" si="29"/>
        <v>99.710431531291476</v>
      </c>
    </row>
    <row r="65" spans="2:26" ht="18" customHeight="1">
      <c r="B65" s="285" t="s">
        <v>193</v>
      </c>
      <c r="C65" s="202">
        <f t="shared" ref="C65:L65" si="43">+N29</f>
        <v>88.7</v>
      </c>
      <c r="D65" s="202">
        <f t="shared" si="43"/>
        <v>68.900000000000006</v>
      </c>
      <c r="E65" s="202">
        <f t="shared" si="43"/>
        <v>85.4</v>
      </c>
      <c r="F65" s="202">
        <f t="shared" si="43"/>
        <v>86.5</v>
      </c>
      <c r="G65" s="202">
        <f t="shared" si="43"/>
        <v>84.3</v>
      </c>
      <c r="H65" s="202">
        <f t="shared" si="43"/>
        <v>80.900000000000006</v>
      </c>
      <c r="I65" s="202">
        <f t="shared" si="43"/>
        <v>88.9</v>
      </c>
      <c r="J65" s="202">
        <f t="shared" si="43"/>
        <v>86.3</v>
      </c>
      <c r="K65" s="202">
        <f t="shared" si="43"/>
        <v>91.4</v>
      </c>
      <c r="L65" s="202">
        <f t="shared" si="43"/>
        <v>83.3</v>
      </c>
      <c r="M65" s="202">
        <f>SUM(C65:L65)</f>
        <v>844.59999999999991</v>
      </c>
      <c r="N65" s="202">
        <v>88.699121319999989</v>
      </c>
      <c r="O65" s="202">
        <v>68.892217290000005</v>
      </c>
      <c r="P65" s="202">
        <v>85.355549390000007</v>
      </c>
      <c r="Q65" s="202">
        <v>86.515924760000004</v>
      </c>
      <c r="R65" s="202">
        <v>84.344416440000003</v>
      </c>
      <c r="S65" s="202">
        <v>80.935575920000005</v>
      </c>
      <c r="T65" s="202">
        <v>88.920460669999997</v>
      </c>
      <c r="U65" s="202">
        <v>86.56024136889701</v>
      </c>
      <c r="V65" s="202">
        <v>87.357283537817551</v>
      </c>
      <c r="W65" s="202">
        <v>89.472007119073211</v>
      </c>
      <c r="X65" s="125">
        <f>SUM(N65:W65)</f>
        <v>847.05279781578781</v>
      </c>
      <c r="Y65" s="125">
        <f t="shared" si="23"/>
        <v>-2.4527978157879033</v>
      </c>
      <c r="Z65" s="125">
        <f t="shared" si="29"/>
        <v>99.710431531291476</v>
      </c>
    </row>
    <row r="66" spans="2:26" ht="18" customHeight="1">
      <c r="B66" s="159" t="s">
        <v>70</v>
      </c>
      <c r="C66" s="41">
        <f>+C30</f>
        <v>0</v>
      </c>
      <c r="D66" s="41">
        <f>+M30</f>
        <v>0</v>
      </c>
      <c r="E66" s="41">
        <f>+M30</f>
        <v>0</v>
      </c>
      <c r="F66" s="41">
        <f>+M30</f>
        <v>0</v>
      </c>
      <c r="G66" s="41">
        <f>+M30</f>
        <v>0</v>
      </c>
      <c r="H66" s="41">
        <f>+N30</f>
        <v>0</v>
      </c>
      <c r="I66" s="41">
        <f>+N30</f>
        <v>0</v>
      </c>
      <c r="J66" s="41">
        <f>+N30</f>
        <v>0</v>
      </c>
      <c r="K66" s="41">
        <f>+O30</f>
        <v>0</v>
      </c>
      <c r="L66" s="41">
        <f>+O30</f>
        <v>0</v>
      </c>
      <c r="M66" s="41">
        <f>SUM(C66:L66)</f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f>SUM(N66:W66)</f>
        <v>0</v>
      </c>
      <c r="Y66" s="41">
        <f t="shared" si="23"/>
        <v>0</v>
      </c>
      <c r="Z66" s="41">
        <v>0</v>
      </c>
    </row>
    <row r="67" spans="2:26" ht="18" customHeight="1">
      <c r="B67" s="276" t="s">
        <v>141</v>
      </c>
      <c r="C67" s="209">
        <f t="shared" ref="C67:X67" si="44">+C44</f>
        <v>2405.4</v>
      </c>
      <c r="D67" s="209">
        <f t="shared" si="44"/>
        <v>2341.2000000000003</v>
      </c>
      <c r="E67" s="209">
        <f t="shared" si="44"/>
        <v>2385.4000000000005</v>
      </c>
      <c r="F67" s="209">
        <f t="shared" si="44"/>
        <v>2425.1</v>
      </c>
      <c r="G67" s="209">
        <f t="shared" si="44"/>
        <v>2935.2000000000007</v>
      </c>
      <c r="H67" s="209">
        <f t="shared" si="44"/>
        <v>2739.3</v>
      </c>
      <c r="I67" s="209">
        <f t="shared" si="44"/>
        <v>3035.2</v>
      </c>
      <c r="J67" s="209">
        <f t="shared" si="44"/>
        <v>3622.9</v>
      </c>
      <c r="K67" s="209">
        <f t="shared" si="44"/>
        <v>2781.3999999999996</v>
      </c>
      <c r="L67" s="209">
        <f t="shared" si="44"/>
        <v>2776.0000000000005</v>
      </c>
      <c r="M67" s="209">
        <f t="shared" si="44"/>
        <v>27447.1</v>
      </c>
      <c r="N67" s="209">
        <f t="shared" si="44"/>
        <v>2613.8202635699995</v>
      </c>
      <c r="O67" s="209">
        <f t="shared" si="44"/>
        <v>2373.6876570600002</v>
      </c>
      <c r="P67" s="209">
        <f t="shared" si="44"/>
        <v>2536.3585072199994</v>
      </c>
      <c r="Q67" s="209">
        <f t="shared" si="44"/>
        <v>2313.3894132197142</v>
      </c>
      <c r="R67" s="209">
        <f t="shared" si="44"/>
        <v>3296.5390942310696</v>
      </c>
      <c r="S67" s="209">
        <f t="shared" si="44"/>
        <v>2561.6766814279667</v>
      </c>
      <c r="T67" s="209">
        <f t="shared" si="44"/>
        <v>3400.9392916017855</v>
      </c>
      <c r="U67" s="209">
        <f t="shared" si="44"/>
        <v>4508.729126130761</v>
      </c>
      <c r="V67" s="209">
        <f t="shared" si="44"/>
        <v>3248.1601553513424</v>
      </c>
      <c r="W67" s="209">
        <f t="shared" si="44"/>
        <v>3184.3959373494326</v>
      </c>
      <c r="X67" s="209">
        <f t="shared" si="44"/>
        <v>30037.696127162075</v>
      </c>
      <c r="Y67" s="209">
        <f t="shared" si="23"/>
        <v>-2590.5961271620763</v>
      </c>
      <c r="Z67" s="209">
        <f>+M67/X67*100</f>
        <v>91.375516563603938</v>
      </c>
    </row>
    <row r="68" spans="2:26" ht="18" customHeight="1">
      <c r="B68" s="277" t="s">
        <v>189</v>
      </c>
      <c r="C68" s="286">
        <f t="shared" ref="C68:L68" si="45">+N32</f>
        <v>0</v>
      </c>
      <c r="D68" s="286">
        <f t="shared" si="45"/>
        <v>0</v>
      </c>
      <c r="E68" s="286">
        <f t="shared" si="45"/>
        <v>0</v>
      </c>
      <c r="F68" s="286">
        <f t="shared" si="45"/>
        <v>0</v>
      </c>
      <c r="G68" s="286">
        <f t="shared" si="45"/>
        <v>0</v>
      </c>
      <c r="H68" s="286">
        <f t="shared" si="45"/>
        <v>0</v>
      </c>
      <c r="I68" s="286">
        <f t="shared" si="45"/>
        <v>0</v>
      </c>
      <c r="J68" s="286">
        <f t="shared" si="45"/>
        <v>0</v>
      </c>
      <c r="K68" s="286">
        <f t="shared" si="45"/>
        <v>0</v>
      </c>
      <c r="L68" s="286">
        <f t="shared" si="45"/>
        <v>0</v>
      </c>
      <c r="M68" s="41">
        <f>SUM(C68:L68)</f>
        <v>0</v>
      </c>
      <c r="N68" s="286">
        <v>0</v>
      </c>
      <c r="O68" s="286">
        <v>0</v>
      </c>
      <c r="P68" s="286">
        <v>0</v>
      </c>
      <c r="Q68" s="286">
        <v>0</v>
      </c>
      <c r="R68" s="286">
        <v>0</v>
      </c>
      <c r="S68" s="286">
        <v>0</v>
      </c>
      <c r="T68" s="286">
        <v>0</v>
      </c>
      <c r="U68" s="286">
        <v>0</v>
      </c>
      <c r="V68" s="286">
        <v>0</v>
      </c>
      <c r="W68" s="286">
        <v>0</v>
      </c>
      <c r="X68" s="237">
        <f>SUM(N68:W68)</f>
        <v>0</v>
      </c>
      <c r="Y68" s="237">
        <f t="shared" si="23"/>
        <v>0</v>
      </c>
      <c r="Z68" s="287">
        <v>0</v>
      </c>
    </row>
    <row r="69" spans="2:26" ht="18" customHeight="1">
      <c r="B69" s="288"/>
      <c r="C69" s="289">
        <f>+C68+C67</f>
        <v>2405.4</v>
      </c>
      <c r="D69" s="289">
        <f t="shared" ref="D69:W69" si="46">+D68+D67</f>
        <v>2341.2000000000003</v>
      </c>
      <c r="E69" s="289">
        <f t="shared" si="46"/>
        <v>2385.4000000000005</v>
      </c>
      <c r="F69" s="289">
        <f t="shared" si="46"/>
        <v>2425.1</v>
      </c>
      <c r="G69" s="289">
        <f t="shared" si="46"/>
        <v>2935.2000000000007</v>
      </c>
      <c r="H69" s="289">
        <f t="shared" si="46"/>
        <v>2739.3</v>
      </c>
      <c r="I69" s="289">
        <f t="shared" si="46"/>
        <v>3035.2</v>
      </c>
      <c r="J69" s="289">
        <f t="shared" si="46"/>
        <v>3622.9</v>
      </c>
      <c r="K69" s="289">
        <f t="shared" si="46"/>
        <v>2781.3999999999996</v>
      </c>
      <c r="L69" s="289">
        <f t="shared" si="46"/>
        <v>2776.0000000000005</v>
      </c>
      <c r="M69" s="289">
        <f>+M68+M67</f>
        <v>27447.1</v>
      </c>
      <c r="N69" s="289">
        <f t="shared" si="46"/>
        <v>2613.8202635699995</v>
      </c>
      <c r="O69" s="289">
        <f t="shared" si="46"/>
        <v>2373.6876570600002</v>
      </c>
      <c r="P69" s="289">
        <f t="shared" si="46"/>
        <v>2536.3585072199994</v>
      </c>
      <c r="Q69" s="289">
        <f t="shared" si="46"/>
        <v>2313.3894132197142</v>
      </c>
      <c r="R69" s="289">
        <f t="shared" si="46"/>
        <v>3296.5390942310696</v>
      </c>
      <c r="S69" s="289">
        <f t="shared" si="46"/>
        <v>2561.6766814279667</v>
      </c>
      <c r="T69" s="289">
        <f t="shared" si="46"/>
        <v>3400.9392916017855</v>
      </c>
      <c r="U69" s="289">
        <f t="shared" si="46"/>
        <v>4508.729126130761</v>
      </c>
      <c r="V69" s="289">
        <f t="shared" si="46"/>
        <v>3248.1601553513424</v>
      </c>
      <c r="W69" s="289">
        <f t="shared" si="46"/>
        <v>3184.3959373494326</v>
      </c>
      <c r="X69" s="289">
        <f>SUM(N69:W69)</f>
        <v>30037.696127162071</v>
      </c>
      <c r="Y69" s="209">
        <f t="shared" si="23"/>
        <v>-2590.5961271620727</v>
      </c>
      <c r="Z69" s="209">
        <f>+M69/X69*100</f>
        <v>91.375516563603938</v>
      </c>
    </row>
    <row r="70" spans="2:26">
      <c r="B70" s="64" t="s">
        <v>190</v>
      </c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</row>
    <row r="71" spans="2:26">
      <c r="B71" s="70" t="s">
        <v>82</v>
      </c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1"/>
      <c r="Y71" s="261"/>
    </row>
    <row r="72" spans="2:26">
      <c r="B72" s="73" t="s">
        <v>174</v>
      </c>
      <c r="M72" s="39"/>
      <c r="N72" s="282"/>
      <c r="O72" s="282"/>
      <c r="P72" s="282"/>
      <c r="Q72" s="282"/>
      <c r="R72" s="282"/>
      <c r="S72" s="282"/>
      <c r="T72" s="282"/>
      <c r="U72" s="282"/>
      <c r="V72" s="282"/>
      <c r="W72" s="282"/>
      <c r="X72" s="282"/>
      <c r="Y72" s="261"/>
    </row>
    <row r="73" spans="2:26">
      <c r="B73" s="78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78"/>
      <c r="Z73" s="78"/>
    </row>
    <row r="74" spans="2:26">
      <c r="B74" s="78"/>
      <c r="M74" s="90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78"/>
      <c r="Y74" s="78"/>
      <c r="Z74" s="78"/>
    </row>
    <row r="75" spans="2:26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90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78"/>
      <c r="Y75" s="78"/>
      <c r="Z75" s="78"/>
    </row>
    <row r="76" spans="2:26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90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78"/>
      <c r="Y76" s="78"/>
      <c r="Z76" s="78"/>
    </row>
    <row r="77" spans="2:26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90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78"/>
      <c r="Y77" s="78"/>
      <c r="Z77" s="78"/>
    </row>
    <row r="78" spans="2:26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90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78"/>
      <c r="Y78" s="78"/>
      <c r="Z78" s="78"/>
    </row>
    <row r="79" spans="2:26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90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78"/>
      <c r="Y79" s="78"/>
      <c r="Z79" s="78"/>
    </row>
    <row r="80" spans="2:26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78"/>
      <c r="Y80" s="78"/>
      <c r="Z80" s="78"/>
    </row>
    <row r="81" spans="2:26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78"/>
      <c r="Y81" s="78"/>
      <c r="Z81" s="78"/>
    </row>
    <row r="82" spans="2:26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78"/>
      <c r="Y82" s="78"/>
      <c r="Z82" s="78"/>
    </row>
    <row r="83" spans="2:26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78"/>
      <c r="Y83" s="78"/>
      <c r="Z83" s="78"/>
    </row>
    <row r="84" spans="2:26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78"/>
      <c r="Y84" s="78"/>
      <c r="Z84" s="78"/>
    </row>
    <row r="85" spans="2:26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78"/>
      <c r="Y85" s="78"/>
      <c r="Z85" s="78"/>
    </row>
    <row r="86" spans="2:26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78"/>
      <c r="Y86" s="78"/>
      <c r="Z86" s="78"/>
    </row>
    <row r="87" spans="2:26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78"/>
      <c r="Y87" s="78"/>
      <c r="Z87" s="78"/>
    </row>
    <row r="88" spans="2:26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78"/>
      <c r="Y88" s="78"/>
      <c r="Z88" s="78"/>
    </row>
    <row r="89" spans="2:26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78"/>
      <c r="Y89" s="78"/>
      <c r="Z89" s="78"/>
    </row>
    <row r="90" spans="2:26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78"/>
      <c r="Y90" s="78"/>
      <c r="Z90" s="78"/>
    </row>
    <row r="91" spans="2:26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78"/>
      <c r="Y91" s="78"/>
      <c r="Z91" s="78"/>
    </row>
    <row r="92" spans="2:26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78"/>
      <c r="Y92" s="78"/>
      <c r="Z92" s="78"/>
    </row>
    <row r="93" spans="2:26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78"/>
      <c r="Y93" s="78"/>
      <c r="Z93" s="78"/>
    </row>
    <row r="94" spans="2:26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78"/>
      <c r="Y94" s="78"/>
      <c r="Z94" s="78"/>
    </row>
    <row r="95" spans="2:26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78"/>
      <c r="Y95" s="78"/>
      <c r="Z95" s="78"/>
    </row>
    <row r="96" spans="2:26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78"/>
      <c r="Y96" s="78"/>
      <c r="Z96" s="78"/>
    </row>
    <row r="97" spans="2:26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78"/>
      <c r="Y97" s="78"/>
      <c r="Z97" s="78"/>
    </row>
    <row r="98" spans="2:26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78"/>
      <c r="Y98" s="78"/>
      <c r="Z98" s="78"/>
    </row>
    <row r="99" spans="2:26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78"/>
      <c r="Y99" s="78"/>
      <c r="Z99" s="78"/>
    </row>
    <row r="100" spans="2:26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78"/>
      <c r="Y100" s="78"/>
      <c r="Z100" s="78"/>
    </row>
    <row r="101" spans="2:26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78"/>
      <c r="Y101" s="78"/>
      <c r="Z101" s="78"/>
    </row>
    <row r="102" spans="2:26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78"/>
      <c r="Y102" s="78"/>
      <c r="Z102" s="78"/>
    </row>
    <row r="103" spans="2:26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78"/>
      <c r="Y103" s="78"/>
      <c r="Z103" s="78"/>
    </row>
    <row r="104" spans="2:26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78"/>
      <c r="Y104" s="78"/>
      <c r="Z104" s="78"/>
    </row>
    <row r="105" spans="2:26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78"/>
      <c r="Y105" s="78"/>
      <c r="Z105" s="78"/>
    </row>
    <row r="106" spans="2:26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78"/>
      <c r="Y106" s="78"/>
      <c r="Z106" s="78"/>
    </row>
    <row r="107" spans="2:26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78"/>
      <c r="Y107" s="78"/>
      <c r="Z107" s="78"/>
    </row>
    <row r="108" spans="2:26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78"/>
      <c r="Y108" s="78"/>
      <c r="Z108" s="78"/>
    </row>
    <row r="109" spans="2:26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78"/>
      <c r="Y109" s="78"/>
      <c r="Z109" s="78"/>
    </row>
    <row r="110" spans="2:26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78"/>
      <c r="Y110" s="78"/>
      <c r="Z110" s="78"/>
    </row>
    <row r="111" spans="2:26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78"/>
      <c r="Y111" s="78"/>
      <c r="Z111" s="78"/>
    </row>
    <row r="112" spans="2:26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78"/>
      <c r="Y112" s="78"/>
      <c r="Z112" s="78"/>
    </row>
    <row r="113" spans="2:26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78"/>
      <c r="Y113" s="78"/>
      <c r="Z113" s="78"/>
    </row>
    <row r="114" spans="2:26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78"/>
      <c r="Y114" s="78"/>
      <c r="Z114" s="78"/>
    </row>
    <row r="115" spans="2:26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78"/>
      <c r="Y115" s="78"/>
      <c r="Z115" s="78"/>
    </row>
    <row r="116" spans="2:26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78"/>
      <c r="Y116" s="78"/>
      <c r="Z116" s="78"/>
    </row>
    <row r="117" spans="2:26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78"/>
      <c r="Y117" s="78"/>
      <c r="Z117" s="78"/>
    </row>
    <row r="118" spans="2:26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78"/>
      <c r="Y118" s="78"/>
      <c r="Z118" s="78"/>
    </row>
    <row r="119" spans="2:26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78"/>
      <c r="Y119" s="78"/>
      <c r="Z119" s="78"/>
    </row>
    <row r="120" spans="2:26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78"/>
      <c r="Y120" s="78"/>
      <c r="Z120" s="78"/>
    </row>
    <row r="121" spans="2:26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78"/>
      <c r="Y121" s="78"/>
      <c r="Z121" s="78"/>
    </row>
    <row r="122" spans="2:26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78"/>
      <c r="Y122" s="78"/>
      <c r="Z122" s="78"/>
    </row>
    <row r="123" spans="2:26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78"/>
      <c r="Y123" s="78"/>
      <c r="Z123" s="78"/>
    </row>
    <row r="124" spans="2:26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78"/>
      <c r="Y124" s="78"/>
      <c r="Z124" s="78"/>
    </row>
    <row r="125" spans="2:26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78"/>
      <c r="Y125" s="78"/>
      <c r="Z125" s="78"/>
    </row>
    <row r="126" spans="2:26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78"/>
      <c r="Y126" s="78"/>
      <c r="Z126" s="78"/>
    </row>
    <row r="127" spans="2:26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78"/>
      <c r="Y127" s="78"/>
      <c r="Z127" s="78"/>
    </row>
    <row r="128" spans="2:26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78"/>
      <c r="Y128" s="78"/>
      <c r="Z128" s="78"/>
    </row>
    <row r="129" spans="2:26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78"/>
      <c r="Y129" s="78"/>
      <c r="Z129" s="78"/>
    </row>
    <row r="130" spans="2:26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78"/>
      <c r="Y130" s="78"/>
      <c r="Z130" s="78"/>
    </row>
    <row r="131" spans="2:26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78"/>
      <c r="Y131" s="78"/>
      <c r="Z131" s="78"/>
    </row>
    <row r="132" spans="2:26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78"/>
      <c r="Y132" s="78"/>
      <c r="Z132" s="78"/>
    </row>
    <row r="133" spans="2:26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78"/>
      <c r="Y133" s="78"/>
      <c r="Z133" s="78"/>
    </row>
    <row r="134" spans="2:26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78"/>
      <c r="Y134" s="78"/>
      <c r="Z134" s="78"/>
    </row>
    <row r="135" spans="2:26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78"/>
      <c r="Y135" s="78"/>
      <c r="Z135" s="78"/>
    </row>
    <row r="136" spans="2:26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78"/>
      <c r="Y136" s="78"/>
      <c r="Z136" s="78"/>
    </row>
    <row r="137" spans="2:26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78"/>
      <c r="Y137" s="78"/>
      <c r="Z137" s="78"/>
    </row>
    <row r="138" spans="2:26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78"/>
      <c r="Y138" s="78"/>
      <c r="Z138" s="78"/>
    </row>
    <row r="139" spans="2:26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78"/>
      <c r="Y139" s="78"/>
      <c r="Z139" s="78"/>
    </row>
    <row r="140" spans="2:26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78"/>
      <c r="Y140" s="78"/>
      <c r="Z140" s="78"/>
    </row>
    <row r="141" spans="2:26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78"/>
      <c r="Y141" s="78"/>
      <c r="Z141" s="78"/>
    </row>
    <row r="142" spans="2:26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78"/>
      <c r="Y142" s="78"/>
      <c r="Z142" s="78"/>
    </row>
    <row r="143" spans="2:26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78"/>
      <c r="Y143" s="78"/>
      <c r="Z143" s="78"/>
    </row>
    <row r="144" spans="2:26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78"/>
      <c r="Y144" s="78"/>
      <c r="Z144" s="78"/>
    </row>
    <row r="145" spans="2:26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78"/>
      <c r="Y145" s="78"/>
      <c r="Z145" s="78"/>
    </row>
    <row r="146" spans="2:26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78"/>
      <c r="Y146" s="78"/>
      <c r="Z146" s="78"/>
    </row>
    <row r="147" spans="2:26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78"/>
      <c r="Y147" s="78"/>
      <c r="Z147" s="78"/>
    </row>
    <row r="148" spans="2:26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78"/>
      <c r="Y148" s="78"/>
      <c r="Z148" s="78"/>
    </row>
    <row r="149" spans="2:26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78"/>
      <c r="Y149" s="78"/>
      <c r="Z149" s="78"/>
    </row>
    <row r="150" spans="2:26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78"/>
      <c r="Y150" s="78"/>
      <c r="Z150" s="78"/>
    </row>
    <row r="151" spans="2:26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78"/>
      <c r="Y151" s="78"/>
      <c r="Z151" s="78"/>
    </row>
    <row r="152" spans="2:26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78"/>
      <c r="Y152" s="78"/>
      <c r="Z152" s="78"/>
    </row>
    <row r="153" spans="2:26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78"/>
      <c r="Y153" s="78"/>
      <c r="Z153" s="78"/>
    </row>
    <row r="154" spans="2:26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78"/>
      <c r="Y154" s="78"/>
      <c r="Z154" s="78"/>
    </row>
    <row r="155" spans="2:26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78"/>
      <c r="Y155" s="78"/>
      <c r="Z155" s="78"/>
    </row>
    <row r="156" spans="2:26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78"/>
      <c r="Y156" s="78"/>
      <c r="Z156" s="78"/>
    </row>
    <row r="157" spans="2:26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78"/>
      <c r="Y157" s="78"/>
      <c r="Z157" s="78"/>
    </row>
    <row r="158" spans="2:26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78"/>
      <c r="Y158" s="78"/>
      <c r="Z158" s="78"/>
    </row>
    <row r="159" spans="2:26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78"/>
      <c r="Y159" s="78"/>
      <c r="Z159" s="78"/>
    </row>
    <row r="160" spans="2:26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78"/>
      <c r="Y160" s="78"/>
      <c r="Z160" s="78"/>
    </row>
    <row r="161" spans="2:26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78"/>
      <c r="Y161" s="78"/>
      <c r="Z161" s="78"/>
    </row>
    <row r="162" spans="2:26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78"/>
      <c r="Y162" s="78"/>
      <c r="Z162" s="78"/>
    </row>
    <row r="163" spans="2:26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78"/>
      <c r="Y163" s="78"/>
      <c r="Z163" s="78"/>
    </row>
    <row r="164" spans="2:26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78"/>
      <c r="Y164" s="78"/>
      <c r="Z164" s="78"/>
    </row>
    <row r="165" spans="2:26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78"/>
      <c r="Y165" s="78"/>
      <c r="Z165" s="78"/>
    </row>
    <row r="166" spans="2:26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78"/>
      <c r="Y166" s="78"/>
      <c r="Z166" s="78"/>
    </row>
    <row r="167" spans="2:26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78"/>
      <c r="Y167" s="78"/>
      <c r="Z167" s="78"/>
    </row>
    <row r="168" spans="2:26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78"/>
      <c r="Y168" s="78"/>
      <c r="Z168" s="78"/>
    </row>
    <row r="169" spans="2:26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78"/>
      <c r="Y169" s="78"/>
      <c r="Z169" s="78"/>
    </row>
    <row r="170" spans="2:26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78"/>
      <c r="Y170" s="78"/>
      <c r="Z170" s="78"/>
    </row>
    <row r="171" spans="2:26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78"/>
      <c r="Y171" s="78"/>
      <c r="Z171" s="78"/>
    </row>
    <row r="172" spans="2:26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78"/>
      <c r="Y172" s="78"/>
      <c r="Z172" s="78"/>
    </row>
    <row r="173" spans="2:26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78"/>
      <c r="Y173" s="78"/>
      <c r="Z173" s="78"/>
    </row>
    <row r="174" spans="2:26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78"/>
      <c r="Y174" s="78"/>
      <c r="Z174" s="78"/>
    </row>
    <row r="175" spans="2:26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78"/>
      <c r="Y175" s="78"/>
      <c r="Z175" s="78"/>
    </row>
    <row r="176" spans="2:26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78"/>
      <c r="Y176" s="78"/>
      <c r="Z176" s="78"/>
    </row>
    <row r="177" spans="2:26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78"/>
      <c r="Y177" s="78"/>
      <c r="Z177" s="78"/>
    </row>
    <row r="178" spans="2:26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78"/>
      <c r="Y178" s="78"/>
      <c r="Z178" s="78"/>
    </row>
    <row r="179" spans="2:26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78"/>
      <c r="Y179" s="78"/>
      <c r="Z179" s="78"/>
    </row>
    <row r="180" spans="2:26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78"/>
      <c r="Y180" s="78"/>
      <c r="Z180" s="78"/>
    </row>
    <row r="181" spans="2:26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78"/>
      <c r="Y181" s="78"/>
      <c r="Z181" s="78"/>
    </row>
    <row r="182" spans="2:26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78"/>
      <c r="Y182" s="78"/>
      <c r="Z182" s="78"/>
    </row>
    <row r="183" spans="2:26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78"/>
      <c r="Y183" s="78"/>
      <c r="Z183" s="78"/>
    </row>
    <row r="184" spans="2:26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78"/>
      <c r="Y184" s="78"/>
      <c r="Z184" s="78"/>
    </row>
    <row r="185" spans="2:26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78"/>
      <c r="Y185" s="78"/>
      <c r="Z185" s="78"/>
    </row>
    <row r="186" spans="2:26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78"/>
      <c r="Y186" s="78"/>
      <c r="Z186" s="78"/>
    </row>
    <row r="187" spans="2:26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78"/>
      <c r="Y187" s="78"/>
      <c r="Z187" s="78"/>
    </row>
    <row r="188" spans="2:26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78"/>
      <c r="Y188" s="78"/>
      <c r="Z188" s="78"/>
    </row>
    <row r="189" spans="2:26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78"/>
      <c r="Y189" s="78"/>
      <c r="Z189" s="78"/>
    </row>
    <row r="190" spans="2:26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78"/>
      <c r="Y190" s="78"/>
      <c r="Z190" s="78"/>
    </row>
    <row r="191" spans="2:26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78"/>
      <c r="Y191" s="78"/>
      <c r="Z191" s="78"/>
    </row>
    <row r="192" spans="2:26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78"/>
      <c r="Y192" s="78"/>
      <c r="Z192" s="78"/>
    </row>
    <row r="193" spans="2:26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78"/>
      <c r="Y193" s="78"/>
      <c r="Z193" s="78"/>
    </row>
    <row r="194" spans="2:26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78"/>
      <c r="Y194" s="78"/>
      <c r="Z194" s="78"/>
    </row>
    <row r="195" spans="2:26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78"/>
      <c r="Y195" s="78"/>
      <c r="Z195" s="78"/>
    </row>
    <row r="196" spans="2:26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78"/>
      <c r="Y196" s="78"/>
      <c r="Z196" s="78"/>
    </row>
    <row r="197" spans="2:26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78"/>
      <c r="Y197" s="78"/>
      <c r="Z197" s="78"/>
    </row>
    <row r="198" spans="2:26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78"/>
      <c r="Y198" s="78"/>
      <c r="Z198" s="78"/>
    </row>
    <row r="199" spans="2:26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78"/>
      <c r="Y199" s="78"/>
      <c r="Z199" s="78"/>
    </row>
    <row r="200" spans="2:26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78"/>
      <c r="Y200" s="78"/>
      <c r="Z200" s="78"/>
    </row>
    <row r="201" spans="2:26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78"/>
      <c r="Y201" s="78"/>
      <c r="Z201" s="78"/>
    </row>
    <row r="202" spans="2:26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78"/>
      <c r="Y202" s="78"/>
      <c r="Z202" s="78"/>
    </row>
    <row r="203" spans="2:26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78"/>
      <c r="Y203" s="78"/>
      <c r="Z203" s="78"/>
    </row>
    <row r="204" spans="2:26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78"/>
      <c r="Y204" s="78"/>
      <c r="Z204" s="78"/>
    </row>
    <row r="205" spans="2:26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78"/>
      <c r="Y205" s="78"/>
      <c r="Z205" s="78"/>
    </row>
    <row r="206" spans="2:26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78"/>
      <c r="Y206" s="78"/>
      <c r="Z206" s="78"/>
    </row>
    <row r="207" spans="2:26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78"/>
      <c r="Y207" s="78"/>
      <c r="Z207" s="78"/>
    </row>
    <row r="208" spans="2:26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78"/>
      <c r="Y208" s="78"/>
      <c r="Z208" s="78"/>
    </row>
    <row r="209" spans="2:26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78"/>
      <c r="Y209" s="78"/>
      <c r="Z209" s="78"/>
    </row>
    <row r="210" spans="2:26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78"/>
      <c r="Y210" s="78"/>
      <c r="Z210" s="78"/>
    </row>
    <row r="211" spans="2:26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78"/>
      <c r="Y211" s="78"/>
      <c r="Z211" s="78"/>
    </row>
    <row r="212" spans="2:26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78"/>
      <c r="Y212" s="78"/>
      <c r="Z212" s="78"/>
    </row>
    <row r="213" spans="2:26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78"/>
      <c r="Y213" s="78"/>
      <c r="Z213" s="78"/>
    </row>
    <row r="214" spans="2:26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78"/>
      <c r="Y214" s="78"/>
      <c r="Z214" s="78"/>
    </row>
    <row r="215" spans="2:26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78"/>
      <c r="Y215" s="78"/>
      <c r="Z215" s="78"/>
    </row>
    <row r="216" spans="2:26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78"/>
      <c r="Y216" s="78"/>
      <c r="Z216" s="78"/>
    </row>
    <row r="217" spans="2:26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78"/>
      <c r="Y217" s="78"/>
      <c r="Z217" s="78"/>
    </row>
    <row r="218" spans="2:26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78"/>
      <c r="Y218" s="78"/>
      <c r="Z218" s="78"/>
    </row>
    <row r="219" spans="2:26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78"/>
      <c r="Y219" s="78"/>
      <c r="Z219" s="78"/>
    </row>
    <row r="220" spans="2:26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78"/>
      <c r="Y220" s="78"/>
      <c r="Z220" s="78"/>
    </row>
    <row r="221" spans="2:26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78"/>
      <c r="Y221" s="78"/>
      <c r="Z221" s="78"/>
    </row>
    <row r="222" spans="2:26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78"/>
      <c r="Y222" s="78"/>
      <c r="Z222" s="78"/>
    </row>
    <row r="223" spans="2:26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78"/>
      <c r="Y223" s="78"/>
      <c r="Z223" s="78"/>
    </row>
    <row r="224" spans="2:26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78"/>
      <c r="Y224" s="78"/>
      <c r="Z224" s="78"/>
    </row>
    <row r="225" spans="2:26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78"/>
      <c r="Y225" s="78"/>
      <c r="Z225" s="78"/>
    </row>
    <row r="226" spans="2:26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78"/>
      <c r="Y226" s="78"/>
      <c r="Z226" s="78"/>
    </row>
    <row r="227" spans="2:26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78"/>
      <c r="Y227" s="78"/>
      <c r="Z227" s="78"/>
    </row>
    <row r="228" spans="2:26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78"/>
      <c r="Y228" s="78"/>
      <c r="Z228" s="78"/>
    </row>
    <row r="229" spans="2:26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78"/>
      <c r="Y229" s="78"/>
      <c r="Z229" s="78"/>
    </row>
    <row r="230" spans="2:26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78"/>
      <c r="Y230" s="78"/>
      <c r="Z230" s="78"/>
    </row>
    <row r="231" spans="2:26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78"/>
      <c r="Y231" s="78"/>
      <c r="Z231" s="78"/>
    </row>
    <row r="232" spans="2:26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78"/>
      <c r="Y232" s="78"/>
      <c r="Z232" s="78"/>
    </row>
    <row r="233" spans="2:26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78"/>
      <c r="Y233" s="78"/>
      <c r="Z233" s="78"/>
    </row>
    <row r="234" spans="2:26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78"/>
      <c r="Y234" s="78"/>
      <c r="Z234" s="78"/>
    </row>
    <row r="235" spans="2:26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78"/>
      <c r="Y235" s="78"/>
      <c r="Z235" s="78"/>
    </row>
    <row r="236" spans="2:26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78"/>
      <c r="Y236" s="78"/>
      <c r="Z236" s="78"/>
    </row>
    <row r="237" spans="2:26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78"/>
      <c r="Y237" s="78"/>
      <c r="Z237" s="78"/>
    </row>
    <row r="238" spans="2:26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78"/>
      <c r="Y238" s="78"/>
      <c r="Z238" s="78"/>
    </row>
    <row r="239" spans="2:26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78"/>
      <c r="Y239" s="78"/>
      <c r="Z239" s="78"/>
    </row>
    <row r="240" spans="2:26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78"/>
      <c r="Y240" s="78"/>
      <c r="Z240" s="78"/>
    </row>
    <row r="241" spans="2:26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78"/>
      <c r="Y241" s="78"/>
      <c r="Z241" s="78"/>
    </row>
    <row r="242" spans="2:26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78"/>
      <c r="Y242" s="78"/>
      <c r="Z242" s="78"/>
    </row>
    <row r="243" spans="2:26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78"/>
      <c r="Y243" s="78"/>
      <c r="Z243" s="78"/>
    </row>
    <row r="244" spans="2:26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78"/>
      <c r="Y244" s="78"/>
      <c r="Z244" s="78"/>
    </row>
    <row r="245" spans="2:26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78"/>
      <c r="Y245" s="78"/>
      <c r="Z245" s="78"/>
    </row>
    <row r="246" spans="2:26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78"/>
      <c r="Y246" s="78"/>
      <c r="Z246" s="78"/>
    </row>
    <row r="247" spans="2:26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78"/>
      <c r="Y247" s="78"/>
      <c r="Z247" s="78"/>
    </row>
    <row r="248" spans="2:26"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78"/>
      <c r="Y248" s="78"/>
      <c r="Z248" s="78"/>
    </row>
    <row r="249" spans="2:26"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78"/>
      <c r="Y249" s="78"/>
      <c r="Z249" s="78"/>
    </row>
    <row r="250" spans="2:26"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78"/>
      <c r="Y250" s="78"/>
      <c r="Z250" s="78"/>
    </row>
    <row r="251" spans="2:26"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78"/>
      <c r="Y251" s="78"/>
      <c r="Z251" s="78"/>
    </row>
    <row r="252" spans="2:26"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78"/>
      <c r="Y252" s="78"/>
      <c r="Z252" s="78"/>
    </row>
    <row r="253" spans="2:26"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78"/>
      <c r="Y253" s="78"/>
      <c r="Z253" s="78"/>
    </row>
    <row r="254" spans="2:26"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78"/>
      <c r="Y254" s="78"/>
      <c r="Z254" s="78"/>
    </row>
    <row r="255" spans="2:26"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78"/>
      <c r="Y255" s="78"/>
      <c r="Z255" s="78"/>
    </row>
    <row r="256" spans="2:26"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78"/>
      <c r="Y256" s="78"/>
      <c r="Z256" s="78"/>
    </row>
    <row r="257" spans="2:26"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78"/>
      <c r="Y257" s="78"/>
      <c r="Z257" s="78"/>
    </row>
    <row r="258" spans="2:26"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78"/>
      <c r="Y258" s="78"/>
      <c r="Z258" s="78"/>
    </row>
    <row r="259" spans="2:26"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78"/>
      <c r="Y259" s="78"/>
      <c r="Z259" s="78"/>
    </row>
    <row r="260" spans="2:26"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78"/>
      <c r="Y260" s="78"/>
      <c r="Z260" s="78"/>
    </row>
    <row r="261" spans="2:26"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78"/>
      <c r="Y261" s="78"/>
      <c r="Z261" s="78"/>
    </row>
    <row r="262" spans="2:26"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78"/>
      <c r="Y262" s="78"/>
      <c r="Z262" s="78"/>
    </row>
    <row r="263" spans="2:26"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78"/>
      <c r="Y263" s="78"/>
      <c r="Z263" s="78"/>
    </row>
    <row r="264" spans="2:26"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78"/>
      <c r="Y264" s="78"/>
      <c r="Z264" s="78"/>
    </row>
    <row r="265" spans="2:26"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78"/>
      <c r="Y265" s="78"/>
      <c r="Z265" s="78"/>
    </row>
    <row r="266" spans="2:26"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78"/>
      <c r="Y266" s="78"/>
      <c r="Z266" s="78"/>
    </row>
    <row r="267" spans="2:26"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78"/>
      <c r="Y267" s="78"/>
      <c r="Z267" s="78"/>
    </row>
    <row r="268" spans="2:26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13"/>
      <c r="Y268" s="13"/>
      <c r="Z268" s="13"/>
    </row>
    <row r="269" spans="2:26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13"/>
      <c r="Y269" s="13"/>
      <c r="Z269" s="13"/>
    </row>
    <row r="270" spans="2:26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13"/>
      <c r="Y270" s="13"/>
      <c r="Z270" s="13"/>
    </row>
    <row r="271" spans="2:26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13"/>
      <c r="Y271" s="13"/>
      <c r="Z271" s="13"/>
    </row>
    <row r="272" spans="2:26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13"/>
      <c r="Y272" s="13"/>
      <c r="Z272" s="13"/>
    </row>
    <row r="273" spans="2:26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13"/>
      <c r="Y273" s="13"/>
      <c r="Z273" s="13"/>
    </row>
    <row r="274" spans="2:26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13"/>
      <c r="Y274" s="13"/>
      <c r="Z274" s="13"/>
    </row>
    <row r="275" spans="2:26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13"/>
      <c r="Y275" s="13"/>
      <c r="Z275" s="13"/>
    </row>
  </sheetData>
  <mergeCells count="19">
    <mergeCell ref="B1:Z1"/>
    <mergeCell ref="B3:Z3"/>
    <mergeCell ref="B4:Z4"/>
    <mergeCell ref="B5:Z5"/>
    <mergeCell ref="B6:B7"/>
    <mergeCell ref="C6:H6"/>
    <mergeCell ref="M6:M7"/>
    <mergeCell ref="N6:S6"/>
    <mergeCell ref="X6:X7"/>
    <mergeCell ref="Y6:Z6"/>
    <mergeCell ref="B39:Z39"/>
    <mergeCell ref="B40:Z40"/>
    <mergeCell ref="B41:Z41"/>
    <mergeCell ref="B42:B43"/>
    <mergeCell ref="C42:H42"/>
    <mergeCell ref="M42:M43"/>
    <mergeCell ref="N42:S42"/>
    <mergeCell ref="X42:X43"/>
    <mergeCell ref="Y42:Z42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DGII</vt:lpstr>
      <vt:lpstr>DGA</vt:lpstr>
      <vt:lpstr>TESORERIA </vt:lpstr>
      <vt:lpstr>cut presupuestaria</vt:lpstr>
      <vt:lpstr>'cut presupuestaria'!Área_de_impresión</vt:lpstr>
      <vt:lpstr>DGA!Área_de_impresión</vt:lpstr>
      <vt:lpstr>DGII!Área_de_impresión</vt:lpstr>
      <vt:lpstr>'TESORERIA '!Área_de_impresión</vt:lpstr>
      <vt:lpstr>'cut presupuestaria'!Títulos_a_imprimir</vt:lpstr>
      <vt:lpstr>DGII!Títulos_a_imprimir</vt:lpstr>
      <vt:lpstr>'TESORERIA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2025-12-02T17:43:08Z</dcterms:created>
  <dcterms:modified xsi:type="dcterms:W3CDTF">2025-12-02T17:58:23Z</dcterms:modified>
</cp:coreProperties>
</file>