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fperez_hacienda_gov_do/Documents/Escritorio/2025/INGRESOS FISCALES PARA INTERNET 2025/"/>
    </mc:Choice>
  </mc:AlternateContent>
  <xr:revisionPtr revIDLastSave="0" documentId="8_{D0F5DB26-10B3-43D6-8703-B6AC3C139BBE}" xr6:coauthVersionLast="47" xr6:coauthVersionMax="47" xr10:uidLastSave="{00000000-0000-0000-0000-000000000000}"/>
  <bookViews>
    <workbookView xWindow="-120" yWindow="-120" windowWidth="29040" windowHeight="15720" xr2:uid="{C1C657D8-EC1E-4F1A-AAFF-B2C565199379}"/>
  </bookViews>
  <sheets>
    <sheet name="DGII (EST)" sheetId="1" r:id="rId1"/>
    <sheet name="DGA (EST)" sheetId="2" r:id="rId2"/>
    <sheet name="TESORERIA (EST)" sheetId="3" r:id="rId3"/>
    <sheet name="cut presupuestaria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0">#N/A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#N/A</definedName>
    <definedName name="\Ñ">#REF!</definedName>
    <definedName name="\O">#N/A</definedName>
    <definedName name="\P">#REF!</definedName>
    <definedName name="\q">#N/A</definedName>
    <definedName name="\R">#N/A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>#REF!</definedName>
    <definedName name="__11GAZ_LIABS">#REF!</definedName>
    <definedName name="__123Graph_A" hidden="1">'[3]Crédito SPNF (fiscal)'!#REF!</definedName>
    <definedName name="__123Graph_AChart1" hidden="1">'[4]Cable 2'!#REF!</definedName>
    <definedName name="__123Graph_AChart2" hidden="1">'[4]Cable 2'!#REF!</definedName>
    <definedName name="__123Graph_AChart3" hidden="1">'[4]Cable 2'!#REF!</definedName>
    <definedName name="__123Graph_AChart4" hidden="1">'[4]Cable 2'!#REF!</definedName>
    <definedName name="__123Graph_AChart5" hidden="1">'[4]Cable 2'!#REF!</definedName>
    <definedName name="__123Graph_AChart6" hidden="1">'[4]Cable 2'!#REF!</definedName>
    <definedName name="__123Graph_AChart7" hidden="1">'[4]Cable 2'!#REF!</definedName>
    <definedName name="__123Graph_ACurrent" hidden="1">'[4]Cable 2'!#REF!</definedName>
    <definedName name="__123Graph_AREER" hidden="1">[5]ER!#REF!</definedName>
    <definedName name="__123Graph_B" hidden="1">[6]FLUJO!$B$7929:$C$7929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[5]ER!#REF!</definedName>
    <definedName name="__123Graph_C" hidden="1">[6]FLUJO!$B$7936:$C$7936</definedName>
    <definedName name="__123Graph_CREER" hidden="1">[5]ER!#REF!</definedName>
    <definedName name="__123Graph_D" hidden="1">[6]FLUJO!$B$7942:$C$7942</definedName>
    <definedName name="__123Graph_E" hidden="1">[7]PFMON!#REF!</definedName>
    <definedName name="__123Graph_F" hidden="1">#N/A</definedName>
    <definedName name="__123Graph_X" hidden="1">[6]FLUJO!$B$7906:$C$7906</definedName>
    <definedName name="__12INT_RESERVES">#REF!</definedName>
    <definedName name="__1r">#REF!</definedName>
    <definedName name="__2Macros_Import_.qbop">[8]!'[Macros Import].qbop'</definedName>
    <definedName name="__3__123Graph_ACPI_ER_LOG" hidden="1">[5]ER!#REF!</definedName>
    <definedName name="__4__123Graph_BCPI_ER_LOG" hidden="1">[5]ER!#REF!</definedName>
    <definedName name="__5__123Graph_BIBA_IBRD" hidden="1">[5]WB!#REF!</definedName>
    <definedName name="__6B.2_B.3">#REF!</definedName>
    <definedName name="__7B.4___5">#REF!</definedName>
    <definedName name="__8CONSOL_B2">#REF!</definedName>
    <definedName name="__9CONSOL_DEPOSITS">'[9]A 11'!#REF!</definedName>
    <definedName name="__AUS1">#N/A</definedName>
    <definedName name="__BOP2">[10]BoP!#REF!</definedName>
    <definedName name="__DEG1">#N/A</definedName>
    <definedName name="__DKR1">#N/A</definedName>
    <definedName name="__ECU1">#N/A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>[10]RES!#REF!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">#N/A</definedName>
    <definedName name="_10__123Graph_AWB_ADJ_PRJ" hidden="1">[11]WB!$Q$255:$AK$255</definedName>
    <definedName name="_10FA_L">#REF!</definedName>
    <definedName name="_11__123Graph_BCPI_ER_LOG" hidden="1">[11]ER!#REF!</definedName>
    <definedName name="_11GAZ_LIABS">#REF!</definedName>
    <definedName name="_12__123Graph_BIBA_IBRD" hidden="1">[11]WB!#REF!</definedName>
    <definedName name="_12INT_RESERVES">#REF!</definedName>
    <definedName name="_15Macros_Import_.qbop">[8]!'[Macros Import].qbop'</definedName>
    <definedName name="_16__123Graph_BWB_ADJ_PRJ" hidden="1">[11]WB!$Q$257:$AK$257</definedName>
    <definedName name="_1987">#N/A</definedName>
    <definedName name="_1IMPRESION">#REF!</definedName>
    <definedName name="_1Macros_Import_.qbop">#N/A</definedName>
    <definedName name="_1r">#REF!</definedName>
    <definedName name="_2">#N/A</definedName>
    <definedName name="_2__123Graph_ACPI_ER_LOG" hidden="1">[11]ER!#REF!</definedName>
    <definedName name="_20__123Graph_XREALEX_WAGE" hidden="1">[12]PRIVATE!#REF!</definedName>
    <definedName name="_24Macros_Import_.qbop">[13]!'[Macros Import].qbop'</definedName>
    <definedName name="_25__123Graph_ACPI_ER_LOG" hidden="1">[14]ER!#REF!</definedName>
    <definedName name="_26__123Graph_BCPI_ER_LOG" hidden="1">[14]ER!#REF!</definedName>
    <definedName name="_27__123Graph_ACPI_ER_LOG" hidden="1">[5]ER!#REF!</definedName>
    <definedName name="_27__123Graph_BIBA_IBRD" hidden="1">[14]WB!#REF!</definedName>
    <definedName name="_27_0CUADRO_N__4.">[15]monthly!#REF!</definedName>
    <definedName name="_28B.2_B.3">#REF!</definedName>
    <definedName name="_29B.4___5">#REF!</definedName>
    <definedName name="_2IMPRESION">#REF!</definedName>
    <definedName name="_2Macros_Import_.qbop">[16]!'[Macros Import].qbop'</definedName>
    <definedName name="_3">#N/A</definedName>
    <definedName name="_3.__No_club_de_París__Después_del_30_Jun_84">#N/A</definedName>
    <definedName name="_3__123Graph_ACPI_ER_LOG" hidden="1">[5]ER!#REF!</definedName>
    <definedName name="_30CONSOL_B2">#REF!</definedName>
    <definedName name="_31_0GRÁFICO_N_10.2">[15]monthly!#REF!</definedName>
    <definedName name="_31CONSOL_DEPOSITS">'[17]A 11'!#REF!</definedName>
    <definedName name="_32FA_L">#REF!</definedName>
    <definedName name="_33GAZ_LIABS">#REF!</definedName>
    <definedName name="_34INT_RESERVES">#REF!</definedName>
    <definedName name="_39__123Graph_BCPI_ER_LOG" hidden="1">[5]ER!#REF!</definedName>
    <definedName name="_4">#N/A</definedName>
    <definedName name="_4__123Graph_BCPI_ER_LOG" hidden="1">[5]ER!#REF!</definedName>
    <definedName name="_5">#N/A</definedName>
    <definedName name="_5__123Graph_BIBA_IBRD" hidden="1">[5]WB!#REF!</definedName>
    <definedName name="_51__123Graph_BIBA_IBRD" hidden="1">[5]WB!#REF!</definedName>
    <definedName name="_52B.2_B.3">#REF!</definedName>
    <definedName name="_53B.4___5">#REF!</definedName>
    <definedName name="_54CONSOL_B2">#REF!</definedName>
    <definedName name="_6">#N/A</definedName>
    <definedName name="_6__123Graph_AIBA_IBRD" hidden="1">[11]WB!$Q$62:$AK$62</definedName>
    <definedName name="_68CONSOL_DEPOSITS">'[9]A 11'!#REF!</definedName>
    <definedName name="_69FA_L">#REF!</definedName>
    <definedName name="_6B.2_B.3">#REF!</definedName>
    <definedName name="_7">#N/A</definedName>
    <definedName name="_70GAZ_LIABS">#REF!</definedName>
    <definedName name="_71INT_RESERVES">#REF!</definedName>
    <definedName name="_7B.4___5">#REF!</definedName>
    <definedName name="_8">#N/A</definedName>
    <definedName name="_8CONSOL_B2">#REF!</definedName>
    <definedName name="_9CONSOL_DEPOSITS">'[18]A 11'!#REF!</definedName>
    <definedName name="_AUS1">#N/A</definedName>
    <definedName name="_BOP2">[19]BoP!#REF!</definedName>
    <definedName name="_D">#REF!</definedName>
    <definedName name="_DEG1">#N/A</definedName>
    <definedName name="_DKR1">#N/A</definedName>
    <definedName name="_ECU1">#N/A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'[20]shared data'!$A$4:$A$642</definedName>
    <definedName name="_FMK1">#N/A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>#REF!</definedName>
    <definedName name="_Parse_Out" hidden="1">#REF!</definedName>
    <definedName name="_PTA1">#N/A</definedName>
    <definedName name="_Regression_Out" hidden="1">#REF!</definedName>
    <definedName name="_Regression_X" hidden="1">#REF!</definedName>
    <definedName name="_Regression_Y" hidden="1">#REF!</definedName>
    <definedName name="_RES2">[19]RES!#REF!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>#REF!</definedName>
    <definedName name="_t7">[21]R7!$A$1:$G$31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tAB4">'[20]shared data'!$A$1:$G$71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[22]!'[Macros Import].qbop'</definedName>
    <definedName name="A_impresión_IM">'[23]ponder a y p '!$A$1:$N$50</definedName>
    <definedName name="AAA">#REF!</definedName>
    <definedName name="AccessDatabase" hidden="1">"\\De2kp-42538\BOLETIN\Claga\CLAGA2000.mdb"</definedName>
    <definedName name="ACTIVATE">#REF!</definedName>
    <definedName name="ACUMULADO">#N/A</definedName>
    <definedName name="ALL">'[2]Imp:DSA output'!$C$9:$R$464</definedName>
    <definedName name="AMORTI">#N/A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_xlnm.Print_Area" localSheetId="3">'cut presupuestaria'!$B$3:$Z$31</definedName>
    <definedName name="_xlnm.Print_Area" localSheetId="0">'DGII (EST)'!$A$1:$Z$58</definedName>
    <definedName name="_xlnm.Print_Area" localSheetId="2">'TESORERIA (EST)'!$A$2:$Z$56</definedName>
    <definedName name="_xlnm.Print_Area">'[25]Table 1'!#REF!</definedName>
    <definedName name="AREACONSTRUCCIO">#REF!</definedName>
    <definedName name="ASAU">#N/A</definedName>
    <definedName name="ASAU1">#N/A</definedName>
    <definedName name="asd">'[26]SPNF Acuerdo Incl. Int.'!asd</definedName>
    <definedName name="ASO">#REF!</definedName>
    <definedName name="atrade">[8]!atrade</definedName>
    <definedName name="AUS">#N/A</definedName>
    <definedName name="AVISO">#N/A</definedName>
    <definedName name="B">#N/A</definedName>
    <definedName name="BAL">#REF!</definedName>
    <definedName name="BANCOS">#N/A</definedName>
    <definedName name="_xlnm.Database">#REF!</definedName>
    <definedName name="Batumi_debt">#REF!</definedName>
    <definedName name="bb">#N/A</definedName>
    <definedName name="BBB">#REF!</definedName>
    <definedName name="bc" hidden="1">'[3]Crédito SPNF (fiscal)'!#REF!</definedName>
    <definedName name="BCA">#N/A</definedName>
    <definedName name="BCA_GDP">#N/A</definedName>
    <definedName name="BCA_NGDP">#REF!</definedName>
    <definedName name="BCH">#REF!</definedName>
    <definedName name="BCH_10G">#REF!</definedName>
    <definedName name="BCH_10R">#REF!</definedName>
    <definedName name="Bcos_Com_20G">#REF!</definedName>
    <definedName name="Bcos_Com20R">#REF!</definedName>
    <definedName name="BCRD15" hidden="1">'[3]Crédito SPNF (fiscal)'!#REF!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[28]Q6!$E$28:$AH$28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LETIN">[24]BCP!#REF!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S">#N/A</definedName>
    <definedName name="BS1A">#N/A</definedName>
    <definedName name="BTR">#REF!</definedName>
    <definedName name="BTRG">#REF!</definedName>
    <definedName name="Button_13">"CLAGA2000_Consolidado_2001_List"</definedName>
    <definedName name="BX">#REF!</definedName>
    <definedName name="BXG">[28]Q6!$E$26:$AH$26</definedName>
    <definedName name="BXS">#REF!</definedName>
    <definedName name="C.2">#REF!</definedName>
    <definedName name="C_">#N/A</definedName>
    <definedName name="CAD">#N/A</definedName>
    <definedName name="calcNGS_NGDP">#N/A</definedName>
    <definedName name="CAMARON">#REF!</definedName>
    <definedName name="CCC">#REF!</definedName>
    <definedName name="CD">#N/A</definedName>
    <definedName name="CD1A">#N/A</definedName>
    <definedName name="CEMENTO">#REF!</definedName>
    <definedName name="CHF">#N/A</definedName>
    <definedName name="CHK5.1">#REF!</definedName>
    <definedName name="cirr">#REF!</definedName>
    <definedName name="CLUB91">#N/A</definedName>
    <definedName name="CMD">[24]BCP!#REF!</definedName>
    <definedName name="CN">#N/A</definedName>
    <definedName name="CN1A">#N/A</definedName>
    <definedName name="COM">#REF!</definedName>
    <definedName name="CONSOL">#REF!</definedName>
    <definedName name="CONSOLC2">#REF!</definedName>
    <definedName name="copystart">#REF!</definedName>
    <definedName name="Copytodebt">'[2]in-out'!#REF!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CREDITOBCH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>#REF!</definedName>
    <definedName name="dates">'[20]shared data'!$S$8:$S$155</definedName>
    <definedName name="DATES_A">'[20]shared data'!$D$2:$AC$2</definedName>
    <definedName name="Dates1">#REF!</definedName>
    <definedName name="DB">#REF!</definedName>
    <definedName name="DBproj">#N/A</definedName>
    <definedName name="DDD">#N/A</definedName>
    <definedName name="DEBRIEF">#REF!</definedName>
    <definedName name="DEBT">#REF!</definedName>
    <definedName name="DEFL">#REF!</definedName>
    <definedName name="DEG">#N/A</definedName>
    <definedName name="DEMEURO">#N/A</definedName>
    <definedName name="DES">#REF!</definedName>
    <definedName name="DG">#REF!</definedName>
    <definedName name="DG_S">#REF!</definedName>
    <definedName name="DGproj">#N/A</definedName>
    <definedName name="Discount_IDA">[30]NPV!$B$28</definedName>
    <definedName name="Discount_NC">[30]NPV!#REF!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>#REF!</definedName>
    <definedName name="Dproj">#N/A</definedName>
    <definedName name="DR">#N/A</definedName>
    <definedName name="DR1A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>#REF!</definedName>
    <definedName name="ECU">#N/A</definedName>
    <definedName name="EDNA">#N/A</definedName>
    <definedName name="EMISION">[24]BCP!#REF!</definedName>
    <definedName name="empty">#REF!</definedName>
    <definedName name="ENDA">#N/A</definedName>
    <definedName name="ESAF_QUAR_GDP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>#REF!</definedName>
    <definedName name="Fisc">#REF!</definedName>
    <definedName name="FMI">[24]BCP!#REF!</definedName>
    <definedName name="FMK">#N/A</definedName>
    <definedName name="FORMATO">#N/A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>#REF!</definedName>
    <definedName name="fuente1">#REF!</definedName>
    <definedName name="Fuent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>#REF!</definedName>
    <definedName name="GBP">#N/A</definedName>
    <definedName name="GCB_NGDP">#N/A</definedName>
    <definedName name="GDP">'[32]Empresas Publicas detalle'!#REF!</definedName>
    <definedName name="GGB_NGDP">#N/A</definedName>
    <definedName name="GL_Z">#REF!</definedName>
    <definedName name="GOB">#N/A</definedName>
    <definedName name="Grace_IDA">[30]NPV!$B$25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>#REF!</definedName>
    <definedName name="Heading39">'[20]shared data'!$A$1:$G$5</definedName>
    <definedName name="hhh">#N/A</definedName>
    <definedName name="HTML_CodePage" hidden="1">1252</definedName>
    <definedName name="HTML_Control" localSheetId="3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>#REF!</definedName>
    <definedName name="IDB">#N/A</definedName>
    <definedName name="IFSASSETS">#REF!</definedName>
    <definedName name="IFSLIABS">#REF!</definedName>
    <definedName name="IKR">#N/A</definedName>
    <definedName name="IM">#REF!</definedName>
    <definedName name="IMF">#REF!</definedName>
    <definedName name="INDICEPRODUCCIO">#REF!</definedName>
    <definedName name="INFOGER">[24]BCP!#REF!</definedName>
    <definedName name="INGRESOS">#REF!</definedName>
    <definedName name="INPUT_2">[10]Input!#REF!</definedName>
    <definedName name="INPUT_4">[10]Input!#REF!</definedName>
    <definedName name="INTERES">#N/A</definedName>
    <definedName name="Interest_IDA">[30]NPV!$B$27</definedName>
    <definedName name="Interest_NC">[30]NPV!#REF!</definedName>
    <definedName name="InterestRate">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>#REF!</definedName>
    <definedName name="LTr">#REF!</definedName>
    <definedName name="LUR">#N/A</definedName>
    <definedName name="LUXF">#N/A</definedName>
    <definedName name="LUXF1">#N/A</definedName>
    <definedName name="MACRO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>[30]NPV!#REF!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X">#N/A</definedName>
    <definedName name="mflowsa">[8]!mflowsa</definedName>
    <definedName name="mflowsq">[8]!mflowsq</definedName>
    <definedName name="MIDDLE">#REF!</definedName>
    <definedName name="MISC4">[10]OUTPUT!#REF!</definedName>
    <definedName name="MN">[24]BCP!#REF!</definedName>
    <definedName name="MNP">[24]BCP!#REF!</definedName>
    <definedName name="MPETROLEO">#REF!</definedName>
    <definedName name="mstocksa">[8]!mstocksa</definedName>
    <definedName name="mstocksq">[8]!mstocksq</definedName>
    <definedName name="n">#REF!</definedName>
    <definedName name="names">'[20]shared data'!$B$7:$O$7</definedName>
    <definedName name="NAMES_A">'[20]shared data'!$B$5:$B$223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>#REF!</definedName>
    <definedName name="no" hidden="1">'[3]Crédito SPNF (fiscal)'!#REF!</definedName>
    <definedName name="NOCLUB">#N/A</definedName>
    <definedName name="NOK">#N/A</definedName>
    <definedName name="nombrenuevo">#N/A</definedName>
    <definedName name="NOTA_EXPLICATIV">#REF!</definedName>
    <definedName name="Notes">[35]UPLOAD!#REF!</definedName>
    <definedName name="NOTITLES">#REF!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>#REF!</definedName>
    <definedName name="OnShow">'[26]SPNF Acuerdo Incl. Int.'!OnShow</definedName>
    <definedName name="Otr_Inst_Banc_40G">#REF!</definedName>
    <definedName name="Pan_Bancario_50G">#REF!</definedName>
    <definedName name="Pan_Monet_30G">#REF!</definedName>
    <definedName name="Path_Data">'[20]shared data'!$B$8</definedName>
    <definedName name="Path_System">'[20]shared data'!$B$7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">#REF!</definedName>
    <definedName name="PFP">#REF!</definedName>
    <definedName name="pfp_table1">#REF!</definedName>
    <definedName name="PK">#REF!</definedName>
    <definedName name="PLATA">#REF!</definedName>
    <definedName name="POLLO">#REF!</definedName>
    <definedName name="POTENCIAL">#N/A</definedName>
    <definedName name="PP">#N/A</definedName>
    <definedName name="PPPWGT">#N/A</definedName>
    <definedName name="PRECIOCIFBANANO">#REF!</definedName>
    <definedName name="PRICE">#REF!</definedName>
    <definedName name="PRICETAB">#REF!</definedName>
    <definedName name="Print_Area_MI">#N/A</definedName>
    <definedName name="PRINTMACRO">#REF!</definedName>
    <definedName name="PrintThis_Links">[31]Links!$A$1:$F$33</definedName>
    <definedName name="PRIV0">#REF!</definedName>
    <definedName name="PRIV00">#REF!</definedName>
    <definedName name="PRIV1">#REF!</definedName>
    <definedName name="PRIV11">#REF!</definedName>
    <definedName name="PRIV2">#REF!</definedName>
    <definedName name="PRIV22">#REF!</definedName>
    <definedName name="PRIV3">#REF!</definedName>
    <definedName name="PRIV33">#REF!</definedName>
    <definedName name="PRMONTH">#REF!</definedName>
    <definedName name="prn">[30]FSUOUT!$B$2:$V$32</definedName>
    <definedName name="Prog1998">'[36]2003'!#REF!</definedName>
    <definedName name="PRYEAR">#REF!</definedName>
    <definedName name="PTA">#N/A</definedName>
    <definedName name="PTAEURO">#N/A</definedName>
    <definedName name="PUBL00">#REF!</definedName>
    <definedName name="PUBL11">#REF!</definedName>
    <definedName name="PUBL2">#REF!</definedName>
    <definedName name="PUBL22">#REF!</definedName>
    <definedName name="PUBL33">#REF!</definedName>
    <definedName name="PUBL5">#REF!</definedName>
    <definedName name="PUBL55">#REF!</definedName>
    <definedName name="PUBL6">#REF!</definedName>
    <definedName name="PUBL66">#REF!</definedName>
    <definedName name="Q_5">#REF!</definedName>
    <definedName name="Q_6">#REF!</definedName>
    <definedName name="Q_7">#REF!</definedName>
    <definedName name="QFISCAL">'[37]Quarterly Raw Data'!#REF!</definedName>
    <definedName name="qqq" localSheetId="3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>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SERVAS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>#REF!</definedName>
    <definedName name="RIN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>#REF!</definedName>
    <definedName name="RR">#N/A</definedName>
    <definedName name="RS">#N/A</definedName>
    <definedName name="RS1A">#N/A</definedName>
    <definedName name="RSB">#REF!</definedName>
    <definedName name="RSB_AHAP_40R">#REF!</definedName>
    <definedName name="RSB_Bcos_Des_40R">#REF!</definedName>
    <definedName name="RSB_SOCFIN_40R">#REF!</definedName>
    <definedName name="RUIZ">#N/A</definedName>
    <definedName name="S_">#N/A</definedName>
    <definedName name="S_1A">#N/A</definedName>
    <definedName name="SA_Tab">#REF!</definedName>
    <definedName name="SAR">#N/A</definedName>
    <definedName name="SCHILL">#N/A</definedName>
    <definedName name="SCHILL1">#N/A</definedName>
    <definedName name="sds_gdp_exp_lari">#REF!</definedName>
    <definedName name="sds_gdp_origin">#REF!</definedName>
    <definedName name="sds_gpd_exp_gdp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>'[26]SPNF Acuerdo Incl. Int.'!spnf</definedName>
    <definedName name="START">#REF!</definedName>
    <definedName name="STFQTAB">#REF!</definedName>
    <definedName name="STOP">#REF!</definedName>
    <definedName name="SUM">[5]BoP!$E$313:$BE$365</definedName>
    <definedName name="SUPLI">#N/A</definedName>
    <definedName name="SUPLIDORES">#N/A</definedName>
    <definedName name="Tab25a">#REF!</definedName>
    <definedName name="Tab25b">#REF!</definedName>
    <definedName name="Table__47">[39]RED47!$A$1:$I$53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8">'[20]shared data'!$A$1:$E$32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>#REF!</definedName>
    <definedName name="Template_Table">#REF!</definedName>
    <definedName name="TIPOCAMBIO">#REF!</definedName>
    <definedName name="TITLES">#REF!</definedName>
    <definedName name="_xlnm.Print_Titles" localSheetId="3">'cut presupuestaria'!$3:$7</definedName>
    <definedName name="_xlnm.Print_Titles">#REF!,#REF!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[28]Q5!$E$23:$AH$23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[41]BCC!$A$1:$N$821,[41]BCC!$A$822:$N$1624</definedName>
    <definedName name="TOTAL">#N/A</definedName>
    <definedName name="Trade">#REF!</definedName>
    <definedName name="TRADE3">[10]Trade!#REF!</definedName>
    <definedName name="TRIGO">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ENEZU">#N/A</definedName>
    <definedName name="VIAAEREA">#REF!</definedName>
    <definedName name="VTITLES">#REF!</definedName>
    <definedName name="wage_govt_sector">#REF!</definedName>
    <definedName name="WAPR">#REF!</definedName>
    <definedName name="WEO">#REF!</definedName>
    <definedName name="will">'[26]SPNF Acuerdo Incl. Int.'!will</definedName>
    <definedName name="WPCP33_D">#REF!</definedName>
    <definedName name="WPCP33pch">#REF!</definedName>
    <definedName name="wrn.BANKS." localSheetId="3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3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3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3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3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3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3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3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3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3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3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3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3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3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3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3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3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3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3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3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3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3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3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3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3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3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3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3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3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3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3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3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3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>#REF!</definedName>
    <definedName name="XCAFE">#REF!</definedName>
    <definedName name="XGS">#REF!</definedName>
    <definedName name="XMENSUALES">#REF!</definedName>
    <definedName name="xxWRS_1">'[20]shared data'!$A$1:$A$77</definedName>
    <definedName name="xxWRS_2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>#REF!</definedName>
    <definedName name="XXX1">#REF!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YY">#N/A</definedName>
    <definedName name="YY1A">#N/A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8" i="4" l="1"/>
  <c r="L68" i="4"/>
  <c r="K68" i="4"/>
  <c r="J68" i="4"/>
  <c r="I68" i="4"/>
  <c r="H68" i="4"/>
  <c r="G68" i="4"/>
  <c r="F68" i="4"/>
  <c r="E68" i="4"/>
  <c r="D68" i="4"/>
  <c r="C68" i="4"/>
  <c r="M68" i="4" s="1"/>
  <c r="X66" i="4"/>
  <c r="L66" i="4"/>
  <c r="L63" i="4" s="1"/>
  <c r="K66" i="4"/>
  <c r="J66" i="4"/>
  <c r="I66" i="4"/>
  <c r="H66" i="4"/>
  <c r="F66" i="4"/>
  <c r="E66" i="4"/>
  <c r="D66" i="4"/>
  <c r="M66" i="4" s="1"/>
  <c r="Y66" i="4" s="1"/>
  <c r="C66" i="4"/>
  <c r="X65" i="4"/>
  <c r="M65" i="4"/>
  <c r="L65" i="4"/>
  <c r="G65" i="4"/>
  <c r="F65" i="4"/>
  <c r="W64" i="4"/>
  <c r="V64" i="4"/>
  <c r="U64" i="4"/>
  <c r="T64" i="4"/>
  <c r="S64" i="4"/>
  <c r="S63" i="4" s="1"/>
  <c r="R64" i="4"/>
  <c r="Q64" i="4"/>
  <c r="P64" i="4"/>
  <c r="O64" i="4"/>
  <c r="N64" i="4"/>
  <c r="M64" i="4"/>
  <c r="L64" i="4"/>
  <c r="G64" i="4"/>
  <c r="F64" i="4"/>
  <c r="W63" i="4"/>
  <c r="V63" i="4"/>
  <c r="U63" i="4"/>
  <c r="T63" i="4"/>
  <c r="R63" i="4"/>
  <c r="Q63" i="4"/>
  <c r="P63" i="4"/>
  <c r="O63" i="4"/>
  <c r="N63" i="4"/>
  <c r="G63" i="4"/>
  <c r="F63" i="4"/>
  <c r="X62" i="4"/>
  <c r="L62" i="4"/>
  <c r="K62" i="4"/>
  <c r="J62" i="4"/>
  <c r="I62" i="4"/>
  <c r="H62" i="4"/>
  <c r="H59" i="4" s="1"/>
  <c r="G62" i="4"/>
  <c r="F62" i="4"/>
  <c r="E62" i="4"/>
  <c r="D62" i="4"/>
  <c r="C62" i="4"/>
  <c r="X61" i="4"/>
  <c r="L61" i="4"/>
  <c r="K61" i="4"/>
  <c r="J61" i="4"/>
  <c r="I61" i="4"/>
  <c r="H61" i="4"/>
  <c r="G61" i="4"/>
  <c r="F61" i="4"/>
  <c r="E61" i="4"/>
  <c r="D61" i="4"/>
  <c r="C61" i="4"/>
  <c r="X60" i="4"/>
  <c r="X59" i="4" s="1"/>
  <c r="X51" i="4" s="1"/>
  <c r="H60" i="4"/>
  <c r="G60" i="4"/>
  <c r="F60" i="4"/>
  <c r="W59" i="4"/>
  <c r="V59" i="4"/>
  <c r="U59" i="4"/>
  <c r="T59" i="4"/>
  <c r="S59" i="4"/>
  <c r="R59" i="4"/>
  <c r="Q59" i="4"/>
  <c r="P59" i="4"/>
  <c r="O59" i="4"/>
  <c r="N59" i="4"/>
  <c r="G59" i="4"/>
  <c r="F59" i="4"/>
  <c r="X58" i="4"/>
  <c r="X57" i="4" s="1"/>
  <c r="I58" i="4"/>
  <c r="I57" i="4" s="1"/>
  <c r="H58" i="4"/>
  <c r="H57" i="4" s="1"/>
  <c r="D58" i="4"/>
  <c r="D57" i="4" s="1"/>
  <c r="C58" i="4"/>
  <c r="W57" i="4"/>
  <c r="W52" i="4" s="1"/>
  <c r="W51" i="4" s="1"/>
  <c r="W44" i="4" s="1"/>
  <c r="W67" i="4" s="1"/>
  <c r="W69" i="4" s="1"/>
  <c r="V57" i="4"/>
  <c r="V52" i="4" s="1"/>
  <c r="V51" i="4" s="1"/>
  <c r="U57" i="4"/>
  <c r="U52" i="4" s="1"/>
  <c r="U51" i="4" s="1"/>
  <c r="T57" i="4"/>
  <c r="T52" i="4" s="1"/>
  <c r="T51" i="4" s="1"/>
  <c r="S57" i="4"/>
  <c r="R57" i="4"/>
  <c r="Q57" i="4"/>
  <c r="Q52" i="4" s="1"/>
  <c r="Q51" i="4" s="1"/>
  <c r="Q44" i="4" s="1"/>
  <c r="Q67" i="4" s="1"/>
  <c r="Q69" i="4" s="1"/>
  <c r="P57" i="4"/>
  <c r="P52" i="4" s="1"/>
  <c r="P51" i="4" s="1"/>
  <c r="O57" i="4"/>
  <c r="O52" i="4" s="1"/>
  <c r="O51" i="4" s="1"/>
  <c r="N57" i="4"/>
  <c r="N52" i="4" s="1"/>
  <c r="N51" i="4" s="1"/>
  <c r="C57" i="4"/>
  <c r="X56" i="4"/>
  <c r="K56" i="4"/>
  <c r="F56" i="4"/>
  <c r="E56" i="4"/>
  <c r="X55" i="4"/>
  <c r="H55" i="4"/>
  <c r="G55" i="4"/>
  <c r="X54" i="4"/>
  <c r="W54" i="4"/>
  <c r="V54" i="4"/>
  <c r="U54" i="4"/>
  <c r="T54" i="4"/>
  <c r="S54" i="4"/>
  <c r="R54" i="4"/>
  <c r="Q54" i="4"/>
  <c r="P54" i="4"/>
  <c r="O54" i="4"/>
  <c r="N54" i="4"/>
  <c r="H54" i="4"/>
  <c r="G54" i="4"/>
  <c r="G53" i="4" s="1"/>
  <c r="X53" i="4"/>
  <c r="W53" i="4"/>
  <c r="V53" i="4"/>
  <c r="U53" i="4"/>
  <c r="T53" i="4"/>
  <c r="S53" i="4"/>
  <c r="R53" i="4"/>
  <c r="R52" i="4" s="1"/>
  <c r="R51" i="4" s="1"/>
  <c r="R44" i="4" s="1"/>
  <c r="R67" i="4" s="1"/>
  <c r="R69" i="4" s="1"/>
  <c r="Q53" i="4"/>
  <c r="P53" i="4"/>
  <c r="O53" i="4"/>
  <c r="N53" i="4"/>
  <c r="X52" i="4"/>
  <c r="S52" i="4"/>
  <c r="S51" i="4"/>
  <c r="X50" i="4"/>
  <c r="L50" i="4"/>
  <c r="K50" i="4"/>
  <c r="J50" i="4"/>
  <c r="I50" i="4"/>
  <c r="H50" i="4"/>
  <c r="G50" i="4"/>
  <c r="F50" i="4"/>
  <c r="E50" i="4"/>
  <c r="D50" i="4"/>
  <c r="X49" i="4"/>
  <c r="X48" i="4" s="1"/>
  <c r="X47" i="4" s="1"/>
  <c r="X46" i="4" s="1"/>
  <c r="X45" i="4" s="1"/>
  <c r="J49" i="4"/>
  <c r="J48" i="4" s="1"/>
  <c r="J47" i="4" s="1"/>
  <c r="J46" i="4" s="1"/>
  <c r="J45" i="4" s="1"/>
  <c r="I49" i="4"/>
  <c r="I48" i="4" s="1"/>
  <c r="I47" i="4" s="1"/>
  <c r="I46" i="4" s="1"/>
  <c r="I45" i="4" s="1"/>
  <c r="C49" i="4"/>
  <c r="C48" i="4" s="1"/>
  <c r="C47" i="4" s="1"/>
  <c r="C46" i="4" s="1"/>
  <c r="C45" i="4" s="1"/>
  <c r="W48" i="4"/>
  <c r="V48" i="4"/>
  <c r="V47" i="4" s="1"/>
  <c r="V46" i="4" s="1"/>
  <c r="U48" i="4"/>
  <c r="T48" i="4"/>
  <c r="S48" i="4"/>
  <c r="R48" i="4"/>
  <c r="Q48" i="4"/>
  <c r="P48" i="4"/>
  <c r="P47" i="4" s="1"/>
  <c r="P46" i="4" s="1"/>
  <c r="P45" i="4" s="1"/>
  <c r="P44" i="4" s="1"/>
  <c r="P67" i="4" s="1"/>
  <c r="P69" i="4" s="1"/>
  <c r="O48" i="4"/>
  <c r="N48" i="4"/>
  <c r="W47" i="4"/>
  <c r="U47" i="4"/>
  <c r="U46" i="4" s="1"/>
  <c r="U45" i="4" s="1"/>
  <c r="U44" i="4" s="1"/>
  <c r="U67" i="4" s="1"/>
  <c r="U69" i="4" s="1"/>
  <c r="T47" i="4"/>
  <c r="T46" i="4" s="1"/>
  <c r="T45" i="4" s="1"/>
  <c r="T44" i="4" s="1"/>
  <c r="T67" i="4" s="1"/>
  <c r="T69" i="4" s="1"/>
  <c r="S47" i="4"/>
  <c r="R47" i="4"/>
  <c r="Q47" i="4"/>
  <c r="O47" i="4"/>
  <c r="O46" i="4" s="1"/>
  <c r="O45" i="4" s="1"/>
  <c r="O44" i="4" s="1"/>
  <c r="O67" i="4" s="1"/>
  <c r="O69" i="4" s="1"/>
  <c r="N47" i="4"/>
  <c r="N46" i="4" s="1"/>
  <c r="N45" i="4" s="1"/>
  <c r="N44" i="4" s="1"/>
  <c r="N67" i="4" s="1"/>
  <c r="N69" i="4" s="1"/>
  <c r="W46" i="4"/>
  <c r="S46" i="4"/>
  <c r="R46" i="4"/>
  <c r="Q46" i="4"/>
  <c r="W45" i="4"/>
  <c r="V45" i="4"/>
  <c r="V44" i="4" s="1"/>
  <c r="V67" i="4" s="1"/>
  <c r="V69" i="4" s="1"/>
  <c r="S45" i="4"/>
  <c r="R45" i="4"/>
  <c r="Q45" i="4"/>
  <c r="M32" i="4"/>
  <c r="X30" i="4"/>
  <c r="Y30" i="4" s="1"/>
  <c r="M30" i="4"/>
  <c r="G66" i="4" s="1"/>
  <c r="X29" i="4"/>
  <c r="W29" i="4"/>
  <c r="V29" i="4"/>
  <c r="K65" i="4" s="1"/>
  <c r="K64" i="4" s="1"/>
  <c r="K63" i="4" s="1"/>
  <c r="U29" i="4"/>
  <c r="J65" i="4" s="1"/>
  <c r="J64" i="4" s="1"/>
  <c r="J63" i="4" s="1"/>
  <c r="T29" i="4"/>
  <c r="I65" i="4" s="1"/>
  <c r="I64" i="4" s="1"/>
  <c r="I63" i="4" s="1"/>
  <c r="S29" i="4"/>
  <c r="H65" i="4" s="1"/>
  <c r="H64" i="4" s="1"/>
  <c r="H63" i="4" s="1"/>
  <c r="R29" i="4"/>
  <c r="Q29" i="4"/>
  <c r="P29" i="4"/>
  <c r="E65" i="4" s="1"/>
  <c r="E64" i="4" s="1"/>
  <c r="E63" i="4" s="1"/>
  <c r="O29" i="4"/>
  <c r="D65" i="4" s="1"/>
  <c r="D64" i="4" s="1"/>
  <c r="N29" i="4"/>
  <c r="C65" i="4" s="1"/>
  <c r="C64" i="4" s="1"/>
  <c r="C63" i="4" s="1"/>
  <c r="M29" i="4"/>
  <c r="Y29" i="4" s="1"/>
  <c r="Z29" i="4" s="1"/>
  <c r="L29" i="4"/>
  <c r="K29" i="4"/>
  <c r="J29" i="4"/>
  <c r="I29" i="4"/>
  <c r="H29" i="4"/>
  <c r="G29" i="4"/>
  <c r="G28" i="4" s="1"/>
  <c r="F29" i="4"/>
  <c r="E29" i="4"/>
  <c r="D29" i="4"/>
  <c r="C29" i="4"/>
  <c r="W28" i="4"/>
  <c r="V28" i="4"/>
  <c r="U28" i="4"/>
  <c r="T28" i="4"/>
  <c r="R28" i="4"/>
  <c r="Q28" i="4"/>
  <c r="P28" i="4"/>
  <c r="O28" i="4"/>
  <c r="N28" i="4"/>
  <c r="L28" i="4"/>
  <c r="K28" i="4"/>
  <c r="J28" i="4"/>
  <c r="I28" i="4"/>
  <c r="H28" i="4"/>
  <c r="F28" i="4"/>
  <c r="E28" i="4"/>
  <c r="D28" i="4"/>
  <c r="C28" i="4"/>
  <c r="W27" i="4"/>
  <c r="V27" i="4"/>
  <c r="U27" i="4"/>
  <c r="T27" i="4"/>
  <c r="R27" i="4"/>
  <c r="Q27" i="4"/>
  <c r="P27" i="4"/>
  <c r="O27" i="4"/>
  <c r="N27" i="4"/>
  <c r="L27" i="4"/>
  <c r="K27" i="4"/>
  <c r="J27" i="4"/>
  <c r="I27" i="4"/>
  <c r="H27" i="4"/>
  <c r="F27" i="4"/>
  <c r="E27" i="4"/>
  <c r="D27" i="4"/>
  <c r="C27" i="4"/>
  <c r="Y26" i="4"/>
  <c r="Z26" i="4" s="1"/>
  <c r="X26" i="4"/>
  <c r="M26" i="4"/>
  <c r="X25" i="4"/>
  <c r="M25" i="4"/>
  <c r="Y25" i="4" s="1"/>
  <c r="Z25" i="4" s="1"/>
  <c r="W24" i="4"/>
  <c r="L60" i="4" s="1"/>
  <c r="L59" i="4" s="1"/>
  <c r="V24" i="4"/>
  <c r="K60" i="4" s="1"/>
  <c r="U24" i="4"/>
  <c r="J60" i="4" s="1"/>
  <c r="J59" i="4" s="1"/>
  <c r="T24" i="4"/>
  <c r="R24" i="4"/>
  <c r="Q24" i="4"/>
  <c r="P24" i="4"/>
  <c r="E60" i="4" s="1"/>
  <c r="O24" i="4"/>
  <c r="D60" i="4" s="1"/>
  <c r="N24" i="4"/>
  <c r="M24" i="4"/>
  <c r="W23" i="4"/>
  <c r="S23" i="4"/>
  <c r="R23" i="4"/>
  <c r="Q23" i="4"/>
  <c r="P23" i="4"/>
  <c r="L23" i="4"/>
  <c r="K23" i="4"/>
  <c r="J23" i="4"/>
  <c r="I23" i="4"/>
  <c r="H23" i="4"/>
  <c r="G23" i="4"/>
  <c r="F23" i="4"/>
  <c r="E23" i="4"/>
  <c r="D23" i="4"/>
  <c r="C23" i="4"/>
  <c r="W22" i="4"/>
  <c r="L58" i="4" s="1"/>
  <c r="L57" i="4" s="1"/>
  <c r="V22" i="4"/>
  <c r="K58" i="4" s="1"/>
  <c r="K57" i="4" s="1"/>
  <c r="U22" i="4"/>
  <c r="J58" i="4" s="1"/>
  <c r="J57" i="4" s="1"/>
  <c r="T22" i="4"/>
  <c r="S22" i="4"/>
  <c r="R22" i="4"/>
  <c r="Q22" i="4"/>
  <c r="F58" i="4" s="1"/>
  <c r="F57" i="4" s="1"/>
  <c r="P22" i="4"/>
  <c r="E58" i="4" s="1"/>
  <c r="E57" i="4" s="1"/>
  <c r="O22" i="4"/>
  <c r="N22" i="4"/>
  <c r="L22" i="4"/>
  <c r="L21" i="4" s="1"/>
  <c r="K22" i="4"/>
  <c r="K21" i="4" s="1"/>
  <c r="J22" i="4"/>
  <c r="I22" i="4"/>
  <c r="H22" i="4"/>
  <c r="G22" i="4"/>
  <c r="F22" i="4"/>
  <c r="F21" i="4" s="1"/>
  <c r="E22" i="4"/>
  <c r="E21" i="4" s="1"/>
  <c r="D22" i="4"/>
  <c r="C22" i="4"/>
  <c r="W21" i="4"/>
  <c r="V21" i="4"/>
  <c r="U21" i="4"/>
  <c r="T21" i="4"/>
  <c r="S21" i="4"/>
  <c r="Q21" i="4"/>
  <c r="P21" i="4"/>
  <c r="O21" i="4"/>
  <c r="N21" i="4"/>
  <c r="J21" i="4"/>
  <c r="I21" i="4"/>
  <c r="H21" i="4"/>
  <c r="G21" i="4"/>
  <c r="D21" i="4"/>
  <c r="C21" i="4"/>
  <c r="W20" i="4"/>
  <c r="L56" i="4" s="1"/>
  <c r="V20" i="4"/>
  <c r="U20" i="4"/>
  <c r="J56" i="4" s="1"/>
  <c r="T20" i="4"/>
  <c r="I56" i="4" s="1"/>
  <c r="S20" i="4"/>
  <c r="H56" i="4" s="1"/>
  <c r="H53" i="4" s="1"/>
  <c r="H52" i="4" s="1"/>
  <c r="H51" i="4" s="1"/>
  <c r="R20" i="4"/>
  <c r="G56" i="4" s="1"/>
  <c r="Q20" i="4"/>
  <c r="P20" i="4"/>
  <c r="O20" i="4"/>
  <c r="D56" i="4" s="1"/>
  <c r="N20" i="4"/>
  <c r="C56" i="4" s="1"/>
  <c r="L20" i="4"/>
  <c r="K20" i="4"/>
  <c r="J20" i="4"/>
  <c r="I20" i="4"/>
  <c r="H20" i="4"/>
  <c r="G20" i="4"/>
  <c r="F20" i="4"/>
  <c r="E20" i="4"/>
  <c r="D20" i="4"/>
  <c r="C20" i="4"/>
  <c r="W19" i="4"/>
  <c r="L55" i="4" s="1"/>
  <c r="L54" i="4" s="1"/>
  <c r="V19" i="4"/>
  <c r="U19" i="4"/>
  <c r="T19" i="4"/>
  <c r="I55" i="4" s="1"/>
  <c r="I54" i="4" s="1"/>
  <c r="S19" i="4"/>
  <c r="R19" i="4"/>
  <c r="R18" i="4" s="1"/>
  <c r="R17" i="4" s="1"/>
  <c r="Q19" i="4"/>
  <c r="F55" i="4" s="1"/>
  <c r="F54" i="4" s="1"/>
  <c r="F53" i="4" s="1"/>
  <c r="F52" i="4" s="1"/>
  <c r="F51" i="4" s="1"/>
  <c r="P19" i="4"/>
  <c r="E55" i="4" s="1"/>
  <c r="E54" i="4" s="1"/>
  <c r="E53" i="4" s="1"/>
  <c r="E52" i="4" s="1"/>
  <c r="O19" i="4"/>
  <c r="N19" i="4"/>
  <c r="C55" i="4" s="1"/>
  <c r="C54" i="4" s="1"/>
  <c r="L19" i="4"/>
  <c r="L18" i="4" s="1"/>
  <c r="K19" i="4"/>
  <c r="J19" i="4"/>
  <c r="I19" i="4"/>
  <c r="H19" i="4"/>
  <c r="G19" i="4"/>
  <c r="F19" i="4"/>
  <c r="E19" i="4"/>
  <c r="D19" i="4"/>
  <c r="C19" i="4"/>
  <c r="M19" i="4" s="1"/>
  <c r="M18" i="4" s="1"/>
  <c r="W18" i="4"/>
  <c r="W17" i="4" s="1"/>
  <c r="W16" i="4" s="1"/>
  <c r="W15" i="4" s="1"/>
  <c r="T18" i="4"/>
  <c r="S18" i="4"/>
  <c r="Q18" i="4"/>
  <c r="Q17" i="4" s="1"/>
  <c r="Q16" i="4" s="1"/>
  <c r="Q15" i="4" s="1"/>
  <c r="N18" i="4"/>
  <c r="K18" i="4"/>
  <c r="K17" i="4" s="1"/>
  <c r="K16" i="4" s="1"/>
  <c r="K15" i="4" s="1"/>
  <c r="J18" i="4"/>
  <c r="I18" i="4"/>
  <c r="I17" i="4" s="1"/>
  <c r="I16" i="4" s="1"/>
  <c r="H18" i="4"/>
  <c r="G18" i="4"/>
  <c r="F18" i="4"/>
  <c r="E18" i="4"/>
  <c r="E17" i="4" s="1"/>
  <c r="E16" i="4" s="1"/>
  <c r="E15" i="4" s="1"/>
  <c r="D18" i="4"/>
  <c r="C18" i="4"/>
  <c r="C17" i="4" s="1"/>
  <c r="T17" i="4"/>
  <c r="S17" i="4"/>
  <c r="N17" i="4"/>
  <c r="J17" i="4"/>
  <c r="H17" i="4"/>
  <c r="G17" i="4"/>
  <c r="D17" i="4"/>
  <c r="T16" i="4"/>
  <c r="S16" i="4"/>
  <c r="N16" i="4"/>
  <c r="J16" i="4"/>
  <c r="H16" i="4"/>
  <c r="G16" i="4"/>
  <c r="D16" i="4"/>
  <c r="S15" i="4"/>
  <c r="J15" i="4"/>
  <c r="H15" i="4"/>
  <c r="H8" i="4" s="1"/>
  <c r="H31" i="4" s="1"/>
  <c r="H33" i="4" s="1"/>
  <c r="G15" i="4"/>
  <c r="D15" i="4"/>
  <c r="Y14" i="4"/>
  <c r="X14" i="4"/>
  <c r="M50" i="4" s="1"/>
  <c r="Y50" i="4" s="1"/>
  <c r="M14" i="4"/>
  <c r="W13" i="4"/>
  <c r="L49" i="4" s="1"/>
  <c r="L48" i="4" s="1"/>
  <c r="L47" i="4" s="1"/>
  <c r="L46" i="4" s="1"/>
  <c r="L45" i="4" s="1"/>
  <c r="V13" i="4"/>
  <c r="K49" i="4" s="1"/>
  <c r="K48" i="4" s="1"/>
  <c r="K47" i="4" s="1"/>
  <c r="K46" i="4" s="1"/>
  <c r="K45" i="4" s="1"/>
  <c r="U13" i="4"/>
  <c r="T13" i="4"/>
  <c r="S13" i="4"/>
  <c r="H49" i="4" s="1"/>
  <c r="H48" i="4" s="1"/>
  <c r="H47" i="4" s="1"/>
  <c r="H46" i="4" s="1"/>
  <c r="H45" i="4" s="1"/>
  <c r="R13" i="4"/>
  <c r="G49" i="4" s="1"/>
  <c r="G48" i="4" s="1"/>
  <c r="G47" i="4" s="1"/>
  <c r="G46" i="4" s="1"/>
  <c r="G45" i="4" s="1"/>
  <c r="Q13" i="4"/>
  <c r="F49" i="4" s="1"/>
  <c r="F48" i="4" s="1"/>
  <c r="F47" i="4" s="1"/>
  <c r="F46" i="4" s="1"/>
  <c r="F45" i="4" s="1"/>
  <c r="F44" i="4" s="1"/>
  <c r="F67" i="4" s="1"/>
  <c r="P13" i="4"/>
  <c r="O13" i="4"/>
  <c r="D49" i="4" s="1"/>
  <c r="D48" i="4" s="1"/>
  <c r="D47" i="4" s="1"/>
  <c r="D46" i="4" s="1"/>
  <c r="D45" i="4" s="1"/>
  <c r="N13" i="4"/>
  <c r="L13" i="4"/>
  <c r="K13" i="4"/>
  <c r="J13" i="4"/>
  <c r="J12" i="4" s="1"/>
  <c r="J11" i="4" s="1"/>
  <c r="J10" i="4" s="1"/>
  <c r="J9" i="4" s="1"/>
  <c r="J8" i="4" s="1"/>
  <c r="J31" i="4" s="1"/>
  <c r="J33" i="4" s="1"/>
  <c r="I13" i="4"/>
  <c r="H13" i="4"/>
  <c r="G13" i="4"/>
  <c r="M13" i="4" s="1"/>
  <c r="M12" i="4" s="1"/>
  <c r="M11" i="4" s="1"/>
  <c r="M10" i="4" s="1"/>
  <c r="M9" i="4" s="1"/>
  <c r="F13" i="4"/>
  <c r="E13" i="4"/>
  <c r="D13" i="4"/>
  <c r="D12" i="4" s="1"/>
  <c r="D11" i="4" s="1"/>
  <c r="D10" i="4" s="1"/>
  <c r="D9" i="4" s="1"/>
  <c r="D8" i="4" s="1"/>
  <c r="D31" i="4" s="1"/>
  <c r="D33" i="4" s="1"/>
  <c r="C13" i="4"/>
  <c r="W12" i="4"/>
  <c r="U12" i="4"/>
  <c r="T12" i="4"/>
  <c r="S12" i="4"/>
  <c r="S11" i="4" s="1"/>
  <c r="S10" i="4" s="1"/>
  <c r="S9" i="4" s="1"/>
  <c r="R12" i="4"/>
  <c r="Q12" i="4"/>
  <c r="O12" i="4"/>
  <c r="N12" i="4"/>
  <c r="L12" i="4"/>
  <c r="K12" i="4"/>
  <c r="I12" i="4"/>
  <c r="H12" i="4"/>
  <c r="G12" i="4"/>
  <c r="G11" i="4" s="1"/>
  <c r="G10" i="4" s="1"/>
  <c r="G9" i="4" s="1"/>
  <c r="F12" i="4"/>
  <c r="E12" i="4"/>
  <c r="C12" i="4"/>
  <c r="W11" i="4"/>
  <c r="W10" i="4" s="1"/>
  <c r="W9" i="4" s="1"/>
  <c r="W8" i="4" s="1"/>
  <c r="W31" i="4" s="1"/>
  <c r="W33" i="4" s="1"/>
  <c r="U11" i="4"/>
  <c r="T11" i="4"/>
  <c r="R11" i="4"/>
  <c r="Q11" i="4"/>
  <c r="Q10" i="4" s="1"/>
  <c r="Q9" i="4" s="1"/>
  <c r="Q8" i="4" s="1"/>
  <c r="Q31" i="4" s="1"/>
  <c r="Q33" i="4" s="1"/>
  <c r="O11" i="4"/>
  <c r="N11" i="4"/>
  <c r="L11" i="4"/>
  <c r="K11" i="4"/>
  <c r="K10" i="4" s="1"/>
  <c r="K9" i="4" s="1"/>
  <c r="K8" i="4" s="1"/>
  <c r="K31" i="4" s="1"/>
  <c r="K33" i="4" s="1"/>
  <c r="I11" i="4"/>
  <c r="H11" i="4"/>
  <c r="F11" i="4"/>
  <c r="E11" i="4"/>
  <c r="E10" i="4" s="1"/>
  <c r="E9" i="4" s="1"/>
  <c r="E8" i="4" s="1"/>
  <c r="E31" i="4" s="1"/>
  <c r="E33" i="4" s="1"/>
  <c r="C11" i="4"/>
  <c r="U10" i="4"/>
  <c r="T10" i="4"/>
  <c r="R10" i="4"/>
  <c r="O10" i="4"/>
  <c r="N10" i="4"/>
  <c r="L10" i="4"/>
  <c r="I10" i="4"/>
  <c r="H10" i="4"/>
  <c r="F10" i="4"/>
  <c r="C10" i="4"/>
  <c r="U9" i="4"/>
  <c r="T9" i="4"/>
  <c r="R9" i="4"/>
  <c r="O9" i="4"/>
  <c r="N9" i="4"/>
  <c r="L9" i="4"/>
  <c r="I9" i="4"/>
  <c r="H9" i="4"/>
  <c r="F9" i="4"/>
  <c r="C9" i="4"/>
  <c r="X52" i="3"/>
  <c r="L52" i="3"/>
  <c r="K52" i="3"/>
  <c r="J52" i="3"/>
  <c r="I52" i="3"/>
  <c r="H52" i="3"/>
  <c r="G52" i="3"/>
  <c r="F52" i="3"/>
  <c r="M52" i="3" s="1"/>
  <c r="Y52" i="3" s="1"/>
  <c r="E52" i="3"/>
  <c r="D52" i="3"/>
  <c r="C52" i="3"/>
  <c r="X51" i="3"/>
  <c r="L51" i="3"/>
  <c r="K51" i="3"/>
  <c r="J51" i="3"/>
  <c r="I51" i="3"/>
  <c r="H51" i="3"/>
  <c r="G51" i="3"/>
  <c r="G49" i="3" s="1"/>
  <c r="G48" i="3" s="1"/>
  <c r="F51" i="3"/>
  <c r="E51" i="3"/>
  <c r="D51" i="3"/>
  <c r="C51" i="3"/>
  <c r="M51" i="3" s="1"/>
  <c r="Y51" i="3" s="1"/>
  <c r="X50" i="3"/>
  <c r="L50" i="3"/>
  <c r="K50" i="3"/>
  <c r="K49" i="3" s="1"/>
  <c r="K48" i="3" s="1"/>
  <c r="J50" i="3"/>
  <c r="J49" i="3" s="1"/>
  <c r="J48" i="3" s="1"/>
  <c r="I50" i="3"/>
  <c r="I49" i="3" s="1"/>
  <c r="I48" i="3" s="1"/>
  <c r="H50" i="3"/>
  <c r="H49" i="3" s="1"/>
  <c r="H48" i="3" s="1"/>
  <c r="G50" i="3"/>
  <c r="F50" i="3"/>
  <c r="E50" i="3"/>
  <c r="E49" i="3" s="1"/>
  <c r="E48" i="3" s="1"/>
  <c r="D50" i="3"/>
  <c r="D49" i="3" s="1"/>
  <c r="D48" i="3" s="1"/>
  <c r="C50" i="3"/>
  <c r="W49" i="3"/>
  <c r="W48" i="3" s="1"/>
  <c r="V49" i="3"/>
  <c r="V48" i="3" s="1"/>
  <c r="U49" i="3"/>
  <c r="U48" i="3" s="1"/>
  <c r="T49" i="3"/>
  <c r="T48" i="3" s="1"/>
  <c r="S49" i="3"/>
  <c r="S48" i="3" s="1"/>
  <c r="R49" i="3"/>
  <c r="Q49" i="3"/>
  <c r="Q48" i="3" s="1"/>
  <c r="P49" i="3"/>
  <c r="P48" i="3" s="1"/>
  <c r="O49" i="3"/>
  <c r="O48" i="3" s="1"/>
  <c r="N49" i="3"/>
  <c r="X49" i="3" s="1"/>
  <c r="X48" i="3" s="1"/>
  <c r="L49" i="3"/>
  <c r="F49" i="3"/>
  <c r="C49" i="3"/>
  <c r="C48" i="3" s="1"/>
  <c r="R48" i="3"/>
  <c r="R53" i="3" s="1"/>
  <c r="L48" i="3"/>
  <c r="F48" i="3"/>
  <c r="X47" i="3"/>
  <c r="L47" i="3"/>
  <c r="K47" i="3"/>
  <c r="J47" i="3"/>
  <c r="I47" i="3"/>
  <c r="H47" i="3"/>
  <c r="G47" i="3"/>
  <c r="F47" i="3"/>
  <c r="E47" i="3"/>
  <c r="D47" i="3"/>
  <c r="C47" i="3"/>
  <c r="C39" i="3" s="1"/>
  <c r="X46" i="3"/>
  <c r="L46" i="3"/>
  <c r="K46" i="3"/>
  <c r="J46" i="3"/>
  <c r="I46" i="3"/>
  <c r="H46" i="3"/>
  <c r="G46" i="3"/>
  <c r="F46" i="3"/>
  <c r="E46" i="3"/>
  <c r="D46" i="3"/>
  <c r="C46" i="3"/>
  <c r="X45" i="3"/>
  <c r="L45" i="3"/>
  <c r="K45" i="3"/>
  <c r="K44" i="3" s="1"/>
  <c r="K40" i="3" s="1"/>
  <c r="K39" i="3" s="1"/>
  <c r="J45" i="3"/>
  <c r="I45" i="3"/>
  <c r="H45" i="3"/>
  <c r="G45" i="3"/>
  <c r="F45" i="3"/>
  <c r="E45" i="3"/>
  <c r="M45" i="3" s="1"/>
  <c r="D45" i="3"/>
  <c r="C45" i="3"/>
  <c r="X44" i="3"/>
  <c r="W44" i="3"/>
  <c r="W40" i="3" s="1"/>
  <c r="W39" i="3" s="1"/>
  <c r="V44" i="3"/>
  <c r="U44" i="3"/>
  <c r="T44" i="3"/>
  <c r="S44" i="3"/>
  <c r="S40" i="3" s="1"/>
  <c r="S39" i="3" s="1"/>
  <c r="R44" i="3"/>
  <c r="R40" i="3" s="1"/>
  <c r="R39" i="3" s="1"/>
  <c r="Q44" i="3"/>
  <c r="Q40" i="3" s="1"/>
  <c r="Q39" i="3" s="1"/>
  <c r="P44" i="3"/>
  <c r="O44" i="3"/>
  <c r="N44" i="3"/>
  <c r="L44" i="3"/>
  <c r="J44" i="3"/>
  <c r="I44" i="3"/>
  <c r="H44" i="3"/>
  <c r="G44" i="3"/>
  <c r="F44" i="3"/>
  <c r="D44" i="3"/>
  <c r="C44" i="3"/>
  <c r="X43" i="3"/>
  <c r="L43" i="3"/>
  <c r="L41" i="3" s="1"/>
  <c r="L40" i="3" s="1"/>
  <c r="L39" i="3" s="1"/>
  <c r="K43" i="3"/>
  <c r="J43" i="3"/>
  <c r="I43" i="3"/>
  <c r="H43" i="3"/>
  <c r="G43" i="3"/>
  <c r="G41" i="3" s="1"/>
  <c r="G40" i="3" s="1"/>
  <c r="G39" i="3" s="1"/>
  <c r="F43" i="3"/>
  <c r="F41" i="3" s="1"/>
  <c r="F40" i="3" s="1"/>
  <c r="F39" i="3" s="1"/>
  <c r="E43" i="3"/>
  <c r="D43" i="3"/>
  <c r="C43" i="3"/>
  <c r="X42" i="3"/>
  <c r="X41" i="3" s="1"/>
  <c r="X40" i="3" s="1"/>
  <c r="X39" i="3" s="1"/>
  <c r="L42" i="3"/>
  <c r="K42" i="3"/>
  <c r="J42" i="3"/>
  <c r="J41" i="3" s="1"/>
  <c r="J40" i="3" s="1"/>
  <c r="J39" i="3" s="1"/>
  <c r="I42" i="3"/>
  <c r="H42" i="3"/>
  <c r="H41" i="3" s="1"/>
  <c r="H40" i="3" s="1"/>
  <c r="H39" i="3" s="1"/>
  <c r="G42" i="3"/>
  <c r="F42" i="3"/>
  <c r="E42" i="3"/>
  <c r="D42" i="3"/>
  <c r="C42" i="3"/>
  <c r="W41" i="3"/>
  <c r="V41" i="3"/>
  <c r="U41" i="3"/>
  <c r="U40" i="3" s="1"/>
  <c r="U39" i="3" s="1"/>
  <c r="T41" i="3"/>
  <c r="S41" i="3"/>
  <c r="R41" i="3"/>
  <c r="Q41" i="3"/>
  <c r="P41" i="3"/>
  <c r="O41" i="3"/>
  <c r="O40" i="3" s="1"/>
  <c r="O39" i="3" s="1"/>
  <c r="N41" i="3"/>
  <c r="N40" i="3" s="1"/>
  <c r="N39" i="3" s="1"/>
  <c r="K41" i="3"/>
  <c r="I41" i="3"/>
  <c r="I40" i="3" s="1"/>
  <c r="I39" i="3" s="1"/>
  <c r="E41" i="3"/>
  <c r="D41" i="3"/>
  <c r="C41" i="3"/>
  <c r="V40" i="3"/>
  <c r="T40" i="3"/>
  <c r="P40" i="3"/>
  <c r="D40" i="3"/>
  <c r="C40" i="3"/>
  <c r="V39" i="3"/>
  <c r="T39" i="3"/>
  <c r="P39" i="3"/>
  <c r="D39" i="3"/>
  <c r="X38" i="3"/>
  <c r="L38" i="3"/>
  <c r="K38" i="3"/>
  <c r="J38" i="3"/>
  <c r="J36" i="3" s="1"/>
  <c r="I38" i="3"/>
  <c r="I36" i="3" s="1"/>
  <c r="H38" i="3"/>
  <c r="G38" i="3"/>
  <c r="F38" i="3"/>
  <c r="E38" i="3"/>
  <c r="D38" i="3"/>
  <c r="D36" i="3" s="1"/>
  <c r="C38" i="3"/>
  <c r="X37" i="3"/>
  <c r="L37" i="3"/>
  <c r="K37" i="3"/>
  <c r="K36" i="3" s="1"/>
  <c r="J37" i="3"/>
  <c r="I37" i="3"/>
  <c r="H37" i="3"/>
  <c r="G37" i="3"/>
  <c r="F37" i="3"/>
  <c r="E37" i="3"/>
  <c r="E36" i="3" s="1"/>
  <c r="D37" i="3"/>
  <c r="C37" i="3"/>
  <c r="X36" i="3"/>
  <c r="W36" i="3"/>
  <c r="V36" i="3"/>
  <c r="U36" i="3"/>
  <c r="T36" i="3"/>
  <c r="S36" i="3"/>
  <c r="R36" i="3"/>
  <c r="Q36" i="3"/>
  <c r="P36" i="3"/>
  <c r="O36" i="3"/>
  <c r="N36" i="3"/>
  <c r="L36" i="3"/>
  <c r="H36" i="3"/>
  <c r="G36" i="3"/>
  <c r="F36" i="3"/>
  <c r="X35" i="3"/>
  <c r="L35" i="3"/>
  <c r="L33" i="3" s="1"/>
  <c r="K35" i="3"/>
  <c r="J35" i="3"/>
  <c r="I35" i="3"/>
  <c r="H35" i="3"/>
  <c r="G35" i="3"/>
  <c r="G33" i="3" s="1"/>
  <c r="F35" i="3"/>
  <c r="F33" i="3" s="1"/>
  <c r="E35" i="3"/>
  <c r="D35" i="3"/>
  <c r="C35" i="3"/>
  <c r="X34" i="3"/>
  <c r="X33" i="3" s="1"/>
  <c r="L34" i="3"/>
  <c r="K34" i="3"/>
  <c r="J34" i="3"/>
  <c r="I34" i="3"/>
  <c r="H34" i="3"/>
  <c r="G34" i="3"/>
  <c r="F34" i="3"/>
  <c r="E34" i="3"/>
  <c r="D34" i="3"/>
  <c r="C34" i="3"/>
  <c r="M34" i="3" s="1"/>
  <c r="Y34" i="3" s="1"/>
  <c r="W33" i="3"/>
  <c r="W28" i="3" s="1"/>
  <c r="W27" i="3" s="1"/>
  <c r="V33" i="3"/>
  <c r="U33" i="3"/>
  <c r="T33" i="3"/>
  <c r="S33" i="3"/>
  <c r="R33" i="3"/>
  <c r="R28" i="3" s="1"/>
  <c r="R27" i="3" s="1"/>
  <c r="Q33" i="3"/>
  <c r="Q28" i="3" s="1"/>
  <c r="Q27" i="3" s="1"/>
  <c r="Q9" i="3" s="1"/>
  <c r="Q53" i="3" s="1"/>
  <c r="P33" i="3"/>
  <c r="O33" i="3"/>
  <c r="N33" i="3"/>
  <c r="K33" i="3"/>
  <c r="J33" i="3"/>
  <c r="I33" i="3"/>
  <c r="H33" i="3"/>
  <c r="E33" i="3"/>
  <c r="D33" i="3"/>
  <c r="C33" i="3"/>
  <c r="X32" i="3"/>
  <c r="L32" i="3"/>
  <c r="K32" i="3"/>
  <c r="J32" i="3"/>
  <c r="J29" i="3" s="1"/>
  <c r="I32" i="3"/>
  <c r="H32" i="3"/>
  <c r="G32" i="3"/>
  <c r="F32" i="3"/>
  <c r="E32" i="3"/>
  <c r="D32" i="3"/>
  <c r="D29" i="3" s="1"/>
  <c r="C32" i="3"/>
  <c r="M32" i="3" s="1"/>
  <c r="Y32" i="3" s="1"/>
  <c r="X31" i="3"/>
  <c r="L31" i="3"/>
  <c r="L30" i="3" s="1"/>
  <c r="L29" i="3" s="1"/>
  <c r="K31" i="3"/>
  <c r="K30" i="3" s="1"/>
  <c r="K29" i="3" s="1"/>
  <c r="K28" i="3" s="1"/>
  <c r="J31" i="3"/>
  <c r="I31" i="3"/>
  <c r="H31" i="3"/>
  <c r="G31" i="3"/>
  <c r="M31" i="3" s="1"/>
  <c r="F31" i="3"/>
  <c r="F30" i="3" s="1"/>
  <c r="F29" i="3" s="1"/>
  <c r="E31" i="3"/>
  <c r="E30" i="3" s="1"/>
  <c r="E29" i="3" s="1"/>
  <c r="E28" i="3" s="1"/>
  <c r="D31" i="3"/>
  <c r="C31" i="3"/>
  <c r="X30" i="3"/>
  <c r="X29" i="3" s="1"/>
  <c r="X28" i="3" s="1"/>
  <c r="X27" i="3" s="1"/>
  <c r="J30" i="3"/>
  <c r="I30" i="3"/>
  <c r="H30" i="3"/>
  <c r="D30" i="3"/>
  <c r="C30" i="3"/>
  <c r="W29" i="3"/>
  <c r="V29" i="3"/>
  <c r="U29" i="3"/>
  <c r="U28" i="3" s="1"/>
  <c r="U27" i="3" s="1"/>
  <c r="T29" i="3"/>
  <c r="T28" i="3" s="1"/>
  <c r="T27" i="3" s="1"/>
  <c r="S29" i="3"/>
  <c r="R29" i="3"/>
  <c r="Q29" i="3"/>
  <c r="P29" i="3"/>
  <c r="O29" i="3"/>
  <c r="O28" i="3" s="1"/>
  <c r="O27" i="3" s="1"/>
  <c r="N29" i="3"/>
  <c r="N28" i="3" s="1"/>
  <c r="N27" i="3" s="1"/>
  <c r="I29" i="3"/>
  <c r="H29" i="3"/>
  <c r="C29" i="3"/>
  <c r="C28" i="3" s="1"/>
  <c r="V28" i="3"/>
  <c r="S28" i="3"/>
  <c r="S27" i="3" s="1"/>
  <c r="P28" i="3"/>
  <c r="P27" i="3" s="1"/>
  <c r="J28" i="3"/>
  <c r="I28" i="3"/>
  <c r="I27" i="3" s="1"/>
  <c r="H28" i="3"/>
  <c r="H27" i="3" s="1"/>
  <c r="D28" i="3"/>
  <c r="V27" i="3"/>
  <c r="J27" i="3"/>
  <c r="D27" i="3"/>
  <c r="X26" i="3"/>
  <c r="L26" i="3"/>
  <c r="K26" i="3"/>
  <c r="J26" i="3"/>
  <c r="I26" i="3"/>
  <c r="H26" i="3"/>
  <c r="G26" i="3"/>
  <c r="F26" i="3"/>
  <c r="E26" i="3"/>
  <c r="D26" i="3"/>
  <c r="C26" i="3"/>
  <c r="X25" i="3"/>
  <c r="L25" i="3"/>
  <c r="L23" i="3" s="1"/>
  <c r="L22" i="3" s="1"/>
  <c r="K25" i="3"/>
  <c r="J25" i="3"/>
  <c r="I25" i="3"/>
  <c r="H25" i="3"/>
  <c r="G25" i="3"/>
  <c r="F25" i="3"/>
  <c r="F23" i="3" s="1"/>
  <c r="F22" i="3" s="1"/>
  <c r="E25" i="3"/>
  <c r="M25" i="3" s="1"/>
  <c r="D25" i="3"/>
  <c r="C25" i="3"/>
  <c r="X24" i="3"/>
  <c r="L24" i="3"/>
  <c r="K24" i="3"/>
  <c r="J24" i="3"/>
  <c r="J23" i="3" s="1"/>
  <c r="J22" i="3" s="1"/>
  <c r="I24" i="3"/>
  <c r="H24" i="3"/>
  <c r="H23" i="3" s="1"/>
  <c r="H22" i="3" s="1"/>
  <c r="G24" i="3"/>
  <c r="G23" i="3" s="1"/>
  <c r="G22" i="3" s="1"/>
  <c r="F24" i="3"/>
  <c r="E24" i="3"/>
  <c r="D24" i="3"/>
  <c r="D23" i="3" s="1"/>
  <c r="D22" i="3" s="1"/>
  <c r="C24" i="3"/>
  <c r="W23" i="3"/>
  <c r="V23" i="3"/>
  <c r="V22" i="3" s="1"/>
  <c r="U23" i="3"/>
  <c r="U22" i="3" s="1"/>
  <c r="T23" i="3"/>
  <c r="S23" i="3"/>
  <c r="S22" i="3" s="1"/>
  <c r="R23" i="3"/>
  <c r="X23" i="3" s="1"/>
  <c r="Q23" i="3"/>
  <c r="P23" i="3"/>
  <c r="P22" i="3" s="1"/>
  <c r="O23" i="3"/>
  <c r="O22" i="3" s="1"/>
  <c r="N23" i="3"/>
  <c r="I23" i="3"/>
  <c r="I22" i="3" s="1"/>
  <c r="C23" i="3"/>
  <c r="C22" i="3" s="1"/>
  <c r="W22" i="3"/>
  <c r="T22" i="3"/>
  <c r="R22" i="3"/>
  <c r="Q22" i="3"/>
  <c r="N22" i="3"/>
  <c r="X22" i="3" s="1"/>
  <c r="X21" i="3"/>
  <c r="L21" i="3"/>
  <c r="K21" i="3"/>
  <c r="J21" i="3"/>
  <c r="I21" i="3"/>
  <c r="H21" i="3"/>
  <c r="G21" i="3"/>
  <c r="M21" i="3" s="1"/>
  <c r="F21" i="3"/>
  <c r="E21" i="3"/>
  <c r="D21" i="3"/>
  <c r="C21" i="3"/>
  <c r="X20" i="3"/>
  <c r="L20" i="3"/>
  <c r="K20" i="3"/>
  <c r="J20" i="3"/>
  <c r="I20" i="3"/>
  <c r="I19" i="3" s="1"/>
  <c r="H20" i="3"/>
  <c r="G20" i="3"/>
  <c r="F20" i="3"/>
  <c r="E20" i="3"/>
  <c r="D20" i="3"/>
  <c r="D19" i="3" s="1"/>
  <c r="C20" i="3"/>
  <c r="M20" i="3" s="1"/>
  <c r="M19" i="3" s="1"/>
  <c r="X19" i="3"/>
  <c r="W19" i="3"/>
  <c r="V19" i="3"/>
  <c r="U19" i="3"/>
  <c r="T19" i="3"/>
  <c r="S19" i="3"/>
  <c r="R19" i="3"/>
  <c r="Q19" i="3"/>
  <c r="P19" i="3"/>
  <c r="O19" i="3"/>
  <c r="N19" i="3"/>
  <c r="L19" i="3"/>
  <c r="K19" i="3"/>
  <c r="J19" i="3"/>
  <c r="H19" i="3"/>
  <c r="G19" i="3"/>
  <c r="F19" i="3"/>
  <c r="E19" i="3"/>
  <c r="X18" i="3"/>
  <c r="L18" i="3"/>
  <c r="K18" i="3"/>
  <c r="J18" i="3"/>
  <c r="I18" i="3"/>
  <c r="H18" i="3"/>
  <c r="G18" i="3"/>
  <c r="F18" i="3"/>
  <c r="E18" i="3"/>
  <c r="D18" i="3"/>
  <c r="M18" i="3" s="1"/>
  <c r="C18" i="3"/>
  <c r="X17" i="3"/>
  <c r="M17" i="3"/>
  <c r="Z17" i="3" s="1"/>
  <c r="L17" i="3"/>
  <c r="K17" i="3"/>
  <c r="J17" i="3"/>
  <c r="I17" i="3"/>
  <c r="H17" i="3"/>
  <c r="G17" i="3"/>
  <c r="F17" i="3"/>
  <c r="E17" i="3"/>
  <c r="D17" i="3"/>
  <c r="C17" i="3"/>
  <c r="X16" i="3"/>
  <c r="W16" i="3"/>
  <c r="V16" i="3"/>
  <c r="U16" i="3"/>
  <c r="T16" i="3"/>
  <c r="S16" i="3"/>
  <c r="R16" i="3"/>
  <c r="Q16" i="3"/>
  <c r="P16" i="3"/>
  <c r="O16" i="3"/>
  <c r="N16" i="3"/>
  <c r="M16" i="3"/>
  <c r="Z16" i="3" s="1"/>
  <c r="L16" i="3"/>
  <c r="K16" i="3"/>
  <c r="J16" i="3"/>
  <c r="I16" i="3"/>
  <c r="H16" i="3"/>
  <c r="G16" i="3"/>
  <c r="F16" i="3"/>
  <c r="E16" i="3"/>
  <c r="D16" i="3"/>
  <c r="C16" i="3"/>
  <c r="W15" i="3"/>
  <c r="V15" i="3"/>
  <c r="U15" i="3"/>
  <c r="U11" i="3" s="1"/>
  <c r="U10" i="3" s="1"/>
  <c r="T15" i="3"/>
  <c r="T11" i="3" s="1"/>
  <c r="T10" i="3" s="1"/>
  <c r="S15" i="3"/>
  <c r="S11" i="3" s="1"/>
  <c r="S10" i="3" s="1"/>
  <c r="S9" i="3" s="1"/>
  <c r="R15" i="3"/>
  <c r="Q15" i="3"/>
  <c r="P15" i="3"/>
  <c r="O15" i="3"/>
  <c r="O11" i="3" s="1"/>
  <c r="O10" i="3" s="1"/>
  <c r="N15" i="3"/>
  <c r="N11" i="3" s="1"/>
  <c r="N10" i="3" s="1"/>
  <c r="L15" i="3"/>
  <c r="K15" i="3"/>
  <c r="J15" i="3"/>
  <c r="I15" i="3"/>
  <c r="H15" i="3"/>
  <c r="G15" i="3"/>
  <c r="F15" i="3"/>
  <c r="E15" i="3"/>
  <c r="D15" i="3"/>
  <c r="C15" i="3"/>
  <c r="X14" i="3"/>
  <c r="X12" i="3" s="1"/>
  <c r="L14" i="3"/>
  <c r="K14" i="3"/>
  <c r="J14" i="3"/>
  <c r="I14" i="3"/>
  <c r="I12" i="3" s="1"/>
  <c r="I11" i="3" s="1"/>
  <c r="H14" i="3"/>
  <c r="H12" i="3" s="1"/>
  <c r="H11" i="3" s="1"/>
  <c r="H10" i="3" s="1"/>
  <c r="G14" i="3"/>
  <c r="F14" i="3"/>
  <c r="E14" i="3"/>
  <c r="D14" i="3"/>
  <c r="C14" i="3"/>
  <c r="X13" i="3"/>
  <c r="L13" i="3"/>
  <c r="K13" i="3"/>
  <c r="K12" i="3" s="1"/>
  <c r="K11" i="3" s="1"/>
  <c r="K10" i="3" s="1"/>
  <c r="J13" i="3"/>
  <c r="I13" i="3"/>
  <c r="H13" i="3"/>
  <c r="G13" i="3"/>
  <c r="F13" i="3"/>
  <c r="E13" i="3"/>
  <c r="E12" i="3" s="1"/>
  <c r="E11" i="3" s="1"/>
  <c r="E10" i="3" s="1"/>
  <c r="D13" i="3"/>
  <c r="M13" i="3" s="1"/>
  <c r="C13" i="3"/>
  <c r="W12" i="3"/>
  <c r="V12" i="3"/>
  <c r="U12" i="3"/>
  <c r="T12" i="3"/>
  <c r="S12" i="3"/>
  <c r="R12" i="3"/>
  <c r="Q12" i="3"/>
  <c r="P12" i="3"/>
  <c r="O12" i="3"/>
  <c r="N12" i="3"/>
  <c r="L12" i="3"/>
  <c r="J12" i="3"/>
  <c r="J11" i="3" s="1"/>
  <c r="J10" i="3" s="1"/>
  <c r="J9" i="3" s="1"/>
  <c r="G12" i="3"/>
  <c r="G11" i="3" s="1"/>
  <c r="G10" i="3" s="1"/>
  <c r="F12" i="3"/>
  <c r="F11" i="3" s="1"/>
  <c r="F10" i="3" s="1"/>
  <c r="W11" i="3"/>
  <c r="W10" i="3" s="1"/>
  <c r="W9" i="3" s="1"/>
  <c r="V11" i="3"/>
  <c r="V10" i="3" s="1"/>
  <c r="V9" i="3" s="1"/>
  <c r="R11" i="3"/>
  <c r="Q11" i="3"/>
  <c r="P11" i="3"/>
  <c r="P10" i="3" s="1"/>
  <c r="L11" i="3"/>
  <c r="L10" i="3" s="1"/>
  <c r="R10" i="3"/>
  <c r="R9" i="3" s="1"/>
  <c r="Q10" i="3"/>
  <c r="T30" i="2"/>
  <c r="N30" i="2"/>
  <c r="X29" i="2"/>
  <c r="L29" i="2"/>
  <c r="K29" i="2"/>
  <c r="J29" i="2"/>
  <c r="I29" i="2"/>
  <c r="H29" i="2"/>
  <c r="G29" i="2"/>
  <c r="F29" i="2"/>
  <c r="E29" i="2"/>
  <c r="D29" i="2"/>
  <c r="M29" i="2" s="1"/>
  <c r="C29" i="2"/>
  <c r="X28" i="2"/>
  <c r="L28" i="2"/>
  <c r="K28" i="2"/>
  <c r="J28" i="2"/>
  <c r="I28" i="2"/>
  <c r="H28" i="2"/>
  <c r="G28" i="2"/>
  <c r="F28" i="2"/>
  <c r="M28" i="2" s="1"/>
  <c r="E28" i="2"/>
  <c r="D28" i="2"/>
  <c r="C28" i="2"/>
  <c r="X27" i="2"/>
  <c r="W27" i="2"/>
  <c r="V27" i="2"/>
  <c r="V26" i="2" s="1"/>
  <c r="U27" i="2"/>
  <c r="U26" i="2" s="1"/>
  <c r="U30" i="2" s="1"/>
  <c r="T27" i="2"/>
  <c r="S27" i="2"/>
  <c r="S26" i="2" s="1"/>
  <c r="R27" i="2"/>
  <c r="R26" i="2" s="1"/>
  <c r="Q27" i="2"/>
  <c r="P27" i="2"/>
  <c r="P26" i="2" s="1"/>
  <c r="O27" i="2"/>
  <c r="O26" i="2" s="1"/>
  <c r="O30" i="2" s="1"/>
  <c r="N27" i="2"/>
  <c r="L27" i="2"/>
  <c r="L26" i="2" s="1"/>
  <c r="K27" i="2"/>
  <c r="J27" i="2"/>
  <c r="J26" i="2" s="1"/>
  <c r="I27" i="2"/>
  <c r="I26" i="2" s="1"/>
  <c r="H27" i="2"/>
  <c r="G27" i="2"/>
  <c r="G26" i="2" s="1"/>
  <c r="F27" i="2"/>
  <c r="F26" i="2" s="1"/>
  <c r="E27" i="2"/>
  <c r="D27" i="2"/>
  <c r="D26" i="2" s="1"/>
  <c r="C27" i="2"/>
  <c r="C26" i="2" s="1"/>
  <c r="X26" i="2"/>
  <c r="T26" i="2"/>
  <c r="Q26" i="2"/>
  <c r="N26" i="2"/>
  <c r="K26" i="2"/>
  <c r="H26" i="2"/>
  <c r="E26" i="2"/>
  <c r="X25" i="2"/>
  <c r="L25" i="2"/>
  <c r="K25" i="2"/>
  <c r="J25" i="2"/>
  <c r="I25" i="2"/>
  <c r="H25" i="2"/>
  <c r="G25" i="2"/>
  <c r="F25" i="2"/>
  <c r="M25" i="2" s="1"/>
  <c r="Y25" i="2" s="1"/>
  <c r="E25" i="2"/>
  <c r="D25" i="2"/>
  <c r="C25" i="2"/>
  <c r="X24" i="2"/>
  <c r="X22" i="2" s="1"/>
  <c r="X19" i="2" s="1"/>
  <c r="L24" i="2"/>
  <c r="K24" i="2"/>
  <c r="J24" i="2"/>
  <c r="I24" i="2"/>
  <c r="I22" i="2" s="1"/>
  <c r="I19" i="2" s="1"/>
  <c r="H24" i="2"/>
  <c r="H22" i="2" s="1"/>
  <c r="H19" i="2" s="1"/>
  <c r="G24" i="2"/>
  <c r="F24" i="2"/>
  <c r="E24" i="2"/>
  <c r="D24" i="2"/>
  <c r="C24" i="2"/>
  <c r="M24" i="2" s="1"/>
  <c r="X23" i="2"/>
  <c r="L23" i="2"/>
  <c r="K23" i="2"/>
  <c r="J23" i="2"/>
  <c r="I23" i="2"/>
  <c r="H23" i="2"/>
  <c r="G23" i="2"/>
  <c r="F23" i="2"/>
  <c r="E23" i="2"/>
  <c r="D23" i="2"/>
  <c r="M23" i="2" s="1"/>
  <c r="C23" i="2"/>
  <c r="W22" i="2"/>
  <c r="W19" i="2" s="1"/>
  <c r="V22" i="2"/>
  <c r="V19" i="2" s="1"/>
  <c r="V8" i="2" s="1"/>
  <c r="V30" i="2" s="1"/>
  <c r="U22" i="2"/>
  <c r="T22" i="2"/>
  <c r="S22" i="2"/>
  <c r="R22" i="2"/>
  <c r="Q22" i="2"/>
  <c r="Q19" i="2" s="1"/>
  <c r="P22" i="2"/>
  <c r="P19" i="2" s="1"/>
  <c r="P8" i="2" s="1"/>
  <c r="P30" i="2" s="1"/>
  <c r="O22" i="2"/>
  <c r="N22" i="2"/>
  <c r="L22" i="2"/>
  <c r="K22" i="2"/>
  <c r="K19" i="2" s="1"/>
  <c r="J22" i="2"/>
  <c r="J19" i="2" s="1"/>
  <c r="G22" i="2"/>
  <c r="F22" i="2"/>
  <c r="E22" i="2"/>
  <c r="E19" i="2" s="1"/>
  <c r="D22" i="2"/>
  <c r="D19" i="2" s="1"/>
  <c r="X21" i="2"/>
  <c r="L21" i="2"/>
  <c r="L20" i="2" s="1"/>
  <c r="L19" i="2" s="1"/>
  <c r="K21" i="2"/>
  <c r="J21" i="2"/>
  <c r="I21" i="2"/>
  <c r="H21" i="2"/>
  <c r="G21" i="2"/>
  <c r="G20" i="2" s="1"/>
  <c r="G19" i="2" s="1"/>
  <c r="F21" i="2"/>
  <c r="M21" i="2" s="1"/>
  <c r="E21" i="2"/>
  <c r="D21" i="2"/>
  <c r="C21" i="2"/>
  <c r="X20" i="2"/>
  <c r="W20" i="2"/>
  <c r="V20" i="2"/>
  <c r="U20" i="2"/>
  <c r="T20" i="2"/>
  <c r="S20" i="2"/>
  <c r="R20" i="2"/>
  <c r="Q20" i="2"/>
  <c r="P20" i="2"/>
  <c r="O20" i="2"/>
  <c r="N20" i="2"/>
  <c r="K20" i="2"/>
  <c r="J20" i="2"/>
  <c r="I20" i="2"/>
  <c r="H20" i="2"/>
  <c r="F20" i="2"/>
  <c r="E20" i="2"/>
  <c r="D20" i="2"/>
  <c r="C20" i="2"/>
  <c r="U19" i="2"/>
  <c r="T19" i="2"/>
  <c r="S19" i="2"/>
  <c r="R19" i="2"/>
  <c r="O19" i="2"/>
  <c r="N19" i="2"/>
  <c r="F19" i="2"/>
  <c r="X18" i="2"/>
  <c r="L18" i="2"/>
  <c r="K18" i="2"/>
  <c r="J18" i="2"/>
  <c r="I18" i="2"/>
  <c r="H18" i="2"/>
  <c r="G18" i="2"/>
  <c r="F18" i="2"/>
  <c r="E18" i="2"/>
  <c r="D18" i="2"/>
  <c r="C18" i="2"/>
  <c r="M18" i="2" s="1"/>
  <c r="X17" i="2"/>
  <c r="L17" i="2"/>
  <c r="K17" i="2"/>
  <c r="J17" i="2"/>
  <c r="I17" i="2"/>
  <c r="H17" i="2"/>
  <c r="G17" i="2"/>
  <c r="F17" i="2"/>
  <c r="E17" i="2"/>
  <c r="D17" i="2"/>
  <c r="C17" i="2"/>
  <c r="M17" i="2" s="1"/>
  <c r="Y17" i="2" s="1"/>
  <c r="X16" i="2"/>
  <c r="L16" i="2"/>
  <c r="K16" i="2"/>
  <c r="J16" i="2"/>
  <c r="I16" i="2"/>
  <c r="H16" i="2"/>
  <c r="G16" i="2"/>
  <c r="F16" i="2"/>
  <c r="E16" i="2"/>
  <c r="M16" i="2" s="1"/>
  <c r="D16" i="2"/>
  <c r="C16" i="2"/>
  <c r="X15" i="2"/>
  <c r="X12" i="2" s="1"/>
  <c r="L15" i="2"/>
  <c r="K15" i="2"/>
  <c r="J15" i="2"/>
  <c r="I15" i="2"/>
  <c r="H15" i="2"/>
  <c r="H12" i="2" s="1"/>
  <c r="H9" i="2" s="1"/>
  <c r="H8" i="2" s="1"/>
  <c r="H30" i="2" s="1"/>
  <c r="G15" i="2"/>
  <c r="M15" i="2" s="1"/>
  <c r="F15" i="2"/>
  <c r="E15" i="2"/>
  <c r="D15" i="2"/>
  <c r="C15" i="2"/>
  <c r="X14" i="2"/>
  <c r="L14" i="2"/>
  <c r="K14" i="2"/>
  <c r="J14" i="2"/>
  <c r="J12" i="2" s="1"/>
  <c r="J9" i="2" s="1"/>
  <c r="I14" i="2"/>
  <c r="I12" i="2" s="1"/>
  <c r="I9" i="2" s="1"/>
  <c r="I8" i="2" s="1"/>
  <c r="I30" i="2" s="1"/>
  <c r="H14" i="2"/>
  <c r="G14" i="2"/>
  <c r="F14" i="2"/>
  <c r="E14" i="2"/>
  <c r="D14" i="2"/>
  <c r="D12" i="2" s="1"/>
  <c r="D9" i="2" s="1"/>
  <c r="C14" i="2"/>
  <c r="M14" i="2" s="1"/>
  <c r="X13" i="2"/>
  <c r="L13" i="2"/>
  <c r="K13" i="2"/>
  <c r="J13" i="2"/>
  <c r="I13" i="2"/>
  <c r="H13" i="2"/>
  <c r="G13" i="2"/>
  <c r="F13" i="2"/>
  <c r="E13" i="2"/>
  <c r="M13" i="2" s="1"/>
  <c r="D13" i="2"/>
  <c r="C13" i="2"/>
  <c r="W12" i="2"/>
  <c r="W9" i="2" s="1"/>
  <c r="W8" i="2" s="1"/>
  <c r="W30" i="2" s="1"/>
  <c r="V12" i="2"/>
  <c r="U12" i="2"/>
  <c r="T12" i="2"/>
  <c r="S12" i="2"/>
  <c r="R12" i="2"/>
  <c r="R9" i="2" s="1"/>
  <c r="R8" i="2" s="1"/>
  <c r="R30" i="2" s="1"/>
  <c r="Q12" i="2"/>
  <c r="Q9" i="2" s="1"/>
  <c r="Q8" i="2" s="1"/>
  <c r="Q30" i="2" s="1"/>
  <c r="P12" i="2"/>
  <c r="O12" i="2"/>
  <c r="N12" i="2"/>
  <c r="L12" i="2"/>
  <c r="L9" i="2" s="1"/>
  <c r="L8" i="2" s="1"/>
  <c r="L30" i="2" s="1"/>
  <c r="K12" i="2"/>
  <c r="K9" i="2" s="1"/>
  <c r="K8" i="2" s="1"/>
  <c r="K30" i="2" s="1"/>
  <c r="F12" i="2"/>
  <c r="F9" i="2" s="1"/>
  <c r="F8" i="2" s="1"/>
  <c r="F30" i="2" s="1"/>
  <c r="E12" i="2"/>
  <c r="E9" i="2" s="1"/>
  <c r="X11" i="2"/>
  <c r="X10" i="2" s="1"/>
  <c r="L11" i="2"/>
  <c r="K11" i="2"/>
  <c r="J11" i="2"/>
  <c r="I11" i="2"/>
  <c r="H11" i="2"/>
  <c r="G11" i="2"/>
  <c r="M11" i="2" s="1"/>
  <c r="F11" i="2"/>
  <c r="E11" i="2"/>
  <c r="D11" i="2"/>
  <c r="C11" i="2"/>
  <c r="W10" i="2"/>
  <c r="V10" i="2"/>
  <c r="U10" i="2"/>
  <c r="T10" i="2"/>
  <c r="S10" i="2"/>
  <c r="R10" i="2"/>
  <c r="Q10" i="2"/>
  <c r="P10" i="2"/>
  <c r="O10" i="2"/>
  <c r="N10" i="2"/>
  <c r="L10" i="2"/>
  <c r="K10" i="2"/>
  <c r="J10" i="2"/>
  <c r="I10" i="2"/>
  <c r="H10" i="2"/>
  <c r="G10" i="2"/>
  <c r="F10" i="2"/>
  <c r="E10" i="2"/>
  <c r="D10" i="2"/>
  <c r="C10" i="2"/>
  <c r="V9" i="2"/>
  <c r="U9" i="2"/>
  <c r="T9" i="2"/>
  <c r="S9" i="2"/>
  <c r="P9" i="2"/>
  <c r="O9" i="2"/>
  <c r="N9" i="2"/>
  <c r="U8" i="2"/>
  <c r="T8" i="2"/>
  <c r="S8" i="2"/>
  <c r="S30" i="2" s="1"/>
  <c r="O8" i="2"/>
  <c r="N8" i="2"/>
  <c r="Y64" i="1"/>
  <c r="X64" i="1"/>
  <c r="L64" i="1"/>
  <c r="K64" i="1"/>
  <c r="J64" i="1"/>
  <c r="I64" i="1"/>
  <c r="H64" i="1"/>
  <c r="G64" i="1"/>
  <c r="F64" i="1"/>
  <c r="E64" i="1"/>
  <c r="D64" i="1"/>
  <c r="C64" i="1"/>
  <c r="M64" i="1" s="1"/>
  <c r="Z64" i="1" s="1"/>
  <c r="X63" i="1"/>
  <c r="L63" i="1"/>
  <c r="L57" i="1" s="1"/>
  <c r="K63" i="1"/>
  <c r="K57" i="1" s="1"/>
  <c r="J63" i="1"/>
  <c r="I63" i="1"/>
  <c r="H63" i="1"/>
  <c r="G63" i="1"/>
  <c r="F63" i="1"/>
  <c r="F57" i="1" s="1"/>
  <c r="E63" i="1"/>
  <c r="E57" i="1" s="1"/>
  <c r="D63" i="1"/>
  <c r="C63" i="1"/>
  <c r="X62" i="1"/>
  <c r="L62" i="1"/>
  <c r="K62" i="1"/>
  <c r="J62" i="1"/>
  <c r="I62" i="1"/>
  <c r="H62" i="1"/>
  <c r="G62" i="1"/>
  <c r="M62" i="1" s="1"/>
  <c r="F62" i="1"/>
  <c r="E62" i="1"/>
  <c r="D62" i="1"/>
  <c r="C62" i="1"/>
  <c r="X61" i="1"/>
  <c r="L61" i="1"/>
  <c r="K61" i="1"/>
  <c r="J61" i="1"/>
  <c r="I61" i="1"/>
  <c r="I59" i="1" s="1"/>
  <c r="I58" i="1" s="1"/>
  <c r="I57" i="1" s="1"/>
  <c r="H61" i="1"/>
  <c r="G61" i="1"/>
  <c r="G59" i="1" s="1"/>
  <c r="G58" i="1" s="1"/>
  <c r="G57" i="1" s="1"/>
  <c r="F61" i="1"/>
  <c r="E61" i="1"/>
  <c r="D61" i="1"/>
  <c r="C61" i="1"/>
  <c r="X60" i="1"/>
  <c r="X59" i="1" s="1"/>
  <c r="X58" i="1" s="1"/>
  <c r="X57" i="1" s="1"/>
  <c r="L60" i="1"/>
  <c r="K60" i="1"/>
  <c r="J60" i="1"/>
  <c r="J59" i="1" s="1"/>
  <c r="J58" i="1" s="1"/>
  <c r="J57" i="1" s="1"/>
  <c r="I60" i="1"/>
  <c r="H60" i="1"/>
  <c r="G60" i="1"/>
  <c r="F60" i="1"/>
  <c r="E60" i="1"/>
  <c r="D60" i="1"/>
  <c r="C60" i="1"/>
  <c r="W59" i="1"/>
  <c r="V59" i="1"/>
  <c r="V58" i="1" s="1"/>
  <c r="V57" i="1" s="1"/>
  <c r="U59" i="1"/>
  <c r="T59" i="1"/>
  <c r="S59" i="1"/>
  <c r="R59" i="1"/>
  <c r="Q59" i="1"/>
  <c r="P59" i="1"/>
  <c r="P58" i="1" s="1"/>
  <c r="P57" i="1" s="1"/>
  <c r="O59" i="1"/>
  <c r="N59" i="1"/>
  <c r="L59" i="1"/>
  <c r="K59" i="1"/>
  <c r="H59" i="1"/>
  <c r="F59" i="1"/>
  <c r="E59" i="1"/>
  <c r="D59" i="1"/>
  <c r="D58" i="1" s="1"/>
  <c r="D57" i="1" s="1"/>
  <c r="W58" i="1"/>
  <c r="U58" i="1"/>
  <c r="T58" i="1"/>
  <c r="S58" i="1"/>
  <c r="R58" i="1"/>
  <c r="Q58" i="1"/>
  <c r="O58" i="1"/>
  <c r="N58" i="1"/>
  <c r="L58" i="1"/>
  <c r="K58" i="1"/>
  <c r="H58" i="1"/>
  <c r="F58" i="1"/>
  <c r="E58" i="1"/>
  <c r="W57" i="1"/>
  <c r="U57" i="1"/>
  <c r="T57" i="1"/>
  <c r="S57" i="1"/>
  <c r="R57" i="1"/>
  <c r="Q57" i="1"/>
  <c r="O57" i="1"/>
  <c r="N57" i="1"/>
  <c r="H57" i="1"/>
  <c r="X56" i="1"/>
  <c r="L56" i="1"/>
  <c r="K56" i="1"/>
  <c r="J56" i="1"/>
  <c r="I56" i="1"/>
  <c r="H56" i="1"/>
  <c r="G56" i="1"/>
  <c r="F56" i="1"/>
  <c r="E56" i="1"/>
  <c r="D56" i="1"/>
  <c r="C56" i="1"/>
  <c r="X55" i="1"/>
  <c r="X53" i="1" s="1"/>
  <c r="L55" i="1"/>
  <c r="K55" i="1"/>
  <c r="K53" i="1" s="1"/>
  <c r="J55" i="1"/>
  <c r="I55" i="1"/>
  <c r="H55" i="1"/>
  <c r="H53" i="1" s="1"/>
  <c r="G55" i="1"/>
  <c r="G53" i="1" s="1"/>
  <c r="G49" i="1" s="1"/>
  <c r="F55" i="1"/>
  <c r="E55" i="1"/>
  <c r="E53" i="1" s="1"/>
  <c r="D55" i="1"/>
  <c r="C55" i="1"/>
  <c r="Y54" i="1"/>
  <c r="X54" i="1"/>
  <c r="L54" i="1"/>
  <c r="K54" i="1"/>
  <c r="J54" i="1"/>
  <c r="I54" i="1"/>
  <c r="H54" i="1"/>
  <c r="G54" i="1"/>
  <c r="F54" i="1"/>
  <c r="E54" i="1"/>
  <c r="D54" i="1"/>
  <c r="C54" i="1"/>
  <c r="M54" i="1" s="1"/>
  <c r="W53" i="1"/>
  <c r="V53" i="1"/>
  <c r="U53" i="1"/>
  <c r="U49" i="1" s="1"/>
  <c r="T53" i="1"/>
  <c r="S53" i="1"/>
  <c r="S49" i="1" s="1"/>
  <c r="R53" i="1"/>
  <c r="Q53" i="1"/>
  <c r="P53" i="1"/>
  <c r="O53" i="1"/>
  <c r="O49" i="1" s="1"/>
  <c r="N53" i="1"/>
  <c r="L53" i="1"/>
  <c r="J53" i="1"/>
  <c r="I53" i="1"/>
  <c r="I49" i="1" s="1"/>
  <c r="F53" i="1"/>
  <c r="D53" i="1"/>
  <c r="C53" i="1"/>
  <c r="C49" i="1" s="1"/>
  <c r="X52" i="1"/>
  <c r="L52" i="1"/>
  <c r="K52" i="1"/>
  <c r="K50" i="1" s="1"/>
  <c r="K49" i="1" s="1"/>
  <c r="J52" i="1"/>
  <c r="J50" i="1" s="1"/>
  <c r="J49" i="1" s="1"/>
  <c r="I52" i="1"/>
  <c r="H52" i="1"/>
  <c r="H50" i="1" s="1"/>
  <c r="H49" i="1" s="1"/>
  <c r="G52" i="1"/>
  <c r="F52" i="1"/>
  <c r="E52" i="1"/>
  <c r="E50" i="1" s="1"/>
  <c r="E49" i="1" s="1"/>
  <c r="D52" i="1"/>
  <c r="D50" i="1" s="1"/>
  <c r="D49" i="1" s="1"/>
  <c r="C52" i="1"/>
  <c r="M52" i="1" s="1"/>
  <c r="Y52" i="1" s="1"/>
  <c r="X51" i="1"/>
  <c r="L51" i="1"/>
  <c r="L50" i="1" s="1"/>
  <c r="L49" i="1" s="1"/>
  <c r="K51" i="1"/>
  <c r="J51" i="1"/>
  <c r="I51" i="1"/>
  <c r="H51" i="1"/>
  <c r="G51" i="1"/>
  <c r="F51" i="1"/>
  <c r="F50" i="1" s="1"/>
  <c r="F49" i="1" s="1"/>
  <c r="E51" i="1"/>
  <c r="D51" i="1"/>
  <c r="C51" i="1"/>
  <c r="X50" i="1"/>
  <c r="W50" i="1"/>
  <c r="V50" i="1"/>
  <c r="U50" i="1"/>
  <c r="T50" i="1"/>
  <c r="S50" i="1"/>
  <c r="R50" i="1"/>
  <c r="Q50" i="1"/>
  <c r="P50" i="1"/>
  <c r="O50" i="1"/>
  <c r="N50" i="1"/>
  <c r="I50" i="1"/>
  <c r="G50" i="1"/>
  <c r="C50" i="1"/>
  <c r="X49" i="1"/>
  <c r="W49" i="1"/>
  <c r="V49" i="1"/>
  <c r="T49" i="1"/>
  <c r="R49" i="1"/>
  <c r="Q49" i="1"/>
  <c r="P49" i="1"/>
  <c r="N49" i="1"/>
  <c r="X48" i="1"/>
  <c r="L48" i="1"/>
  <c r="K48" i="1"/>
  <c r="J48" i="1"/>
  <c r="I48" i="1"/>
  <c r="H48" i="1"/>
  <c r="G48" i="1"/>
  <c r="F48" i="1"/>
  <c r="E48" i="1"/>
  <c r="D48" i="1"/>
  <c r="C48" i="1"/>
  <c r="Z47" i="1"/>
  <c r="X47" i="1"/>
  <c r="L47" i="1"/>
  <c r="K47" i="1"/>
  <c r="J47" i="1"/>
  <c r="I47" i="1"/>
  <c r="H47" i="1"/>
  <c r="G47" i="1"/>
  <c r="F47" i="1"/>
  <c r="E47" i="1"/>
  <c r="D47" i="1"/>
  <c r="C47" i="1"/>
  <c r="M47" i="1" s="1"/>
  <c r="Y47" i="1" s="1"/>
  <c r="X46" i="1"/>
  <c r="L46" i="1"/>
  <c r="L44" i="1" s="1"/>
  <c r="K46" i="1"/>
  <c r="K44" i="1" s="1"/>
  <c r="J46" i="1"/>
  <c r="I46" i="1"/>
  <c r="I44" i="1" s="1"/>
  <c r="H46" i="1"/>
  <c r="G46" i="1"/>
  <c r="F46" i="1"/>
  <c r="F44" i="1" s="1"/>
  <c r="E46" i="1"/>
  <c r="E44" i="1" s="1"/>
  <c r="D46" i="1"/>
  <c r="C46" i="1"/>
  <c r="M46" i="1" s="1"/>
  <c r="Y46" i="1" s="1"/>
  <c r="X45" i="1"/>
  <c r="X44" i="1" s="1"/>
  <c r="L45" i="1"/>
  <c r="K45" i="1"/>
  <c r="J45" i="1"/>
  <c r="I45" i="1"/>
  <c r="H45" i="1"/>
  <c r="G45" i="1"/>
  <c r="M45" i="1" s="1"/>
  <c r="F45" i="1"/>
  <c r="E45" i="1"/>
  <c r="D45" i="1"/>
  <c r="C45" i="1"/>
  <c r="W44" i="1"/>
  <c r="V44" i="1"/>
  <c r="U44" i="1"/>
  <c r="T44" i="1"/>
  <c r="T10" i="1" s="1"/>
  <c r="T9" i="1" s="1"/>
  <c r="T65" i="1" s="1"/>
  <c r="S44" i="1"/>
  <c r="R44" i="1"/>
  <c r="Q44" i="1"/>
  <c r="P44" i="1"/>
  <c r="O44" i="1"/>
  <c r="N44" i="1"/>
  <c r="N10" i="1" s="1"/>
  <c r="N9" i="1" s="1"/>
  <c r="N65" i="1" s="1"/>
  <c r="J44" i="1"/>
  <c r="H44" i="1"/>
  <c r="G44" i="1"/>
  <c r="D44" i="1"/>
  <c r="Y43" i="1"/>
  <c r="X43" i="1"/>
  <c r="L43" i="1"/>
  <c r="K43" i="1"/>
  <c r="J43" i="1"/>
  <c r="I43" i="1"/>
  <c r="H43" i="1"/>
  <c r="G43" i="1"/>
  <c r="F43" i="1"/>
  <c r="E43" i="1"/>
  <c r="D43" i="1"/>
  <c r="C43" i="1"/>
  <c r="M43" i="1" s="1"/>
  <c r="Z43" i="1" s="1"/>
  <c r="X42" i="1"/>
  <c r="L42" i="1"/>
  <c r="K42" i="1"/>
  <c r="J42" i="1"/>
  <c r="I42" i="1"/>
  <c r="H42" i="1"/>
  <c r="G42" i="1"/>
  <c r="F42" i="1"/>
  <c r="E42" i="1"/>
  <c r="D42" i="1"/>
  <c r="C42" i="1"/>
  <c r="M42" i="1" s="1"/>
  <c r="X41" i="1"/>
  <c r="L41" i="1"/>
  <c r="K41" i="1"/>
  <c r="J41" i="1"/>
  <c r="I41" i="1"/>
  <c r="H41" i="1"/>
  <c r="H38" i="1" s="1"/>
  <c r="G41" i="1"/>
  <c r="M41" i="1" s="1"/>
  <c r="F41" i="1"/>
  <c r="E41" i="1"/>
  <c r="D41" i="1"/>
  <c r="C41" i="1"/>
  <c r="X40" i="1"/>
  <c r="L40" i="1"/>
  <c r="K40" i="1"/>
  <c r="J40" i="1"/>
  <c r="J38" i="1" s="1"/>
  <c r="I40" i="1"/>
  <c r="H40" i="1"/>
  <c r="G40" i="1"/>
  <c r="G38" i="1" s="1"/>
  <c r="F40" i="1"/>
  <c r="E40" i="1"/>
  <c r="D40" i="1"/>
  <c r="D38" i="1" s="1"/>
  <c r="C40" i="1"/>
  <c r="M40" i="1" s="1"/>
  <c r="Z40" i="1" s="1"/>
  <c r="X39" i="1"/>
  <c r="L39" i="1"/>
  <c r="K39" i="1"/>
  <c r="K38" i="1" s="1"/>
  <c r="K26" i="1" s="1"/>
  <c r="J39" i="1"/>
  <c r="I39" i="1"/>
  <c r="I38" i="1" s="1"/>
  <c r="H39" i="1"/>
  <c r="G39" i="1"/>
  <c r="F39" i="1"/>
  <c r="E39" i="1"/>
  <c r="D39" i="1"/>
  <c r="C39" i="1"/>
  <c r="M39" i="1" s="1"/>
  <c r="X38" i="1"/>
  <c r="W38" i="1"/>
  <c r="V38" i="1"/>
  <c r="U38" i="1"/>
  <c r="T38" i="1"/>
  <c r="S38" i="1"/>
  <c r="R38" i="1"/>
  <c r="Q38" i="1"/>
  <c r="Q26" i="1" s="1"/>
  <c r="P38" i="1"/>
  <c r="O38" i="1"/>
  <c r="N38" i="1"/>
  <c r="L38" i="1"/>
  <c r="F38" i="1"/>
  <c r="E38" i="1"/>
  <c r="X37" i="1"/>
  <c r="L37" i="1"/>
  <c r="K37" i="1"/>
  <c r="J37" i="1"/>
  <c r="I37" i="1"/>
  <c r="H37" i="1"/>
  <c r="G37" i="1"/>
  <c r="F37" i="1"/>
  <c r="E37" i="1"/>
  <c r="M37" i="1" s="1"/>
  <c r="D37" i="1"/>
  <c r="C37" i="1"/>
  <c r="X36" i="1"/>
  <c r="L36" i="1"/>
  <c r="K36" i="1"/>
  <c r="J36" i="1"/>
  <c r="I36" i="1"/>
  <c r="H36" i="1"/>
  <c r="G36" i="1"/>
  <c r="F36" i="1"/>
  <c r="E36" i="1"/>
  <c r="D36" i="1"/>
  <c r="C36" i="1"/>
  <c r="M36" i="1" s="1"/>
  <c r="X35" i="1"/>
  <c r="L35" i="1"/>
  <c r="K35" i="1"/>
  <c r="J35" i="1"/>
  <c r="I35" i="1"/>
  <c r="H35" i="1"/>
  <c r="G35" i="1"/>
  <c r="F35" i="1"/>
  <c r="E35" i="1"/>
  <c r="D35" i="1"/>
  <c r="C35" i="1"/>
  <c r="M35" i="1" s="1"/>
  <c r="Z35" i="1" s="1"/>
  <c r="X34" i="1"/>
  <c r="L34" i="1"/>
  <c r="K34" i="1"/>
  <c r="J34" i="1"/>
  <c r="I34" i="1"/>
  <c r="H34" i="1"/>
  <c r="G34" i="1"/>
  <c r="M34" i="1" s="1"/>
  <c r="F34" i="1"/>
  <c r="E34" i="1"/>
  <c r="D34" i="1"/>
  <c r="C34" i="1"/>
  <c r="X33" i="1"/>
  <c r="L33" i="1"/>
  <c r="K33" i="1"/>
  <c r="J33" i="1"/>
  <c r="I33" i="1"/>
  <c r="H33" i="1"/>
  <c r="G33" i="1"/>
  <c r="F33" i="1"/>
  <c r="E33" i="1"/>
  <c r="D33" i="1"/>
  <c r="C33" i="1"/>
  <c r="M33" i="1" s="1"/>
  <c r="X32" i="1"/>
  <c r="L32" i="1"/>
  <c r="L29" i="1" s="1"/>
  <c r="K32" i="1"/>
  <c r="J32" i="1"/>
  <c r="I32" i="1"/>
  <c r="H32" i="1"/>
  <c r="G32" i="1"/>
  <c r="F32" i="1"/>
  <c r="F29" i="1" s="1"/>
  <c r="E32" i="1"/>
  <c r="D32" i="1"/>
  <c r="C32" i="1"/>
  <c r="X31" i="1"/>
  <c r="X29" i="1" s="1"/>
  <c r="L31" i="1"/>
  <c r="K31" i="1"/>
  <c r="K29" i="1" s="1"/>
  <c r="J31" i="1"/>
  <c r="I31" i="1"/>
  <c r="H31" i="1"/>
  <c r="H29" i="1" s="1"/>
  <c r="H26" i="1" s="1"/>
  <c r="G31" i="1"/>
  <c r="F31" i="1"/>
  <c r="E31" i="1"/>
  <c r="E29" i="1" s="1"/>
  <c r="D31" i="1"/>
  <c r="C31" i="1"/>
  <c r="X30" i="1"/>
  <c r="L30" i="1"/>
  <c r="K30" i="1"/>
  <c r="J30" i="1"/>
  <c r="I30" i="1"/>
  <c r="I29" i="1" s="1"/>
  <c r="H30" i="1"/>
  <c r="G30" i="1"/>
  <c r="F30" i="1"/>
  <c r="E30" i="1"/>
  <c r="D30" i="1"/>
  <c r="C30" i="1"/>
  <c r="C29" i="1" s="1"/>
  <c r="W29" i="1"/>
  <c r="V29" i="1"/>
  <c r="V26" i="1" s="1"/>
  <c r="U29" i="1"/>
  <c r="T29" i="1"/>
  <c r="S29" i="1"/>
  <c r="S26" i="1" s="1"/>
  <c r="R29" i="1"/>
  <c r="Q29" i="1"/>
  <c r="P29" i="1"/>
  <c r="P26" i="1" s="1"/>
  <c r="O29" i="1"/>
  <c r="O26" i="1" s="1"/>
  <c r="N29" i="1"/>
  <c r="J29" i="1"/>
  <c r="D29" i="1"/>
  <c r="D26" i="1" s="1"/>
  <c r="X28" i="1"/>
  <c r="L28" i="1"/>
  <c r="K28" i="1"/>
  <c r="J28" i="1"/>
  <c r="I28" i="1"/>
  <c r="H28" i="1"/>
  <c r="G28" i="1"/>
  <c r="F28" i="1"/>
  <c r="E28" i="1"/>
  <c r="D28" i="1"/>
  <c r="C28" i="1"/>
  <c r="X27" i="1"/>
  <c r="X26" i="1" s="1"/>
  <c r="W27" i="1"/>
  <c r="V27" i="1"/>
  <c r="U27" i="1"/>
  <c r="U26" i="1" s="1"/>
  <c r="T27" i="1"/>
  <c r="S27" i="1"/>
  <c r="R27" i="1"/>
  <c r="R26" i="1" s="1"/>
  <c r="Q27" i="1"/>
  <c r="P27" i="1"/>
  <c r="O27" i="1"/>
  <c r="N27" i="1"/>
  <c r="L27" i="1"/>
  <c r="K27" i="1"/>
  <c r="J27" i="1"/>
  <c r="I27" i="1"/>
  <c r="I26" i="1" s="1"/>
  <c r="H27" i="1"/>
  <c r="G27" i="1"/>
  <c r="F27" i="1"/>
  <c r="E27" i="1"/>
  <c r="E26" i="1" s="1"/>
  <c r="D27" i="1"/>
  <c r="C27" i="1"/>
  <c r="W26" i="1"/>
  <c r="T26" i="1"/>
  <c r="N26" i="1"/>
  <c r="L26" i="1"/>
  <c r="F26" i="1"/>
  <c r="X25" i="1"/>
  <c r="L25" i="1"/>
  <c r="K25" i="1"/>
  <c r="J25" i="1"/>
  <c r="I25" i="1"/>
  <c r="H25" i="1"/>
  <c r="G25" i="1"/>
  <c r="M25" i="1" s="1"/>
  <c r="F25" i="1"/>
  <c r="E25" i="1"/>
  <c r="D25" i="1"/>
  <c r="C25" i="1"/>
  <c r="X24" i="1"/>
  <c r="L24" i="1"/>
  <c r="K24" i="1"/>
  <c r="J24" i="1"/>
  <c r="I24" i="1"/>
  <c r="H24" i="1"/>
  <c r="G24" i="1"/>
  <c r="F24" i="1"/>
  <c r="E24" i="1"/>
  <c r="D24" i="1"/>
  <c r="C24" i="1"/>
  <c r="M24" i="1" s="1"/>
  <c r="X23" i="1"/>
  <c r="L23" i="1"/>
  <c r="K23" i="1"/>
  <c r="J23" i="1"/>
  <c r="I23" i="1"/>
  <c r="H23" i="1"/>
  <c r="G23" i="1"/>
  <c r="F23" i="1"/>
  <c r="E23" i="1"/>
  <c r="D23" i="1"/>
  <c r="C23" i="1"/>
  <c r="X22" i="1"/>
  <c r="L22" i="1"/>
  <c r="K22" i="1"/>
  <c r="J22" i="1"/>
  <c r="I22" i="1"/>
  <c r="H22" i="1"/>
  <c r="G22" i="1"/>
  <c r="F22" i="1"/>
  <c r="E22" i="1"/>
  <c r="M22" i="1" s="1"/>
  <c r="D22" i="1"/>
  <c r="C22" i="1"/>
  <c r="X21" i="1"/>
  <c r="M21" i="1"/>
  <c r="Z21" i="1" s="1"/>
  <c r="L21" i="1"/>
  <c r="K21" i="1"/>
  <c r="J21" i="1"/>
  <c r="I21" i="1"/>
  <c r="H21" i="1"/>
  <c r="G21" i="1"/>
  <c r="F21" i="1"/>
  <c r="E21" i="1"/>
  <c r="D21" i="1"/>
  <c r="C21" i="1"/>
  <c r="X20" i="1"/>
  <c r="L20" i="1"/>
  <c r="K20" i="1"/>
  <c r="J20" i="1"/>
  <c r="I20" i="1"/>
  <c r="H20" i="1"/>
  <c r="G20" i="1"/>
  <c r="F20" i="1"/>
  <c r="E20" i="1"/>
  <c r="D20" i="1"/>
  <c r="C20" i="1"/>
  <c r="X19" i="1"/>
  <c r="X17" i="1" s="1"/>
  <c r="X16" i="1" s="1"/>
  <c r="M19" i="1"/>
  <c r="L19" i="1"/>
  <c r="K19" i="1"/>
  <c r="J19" i="1"/>
  <c r="I19" i="1"/>
  <c r="H19" i="1"/>
  <c r="H17" i="1" s="1"/>
  <c r="H16" i="1" s="1"/>
  <c r="G19" i="1"/>
  <c r="F19" i="1"/>
  <c r="E19" i="1"/>
  <c r="D19" i="1"/>
  <c r="C19" i="1"/>
  <c r="X18" i="1"/>
  <c r="L18" i="1"/>
  <c r="K18" i="1"/>
  <c r="J18" i="1"/>
  <c r="J17" i="1" s="1"/>
  <c r="J16" i="1" s="1"/>
  <c r="I18" i="1"/>
  <c r="I17" i="1" s="1"/>
  <c r="I16" i="1" s="1"/>
  <c r="H18" i="1"/>
  <c r="G18" i="1"/>
  <c r="G17" i="1" s="1"/>
  <c r="G16" i="1" s="1"/>
  <c r="F18" i="1"/>
  <c r="E18" i="1"/>
  <c r="D18" i="1"/>
  <c r="D17" i="1" s="1"/>
  <c r="D16" i="1" s="1"/>
  <c r="C18" i="1"/>
  <c r="M18" i="1" s="1"/>
  <c r="W17" i="1"/>
  <c r="V17" i="1"/>
  <c r="U17" i="1"/>
  <c r="U16" i="1" s="1"/>
  <c r="T17" i="1"/>
  <c r="S17" i="1"/>
  <c r="S16" i="1" s="1"/>
  <c r="S10" i="1" s="1"/>
  <c r="S9" i="1" s="1"/>
  <c r="S65" i="1" s="1"/>
  <c r="R17" i="1"/>
  <c r="Q17" i="1"/>
  <c r="P17" i="1"/>
  <c r="O17" i="1"/>
  <c r="O16" i="1" s="1"/>
  <c r="N17" i="1"/>
  <c r="W16" i="1"/>
  <c r="V16" i="1"/>
  <c r="V10" i="1" s="1"/>
  <c r="T16" i="1"/>
  <c r="R16" i="1"/>
  <c r="Q16" i="1"/>
  <c r="P16" i="1"/>
  <c r="P10" i="1" s="1"/>
  <c r="N16" i="1"/>
  <c r="X15" i="1"/>
  <c r="L15" i="1"/>
  <c r="K15" i="1"/>
  <c r="J15" i="1"/>
  <c r="I15" i="1"/>
  <c r="H15" i="1"/>
  <c r="G15" i="1"/>
  <c r="F15" i="1"/>
  <c r="E15" i="1"/>
  <c r="D15" i="1"/>
  <c r="C15" i="1"/>
  <c r="X14" i="1"/>
  <c r="X11" i="1" s="1"/>
  <c r="X10" i="1" s="1"/>
  <c r="X9" i="1" s="1"/>
  <c r="L14" i="1"/>
  <c r="K14" i="1"/>
  <c r="J14" i="1"/>
  <c r="I14" i="1"/>
  <c r="H14" i="1"/>
  <c r="H11" i="1" s="1"/>
  <c r="H10" i="1" s="1"/>
  <c r="H9" i="1" s="1"/>
  <c r="H65" i="1" s="1"/>
  <c r="G14" i="1"/>
  <c r="M14" i="1" s="1"/>
  <c r="F14" i="1"/>
  <c r="E14" i="1"/>
  <c r="E11" i="1" s="1"/>
  <c r="D14" i="1"/>
  <c r="C14" i="1"/>
  <c r="X13" i="1"/>
  <c r="L13" i="1"/>
  <c r="K13" i="1"/>
  <c r="J13" i="1"/>
  <c r="J11" i="1" s="1"/>
  <c r="I13" i="1"/>
  <c r="H13" i="1"/>
  <c r="G13" i="1"/>
  <c r="F13" i="1"/>
  <c r="E13" i="1"/>
  <c r="D13" i="1"/>
  <c r="D11" i="1" s="1"/>
  <c r="C13" i="1"/>
  <c r="M13" i="1" s="1"/>
  <c r="X12" i="1"/>
  <c r="L12" i="1"/>
  <c r="K12" i="1"/>
  <c r="K11" i="1" s="1"/>
  <c r="J12" i="1"/>
  <c r="I12" i="1"/>
  <c r="I11" i="1" s="1"/>
  <c r="I10" i="1" s="1"/>
  <c r="I9" i="1" s="1"/>
  <c r="I65" i="1" s="1"/>
  <c r="H12" i="1"/>
  <c r="G12" i="1"/>
  <c r="F12" i="1"/>
  <c r="E12" i="1"/>
  <c r="D12" i="1"/>
  <c r="C12" i="1"/>
  <c r="M12" i="1" s="1"/>
  <c r="W11" i="1"/>
  <c r="W10" i="1" s="1"/>
  <c r="W9" i="1" s="1"/>
  <c r="W65" i="1" s="1"/>
  <c r="V11" i="1"/>
  <c r="U11" i="1"/>
  <c r="T11" i="1"/>
  <c r="S11" i="1"/>
  <c r="R11" i="1"/>
  <c r="R10" i="1" s="1"/>
  <c r="R9" i="1" s="1"/>
  <c r="R65" i="1" s="1"/>
  <c r="Q11" i="1"/>
  <c r="Q10" i="1" s="1"/>
  <c r="Q9" i="1" s="1"/>
  <c r="Q65" i="1" s="1"/>
  <c r="P11" i="1"/>
  <c r="O11" i="1"/>
  <c r="N11" i="1"/>
  <c r="L11" i="1"/>
  <c r="F11" i="1"/>
  <c r="G27" i="4" l="1"/>
  <c r="M28" i="4"/>
  <c r="M27" i="4" s="1"/>
  <c r="G8" i="4"/>
  <c r="G31" i="4" s="1"/>
  <c r="G33" i="4" s="1"/>
  <c r="H44" i="4"/>
  <c r="H67" i="4" s="1"/>
  <c r="H69" i="4" s="1"/>
  <c r="I15" i="4"/>
  <c r="I8" i="4" s="1"/>
  <c r="I31" i="4" s="1"/>
  <c r="I33" i="4" s="1"/>
  <c r="L17" i="4"/>
  <c r="L16" i="4" s="1"/>
  <c r="L15" i="4" s="1"/>
  <c r="L8" i="4" s="1"/>
  <c r="L31" i="4" s="1"/>
  <c r="L33" i="4" s="1"/>
  <c r="Z64" i="4"/>
  <c r="X20" i="4"/>
  <c r="G58" i="4"/>
  <c r="G57" i="4" s="1"/>
  <c r="G52" i="4" s="1"/>
  <c r="G51" i="4" s="1"/>
  <c r="G44" i="4" s="1"/>
  <c r="G67" i="4" s="1"/>
  <c r="G69" i="4" s="1"/>
  <c r="R21" i="4"/>
  <c r="R16" i="4" s="1"/>
  <c r="R15" i="4" s="1"/>
  <c r="R8" i="4" s="1"/>
  <c r="R31" i="4" s="1"/>
  <c r="R33" i="4" s="1"/>
  <c r="X22" i="4"/>
  <c r="S28" i="4"/>
  <c r="S27" i="4" s="1"/>
  <c r="S8" i="4" s="1"/>
  <c r="S31" i="4" s="1"/>
  <c r="S33" i="4" s="1"/>
  <c r="X64" i="4"/>
  <c r="X63" i="4" s="1"/>
  <c r="X44" i="4" s="1"/>
  <c r="X67" i="4" s="1"/>
  <c r="E49" i="4"/>
  <c r="E48" i="4" s="1"/>
  <c r="E47" i="4" s="1"/>
  <c r="E46" i="4" s="1"/>
  <c r="E45" i="4" s="1"/>
  <c r="X13" i="4"/>
  <c r="K55" i="4"/>
  <c r="K54" i="4" s="1"/>
  <c r="K53" i="4" s="1"/>
  <c r="K52" i="4" s="1"/>
  <c r="V18" i="4"/>
  <c r="V17" i="4" s="1"/>
  <c r="V16" i="4" s="1"/>
  <c r="M63" i="4"/>
  <c r="Z65" i="4"/>
  <c r="Y65" i="4"/>
  <c r="D55" i="4"/>
  <c r="O18" i="4"/>
  <c r="O17" i="4" s="1"/>
  <c r="O16" i="4" s="1"/>
  <c r="X19" i="4"/>
  <c r="S44" i="4"/>
  <c r="S67" i="4" s="1"/>
  <c r="S69" i="4" s="1"/>
  <c r="F17" i="4"/>
  <c r="F16" i="4" s="1"/>
  <c r="F15" i="4" s="1"/>
  <c r="F8" i="4" s="1"/>
  <c r="F31" i="4" s="1"/>
  <c r="F33" i="4" s="1"/>
  <c r="E51" i="4"/>
  <c r="P18" i="4"/>
  <c r="P17" i="4" s="1"/>
  <c r="P16" i="4" s="1"/>
  <c r="P15" i="4" s="1"/>
  <c r="L53" i="4"/>
  <c r="L52" i="4" s="1"/>
  <c r="L51" i="4" s="1"/>
  <c r="L44" i="4" s="1"/>
  <c r="L67" i="4" s="1"/>
  <c r="L69" i="4" s="1"/>
  <c r="X69" i="4"/>
  <c r="P12" i="4"/>
  <c r="P11" i="4" s="1"/>
  <c r="P10" i="4" s="1"/>
  <c r="P9" i="4" s="1"/>
  <c r="V12" i="4"/>
  <c r="V11" i="4" s="1"/>
  <c r="V10" i="4" s="1"/>
  <c r="V9" i="4" s="1"/>
  <c r="Y64" i="4"/>
  <c r="Y68" i="4"/>
  <c r="J55" i="4"/>
  <c r="J54" i="4" s="1"/>
  <c r="J53" i="4" s="1"/>
  <c r="J52" i="4" s="1"/>
  <c r="J51" i="4" s="1"/>
  <c r="J44" i="4" s="1"/>
  <c r="J67" i="4" s="1"/>
  <c r="J69" i="4" s="1"/>
  <c r="U18" i="4"/>
  <c r="U17" i="4" s="1"/>
  <c r="U16" i="4" s="1"/>
  <c r="C16" i="4"/>
  <c r="C15" i="4" s="1"/>
  <c r="C8" i="4" s="1"/>
  <c r="C31" i="4" s="1"/>
  <c r="X24" i="4"/>
  <c r="C60" i="4"/>
  <c r="N23" i="4"/>
  <c r="N15" i="4" s="1"/>
  <c r="N8" i="4" s="1"/>
  <c r="N31" i="4" s="1"/>
  <c r="N33" i="4" s="1"/>
  <c r="C53" i="4"/>
  <c r="C52" i="4" s="1"/>
  <c r="I53" i="4"/>
  <c r="I52" i="4" s="1"/>
  <c r="I51" i="4" s="1"/>
  <c r="I44" i="4" s="1"/>
  <c r="I67" i="4" s="1"/>
  <c r="I69" i="4" s="1"/>
  <c r="O23" i="4"/>
  <c r="V23" i="4"/>
  <c r="E59" i="4"/>
  <c r="Y32" i="4"/>
  <c r="M58" i="4"/>
  <c r="M62" i="4"/>
  <c r="M56" i="4"/>
  <c r="M23" i="4"/>
  <c r="I60" i="4"/>
  <c r="I59" i="4" s="1"/>
  <c r="T23" i="4"/>
  <c r="T15" i="4" s="1"/>
  <c r="T8" i="4" s="1"/>
  <c r="T31" i="4" s="1"/>
  <c r="T33" i="4" s="1"/>
  <c r="D63" i="4"/>
  <c r="M61" i="4"/>
  <c r="F69" i="4"/>
  <c r="M20" i="4"/>
  <c r="M17" i="4" s="1"/>
  <c r="M16" i="4" s="1"/>
  <c r="M15" i="4" s="1"/>
  <c r="M8" i="4" s="1"/>
  <c r="M22" i="4"/>
  <c r="M21" i="4" s="1"/>
  <c r="U23" i="4"/>
  <c r="D59" i="4"/>
  <c r="K59" i="4"/>
  <c r="Y13" i="3"/>
  <c r="Z13" i="3"/>
  <c r="M12" i="3"/>
  <c r="Z25" i="3"/>
  <c r="Y25" i="3"/>
  <c r="K9" i="3"/>
  <c r="K53" i="3" s="1"/>
  <c r="F9" i="3"/>
  <c r="P9" i="3"/>
  <c r="Y18" i="3"/>
  <c r="M15" i="3"/>
  <c r="Z45" i="3"/>
  <c r="Y45" i="3"/>
  <c r="M44" i="3"/>
  <c r="S53" i="3"/>
  <c r="W53" i="3"/>
  <c r="L9" i="3"/>
  <c r="L53" i="3" s="1"/>
  <c r="Z21" i="3"/>
  <c r="Y21" i="3"/>
  <c r="Z31" i="3"/>
  <c r="Y31" i="3"/>
  <c r="M30" i="3"/>
  <c r="F53" i="3"/>
  <c r="T53" i="3"/>
  <c r="Y16" i="3"/>
  <c r="J53" i="3"/>
  <c r="X15" i="3"/>
  <c r="X11" i="3" s="1"/>
  <c r="X10" i="3" s="1"/>
  <c r="X9" i="3" s="1"/>
  <c r="X53" i="3" s="1"/>
  <c r="Y20" i="3"/>
  <c r="M24" i="3"/>
  <c r="F28" i="3"/>
  <c r="F27" i="3" s="1"/>
  <c r="L28" i="3"/>
  <c r="L27" i="3" s="1"/>
  <c r="N48" i="3"/>
  <c r="N53" i="3" s="1"/>
  <c r="M50" i="3"/>
  <c r="Z19" i="3"/>
  <c r="Y19" i="3"/>
  <c r="M14" i="3"/>
  <c r="C12" i="3"/>
  <c r="C11" i="3" s="1"/>
  <c r="I10" i="3"/>
  <c r="I9" i="3" s="1"/>
  <c r="I53" i="3" s="1"/>
  <c r="N9" i="3"/>
  <c r="T9" i="3"/>
  <c r="G30" i="3"/>
  <c r="G29" i="3" s="1"/>
  <c r="G28" i="3" s="1"/>
  <c r="G27" i="3" s="1"/>
  <c r="G9" i="3" s="1"/>
  <c r="G53" i="3" s="1"/>
  <c r="M35" i="3"/>
  <c r="Y35" i="3" s="1"/>
  <c r="E44" i="3"/>
  <c r="E40" i="3" s="1"/>
  <c r="E39" i="3" s="1"/>
  <c r="O53" i="3"/>
  <c r="U53" i="3"/>
  <c r="O9" i="3"/>
  <c r="U9" i="3"/>
  <c r="Y17" i="3"/>
  <c r="M33" i="3"/>
  <c r="Z34" i="3"/>
  <c r="M37" i="3"/>
  <c r="P53" i="3"/>
  <c r="V53" i="3"/>
  <c r="Z20" i="3"/>
  <c r="D53" i="3"/>
  <c r="C19" i="3"/>
  <c r="E23" i="3"/>
  <c r="E22" i="3" s="1"/>
  <c r="E9" i="3" s="1"/>
  <c r="E53" i="3" s="1"/>
  <c r="K23" i="3"/>
  <c r="K22" i="3" s="1"/>
  <c r="M26" i="3"/>
  <c r="M43" i="3"/>
  <c r="Y43" i="3" s="1"/>
  <c r="M47" i="3"/>
  <c r="Y47" i="3" s="1"/>
  <c r="H9" i="3"/>
  <c r="H53" i="3" s="1"/>
  <c r="D12" i="3"/>
  <c r="D11" i="3" s="1"/>
  <c r="D10" i="3" s="1"/>
  <c r="D9" i="3" s="1"/>
  <c r="E27" i="3"/>
  <c r="K27" i="3"/>
  <c r="M38" i="3"/>
  <c r="Y38" i="3" s="1"/>
  <c r="C36" i="3"/>
  <c r="C27" i="3" s="1"/>
  <c r="M42" i="3"/>
  <c r="M46" i="3"/>
  <c r="M48" i="3"/>
  <c r="Z15" i="2"/>
  <c r="Y15" i="2"/>
  <c r="Y18" i="2"/>
  <c r="Z18" i="2"/>
  <c r="M22" i="2"/>
  <c r="Y23" i="2"/>
  <c r="Z23" i="2"/>
  <c r="Z29" i="2"/>
  <c r="Y29" i="2"/>
  <c r="Z11" i="2"/>
  <c r="Y11" i="2"/>
  <c r="M10" i="2"/>
  <c r="E8" i="2"/>
  <c r="E30" i="2" s="1"/>
  <c r="Z28" i="2"/>
  <c r="Y28" i="2"/>
  <c r="M27" i="2"/>
  <c r="Y13" i="2"/>
  <c r="M12" i="2"/>
  <c r="Z13" i="2"/>
  <c r="Y14" i="2"/>
  <c r="Z14" i="2"/>
  <c r="Y16" i="2"/>
  <c r="Z16" i="2"/>
  <c r="Z21" i="2"/>
  <c r="Y21" i="2"/>
  <c r="M20" i="2"/>
  <c r="Z24" i="2"/>
  <c r="Y24" i="2"/>
  <c r="D8" i="2"/>
  <c r="D30" i="2" s="1"/>
  <c r="J8" i="2"/>
  <c r="J30" i="2" s="1"/>
  <c r="X9" i="2"/>
  <c r="X8" i="2" s="1"/>
  <c r="X30" i="2" s="1"/>
  <c r="C22" i="2"/>
  <c r="C19" i="2" s="1"/>
  <c r="G12" i="2"/>
  <c r="G9" i="2" s="1"/>
  <c r="G8" i="2" s="1"/>
  <c r="G30" i="2" s="1"/>
  <c r="C12" i="2"/>
  <c r="C9" i="2" s="1"/>
  <c r="C8" i="2" s="1"/>
  <c r="C30" i="2" s="1"/>
  <c r="Z33" i="1"/>
  <c r="Y33" i="1"/>
  <c r="Z25" i="1"/>
  <c r="Y25" i="1"/>
  <c r="Y18" i="1"/>
  <c r="Z18" i="1"/>
  <c r="Z22" i="1"/>
  <c r="Y22" i="1"/>
  <c r="K10" i="1"/>
  <c r="K9" i="1" s="1"/>
  <c r="K65" i="1" s="1"/>
  <c r="Z14" i="1"/>
  <c r="Y14" i="1"/>
  <c r="Z34" i="1"/>
  <c r="Y34" i="1"/>
  <c r="Z36" i="1"/>
  <c r="Y36" i="1"/>
  <c r="Z13" i="1"/>
  <c r="Y13" i="1"/>
  <c r="Z62" i="1"/>
  <c r="Y62" i="1"/>
  <c r="Z24" i="1"/>
  <c r="Y24" i="1"/>
  <c r="Z37" i="1"/>
  <c r="Y37" i="1"/>
  <c r="O10" i="1"/>
  <c r="O9" i="1" s="1"/>
  <c r="O65" i="1" s="1"/>
  <c r="U10" i="1"/>
  <c r="U9" i="1" s="1"/>
  <c r="U65" i="1" s="1"/>
  <c r="Z41" i="1"/>
  <c r="Y41" i="1"/>
  <c r="Z45" i="1"/>
  <c r="Y45" i="1"/>
  <c r="M44" i="1"/>
  <c r="C17" i="1"/>
  <c r="C16" i="1" s="1"/>
  <c r="C38" i="1"/>
  <c r="C26" i="1" s="1"/>
  <c r="M15" i="1"/>
  <c r="M20" i="1"/>
  <c r="Y21" i="1"/>
  <c r="M30" i="1"/>
  <c r="M48" i="1"/>
  <c r="C59" i="1"/>
  <c r="C58" i="1" s="1"/>
  <c r="C57" i="1" s="1"/>
  <c r="M61" i="1"/>
  <c r="M63" i="1"/>
  <c r="Z12" i="1"/>
  <c r="Z39" i="1"/>
  <c r="M38" i="1"/>
  <c r="Z42" i="1"/>
  <c r="Y42" i="1"/>
  <c r="C11" i="1"/>
  <c r="D10" i="1"/>
  <c r="D9" i="1" s="1"/>
  <c r="D65" i="1" s="1"/>
  <c r="G29" i="1"/>
  <c r="G26" i="1" s="1"/>
  <c r="J26" i="1"/>
  <c r="J10" i="1" s="1"/>
  <c r="J9" i="1" s="1"/>
  <c r="J65" i="1" s="1"/>
  <c r="M31" i="1"/>
  <c r="M55" i="1"/>
  <c r="M60" i="1"/>
  <c r="Z19" i="1"/>
  <c r="Y19" i="1"/>
  <c r="G11" i="1"/>
  <c r="G10" i="1" s="1"/>
  <c r="G9" i="1" s="1"/>
  <c r="G65" i="1" s="1"/>
  <c r="P9" i="1"/>
  <c r="P65" i="1" s="1"/>
  <c r="V9" i="1"/>
  <c r="V65" i="1" s="1"/>
  <c r="E17" i="1"/>
  <c r="E16" i="1" s="1"/>
  <c r="E10" i="1" s="1"/>
  <c r="E9" i="1" s="1"/>
  <c r="E65" i="1" s="1"/>
  <c r="K17" i="1"/>
  <c r="K16" i="1" s="1"/>
  <c r="M23" i="1"/>
  <c r="X65" i="1"/>
  <c r="M51" i="1"/>
  <c r="Y12" i="1"/>
  <c r="F17" i="1"/>
  <c r="F16" i="1" s="1"/>
  <c r="F10" i="1" s="1"/>
  <c r="F9" i="1" s="1"/>
  <c r="F65" i="1" s="1"/>
  <c r="L17" i="1"/>
  <c r="L16" i="1" s="1"/>
  <c r="L10" i="1" s="1"/>
  <c r="L9" i="1" s="1"/>
  <c r="L65" i="1" s="1"/>
  <c r="M28" i="1"/>
  <c r="M32" i="1"/>
  <c r="Y35" i="1"/>
  <c r="Y39" i="1"/>
  <c r="Y40" i="1"/>
  <c r="M53" i="1"/>
  <c r="Z54" i="1"/>
  <c r="M56" i="1"/>
  <c r="Y56" i="1" s="1"/>
  <c r="C44" i="1"/>
  <c r="C51" i="4" l="1"/>
  <c r="C44" i="4" s="1"/>
  <c r="C67" i="4" s="1"/>
  <c r="C69" i="4" s="1"/>
  <c r="U15" i="4"/>
  <c r="U8" i="4" s="1"/>
  <c r="U31" i="4" s="1"/>
  <c r="U33" i="4" s="1"/>
  <c r="Y20" i="4"/>
  <c r="Z20" i="4" s="1"/>
  <c r="X28" i="4"/>
  <c r="Z62" i="4"/>
  <c r="Y62" i="4"/>
  <c r="M49" i="4"/>
  <c r="X12" i="4"/>
  <c r="Y13" i="4"/>
  <c r="Z13" i="4" s="1"/>
  <c r="M57" i="4"/>
  <c r="Y58" i="4"/>
  <c r="Z58" i="4"/>
  <c r="E44" i="4"/>
  <c r="E67" i="4" s="1"/>
  <c r="E69" i="4" s="1"/>
  <c r="Z63" i="4"/>
  <c r="Y63" i="4"/>
  <c r="D54" i="4"/>
  <c r="D53" i="4" s="1"/>
  <c r="D52" i="4" s="1"/>
  <c r="D51" i="4" s="1"/>
  <c r="D44" i="4" s="1"/>
  <c r="D67" i="4" s="1"/>
  <c r="D69" i="4" s="1"/>
  <c r="M55" i="4"/>
  <c r="M31" i="4"/>
  <c r="M33" i="4" s="1"/>
  <c r="C33" i="4"/>
  <c r="Y61" i="4"/>
  <c r="Z61" i="4"/>
  <c r="Y56" i="4"/>
  <c r="Z56" i="4"/>
  <c r="C59" i="4"/>
  <c r="M60" i="4"/>
  <c r="Y19" i="4"/>
  <c r="Z19" i="4" s="1"/>
  <c r="X18" i="4"/>
  <c r="V15" i="4"/>
  <c r="V8" i="4" s="1"/>
  <c r="V31" i="4" s="1"/>
  <c r="V33" i="4" s="1"/>
  <c r="Y24" i="4"/>
  <c r="Z24" i="4" s="1"/>
  <c r="X23" i="4"/>
  <c r="Y23" i="4" s="1"/>
  <c r="Z23" i="4" s="1"/>
  <c r="P8" i="4"/>
  <c r="P31" i="4" s="1"/>
  <c r="P33" i="4" s="1"/>
  <c r="O15" i="4"/>
  <c r="O8" i="4" s="1"/>
  <c r="O31" i="4" s="1"/>
  <c r="O33" i="4" s="1"/>
  <c r="K51" i="4"/>
  <c r="K44" i="4" s="1"/>
  <c r="K67" i="4" s="1"/>
  <c r="K69" i="4" s="1"/>
  <c r="Y22" i="4"/>
  <c r="Z22" i="4" s="1"/>
  <c r="X21" i="4"/>
  <c r="Y21" i="4" s="1"/>
  <c r="Z21" i="4" s="1"/>
  <c r="M41" i="3"/>
  <c r="Z42" i="3"/>
  <c r="Y42" i="3"/>
  <c r="Z46" i="3"/>
  <c r="Y46" i="3"/>
  <c r="Z37" i="3"/>
  <c r="Y37" i="3"/>
  <c r="M36" i="3"/>
  <c r="Y50" i="3"/>
  <c r="M49" i="3"/>
  <c r="Y49" i="3" s="1"/>
  <c r="Z30" i="3"/>
  <c r="M29" i="3"/>
  <c r="Y30" i="3"/>
  <c r="C10" i="3"/>
  <c r="C9" i="3" s="1"/>
  <c r="C53" i="3" s="1"/>
  <c r="Z26" i="3"/>
  <c r="Y26" i="3"/>
  <c r="Y33" i="3"/>
  <c r="Z33" i="3"/>
  <c r="Z15" i="3"/>
  <c r="Y15" i="3"/>
  <c r="Z12" i="3"/>
  <c r="M11" i="3"/>
  <c r="Y12" i="3"/>
  <c r="Y14" i="3"/>
  <c r="Z14" i="3"/>
  <c r="Y48" i="3"/>
  <c r="Z24" i="3"/>
  <c r="Y24" i="3"/>
  <c r="M23" i="3"/>
  <c r="Z44" i="3"/>
  <c r="Y44" i="3"/>
  <c r="Z12" i="2"/>
  <c r="Y12" i="2"/>
  <c r="Z10" i="2"/>
  <c r="M9" i="2"/>
  <c r="Y10" i="2"/>
  <c r="Y20" i="2"/>
  <c r="Z20" i="2"/>
  <c r="M19" i="2"/>
  <c r="Z22" i="2"/>
  <c r="Y22" i="2"/>
  <c r="Y27" i="2"/>
  <c r="Z27" i="2"/>
  <c r="M26" i="2"/>
  <c r="Z28" i="1"/>
  <c r="M27" i="1"/>
  <c r="Y28" i="1"/>
  <c r="Z15" i="1"/>
  <c r="Y15" i="1"/>
  <c r="Y48" i="1"/>
  <c r="Z48" i="1"/>
  <c r="Z61" i="1"/>
  <c r="Y61" i="1"/>
  <c r="Z53" i="1"/>
  <c r="Y53" i="1"/>
  <c r="Z23" i="1"/>
  <c r="Y23" i="1"/>
  <c r="Z38" i="1"/>
  <c r="Y38" i="1"/>
  <c r="Y60" i="1"/>
  <c r="M59" i="1"/>
  <c r="M11" i="1"/>
  <c r="Z30" i="1"/>
  <c r="Y30" i="1"/>
  <c r="M29" i="1"/>
  <c r="Z44" i="1"/>
  <c r="Y44" i="1"/>
  <c r="Z51" i="1"/>
  <c r="Y51" i="1"/>
  <c r="M50" i="1"/>
  <c r="Z55" i="1"/>
  <c r="Y55" i="1"/>
  <c r="C10" i="1"/>
  <c r="C9" i="1" s="1"/>
  <c r="C65" i="1" s="1"/>
  <c r="Z32" i="1"/>
  <c r="Y32" i="1"/>
  <c r="Z31" i="1"/>
  <c r="Y31" i="1"/>
  <c r="Z63" i="1"/>
  <c r="Y63" i="1"/>
  <c r="Z20" i="1"/>
  <c r="Y20" i="1"/>
  <c r="M17" i="1"/>
  <c r="Z55" i="4" l="1"/>
  <c r="Y55" i="4"/>
  <c r="M54" i="4"/>
  <c r="Y57" i="4"/>
  <c r="Z57" i="4"/>
  <c r="X27" i="4"/>
  <c r="Y27" i="4" s="1"/>
  <c r="Z27" i="4" s="1"/>
  <c r="Y28" i="4"/>
  <c r="Z28" i="4" s="1"/>
  <c r="Z60" i="4"/>
  <c r="Y60" i="4"/>
  <c r="M59" i="4"/>
  <c r="M48" i="4"/>
  <c r="Z49" i="4"/>
  <c r="Y49" i="4"/>
  <c r="Y18" i="4"/>
  <c r="X17" i="4"/>
  <c r="X11" i="4"/>
  <c r="Y12" i="4"/>
  <c r="Z12" i="4" s="1"/>
  <c r="M22" i="3"/>
  <c r="Y22" i="3" s="1"/>
  <c r="Y23" i="3"/>
  <c r="Z29" i="3"/>
  <c r="Y29" i="3"/>
  <c r="M28" i="3"/>
  <c r="Z11" i="3"/>
  <c r="Y11" i="3"/>
  <c r="M10" i="3"/>
  <c r="Z36" i="3"/>
  <c r="Y36" i="3"/>
  <c r="Y41" i="3"/>
  <c r="M40" i="3"/>
  <c r="Z41" i="3"/>
  <c r="Z9" i="2"/>
  <c r="M8" i="2"/>
  <c r="Y9" i="2"/>
  <c r="Y19" i="2"/>
  <c r="Z19" i="2"/>
  <c r="Z26" i="2"/>
  <c r="Y26" i="2"/>
  <c r="Z59" i="1"/>
  <c r="Y59" i="1"/>
  <c r="M58" i="1"/>
  <c r="Z11" i="1"/>
  <c r="Y11" i="1"/>
  <c r="Z29" i="1"/>
  <c r="Y29" i="1"/>
  <c r="Z17" i="1"/>
  <c r="Y17" i="1"/>
  <c r="M16" i="1"/>
  <c r="M49" i="1"/>
  <c r="Z50" i="1"/>
  <c r="Y50" i="1"/>
  <c r="Z27" i="1"/>
  <c r="Y27" i="1"/>
  <c r="M26" i="1"/>
  <c r="Y48" i="4" l="1"/>
  <c r="M47" i="4"/>
  <c r="Z48" i="4"/>
  <c r="X10" i="4"/>
  <c r="Y11" i="4"/>
  <c r="Z11" i="4" s="1"/>
  <c r="Y59" i="4"/>
  <c r="Z59" i="4"/>
  <c r="Y17" i="4"/>
  <c r="Z17" i="4" s="1"/>
  <c r="X16" i="4"/>
  <c r="Z54" i="4"/>
  <c r="Y54" i="4"/>
  <c r="M53" i="4"/>
  <c r="Y40" i="3"/>
  <c r="M39" i="3"/>
  <c r="Z40" i="3"/>
  <c r="Y28" i="3"/>
  <c r="M27" i="3"/>
  <c r="Z28" i="3"/>
  <c r="Z10" i="3"/>
  <c r="Y10" i="3"/>
  <c r="Z8" i="2"/>
  <c r="M30" i="2"/>
  <c r="Y8" i="2"/>
  <c r="Y49" i="1"/>
  <c r="Z49" i="1"/>
  <c r="Z26" i="1"/>
  <c r="Y26" i="1"/>
  <c r="M10" i="1"/>
  <c r="Z16" i="1"/>
  <c r="Y16" i="1"/>
  <c r="Z58" i="1"/>
  <c r="Y58" i="1"/>
  <c r="M57" i="1"/>
  <c r="X9" i="4" l="1"/>
  <c r="Y10" i="4"/>
  <c r="Z10" i="4" s="1"/>
  <c r="X15" i="4"/>
  <c r="Y15" i="4" s="1"/>
  <c r="Z15" i="4" s="1"/>
  <c r="Y16" i="4"/>
  <c r="Z16" i="4" s="1"/>
  <c r="Z53" i="4"/>
  <c r="Y53" i="4"/>
  <c r="M52" i="4"/>
  <c r="Y47" i="4"/>
  <c r="M46" i="4"/>
  <c r="Z47" i="4"/>
  <c r="Y27" i="3"/>
  <c r="Z27" i="3"/>
  <c r="M9" i="3"/>
  <c r="Y39" i="3"/>
  <c r="Z39" i="3"/>
  <c r="Z30" i="2"/>
  <c r="Y30" i="2"/>
  <c r="Z10" i="1"/>
  <c r="Y10" i="1"/>
  <c r="M9" i="1"/>
  <c r="Z57" i="1"/>
  <c r="Y57" i="1"/>
  <c r="Y46" i="4" l="1"/>
  <c r="M45" i="4"/>
  <c r="Z46" i="4"/>
  <c r="Z52" i="4"/>
  <c r="Y52" i="4"/>
  <c r="M51" i="4"/>
  <c r="X8" i="4"/>
  <c r="Y9" i="4"/>
  <c r="Z9" i="4" s="1"/>
  <c r="Z9" i="3"/>
  <c r="Y9" i="3"/>
  <c r="M53" i="3"/>
  <c r="Z9" i="1"/>
  <c r="Y9" i="1"/>
  <c r="M65" i="1"/>
  <c r="Z51" i="4" l="1"/>
  <c r="Y51" i="4"/>
  <c r="Y45" i="4"/>
  <c r="M44" i="4"/>
  <c r="Z45" i="4"/>
  <c r="X31" i="4"/>
  <c r="Y8" i="4"/>
  <c r="Z8" i="4" s="1"/>
  <c r="Z53" i="3"/>
  <c r="Y53" i="3"/>
  <c r="Z65" i="1"/>
  <c r="Y65" i="1"/>
  <c r="Y31" i="4" l="1"/>
  <c r="Z31" i="4" s="1"/>
  <c r="X33" i="4"/>
  <c r="Y33" i="4" s="1"/>
  <c r="M67" i="4"/>
  <c r="Y44" i="4"/>
  <c r="Z44" i="4"/>
  <c r="Y67" i="4" l="1"/>
  <c r="Z67" i="4"/>
  <c r="M69" i="4"/>
  <c r="Y69" i="4" l="1"/>
  <c r="Z69" i="4"/>
</calcChain>
</file>

<file path=xl/sharedStrings.xml><?xml version="1.0" encoding="utf-8"?>
<sst xmlns="http://schemas.openxmlformats.org/spreadsheetml/2006/main" count="479" uniqueCount="160">
  <si>
    <t>I</t>
  </si>
  <si>
    <t xml:space="preserve"> CUADRO No.2</t>
  </si>
  <si>
    <t>INGRESOS FISCALES COMPARADOS POR PARTIDAS, DIRECCION GENERAL DE IMPUESTOS INTERNOS</t>
  </si>
  <si>
    <t>ENERO-OCTUBRE 2025/PRESUPUESTO REFORMULADO  2025</t>
  </si>
  <si>
    <t xml:space="preserve">(En millones RD$) </t>
  </si>
  <si>
    <t>PARTIDAS</t>
  </si>
  <si>
    <t>RECAUDADO 2025</t>
  </si>
  <si>
    <t>PRESUPUESTO REFORMULADO 2025 *</t>
  </si>
  <si>
    <t>DIFERENCIA</t>
  </si>
  <si>
    <t xml:space="preserve">% ALCANZADO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</si>
  <si>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</si>
  <si>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</si>
  <si>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</si>
  <si>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</si>
  <si>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</si>
  <si>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</si>
  <si>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</si>
  <si>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</si>
  <si>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</si>
  <si>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</si>
  <si>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A) INGRESOS CORRIENTES</t>
  </si>
  <si>
    <t>I) IMPUESTOS</t>
  </si>
  <si>
    <t>1) IMPUESTOS SOBRE LOS INGRESOS</t>
  </si>
  <si>
    <t>- Impuestos Sobre la Renta de las Personas</t>
  </si>
  <si>
    <t>- Impuestos Sobre Los Ingresos de las Empresas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</si>
  <si>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</si>
  <si>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</si>
  <si>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</si>
  <si>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</si>
  <si>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>- Impuesto a la Propiedad Inmobiliaria (IPI) (Impuesto a las Viviendas Suntuarias IVSS)</t>
  </si>
  <si>
    <t>- Impuestos sobre Activos</t>
  </si>
  <si>
    <t>- Impuesto sobre Operaciones Inmobiliarias</t>
  </si>
  <si>
    <t>- Impuestos sobre Transferencias de Bienes Muebles</t>
  </si>
  <si>
    <t>- Impuesto sobre las Sucesiones y Donaciones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</si>
  <si>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</si>
  <si>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</si>
  <si>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</si>
  <si>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</si>
  <si>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</si>
  <si>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Impuestos Transferencias de Bienes Industrializados y Servicios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</si>
  <si>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</si>
  <si>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</si>
  <si>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</si>
  <si>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Productos Derivados del Alcohol</t>
  </si>
  <si>
    <t>- Impuesto Selectivo a las Cervezas</t>
  </si>
  <si>
    <t>- Impuesto Selectivo al Tabaco y los Cigarrillos</t>
  </si>
  <si>
    <t>- Impuestos Selectivo a las Telecomunicaciones</t>
  </si>
  <si>
    <t>- Impuestos Selectivo a los Seguros</t>
  </si>
  <si>
    <t xml:space="preserve"> - Impuestos Sobre el Uso de Bienes y Licencias</t>
  </si>
  <si>
    <t>- 17% Registro de Propiedad de vehículo</t>
  </si>
  <si>
    <t>- Derecho de Circulación Vehículos de Motor</t>
  </si>
  <si>
    <t>- Imp.especifico Bancas de Apuestas de Loteria</t>
  </si>
  <si>
    <t xml:space="preserve">- Imp.especifico Bancas de Apuestas  deportivas  </t>
  </si>
  <si>
    <t>- Accesorios sobre Impuestos Internos a  Mercancías y  Servicios</t>
  </si>
  <si>
    <t>4) IMPUESTOS SOBRE EL COMERCIO Y LAS TRANSACCIONES/COMERCIO EXTERIOR</t>
  </si>
  <si>
    <t>- Salida de Pasajeros al Exterior por Aeropuertos</t>
  </si>
  <si>
    <t>5) IMPUESTOS ECOLOGICOS</t>
  </si>
  <si>
    <t>6)  IMPUESTOS DIVERSOS</t>
  </si>
  <si>
    <t>II) INGRESOS POR CONTRAPRESTACION</t>
  </si>
  <si>
    <t>- Ventas de Bienes y Servicios</t>
  </si>
  <si>
    <t>- Ventas de Mercancías del Estado</t>
  </si>
  <si>
    <t>- Ventas Servicios del Estado</t>
  </si>
  <si>
    <t>-</t>
  </si>
  <si>
    <t>- Tasas</t>
  </si>
  <si>
    <t>- Tarjetas de Turismo</t>
  </si>
  <si>
    <t>- Derechos Administrativos</t>
  </si>
  <si>
    <t>III) OTROS INGRESOS</t>
  </si>
  <si>
    <t>- Rentas de la Propiedad</t>
  </si>
  <si>
    <t>- Arriendo de Activos Tangibles No Producidos</t>
  </si>
  <si>
    <t>- Regalia neta por fundicion- RNF</t>
  </si>
  <si>
    <t>C:\Documents and Settings\fperez\My Documents\Ingresos Mensuales 2004\Enero 2004.xls</t>
  </si>
  <si>
    <t>- Multas y Sanciones</t>
  </si>
  <si>
    <t>- Ingresos Diversos</t>
  </si>
  <si>
    <t>- Ingresos por diferencial del gas licuado de petróleo</t>
  </si>
  <si>
    <t xml:space="preserve">   TOTAL </t>
  </si>
  <si>
    <t>FUENTE: Elaborado por la Direción General de Polí ítica y Legislación Tributaria (DGPLT) del Ministerio de Hacienda, con los datos del Sistema Integrado de Gestión Financiera (SIGEF).</t>
  </si>
  <si>
    <t xml:space="preserve">NOTAS: </t>
  </si>
  <si>
    <t xml:space="preserve">(1) Cifras sujetas a rectificación.  Incluye los dólares convertidos a la tasa oficial. </t>
  </si>
  <si>
    <t xml:space="preserve">     Excluye los Depósitos a Cargo del Estado, Fondos Especiales y de Terceros y los depósitos en exceso de la recaudadora.</t>
  </si>
  <si>
    <t>Las informaciones presentadas difieren de las presentadas en  Portal de Transparencia Fiscal,  ya que solo incluyen los ingresos presupuestarios.</t>
  </si>
  <si>
    <t xml:space="preserve"> CUADRO No.3</t>
  </si>
  <si>
    <t>INGRESOS FISCALES COMPARADOS POR PARTIDAS, DIRECCION GENERAL DE ADUANAS</t>
  </si>
  <si>
    <t>ENERO-OCTUBRE  2025/PRESUPUESTO REFORMULADO 2025</t>
  </si>
  <si>
    <t xml:space="preserve">PRESUPUESTO REFORMULADO 2025 </t>
  </si>
  <si>
    <t>1) IMPUESTOS INTERNOS SOBRE MERCANCIAS Y SERVICIOS</t>
  </si>
  <si>
    <t>- Impuesto Selectivo a las demás Mercancías</t>
  </si>
  <si>
    <t>- Impuesto adicional de RD$2.0 al consumo de gasoil y gasolina premium-regular</t>
  </si>
  <si>
    <t>2) IMPUESTOS SOBRE EL COMERCIO Y LAS TRANSACCIONES/COMERCIO EXTERIOR</t>
  </si>
  <si>
    <t>- Impuestos sobre las Importaciones</t>
  </si>
  <si>
    <t>- Impuestos Arancelarios</t>
  </si>
  <si>
    <t>- Otros Impuestos sobre el Comercio Exterior</t>
  </si>
  <si>
    <t>- Salida de Pasajeros por la Región Fronteriza</t>
  </si>
  <si>
    <t>II) TRANFERENCIAS CORRIENTES</t>
  </si>
  <si>
    <t>III) INGRESOS POR CONTRAPRESTACION</t>
  </si>
  <si>
    <t>IV) OTROS INGRESOS</t>
  </si>
  <si>
    <t>TOTAL</t>
  </si>
  <si>
    <t xml:space="preserve">(1) Cifras sujetas a rectificación.   Incluye los dólares convertidos a la tasa oficial. </t>
  </si>
  <si>
    <t xml:space="preserve">     Excluye depósitos en exceso de la DGA.</t>
  </si>
  <si>
    <t>CUADRO No.4</t>
  </si>
  <si>
    <t xml:space="preserve"> INGRESOS FISCALES COMPARADOS  POR PARTIDAS, TESORERÍA NACIONAL</t>
  </si>
  <si>
    <t>ENERO-SEPTIEMBRE 2025/PRESUPUESTO REFORMULADO  2025</t>
  </si>
  <si>
    <t xml:space="preserve">(En millones de RD$) </t>
  </si>
  <si>
    <t xml:space="preserve">PRESUPUESTO REFORMULADO  2025 </t>
  </si>
  <si>
    <t>%</t>
  </si>
  <si>
    <t>- Impuesto para Contribuir al Desarrollo de las Telecomunicaciones</t>
  </si>
  <si>
    <t>- Impuesto por uso de servicio de las telecomunicaciones para el sistema de emergencia 9-1-1</t>
  </si>
  <si>
    <t>- Impuestos Sobre el Uso de Bienes y Licencias</t>
  </si>
  <si>
    <t>- Licencias para Portar Armas de Fuego</t>
  </si>
  <si>
    <t>Fondo General</t>
  </si>
  <si>
    <t>- Derechos Consulares</t>
  </si>
  <si>
    <t>II) CONTRIBUCIONES SOCIALES</t>
  </si>
  <si>
    <t xml:space="preserve">III) TRANSFERENCIAS </t>
  </si>
  <si>
    <t>- Transferencias Corrientes</t>
  </si>
  <si>
    <t>- Del Sector Privado Interno</t>
  </si>
  <si>
    <t>- De Instituciones  Públicas Descentralizadas o Autónomas</t>
  </si>
  <si>
    <t>- Otras</t>
  </si>
  <si>
    <t>IV) INGRESOS POR CONTRAPRESTACION</t>
  </si>
  <si>
    <t>- PROMESE</t>
  </si>
  <si>
    <t>- Fondo General</t>
  </si>
  <si>
    <t>- Otras Ventas</t>
  </si>
  <si>
    <t>- Otras Ventas de Servicios del Gobierno Central</t>
  </si>
  <si>
    <t>- Expedición y Renovación de Pasaportes</t>
  </si>
  <si>
    <t>V) OTROS INGRESOS</t>
  </si>
  <si>
    <t xml:space="preserve"> - Rentas de Propiedad</t>
  </si>
  <si>
    <t>- Dividendos por Inversiones Empresariales</t>
  </si>
  <si>
    <t>- Dividendos Banco de reservas</t>
  </si>
  <si>
    <t xml:space="preserve">- Otros Dividendos </t>
  </si>
  <si>
    <t xml:space="preserve">- Intereses </t>
  </si>
  <si>
    <t>- Intereses por Colocación de Inversiones Financieras</t>
  </si>
  <si>
    <t>B)  INGRESOS DE CAPITAL</t>
  </si>
  <si>
    <t>- Ventas de Activos No Financieros</t>
  </si>
  <si>
    <t>- Venta de  Activos Fijos</t>
  </si>
  <si>
    <t>- Ventas de Activos Intangibles</t>
  </si>
  <si>
    <t>- Transferencias Capital</t>
  </si>
  <si>
    <t xml:space="preserve">TOTAL </t>
  </si>
  <si>
    <r>
      <t xml:space="preserve">(1) Cifras sujetas a rectificación.  Incluye los dólares convertidos a la tasa oficial. </t>
    </r>
    <r>
      <rPr>
        <b/>
        <sz val="8"/>
        <color indexed="8"/>
        <rFont val="Gotham"/>
      </rPr>
      <t xml:space="preserve"> </t>
    </r>
  </si>
  <si>
    <t xml:space="preserve">     Excluye los Depósitos a Cargo del Estado, Fondos Especiales y de Terceros, ingresos de las instituciones centralizadas en la CUT no presupuestaria y los depósitos en exceso de las recaudadoras.</t>
  </si>
  <si>
    <t xml:space="preserve">Las informaciones presentadas difieren de las presentadas en  Portal de Transparencia Fiscal,  ya que solo incluyen los ingresos presupuestarios. </t>
  </si>
  <si>
    <t xml:space="preserve"> *</t>
  </si>
  <si>
    <t xml:space="preserve"> INGRESOS FISCALES COMPARADOS  POR PARTIDAS, RECAUDACIONES DIRECTAS DE LAS INSTITUCIONES CENTRALIZADAS EN LA CUT</t>
  </si>
  <si>
    <t>ENERO-OCTUBRE 2024/2025</t>
  </si>
  <si>
    <t>(En millones de RD$)</t>
  </si>
  <si>
    <t>VARIACION</t>
  </si>
  <si>
    <t>Abs.</t>
  </si>
  <si>
    <t>- Recursos de Captación Directa del Ministerio de Interior y Policia</t>
  </si>
  <si>
    <t xml:space="preserve">- Otros </t>
  </si>
  <si>
    <t>- Recursos de captación directa del programa PROMESE CAL ( D. No. 308-97)</t>
  </si>
  <si>
    <t>- Ingresos de las Inst. Centralizadas en mercancías en la CUT</t>
  </si>
  <si>
    <t>- Ingresos de las Inst. Centralizadas en Servicios en la CUT</t>
  </si>
  <si>
    <t xml:space="preserve"> - Recursos de Captación Directa para el Fomento y Desarrollo del Gas Natural en el Parque vehicular</t>
  </si>
  <si>
    <t>- Recursos de Captación Directa por Prestación de Servicios (MIVHED), Ley No.160-21</t>
  </si>
  <si>
    <t xml:space="preserve">- Otros registros contratos y cobros </t>
  </si>
  <si>
    <t>- Recursos de Captación Directa de la Procuradoria General de la República ( multas de tránsito)</t>
  </si>
  <si>
    <t xml:space="preserve"> Incremento de disponibilidades (devolución de recursos a la CUT años anteriores)</t>
  </si>
  <si>
    <t>FUENTE: Elaborado por la Direción General de Polí ítica y Legislación Tributaria (DGPLT) del Ministerio de Hacienda, con los datos del Sistema Integrado de Gestión Financiera (SIGEF), Informe de Ejecución de Ingresos.</t>
  </si>
  <si>
    <t xml:space="preserve">(1) Cifras sujetas a rectificación.  Incluye los dólares convertidos a la tasa oficial.  </t>
  </si>
  <si>
    <t>PRESUPUESTO REFORMULADO  2025</t>
  </si>
  <si>
    <t>Diferencia</t>
  </si>
  <si>
    <t>Recursos de Captación Directa de la Procuradoria General de la República ( multas de tránsito)</t>
  </si>
  <si>
    <t>FUENTE: Elaborado por la Direción General de Políítica y Legislación Tributaria (DGPLT) del Ministerio de Hacienda, con los datos del Sistema Integrado de Gestión Financiera (SIGEF).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</si>
</sst>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.0_);_(* \(#,##0.0\);_(* &quot;-&quot;??_);_(@_)"/>
    <numFmt numFmtId="165" formatCode="#,##0.0_);\(#,##0.0\)"/>
    <numFmt numFmtId="166" formatCode="_(* #,##0_);_(* \(#,##0\);_(* &quot;-&quot;??_);_(@_)"/>
    <numFmt numFmtId="167" formatCode="#,##0.0000_);\(#,##0.0000\)"/>
    <numFmt numFmtId="168" formatCode="0.0"/>
  </numFmts>
  <fonts count="35">
    <font>
      <sz val="10"/>
      <name val="Arial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2"/>
      <color indexed="8"/>
      <name val="Gotham"/>
    </font>
    <font>
      <b/>
      <sz val="12"/>
      <color indexed="8"/>
      <name val="Gotham"/>
    </font>
    <font>
      <sz val="12"/>
      <name val="Gotham"/>
    </font>
    <font>
      <i/>
      <sz val="11"/>
      <color indexed="8"/>
      <name val="Gotham"/>
    </font>
    <font>
      <b/>
      <sz val="10"/>
      <color theme="0"/>
      <name val="Gotham"/>
    </font>
    <font>
      <b/>
      <sz val="10"/>
      <color indexed="8"/>
      <name val="Gotham"/>
    </font>
    <font>
      <sz val="12"/>
      <name val="Courier"/>
      <family val="3"/>
    </font>
    <font>
      <sz val="10"/>
      <color indexed="8"/>
      <name val="Gotham"/>
    </font>
    <font>
      <b/>
      <sz val="10"/>
      <name val="Arial"/>
      <family val="2"/>
    </font>
    <font>
      <b/>
      <sz val="10"/>
      <name val="Gotham"/>
    </font>
    <font>
      <sz val="11"/>
      <name val="Arial"/>
      <family val="2"/>
    </font>
    <font>
      <u/>
      <sz val="7"/>
      <color indexed="12"/>
      <name val="Arial"/>
      <family val="2"/>
    </font>
    <font>
      <u/>
      <sz val="10"/>
      <color indexed="12"/>
      <name val="Arial"/>
      <family val="2"/>
    </font>
    <font>
      <b/>
      <u/>
      <sz val="7"/>
      <color indexed="12"/>
      <name val="Arial"/>
      <family val="2"/>
    </font>
    <font>
      <b/>
      <sz val="9"/>
      <name val="Gotham"/>
    </font>
    <font>
      <b/>
      <sz val="9"/>
      <color indexed="8"/>
      <name val="Gotham"/>
    </font>
    <font>
      <sz val="10"/>
      <name val="Gotham"/>
    </font>
    <font>
      <sz val="8"/>
      <color indexed="8"/>
      <name val="Gotham"/>
    </font>
    <font>
      <sz val="9"/>
      <color indexed="8"/>
      <name val="Gotham"/>
    </font>
    <font>
      <sz val="8"/>
      <name val="Gotham"/>
    </font>
    <font>
      <sz val="10"/>
      <name val="Segoe UI"/>
      <family val="2"/>
    </font>
    <font>
      <sz val="10"/>
      <name val="Antique Olive"/>
      <family val="2"/>
    </font>
    <font>
      <i/>
      <sz val="12"/>
      <color indexed="8"/>
      <name val="Gotham"/>
    </font>
    <font>
      <sz val="10"/>
      <color theme="0"/>
      <name val="Gotham"/>
    </font>
    <font>
      <sz val="12"/>
      <name val="Arial"/>
      <family val="2"/>
    </font>
    <font>
      <b/>
      <i/>
      <sz val="11"/>
      <color indexed="8"/>
      <name val="Gotham"/>
    </font>
    <font>
      <b/>
      <sz val="11"/>
      <color indexed="8"/>
      <name val="Gotham"/>
    </font>
    <font>
      <b/>
      <sz val="9"/>
      <color theme="0"/>
      <name val="Gotham"/>
    </font>
    <font>
      <u/>
      <sz val="10"/>
      <color indexed="8"/>
      <name val="Gotham"/>
    </font>
    <font>
      <b/>
      <sz val="8"/>
      <color indexed="8"/>
      <name val="Gotham"/>
    </font>
    <font>
      <sz val="7"/>
      <name val="Gotham"/>
    </font>
    <font>
      <sz val="11"/>
      <color indexed="8"/>
      <name val="Gotham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39" fontId="9" fillId="0" borderId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  <xf numFmtId="39" fontId="9" fillId="0" borderId="0"/>
  </cellStyleXfs>
  <cellXfs count="249">
    <xf numFmtId="0" fontId="0" fillId="0" borderId="0" xfId="0"/>
    <xf numFmtId="0" fontId="1" fillId="0" borderId="0" xfId="2"/>
    <xf numFmtId="0" fontId="2" fillId="0" borderId="0" xfId="2" applyFont="1"/>
    <xf numFmtId="164" fontId="1" fillId="0" borderId="0" xfId="1" applyNumberFormat="1" applyFont="1" applyFill="1" applyBorder="1"/>
    <xf numFmtId="164" fontId="1" fillId="0" borderId="0" xfId="1" applyNumberFormat="1"/>
    <xf numFmtId="43" fontId="1" fillId="0" borderId="0" xfId="1"/>
    <xf numFmtId="0" fontId="3" fillId="0" borderId="0" xfId="2" applyFont="1" applyAlignment="1">
      <alignment horizontal="center"/>
    </xf>
    <xf numFmtId="0" fontId="4" fillId="0" borderId="0" xfId="2" applyFont="1"/>
    <xf numFmtId="0" fontId="5" fillId="0" borderId="0" xfId="2" applyFont="1"/>
    <xf numFmtId="164" fontId="5" fillId="0" borderId="0" xfId="1" applyNumberFormat="1" applyFont="1" applyFill="1" applyBorder="1"/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/>
    </xf>
    <xf numFmtId="165" fontId="8" fillId="0" borderId="8" xfId="3" applyNumberFormat="1" applyFont="1" applyBorder="1"/>
    <xf numFmtId="165" fontId="8" fillId="0" borderId="8" xfId="1" applyNumberFormat="1" applyFont="1" applyFill="1" applyBorder="1"/>
    <xf numFmtId="165" fontId="8" fillId="0" borderId="8" xfId="1" applyNumberFormat="1" applyFont="1" applyFill="1" applyBorder="1" applyAlignment="1">
      <alignment horizontal="right" indent="1"/>
    </xf>
    <xf numFmtId="165" fontId="1" fillId="0" borderId="0" xfId="2" applyNumberFormat="1"/>
    <xf numFmtId="0" fontId="8" fillId="0" borderId="9" xfId="4" applyFont="1" applyBorder="1"/>
    <xf numFmtId="165" fontId="8" fillId="0" borderId="9" xfId="4" applyNumberFormat="1" applyFont="1" applyBorder="1"/>
    <xf numFmtId="165" fontId="8" fillId="0" borderId="9" xfId="1" applyNumberFormat="1" applyFont="1" applyFill="1" applyBorder="1" applyProtection="1"/>
    <xf numFmtId="165" fontId="8" fillId="0" borderId="10" xfId="1" applyNumberFormat="1" applyFont="1" applyFill="1" applyBorder="1" applyAlignment="1" applyProtection="1">
      <alignment horizontal="right" indent="1"/>
    </xf>
    <xf numFmtId="165" fontId="8" fillId="0" borderId="9" xfId="1" applyNumberFormat="1" applyFont="1" applyFill="1" applyBorder="1" applyAlignment="1" applyProtection="1">
      <alignment horizontal="right" indent="1"/>
    </xf>
    <xf numFmtId="165" fontId="8" fillId="0" borderId="10" xfId="4" applyNumberFormat="1" applyFont="1" applyBorder="1"/>
    <xf numFmtId="165" fontId="8" fillId="0" borderId="9" xfId="1" applyNumberFormat="1" applyFont="1" applyFill="1" applyBorder="1" applyAlignment="1" applyProtection="1"/>
    <xf numFmtId="166" fontId="1" fillId="0" borderId="0" xfId="1" applyNumberFormat="1"/>
    <xf numFmtId="49" fontId="10" fillId="0" borderId="9" xfId="5" applyNumberFormat="1" applyFont="1" applyBorder="1" applyAlignment="1">
      <alignment horizontal="left" indent="1"/>
    </xf>
    <xf numFmtId="165" fontId="10" fillId="0" borderId="9" xfId="4" applyNumberFormat="1" applyFont="1" applyBorder="1"/>
    <xf numFmtId="165" fontId="10" fillId="0" borderId="10" xfId="4" applyNumberFormat="1" applyFont="1" applyBorder="1"/>
    <xf numFmtId="165" fontId="10" fillId="0" borderId="9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/>
    <xf numFmtId="165" fontId="10" fillId="0" borderId="10" xfId="1" applyNumberFormat="1" applyFont="1" applyFill="1" applyBorder="1" applyAlignment="1" applyProtection="1">
      <alignment horizontal="right" indent="1"/>
    </xf>
    <xf numFmtId="165" fontId="10" fillId="0" borderId="9" xfId="1" applyNumberFormat="1" applyFont="1" applyFill="1" applyBorder="1" applyAlignment="1" applyProtection="1">
      <alignment horizontal="right" indent="1"/>
    </xf>
    <xf numFmtId="49" fontId="8" fillId="0" borderId="9" xfId="4" applyNumberFormat="1" applyFont="1" applyBorder="1" applyAlignment="1">
      <alignment horizontal="left" indent="1"/>
    </xf>
    <xf numFmtId="49" fontId="10" fillId="0" borderId="9" xfId="5" applyNumberFormat="1" applyFont="1" applyBorder="1" applyAlignment="1">
      <alignment horizontal="left" indent="2"/>
    </xf>
    <xf numFmtId="165" fontId="10" fillId="0" borderId="9" xfId="1" applyNumberFormat="1" applyFont="1" applyFill="1" applyBorder="1" applyProtection="1"/>
    <xf numFmtId="165" fontId="10" fillId="0" borderId="10" xfId="1" applyNumberFormat="1" applyFont="1" applyFill="1" applyBorder="1" applyProtection="1"/>
    <xf numFmtId="43" fontId="11" fillId="0" borderId="0" xfId="1" applyFont="1"/>
    <xf numFmtId="43" fontId="1" fillId="0" borderId="0" xfId="2" applyNumberFormat="1"/>
    <xf numFmtId="49" fontId="10" fillId="0" borderId="9" xfId="2" applyNumberFormat="1" applyFont="1" applyBorder="1" applyAlignment="1">
      <alignment horizontal="left" indent="2"/>
    </xf>
    <xf numFmtId="165" fontId="8" fillId="0" borderId="10" xfId="1" applyNumberFormat="1" applyFont="1" applyFill="1" applyBorder="1" applyAlignment="1" applyProtection="1"/>
    <xf numFmtId="49" fontId="10" fillId="0" borderId="9" xfId="4" applyNumberFormat="1" applyFont="1" applyBorder="1" applyAlignment="1">
      <alignment horizontal="left" indent="2"/>
    </xf>
    <xf numFmtId="0" fontId="8" fillId="0" borderId="9" xfId="4" applyFont="1" applyBorder="1" applyAlignment="1">
      <alignment horizontal="left" indent="1"/>
    </xf>
    <xf numFmtId="49" fontId="10" fillId="0" borderId="9" xfId="6" applyNumberFormat="1" applyFont="1" applyBorder="1" applyAlignment="1">
      <alignment horizontal="left" indent="2"/>
    </xf>
    <xf numFmtId="0" fontId="12" fillId="0" borderId="9" xfId="2" applyFont="1" applyBorder="1"/>
    <xf numFmtId="165" fontId="8" fillId="0" borderId="10" xfId="1" applyNumberFormat="1" applyFont="1" applyFill="1" applyBorder="1" applyProtection="1"/>
    <xf numFmtId="43" fontId="10" fillId="0" borderId="9" xfId="1" applyFont="1" applyFill="1" applyBorder="1" applyAlignment="1" applyProtection="1">
      <alignment horizontal="right" indent="1"/>
    </xf>
    <xf numFmtId="0" fontId="11" fillId="0" borderId="0" xfId="2" applyFont="1"/>
    <xf numFmtId="49" fontId="8" fillId="0" borderId="9" xfId="6" applyNumberFormat="1" applyFont="1" applyBorder="1" applyAlignment="1">
      <alignment horizontal="left" indent="1"/>
    </xf>
    <xf numFmtId="0" fontId="1" fillId="0" borderId="0" xfId="2" applyAlignment="1">
      <alignment vertical="center"/>
    </xf>
    <xf numFmtId="43" fontId="8" fillId="0" borderId="9" xfId="1" applyFont="1" applyFill="1" applyBorder="1" applyAlignment="1" applyProtection="1">
      <alignment horizontal="right" indent="1"/>
    </xf>
    <xf numFmtId="49" fontId="8" fillId="0" borderId="9" xfId="6" applyNumberFormat="1" applyFont="1" applyBorder="1" applyAlignment="1">
      <alignment horizontal="left"/>
    </xf>
    <xf numFmtId="0" fontId="13" fillId="0" borderId="0" xfId="2" applyFont="1"/>
    <xf numFmtId="43" fontId="13" fillId="0" borderId="0" xfId="1" applyFont="1"/>
    <xf numFmtId="0" fontId="14" fillId="0" borderId="0" xfId="2" applyFont="1"/>
    <xf numFmtId="164" fontId="10" fillId="0" borderId="10" xfId="1" applyNumberFormat="1" applyFont="1" applyFill="1" applyBorder="1" applyAlignment="1" applyProtection="1">
      <alignment horizontal="right" indent="1"/>
    </xf>
    <xf numFmtId="0" fontId="16" fillId="0" borderId="0" xfId="7" applyFont="1" applyAlignment="1" applyProtection="1"/>
    <xf numFmtId="43" fontId="16" fillId="0" borderId="0" xfId="1" applyFont="1" applyAlignment="1" applyProtection="1"/>
    <xf numFmtId="0" fontId="7" fillId="2" borderId="6" xfId="4" applyFont="1" applyFill="1" applyBorder="1" applyAlignment="1">
      <alignment horizontal="left" vertical="center"/>
    </xf>
    <xf numFmtId="165" fontId="7" fillId="2" borderId="6" xfId="4" applyNumberFormat="1" applyFont="1" applyFill="1" applyBorder="1" applyAlignment="1">
      <alignment vertical="center"/>
    </xf>
    <xf numFmtId="165" fontId="7" fillId="2" borderId="6" xfId="1" applyNumberFormat="1" applyFont="1" applyFill="1" applyBorder="1" applyAlignment="1" applyProtection="1">
      <alignment horizontal="right" vertical="center" indent="1"/>
    </xf>
    <xf numFmtId="165" fontId="17" fillId="0" borderId="0" xfId="0" applyNumberFormat="1" applyFont="1"/>
    <xf numFmtId="165" fontId="8" fillId="0" borderId="0" xfId="4" applyNumberFormat="1" applyFont="1" applyAlignment="1">
      <alignment vertical="center"/>
    </xf>
    <xf numFmtId="164" fontId="10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18" fillId="0" borderId="0" xfId="2" applyNumberFormat="1" applyFont="1"/>
    <xf numFmtId="165" fontId="19" fillId="0" borderId="0" xfId="2" applyNumberFormat="1" applyFont="1"/>
    <xf numFmtId="164" fontId="10" fillId="0" borderId="0" xfId="1" applyNumberFormat="1" applyFont="1" applyFill="1" applyBorder="1" applyProtection="1"/>
    <xf numFmtId="164" fontId="8" fillId="0" borderId="0" xfId="1" applyNumberFormat="1" applyFont="1" applyFill="1" applyBorder="1" applyProtection="1"/>
    <xf numFmtId="0" fontId="20" fillId="0" borderId="0" xfId="2" applyFont="1"/>
    <xf numFmtId="164" fontId="21" fillId="0" borderId="0" xfId="1" applyNumberFormat="1" applyFont="1" applyAlignment="1">
      <alignment horizontal="right"/>
    </xf>
    <xf numFmtId="164" fontId="19" fillId="0" borderId="0" xfId="1" applyNumberFormat="1" applyFont="1" applyFill="1" applyBorder="1"/>
    <xf numFmtId="0" fontId="20" fillId="0" borderId="0" xfId="2" applyFont="1" applyAlignment="1">
      <alignment horizontal="left" indent="1"/>
    </xf>
    <xf numFmtId="0" fontId="19" fillId="0" borderId="0" xfId="2" applyFont="1"/>
    <xf numFmtId="0" fontId="22" fillId="0" borderId="0" xfId="2" applyFont="1"/>
    <xf numFmtId="0" fontId="23" fillId="0" borderId="0" xfId="2" applyFont="1"/>
    <xf numFmtId="164" fontId="23" fillId="0" borderId="0" xfId="1" applyNumberFormat="1" applyFont="1" applyFill="1" applyBorder="1"/>
    <xf numFmtId="0" fontId="24" fillId="0" borderId="0" xfId="2" applyFont="1"/>
    <xf numFmtId="164" fontId="1" fillId="0" borderId="0" xfId="1" applyNumberFormat="1" applyFill="1" applyBorder="1"/>
    <xf numFmtId="0" fontId="3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2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164" fontId="7" fillId="2" borderId="1" xfId="1" applyNumberFormat="1" applyFont="1" applyFill="1" applyBorder="1" applyAlignment="1" applyProtection="1">
      <alignment horizontal="center" vertical="center" wrapText="1"/>
    </xf>
    <xf numFmtId="0" fontId="10" fillId="0" borderId="0" xfId="0" applyFont="1"/>
    <xf numFmtId="164" fontId="7" fillId="2" borderId="5" xfId="1" applyNumberFormat="1" applyFont="1" applyFill="1" applyBorder="1" applyAlignment="1" applyProtection="1">
      <alignment horizontal="center" vertical="center" wrapText="1"/>
    </xf>
    <xf numFmtId="39" fontId="8" fillId="0" borderId="9" xfId="8" applyFont="1" applyBorder="1"/>
    <xf numFmtId="165" fontId="8" fillId="0" borderId="8" xfId="4" applyNumberFormat="1" applyFont="1" applyBorder="1"/>
    <xf numFmtId="165" fontId="8" fillId="0" borderId="8" xfId="4" applyNumberFormat="1" applyFont="1" applyBorder="1" applyAlignment="1">
      <alignment horizontal="right" indent="1"/>
    </xf>
    <xf numFmtId="165" fontId="8" fillId="0" borderId="10" xfId="4" applyNumberFormat="1" applyFont="1" applyBorder="1" applyAlignment="1">
      <alignment horizontal="right" indent="1"/>
    </xf>
    <xf numFmtId="165" fontId="10" fillId="0" borderId="0" xfId="0" applyNumberFormat="1" applyFont="1"/>
    <xf numFmtId="165" fontId="1" fillId="0" borderId="0" xfId="0" applyNumberFormat="1" applyFont="1"/>
    <xf numFmtId="49" fontId="8" fillId="0" borderId="9" xfId="8" applyNumberFormat="1" applyFont="1" applyBorder="1"/>
    <xf numFmtId="165" fontId="8" fillId="0" borderId="9" xfId="4" applyNumberFormat="1" applyFont="1" applyBorder="1" applyAlignment="1">
      <alignment horizontal="right" indent="1"/>
    </xf>
    <xf numFmtId="49" fontId="8" fillId="0" borderId="9" xfId="8" applyNumberFormat="1" applyFont="1" applyBorder="1" applyAlignment="1">
      <alignment horizontal="left" indent="1"/>
    </xf>
    <xf numFmtId="0" fontId="19" fillId="0" borderId="9" xfId="4" applyFont="1" applyBorder="1" applyAlignment="1">
      <alignment horizontal="left" indent="2"/>
    </xf>
    <xf numFmtId="165" fontId="19" fillId="0" borderId="9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/>
    </xf>
    <xf numFmtId="165" fontId="19" fillId="0" borderId="10" xfId="4" applyNumberFormat="1" applyFont="1" applyBorder="1" applyAlignment="1">
      <alignment horizontal="right" indent="1"/>
    </xf>
    <xf numFmtId="165" fontId="12" fillId="0" borderId="9" xfId="4" applyNumberFormat="1" applyFont="1" applyBorder="1" applyAlignment="1">
      <alignment horizontal="right"/>
    </xf>
    <xf numFmtId="165" fontId="12" fillId="0" borderId="9" xfId="4" applyNumberFormat="1" applyFont="1" applyBorder="1" applyAlignment="1">
      <alignment horizontal="right" indent="1"/>
    </xf>
    <xf numFmtId="165" fontId="12" fillId="0" borderId="10" xfId="4" applyNumberFormat="1" applyFont="1" applyBorder="1" applyAlignment="1">
      <alignment horizontal="right" indent="1"/>
    </xf>
    <xf numFmtId="49" fontId="10" fillId="0" borderId="9" xfId="8" applyNumberFormat="1" applyFont="1" applyBorder="1" applyAlignment="1">
      <alignment horizontal="left" indent="2"/>
    </xf>
    <xf numFmtId="43" fontId="19" fillId="0" borderId="10" xfId="1" applyFont="1" applyFill="1" applyBorder="1" applyAlignment="1" applyProtection="1">
      <alignment horizontal="right" indent="1"/>
    </xf>
    <xf numFmtId="165" fontId="8" fillId="0" borderId="9" xfId="8" applyNumberFormat="1" applyFont="1" applyBorder="1" applyAlignment="1">
      <alignment horizontal="left" indent="1"/>
    </xf>
    <xf numFmtId="165" fontId="12" fillId="0" borderId="10" xfId="4" applyNumberFormat="1" applyFont="1" applyBorder="1" applyAlignment="1">
      <alignment horizontal="right"/>
    </xf>
    <xf numFmtId="0" fontId="12" fillId="0" borderId="9" xfId="0" applyFont="1" applyBorder="1"/>
    <xf numFmtId="49" fontId="19" fillId="0" borderId="9" xfId="4" applyNumberFormat="1" applyFont="1" applyBorder="1" applyAlignment="1">
      <alignment horizontal="left" indent="2"/>
    </xf>
    <xf numFmtId="49" fontId="12" fillId="0" borderId="9" xfId="4" applyNumberFormat="1" applyFont="1" applyBorder="1" applyAlignment="1">
      <alignment horizontal="left"/>
    </xf>
    <xf numFmtId="165" fontId="8" fillId="0" borderId="0" xfId="0" applyNumberFormat="1" applyFont="1"/>
    <xf numFmtId="39" fontId="8" fillId="0" borderId="9" xfId="8" applyFont="1" applyBorder="1" applyAlignment="1">
      <alignment horizontal="left" indent="1"/>
    </xf>
    <xf numFmtId="39" fontId="10" fillId="0" borderId="9" xfId="8" applyFont="1" applyBorder="1" applyAlignment="1">
      <alignment horizontal="left" indent="2"/>
    </xf>
    <xf numFmtId="165" fontId="19" fillId="0" borderId="0" xfId="0" applyNumberFormat="1" applyFont="1"/>
    <xf numFmtId="165" fontId="7" fillId="2" borderId="6" xfId="4" applyNumberFormat="1" applyFont="1" applyFill="1" applyBorder="1" applyAlignment="1">
      <alignment horizontal="right" vertical="center" indent="1"/>
    </xf>
    <xf numFmtId="165" fontId="7" fillId="2" borderId="11" xfId="4" applyNumberFormat="1" applyFont="1" applyFill="1" applyBorder="1" applyAlignment="1">
      <alignment horizontal="right" vertical="center" indent="1"/>
    </xf>
    <xf numFmtId="0" fontId="26" fillId="0" borderId="0" xfId="0" applyFont="1"/>
    <xf numFmtId="43" fontId="1" fillId="0" borderId="0" xfId="1" applyFont="1"/>
    <xf numFmtId="0" fontId="27" fillId="0" borderId="0" xfId="0" applyFont="1"/>
    <xf numFmtId="165" fontId="23" fillId="0" borderId="0" xfId="2" applyNumberFormat="1" applyFont="1"/>
    <xf numFmtId="0" fontId="19" fillId="0" borderId="0" xfId="0" applyFont="1"/>
    <xf numFmtId="49" fontId="18" fillId="0" borderId="0" xfId="0" applyNumberFormat="1" applyFont="1"/>
    <xf numFmtId="0" fontId="20" fillId="0" borderId="0" xfId="0" applyFont="1"/>
    <xf numFmtId="167" fontId="19" fillId="0" borderId="0" xfId="0" applyNumberFormat="1" applyFont="1"/>
    <xf numFmtId="0" fontId="20" fillId="0" borderId="0" xfId="0" applyFont="1" applyAlignment="1">
      <alignment horizontal="left" indent="1"/>
    </xf>
    <xf numFmtId="43" fontId="19" fillId="0" borderId="0" xfId="1" applyFont="1" applyFill="1" applyBorder="1"/>
    <xf numFmtId="0" fontId="0" fillId="3" borderId="0" xfId="0" applyFill="1"/>
    <xf numFmtId="0" fontId="28" fillId="0" borderId="0" xfId="0" applyFont="1" applyAlignment="1">
      <alignment horizontal="center"/>
    </xf>
    <xf numFmtId="0" fontId="1" fillId="3" borderId="0" xfId="0" applyFont="1" applyFill="1"/>
    <xf numFmtId="0" fontId="29" fillId="0" borderId="0" xfId="0" applyFont="1"/>
    <xf numFmtId="0" fontId="29" fillId="3" borderId="0" xfId="0" applyFont="1" applyFill="1"/>
    <xf numFmtId="0" fontId="29" fillId="0" borderId="0" xfId="0" applyFont="1" applyAlignment="1">
      <alignment horizontal="center"/>
    </xf>
    <xf numFmtId="0" fontId="27" fillId="3" borderId="0" xfId="0" applyFont="1" applyFill="1"/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30" fillId="2" borderId="6" xfId="4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 wrapText="1"/>
    </xf>
    <xf numFmtId="164" fontId="7" fillId="2" borderId="13" xfId="1" applyNumberFormat="1" applyFont="1" applyFill="1" applyBorder="1" applyAlignment="1" applyProtection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43" fontId="1" fillId="3" borderId="0" xfId="1" applyFont="1" applyFill="1"/>
    <xf numFmtId="165" fontId="1" fillId="3" borderId="0" xfId="0" applyNumberFormat="1" applyFont="1" applyFill="1"/>
    <xf numFmtId="49" fontId="8" fillId="0" borderId="9" xfId="0" applyNumberFormat="1" applyFont="1" applyBorder="1"/>
    <xf numFmtId="165" fontId="8" fillId="3" borderId="10" xfId="4" applyNumberFormat="1" applyFont="1" applyFill="1" applyBorder="1"/>
    <xf numFmtId="49" fontId="8" fillId="0" borderId="9" xfId="0" applyNumberFormat="1" applyFont="1" applyBorder="1" applyAlignment="1">
      <alignment horizontal="left" indent="1"/>
    </xf>
    <xf numFmtId="165" fontId="8" fillId="3" borderId="9" xfId="4" applyNumberFormat="1" applyFont="1" applyFill="1" applyBorder="1"/>
    <xf numFmtId="0" fontId="10" fillId="0" borderId="9" xfId="0" applyFont="1" applyBorder="1" applyAlignment="1">
      <alignment horizontal="left" indent="2"/>
    </xf>
    <xf numFmtId="165" fontId="10" fillId="3" borderId="10" xfId="4" applyNumberFormat="1" applyFont="1" applyFill="1" applyBorder="1"/>
    <xf numFmtId="0" fontId="10" fillId="3" borderId="9" xfId="0" applyFont="1" applyFill="1" applyBorder="1" applyAlignment="1">
      <alignment horizontal="left" indent="2"/>
    </xf>
    <xf numFmtId="49" fontId="8" fillId="0" borderId="9" xfId="0" applyNumberFormat="1" applyFont="1" applyBorder="1" applyAlignment="1">
      <alignment horizontal="left" indent="2"/>
    </xf>
    <xf numFmtId="165" fontId="10" fillId="0" borderId="9" xfId="0" applyNumberFormat="1" applyFont="1" applyBorder="1" applyAlignment="1">
      <alignment horizontal="left" indent="4"/>
    </xf>
    <xf numFmtId="49" fontId="10" fillId="0" borderId="9" xfId="0" applyNumberFormat="1" applyFont="1" applyBorder="1" applyAlignment="1">
      <alignment horizontal="left" indent="2"/>
    </xf>
    <xf numFmtId="43" fontId="10" fillId="0" borderId="10" xfId="1" applyFont="1" applyFill="1" applyBorder="1" applyProtection="1"/>
    <xf numFmtId="49" fontId="8" fillId="3" borderId="9" xfId="0" applyNumberFormat="1" applyFont="1" applyFill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49" fontId="8" fillId="0" borderId="9" xfId="3" applyNumberFormat="1" applyFont="1" applyBorder="1" applyAlignment="1">
      <alignment horizontal="left" indent="1"/>
    </xf>
    <xf numFmtId="49" fontId="10" fillId="3" borderId="9" xfId="4" applyNumberFormat="1" applyFont="1" applyFill="1" applyBorder="1" applyAlignment="1">
      <alignment horizontal="left" indent="2"/>
    </xf>
    <xf numFmtId="49" fontId="8" fillId="0" borderId="9" xfId="0" applyNumberFormat="1" applyFont="1" applyBorder="1" applyAlignment="1">
      <alignment horizontal="left" indent="3"/>
    </xf>
    <xf numFmtId="49" fontId="10" fillId="3" borderId="9" xfId="0" applyNumberFormat="1" applyFont="1" applyFill="1" applyBorder="1" applyAlignment="1">
      <alignment horizontal="left" indent="4"/>
    </xf>
    <xf numFmtId="49" fontId="10" fillId="3" borderId="9" xfId="3" applyNumberFormat="1" applyFont="1" applyFill="1" applyBorder="1" applyAlignment="1">
      <alignment horizontal="left" indent="5"/>
    </xf>
    <xf numFmtId="43" fontId="10" fillId="0" borderId="10" xfId="1" applyFont="1" applyBorder="1"/>
    <xf numFmtId="49" fontId="8" fillId="3" borderId="9" xfId="0" applyNumberFormat="1" applyFont="1" applyFill="1" applyBorder="1" applyAlignment="1">
      <alignment horizontal="left" indent="3"/>
    </xf>
    <xf numFmtId="49" fontId="8" fillId="3" borderId="9" xfId="0" applyNumberFormat="1" applyFont="1" applyFill="1" applyBorder="1"/>
    <xf numFmtId="49" fontId="8" fillId="3" borderId="9" xfId="0" applyNumberFormat="1" applyFont="1" applyFill="1" applyBorder="1" applyAlignment="1">
      <alignment horizontal="left" vertical="center" indent="1"/>
    </xf>
    <xf numFmtId="164" fontId="8" fillId="0" borderId="10" xfId="1" applyNumberFormat="1" applyFont="1" applyBorder="1"/>
    <xf numFmtId="49" fontId="10" fillId="3" borderId="9" xfId="0" applyNumberFormat="1" applyFont="1" applyFill="1" applyBorder="1" applyAlignment="1">
      <alignment horizontal="left" indent="2"/>
    </xf>
    <xf numFmtId="164" fontId="10" fillId="0" borderId="10" xfId="1" applyNumberFormat="1" applyFont="1" applyBorder="1"/>
    <xf numFmtId="49" fontId="8" fillId="3" borderId="9" xfId="0" applyNumberFormat="1" applyFont="1" applyFill="1" applyBorder="1" applyAlignment="1">
      <alignment horizontal="left" indent="1"/>
    </xf>
    <xf numFmtId="165" fontId="19" fillId="0" borderId="9" xfId="0" applyNumberFormat="1" applyFont="1" applyBorder="1"/>
    <xf numFmtId="165" fontId="12" fillId="0" borderId="9" xfId="0" applyNumberFormat="1" applyFont="1" applyBorder="1"/>
    <xf numFmtId="165" fontId="12" fillId="0" borderId="9" xfId="4" applyNumberFormat="1" applyFont="1" applyBorder="1"/>
    <xf numFmtId="49" fontId="31" fillId="3" borderId="9" xfId="0" applyNumberFormat="1" applyFont="1" applyFill="1" applyBorder="1" applyAlignment="1">
      <alignment horizontal="left" indent="1"/>
    </xf>
    <xf numFmtId="165" fontId="31" fillId="0" borderId="9" xfId="4" applyNumberFormat="1" applyFont="1" applyBorder="1"/>
    <xf numFmtId="165" fontId="31" fillId="3" borderId="9" xfId="4" applyNumberFormat="1" applyFont="1" applyFill="1" applyBorder="1"/>
    <xf numFmtId="49" fontId="10" fillId="3" borderId="9" xfId="3" applyNumberFormat="1" applyFont="1" applyFill="1" applyBorder="1" applyAlignment="1">
      <alignment horizontal="left" indent="2"/>
    </xf>
    <xf numFmtId="49" fontId="10" fillId="0" borderId="9" xfId="0" applyNumberFormat="1" applyFont="1" applyBorder="1" applyAlignment="1">
      <alignment horizontal="left" indent="1"/>
    </xf>
    <xf numFmtId="49" fontId="7" fillId="2" borderId="6" xfId="0" applyNumberFormat="1" applyFont="1" applyFill="1" applyBorder="1" applyAlignment="1">
      <alignment horizontal="left" vertical="center"/>
    </xf>
    <xf numFmtId="43" fontId="7" fillId="2" borderId="14" xfId="1" applyFont="1" applyFill="1" applyBorder="1" applyAlignment="1">
      <alignment vertical="center"/>
    </xf>
    <xf numFmtId="165" fontId="7" fillId="2" borderId="14" xfId="4" applyNumberFormat="1" applyFont="1" applyFill="1" applyBorder="1" applyAlignment="1">
      <alignment vertical="center"/>
    </xf>
    <xf numFmtId="168" fontId="1" fillId="3" borderId="0" xfId="0" applyNumberFormat="1" applyFont="1" applyFill="1"/>
    <xf numFmtId="165" fontId="8" fillId="0" borderId="0" xfId="4" applyNumberFormat="1" applyFont="1"/>
    <xf numFmtId="165" fontId="8" fillId="3" borderId="0" xfId="4" applyNumberFormat="1" applyFont="1" applyFill="1"/>
    <xf numFmtId="165" fontId="20" fillId="3" borderId="0" xfId="0" applyNumberFormat="1" applyFont="1" applyFill="1"/>
    <xf numFmtId="165" fontId="10" fillId="3" borderId="0" xfId="0" applyNumberFormat="1" applyFont="1" applyFill="1"/>
    <xf numFmtId="164" fontId="1" fillId="3" borderId="0" xfId="1" applyNumberFormat="1" applyFont="1" applyFill="1"/>
    <xf numFmtId="0" fontId="19" fillId="0" borderId="0" xfId="0" applyFont="1" applyAlignment="1">
      <alignment horizontal="center"/>
    </xf>
    <xf numFmtId="164" fontId="19" fillId="0" borderId="0" xfId="1" applyNumberFormat="1" applyFont="1" applyBorder="1"/>
    <xf numFmtId="164" fontId="33" fillId="0" borderId="0" xfId="1" applyNumberFormat="1" applyFont="1" applyFill="1" applyBorder="1"/>
    <xf numFmtId="165" fontId="34" fillId="0" borderId="0" xfId="0" applyNumberFormat="1" applyFont="1"/>
    <xf numFmtId="165" fontId="34" fillId="3" borderId="0" xfId="0" applyNumberFormat="1" applyFont="1" applyFill="1"/>
    <xf numFmtId="165" fontId="12" fillId="0" borderId="0" xfId="0" applyNumberFormat="1" applyFont="1"/>
    <xf numFmtId="165" fontId="19" fillId="3" borderId="0" xfId="0" applyNumberFormat="1" applyFont="1" applyFill="1"/>
    <xf numFmtId="43" fontId="19" fillId="0" borderId="0" xfId="0" applyNumberFormat="1" applyFont="1"/>
    <xf numFmtId="0" fontId="19" fillId="3" borderId="0" xfId="0" applyFont="1" applyFill="1"/>
    <xf numFmtId="164" fontId="19" fillId="0" borderId="0" xfId="1" applyNumberFormat="1" applyFont="1"/>
    <xf numFmtId="168" fontId="19" fillId="0" borderId="0" xfId="0" applyNumberFormat="1" applyFont="1"/>
    <xf numFmtId="0" fontId="4" fillId="0" borderId="0" xfId="0" applyFont="1"/>
    <xf numFmtId="0" fontId="4" fillId="3" borderId="0" xfId="0" applyFont="1" applyFill="1"/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165" fontId="8" fillId="3" borderId="9" xfId="3" applyNumberFormat="1" applyFont="1" applyFill="1" applyBorder="1"/>
    <xf numFmtId="165" fontId="8" fillId="0" borderId="10" xfId="3" applyNumberFormat="1" applyFont="1" applyBorder="1"/>
    <xf numFmtId="43" fontId="10" fillId="0" borderId="9" xfId="1" applyFont="1" applyBorder="1"/>
    <xf numFmtId="0" fontId="11" fillId="0" borderId="0" xfId="0" applyFont="1"/>
    <xf numFmtId="49" fontId="12" fillId="0" borderId="9" xfId="0" applyNumberFormat="1" applyFont="1" applyBorder="1" applyAlignment="1">
      <alignment horizontal="left" indent="3"/>
    </xf>
    <xf numFmtId="165" fontId="12" fillId="0" borderId="10" xfId="3" applyNumberFormat="1" applyFont="1" applyBorder="1"/>
    <xf numFmtId="49" fontId="10" fillId="0" borderId="9" xfId="4" applyNumberFormat="1" applyFont="1" applyBorder="1" applyAlignment="1">
      <alignment horizontal="left" indent="3"/>
    </xf>
    <xf numFmtId="164" fontId="10" fillId="0" borderId="9" xfId="1" applyNumberFormat="1" applyFont="1" applyFill="1" applyBorder="1"/>
    <xf numFmtId="49" fontId="10" fillId="0" borderId="9" xfId="0" applyNumberFormat="1" applyFont="1" applyBorder="1" applyAlignment="1">
      <alignment horizontal="left" indent="3"/>
    </xf>
    <xf numFmtId="165" fontId="19" fillId="0" borderId="9" xfId="4" applyNumberFormat="1" applyFont="1" applyBorder="1"/>
    <xf numFmtId="164" fontId="8" fillId="0" borderId="9" xfId="1" applyNumberFormat="1" applyFont="1" applyFill="1" applyBorder="1" applyProtection="1"/>
    <xf numFmtId="49" fontId="7" fillId="2" borderId="2" xfId="0" applyNumberFormat="1" applyFont="1" applyFill="1" applyBorder="1" applyAlignment="1">
      <alignment vertical="center"/>
    </xf>
    <xf numFmtId="165" fontId="7" fillId="2" borderId="15" xfId="4" applyNumberFormat="1" applyFont="1" applyFill="1" applyBorder="1" applyAlignment="1">
      <alignment vertical="center"/>
    </xf>
    <xf numFmtId="49" fontId="8" fillId="0" borderId="9" xfId="0" applyNumberFormat="1" applyFont="1" applyBorder="1" applyAlignment="1">
      <alignment horizontal="left" vertical="center" wrapText="1"/>
    </xf>
    <xf numFmtId="165" fontId="12" fillId="0" borderId="14" xfId="4" applyNumberFormat="1" applyFont="1" applyBorder="1" applyAlignment="1">
      <alignment vertical="center"/>
    </xf>
    <xf numFmtId="165" fontId="8" fillId="0" borderId="9" xfId="4" applyNumberFormat="1" applyFont="1" applyBorder="1" applyAlignment="1">
      <alignment vertical="center"/>
    </xf>
    <xf numFmtId="43" fontId="12" fillId="0" borderId="9" xfId="1" applyFont="1" applyBorder="1" applyAlignment="1">
      <alignment vertical="center"/>
    </xf>
    <xf numFmtId="49" fontId="7" fillId="2" borderId="16" xfId="0" applyNumberFormat="1" applyFont="1" applyFill="1" applyBorder="1" applyAlignment="1">
      <alignment vertical="center"/>
    </xf>
    <xf numFmtId="43" fontId="7" fillId="2" borderId="15" xfId="1" applyFont="1" applyFill="1" applyBorder="1" applyAlignment="1">
      <alignment vertical="center"/>
    </xf>
    <xf numFmtId="165" fontId="10" fillId="3" borderId="0" xfId="0" applyNumberFormat="1" applyFont="1" applyFill="1" applyAlignment="1">
      <alignment vertical="center"/>
    </xf>
    <xf numFmtId="164" fontId="0" fillId="0" borderId="0" xfId="1" applyNumberFormat="1" applyFont="1"/>
    <xf numFmtId="164" fontId="0" fillId="3" borderId="0" xfId="1" applyNumberFormat="1" applyFont="1" applyFill="1"/>
    <xf numFmtId="164" fontId="10" fillId="3" borderId="0" xfId="1" applyNumberFormat="1" applyFont="1" applyFill="1" applyAlignment="1">
      <alignment vertical="center"/>
    </xf>
    <xf numFmtId="43" fontId="0" fillId="0" borderId="0" xfId="1" applyFont="1"/>
    <xf numFmtId="165" fontId="10" fillId="0" borderId="0" xfId="0" applyNumberFormat="1" applyFont="1" applyAlignment="1">
      <alignment vertical="center"/>
    </xf>
    <xf numFmtId="0" fontId="7" fillId="2" borderId="13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left" indent="4"/>
    </xf>
    <xf numFmtId="49" fontId="10" fillId="0" borderId="9" xfId="4" applyNumberFormat="1" applyFont="1" applyBorder="1" applyAlignment="1">
      <alignment horizontal="left" indent="5"/>
    </xf>
    <xf numFmtId="49" fontId="10" fillId="0" borderId="9" xfId="0" applyNumberFormat="1" applyFont="1" applyBorder="1" applyAlignment="1">
      <alignment horizontal="left" indent="4"/>
    </xf>
    <xf numFmtId="49" fontId="10" fillId="0" borderId="9" xfId="0" applyNumberFormat="1" applyFont="1" applyBorder="1" applyAlignment="1">
      <alignment horizontal="left" indent="5"/>
    </xf>
    <xf numFmtId="43" fontId="8" fillId="0" borderId="9" xfId="1" applyFont="1" applyBorder="1" applyAlignment="1">
      <alignment vertical="center"/>
    </xf>
    <xf numFmtId="49" fontId="7" fillId="2" borderId="0" xfId="0" applyNumberFormat="1" applyFont="1" applyFill="1" applyAlignment="1">
      <alignment vertical="center"/>
    </xf>
    <xf numFmtId="165" fontId="7" fillId="2" borderId="0" xfId="4" applyNumberFormat="1" applyFont="1" applyFill="1" applyAlignment="1">
      <alignment vertical="center"/>
    </xf>
    <xf numFmtId="43" fontId="19" fillId="0" borderId="0" xfId="1" applyFont="1"/>
  </cellXfs>
  <cellStyles count="9">
    <cellStyle name="Hipervínculo" xfId="7" builtinId="8"/>
    <cellStyle name="Millares" xfId="1" builtinId="3"/>
    <cellStyle name="Normal" xfId="0" builtinId="0"/>
    <cellStyle name="Normal 10 2" xfId="2" xr:uid="{49DE0B22-FBA4-4FCA-871F-7E8E1F637E31}"/>
    <cellStyle name="Normal 2 2 2 2" xfId="3" xr:uid="{CBACF120-7ACC-45C1-88FE-0C48C09F4C06}"/>
    <cellStyle name="Normal 3 6" xfId="6" xr:uid="{AAD7CB15-452E-4811-BFDE-E5565712DEEF}"/>
    <cellStyle name="Normal_COMPARACION 2002-2001 2" xfId="4" xr:uid="{C0C2A4C3-BC6F-4C42-AFB6-AD10D7989A52}"/>
    <cellStyle name="Normal_Hoja4" xfId="5" xr:uid="{6281BC62-214B-4FAB-B0DE-D431B156FFCA}"/>
    <cellStyle name="Normal_Hoja6" xfId="8" xr:uid="{BD5C72F9-718B-4F32-8E94-42ED7491A5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9" Type="http://schemas.openxmlformats.org/officeDocument/2006/relationships/externalLink" Target="externalLinks/externalLink35.xml"/><Relationship Id="rId21" Type="http://schemas.openxmlformats.org/officeDocument/2006/relationships/externalLink" Target="externalLinks/externalLink17.xml"/><Relationship Id="rId34" Type="http://schemas.openxmlformats.org/officeDocument/2006/relationships/externalLink" Target="externalLinks/externalLink30.xml"/><Relationship Id="rId42" Type="http://schemas.openxmlformats.org/officeDocument/2006/relationships/externalLink" Target="externalLinks/externalLink38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Documentos/My%20Documents%20Raulina%20Perez/INGRESOS%20FISCALES%20ACUMULADOS%202025/Ingresos%20Enero-Octubre%202025.xlsx" TargetMode="External"/><Relationship Id="rId1" Type="http://schemas.openxmlformats.org/officeDocument/2006/relationships/externalLinkPath" Target="/personal/fperez_hacienda_gov_do/Documents/Documentos/My%20Documents%20Raulina%20Perez/INGRESOS%20FISCALES%20ACUMULADOS%202025/Ingresos%20Enero-Octubre%202025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Sector%20Files/DR%20Fiscal%20File%20Update%2006-26-200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utlook.office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perez\Desktop\2022\PRESUPUESTO%202023\SEPTIEMBRE\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hacienda365-my.sharepoint.com/personal/fperez_hacienda_gov_do/Documents/Escritorio/2025/INGRESOS%20FISCALES%20PARA%20INTERNET%202025/INGRESOS%20FISCALES%20POR%20PRINCIPALES%20PARTIDAS%20ENERO-OCTUBRE%20%202025-2024.xlsx" TargetMode="External"/><Relationship Id="rId1" Type="http://schemas.openxmlformats.org/officeDocument/2006/relationships/externalLinkPath" Target="INGRESOS%20FISCALES%20POR%20PRINCIPALES%20PARTIDAS%20ENERO-OCTUBRE%20%202025-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nanciero 2024-2025"/>
      <sheetName val="FINANCIERO (2025 Est. 2025)"/>
      <sheetName val="PP (2)"/>
      <sheetName val="PP (EST)"/>
      <sheetName val="DGII"/>
      <sheetName val="DGII (EST)"/>
      <sheetName val="DGA"/>
      <sheetName val="DGA (EST)"/>
      <sheetName val="TESORERIA "/>
      <sheetName val="TESORERIA (EST)"/>
      <sheetName val="cut presupuestaria"/>
      <sheetName val="2025 (REC)"/>
      <sheetName val="2025 (RESUMEN)"/>
      <sheetName val="2025 REC- EST "/>
      <sheetName val="2025 REC-EST RES"/>
    </sheetNames>
    <sheetDataSet>
      <sheetData sheetId="0"/>
      <sheetData sheetId="1"/>
      <sheetData sheetId="2"/>
      <sheetData sheetId="3"/>
      <sheetData sheetId="4">
        <row r="12">
          <cell r="N12">
            <v>12908.9</v>
          </cell>
          <cell r="O12">
            <v>11313.6</v>
          </cell>
          <cell r="P12">
            <v>11933.5</v>
          </cell>
          <cell r="Q12">
            <v>11986.6</v>
          </cell>
          <cell r="R12">
            <v>12744.3</v>
          </cell>
          <cell r="S12">
            <v>10631.9</v>
          </cell>
          <cell r="T12">
            <v>9242</v>
          </cell>
          <cell r="U12">
            <v>10913.3</v>
          </cell>
          <cell r="V12">
            <v>10144.9</v>
          </cell>
          <cell r="W12">
            <v>9931.7999999999993</v>
          </cell>
        </row>
        <row r="13">
          <cell r="N13">
            <v>17302</v>
          </cell>
          <cell r="O13">
            <v>12300.8</v>
          </cell>
          <cell r="P13">
            <v>11863.2</v>
          </cell>
          <cell r="Q13">
            <v>40824.800000000003</v>
          </cell>
          <cell r="R13">
            <v>21556.2</v>
          </cell>
          <cell r="S13">
            <v>13687.3</v>
          </cell>
          <cell r="T13">
            <v>21721.8</v>
          </cell>
          <cell r="U13">
            <v>15323.6</v>
          </cell>
          <cell r="V13">
            <v>12940.4</v>
          </cell>
          <cell r="W13">
            <v>22153</v>
          </cell>
        </row>
        <row r="14">
          <cell r="N14">
            <v>9006.4</v>
          </cell>
          <cell r="O14">
            <v>4037.7</v>
          </cell>
          <cell r="P14">
            <v>3901.8</v>
          </cell>
          <cell r="Q14">
            <v>6448.2</v>
          </cell>
          <cell r="R14">
            <v>6465.6</v>
          </cell>
          <cell r="S14">
            <v>8149.9</v>
          </cell>
          <cell r="T14">
            <v>4848.8</v>
          </cell>
          <cell r="U14">
            <v>4835.8999999999996</v>
          </cell>
          <cell r="V14">
            <v>4477.8999999999996</v>
          </cell>
          <cell r="W14">
            <v>4917.8</v>
          </cell>
        </row>
        <row r="15">
          <cell r="N15">
            <v>232.5</v>
          </cell>
          <cell r="O15">
            <v>282.5</v>
          </cell>
          <cell r="P15">
            <v>262</v>
          </cell>
          <cell r="Q15">
            <v>291.39999999999998</v>
          </cell>
          <cell r="R15">
            <v>407.1</v>
          </cell>
          <cell r="S15">
            <v>282.10000000000002</v>
          </cell>
          <cell r="T15">
            <v>302.7</v>
          </cell>
          <cell r="U15">
            <v>318.2</v>
          </cell>
          <cell r="V15">
            <v>299.39999999999998</v>
          </cell>
          <cell r="W15">
            <v>297.89999999999998</v>
          </cell>
        </row>
        <row r="18">
          <cell r="N18">
            <v>133.5</v>
          </cell>
          <cell r="O18">
            <v>511.2</v>
          </cell>
          <cell r="P18">
            <v>2130.3000000000002</v>
          </cell>
          <cell r="Q18">
            <v>232.5</v>
          </cell>
          <cell r="R18">
            <v>199.3</v>
          </cell>
          <cell r="S18">
            <v>162.6</v>
          </cell>
          <cell r="T18">
            <v>150.6</v>
          </cell>
          <cell r="U18">
            <v>328.8</v>
          </cell>
          <cell r="V18">
            <v>1761.1</v>
          </cell>
          <cell r="W18">
            <v>198.5</v>
          </cell>
        </row>
        <row r="19">
          <cell r="N19">
            <v>280.8</v>
          </cell>
          <cell r="O19">
            <v>144.80000000000001</v>
          </cell>
          <cell r="P19">
            <v>363.7</v>
          </cell>
          <cell r="Q19">
            <v>4321.7</v>
          </cell>
          <cell r="R19">
            <v>361.2</v>
          </cell>
          <cell r="S19">
            <v>273.5</v>
          </cell>
          <cell r="T19">
            <v>332</v>
          </cell>
          <cell r="U19">
            <v>311.7</v>
          </cell>
          <cell r="V19">
            <v>259.8</v>
          </cell>
          <cell r="W19">
            <v>3713.5</v>
          </cell>
        </row>
        <row r="20">
          <cell r="N20">
            <v>1004.4</v>
          </cell>
          <cell r="O20">
            <v>1046.7</v>
          </cell>
          <cell r="P20">
            <v>1394.8</v>
          </cell>
          <cell r="Q20">
            <v>1366.7</v>
          </cell>
          <cell r="R20">
            <v>1356.7</v>
          </cell>
          <cell r="S20">
            <v>1420.5</v>
          </cell>
          <cell r="T20">
            <v>1286.7</v>
          </cell>
          <cell r="U20">
            <v>1249.5999999999999</v>
          </cell>
          <cell r="V20">
            <v>1465.7</v>
          </cell>
          <cell r="W20">
            <v>1650.9</v>
          </cell>
        </row>
        <row r="21">
          <cell r="N21">
            <v>222.1</v>
          </cell>
          <cell r="O21">
            <v>216.7</v>
          </cell>
          <cell r="P21">
            <v>220.1</v>
          </cell>
          <cell r="Q21">
            <v>205</v>
          </cell>
          <cell r="R21">
            <v>213.7</v>
          </cell>
          <cell r="S21">
            <v>201.8</v>
          </cell>
          <cell r="T21">
            <v>232.9</v>
          </cell>
          <cell r="U21">
            <v>216.1</v>
          </cell>
          <cell r="V21">
            <v>209.1</v>
          </cell>
          <cell r="W21">
            <v>219.4</v>
          </cell>
        </row>
        <row r="22">
          <cell r="N22">
            <v>97.5</v>
          </cell>
          <cell r="O22">
            <v>99.5</v>
          </cell>
          <cell r="P22">
            <v>91.1</v>
          </cell>
          <cell r="Q22">
            <v>120.1</v>
          </cell>
          <cell r="R22">
            <v>93.9</v>
          </cell>
          <cell r="S22">
            <v>111.4</v>
          </cell>
          <cell r="T22">
            <v>80.7</v>
          </cell>
          <cell r="U22">
            <v>91</v>
          </cell>
          <cell r="V22">
            <v>145.19999999999999</v>
          </cell>
          <cell r="W22">
            <v>222.1</v>
          </cell>
        </row>
        <row r="23">
          <cell r="N23">
            <v>1792.6</v>
          </cell>
          <cell r="O23">
            <v>1470.6</v>
          </cell>
          <cell r="P23">
            <v>1504</v>
          </cell>
          <cell r="Q23">
            <v>1449.4</v>
          </cell>
          <cell r="R23">
            <v>1903.7</v>
          </cell>
          <cell r="S23">
            <v>1471</v>
          </cell>
          <cell r="T23">
            <v>1550.9</v>
          </cell>
          <cell r="U23">
            <v>1948.5</v>
          </cell>
          <cell r="V23">
            <v>1514</v>
          </cell>
          <cell r="W23">
            <v>1915</v>
          </cell>
        </row>
        <row r="24">
          <cell r="N24">
            <v>126.9</v>
          </cell>
          <cell r="O24">
            <v>54.4</v>
          </cell>
          <cell r="P24">
            <v>214.6</v>
          </cell>
          <cell r="Q24">
            <v>77.900000000000006</v>
          </cell>
          <cell r="R24">
            <v>125.2</v>
          </cell>
          <cell r="S24">
            <v>105.3</v>
          </cell>
          <cell r="T24">
            <v>86</v>
          </cell>
          <cell r="U24">
            <v>60.8</v>
          </cell>
          <cell r="V24">
            <v>94.3</v>
          </cell>
          <cell r="W24">
            <v>63.9</v>
          </cell>
        </row>
        <row r="25">
          <cell r="N25">
            <v>195.9</v>
          </cell>
          <cell r="O25">
            <v>226.3</v>
          </cell>
          <cell r="P25">
            <v>333.6</v>
          </cell>
          <cell r="Q25">
            <v>251.8</v>
          </cell>
          <cell r="R25">
            <v>300.89999999999998</v>
          </cell>
          <cell r="S25">
            <v>297.39999999999998</v>
          </cell>
          <cell r="T25">
            <v>259.5</v>
          </cell>
          <cell r="U25">
            <v>312.5</v>
          </cell>
          <cell r="V25">
            <v>364.7</v>
          </cell>
          <cell r="W25">
            <v>343.1</v>
          </cell>
        </row>
        <row r="28">
          <cell r="N28">
            <v>21901.9</v>
          </cell>
          <cell r="O28">
            <v>17624.8</v>
          </cell>
          <cell r="P28">
            <v>16953.7</v>
          </cell>
          <cell r="Q28">
            <v>18555.400000000001</v>
          </cell>
          <cell r="R28">
            <v>16861.400000000001</v>
          </cell>
          <cell r="S28">
            <v>17399.099999999999</v>
          </cell>
          <cell r="T28">
            <v>17189.3</v>
          </cell>
          <cell r="U28">
            <v>18612.3</v>
          </cell>
          <cell r="V28">
            <v>17448.7</v>
          </cell>
          <cell r="W28">
            <v>16529.8</v>
          </cell>
        </row>
        <row r="30">
          <cell r="N30">
            <v>5006.6000000000004</v>
          </cell>
          <cell r="O30">
            <v>4257.3</v>
          </cell>
          <cell r="P30">
            <v>4350.6000000000004</v>
          </cell>
          <cell r="Q30">
            <v>4448.3999999999996</v>
          </cell>
          <cell r="R30">
            <v>4942.8999999999996</v>
          </cell>
          <cell r="S30">
            <v>4275.3999999999996</v>
          </cell>
          <cell r="T30">
            <v>5500</v>
          </cell>
          <cell r="U30">
            <v>3400</v>
          </cell>
          <cell r="V30">
            <v>4099.3999999999996</v>
          </cell>
          <cell r="W30">
            <v>4805.3</v>
          </cell>
        </row>
        <row r="31">
          <cell r="N31">
            <v>2957.2</v>
          </cell>
          <cell r="O31">
            <v>2520.6</v>
          </cell>
          <cell r="P31">
            <v>2544.4</v>
          </cell>
          <cell r="Q31">
            <v>2598.6</v>
          </cell>
          <cell r="R31">
            <v>2876.1</v>
          </cell>
          <cell r="S31">
            <v>2478.1999999999998</v>
          </cell>
          <cell r="T31">
            <v>3372.1</v>
          </cell>
          <cell r="U31">
            <v>2375.1</v>
          </cell>
          <cell r="V31">
            <v>2611.8000000000002</v>
          </cell>
          <cell r="W31">
            <v>3047</v>
          </cell>
        </row>
        <row r="32">
          <cell r="N32">
            <v>1194.8</v>
          </cell>
          <cell r="O32">
            <v>506.2</v>
          </cell>
          <cell r="P32">
            <v>573.29999999999995</v>
          </cell>
          <cell r="Q32">
            <v>809.6</v>
          </cell>
          <cell r="R32">
            <v>701.4</v>
          </cell>
          <cell r="S32">
            <v>787.5</v>
          </cell>
          <cell r="T32">
            <v>833.5</v>
          </cell>
          <cell r="U32">
            <v>601</v>
          </cell>
          <cell r="V32">
            <v>721.1</v>
          </cell>
          <cell r="W32">
            <v>837.8</v>
          </cell>
        </row>
        <row r="33">
          <cell r="N33">
            <v>2517.1999999999998</v>
          </cell>
          <cell r="O33">
            <v>1589.5</v>
          </cell>
          <cell r="P33">
            <v>1416.7</v>
          </cell>
          <cell r="Q33">
            <v>1785.4</v>
          </cell>
          <cell r="R33">
            <v>1839.9</v>
          </cell>
          <cell r="S33">
            <v>1882.7</v>
          </cell>
          <cell r="T33">
            <v>1906</v>
          </cell>
          <cell r="U33">
            <v>2021.6</v>
          </cell>
          <cell r="V33">
            <v>2122.1999999999998</v>
          </cell>
          <cell r="W33">
            <v>1707.9</v>
          </cell>
        </row>
        <row r="34">
          <cell r="N34">
            <v>44.9</v>
          </cell>
          <cell r="O34">
            <v>27.7</v>
          </cell>
          <cell r="P34">
            <v>30.6</v>
          </cell>
          <cell r="Q34">
            <v>63.6</v>
          </cell>
          <cell r="R34">
            <v>20.9</v>
          </cell>
          <cell r="S34">
            <v>34.9</v>
          </cell>
          <cell r="T34">
            <v>32.299999999999997</v>
          </cell>
          <cell r="U34">
            <v>30.4</v>
          </cell>
          <cell r="V34">
            <v>34.200000000000003</v>
          </cell>
          <cell r="W34">
            <v>35.4</v>
          </cell>
        </row>
        <row r="35">
          <cell r="N35">
            <v>826.3</v>
          </cell>
          <cell r="O35">
            <v>817.4</v>
          </cell>
          <cell r="P35">
            <v>795.2</v>
          </cell>
          <cell r="Q35">
            <v>810.5</v>
          </cell>
          <cell r="R35">
            <v>805.3</v>
          </cell>
          <cell r="S35">
            <v>819.1</v>
          </cell>
          <cell r="T35">
            <v>816.7</v>
          </cell>
          <cell r="U35">
            <v>805.1</v>
          </cell>
          <cell r="V35">
            <v>828.4</v>
          </cell>
          <cell r="W35">
            <v>813.9</v>
          </cell>
        </row>
        <row r="36">
          <cell r="N36">
            <v>1205.7</v>
          </cell>
          <cell r="O36">
            <v>1144.0999999999999</v>
          </cell>
          <cell r="P36">
            <v>1132.9000000000001</v>
          </cell>
          <cell r="Q36">
            <v>1408.1</v>
          </cell>
          <cell r="R36">
            <v>1550.6</v>
          </cell>
          <cell r="S36">
            <v>1261.4000000000001</v>
          </cell>
          <cell r="T36">
            <v>1381.9</v>
          </cell>
          <cell r="U36">
            <v>1439.9</v>
          </cell>
          <cell r="V36">
            <v>1244.4000000000001</v>
          </cell>
          <cell r="W36">
            <v>1182.3</v>
          </cell>
        </row>
        <row r="37">
          <cell r="N37">
            <v>8</v>
          </cell>
          <cell r="O37">
            <v>5.5</v>
          </cell>
          <cell r="P37">
            <v>3.5</v>
          </cell>
          <cell r="Q37">
            <v>0</v>
          </cell>
          <cell r="R37">
            <v>9.4</v>
          </cell>
          <cell r="S37">
            <v>3.4</v>
          </cell>
          <cell r="T37">
            <v>3.4</v>
          </cell>
          <cell r="U37">
            <v>0</v>
          </cell>
          <cell r="V37">
            <v>3.5</v>
          </cell>
          <cell r="W37">
            <v>3.8</v>
          </cell>
        </row>
        <row r="39">
          <cell r="N39">
            <v>1839</v>
          </cell>
          <cell r="O39">
            <v>1973.2</v>
          </cell>
          <cell r="P39">
            <v>1885.9</v>
          </cell>
          <cell r="Q39">
            <v>1649.7</v>
          </cell>
          <cell r="R39">
            <v>1897.5</v>
          </cell>
          <cell r="S39">
            <v>1715.8</v>
          </cell>
          <cell r="T39">
            <v>2040.6</v>
          </cell>
          <cell r="U39">
            <v>1877.4</v>
          </cell>
          <cell r="V39">
            <v>1841.5</v>
          </cell>
          <cell r="W39">
            <v>1819.6</v>
          </cell>
        </row>
        <row r="40">
          <cell r="N40">
            <v>1196.2</v>
          </cell>
          <cell r="O40">
            <v>661.4</v>
          </cell>
          <cell r="P40">
            <v>67.099999999999994</v>
          </cell>
          <cell r="Q40">
            <v>45.5</v>
          </cell>
          <cell r="R40">
            <v>47.2</v>
          </cell>
          <cell r="S40">
            <v>41.4</v>
          </cell>
          <cell r="T40">
            <v>46.6</v>
          </cell>
          <cell r="U40">
            <v>40.799999999999997</v>
          </cell>
          <cell r="V40">
            <v>39.4</v>
          </cell>
          <cell r="W40">
            <v>65.099999999999994</v>
          </cell>
        </row>
        <row r="41">
          <cell r="N41">
            <v>98.2</v>
          </cell>
          <cell r="O41">
            <v>102.7</v>
          </cell>
          <cell r="P41">
            <v>105.4</v>
          </cell>
          <cell r="Q41">
            <v>108.1</v>
          </cell>
          <cell r="R41">
            <v>106.2</v>
          </cell>
          <cell r="S41">
            <v>103.8</v>
          </cell>
          <cell r="T41">
            <v>126.1</v>
          </cell>
          <cell r="U41">
            <v>103.6</v>
          </cell>
          <cell r="V41">
            <v>104.9</v>
          </cell>
          <cell r="W41">
            <v>105.2</v>
          </cell>
        </row>
        <row r="42">
          <cell r="N42">
            <v>35.200000000000003</v>
          </cell>
          <cell r="O42">
            <v>30.7</v>
          </cell>
          <cell r="P42">
            <v>33.4</v>
          </cell>
          <cell r="Q42">
            <v>32.4</v>
          </cell>
          <cell r="R42">
            <v>34.5</v>
          </cell>
          <cell r="S42">
            <v>33.9</v>
          </cell>
          <cell r="T42">
            <v>33.799999999999997</v>
          </cell>
          <cell r="U42">
            <v>32.799999999999997</v>
          </cell>
          <cell r="V42">
            <v>34</v>
          </cell>
          <cell r="W42">
            <v>34.1</v>
          </cell>
        </row>
        <row r="43">
          <cell r="N43">
            <v>197.3</v>
          </cell>
          <cell r="O43">
            <v>218.3</v>
          </cell>
          <cell r="P43">
            <v>207.4</v>
          </cell>
          <cell r="Q43">
            <v>243.8</v>
          </cell>
          <cell r="R43">
            <v>229</v>
          </cell>
          <cell r="S43">
            <v>380.7</v>
          </cell>
          <cell r="T43">
            <v>192</v>
          </cell>
          <cell r="U43">
            <v>188.2</v>
          </cell>
          <cell r="V43">
            <v>203.3</v>
          </cell>
          <cell r="W43">
            <v>215.1</v>
          </cell>
        </row>
        <row r="45">
          <cell r="N45">
            <v>1031.5</v>
          </cell>
          <cell r="O45">
            <v>980.4</v>
          </cell>
          <cell r="P45">
            <v>995.8</v>
          </cell>
          <cell r="Q45">
            <v>1002.7</v>
          </cell>
          <cell r="R45">
            <v>863.8</v>
          </cell>
          <cell r="S45">
            <v>828.7</v>
          </cell>
          <cell r="T45">
            <v>946.7</v>
          </cell>
          <cell r="U45">
            <v>1086.0999999999999</v>
          </cell>
          <cell r="V45">
            <v>903.6</v>
          </cell>
          <cell r="W45">
            <v>715.9</v>
          </cell>
        </row>
        <row r="46"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0.1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</row>
        <row r="47">
          <cell r="N47">
            <v>128.80000000000001</v>
          </cell>
          <cell r="O47">
            <v>132.5</v>
          </cell>
          <cell r="P47">
            <v>135.80000000000001</v>
          </cell>
          <cell r="Q47">
            <v>123.6</v>
          </cell>
          <cell r="R47">
            <v>128.6</v>
          </cell>
          <cell r="S47">
            <v>117.8</v>
          </cell>
          <cell r="T47">
            <v>140.69999999999999</v>
          </cell>
          <cell r="U47">
            <v>127.3</v>
          </cell>
          <cell r="V47">
            <v>128.9</v>
          </cell>
          <cell r="W47">
            <v>131.6</v>
          </cell>
        </row>
        <row r="48">
          <cell r="N48">
            <v>0.1</v>
          </cell>
          <cell r="O48">
            <v>1.9</v>
          </cell>
          <cell r="P48">
            <v>0.3</v>
          </cell>
          <cell r="Q48">
            <v>1.2</v>
          </cell>
          <cell r="R48">
            <v>0.2</v>
          </cell>
          <cell r="S48">
            <v>0.4</v>
          </cell>
          <cell r="T48">
            <v>0.4</v>
          </cell>
          <cell r="U48">
            <v>0.2</v>
          </cell>
          <cell r="V48">
            <v>0.3</v>
          </cell>
          <cell r="W48">
            <v>0.5</v>
          </cell>
        </row>
        <row r="51">
          <cell r="N51">
            <v>0.2</v>
          </cell>
          <cell r="O51">
            <v>0</v>
          </cell>
          <cell r="P51">
            <v>1.2</v>
          </cell>
          <cell r="Q51">
            <v>2.2999999999999998</v>
          </cell>
          <cell r="R51">
            <v>0.3</v>
          </cell>
          <cell r="S51">
            <v>0.5</v>
          </cell>
          <cell r="T51">
            <v>1.9</v>
          </cell>
          <cell r="U51">
            <v>0.7</v>
          </cell>
          <cell r="V51">
            <v>1</v>
          </cell>
          <cell r="W51">
            <v>0.5</v>
          </cell>
        </row>
        <row r="52"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</row>
        <row r="54">
          <cell r="N54">
            <v>446.2</v>
          </cell>
          <cell r="O54">
            <v>569.29999999999995</v>
          </cell>
          <cell r="P54">
            <v>502.7</v>
          </cell>
          <cell r="Q54">
            <v>555.79999999999995</v>
          </cell>
          <cell r="R54">
            <v>442.3</v>
          </cell>
          <cell r="S54">
            <v>461.4</v>
          </cell>
          <cell r="T54">
            <v>402.3</v>
          </cell>
          <cell r="U54">
            <v>470.7</v>
          </cell>
          <cell r="V54">
            <v>427.8</v>
          </cell>
          <cell r="W54">
            <v>436.4</v>
          </cell>
        </row>
        <row r="55">
          <cell r="N55">
            <v>2.5</v>
          </cell>
          <cell r="O55">
            <v>2.4</v>
          </cell>
          <cell r="P55">
            <v>3</v>
          </cell>
          <cell r="Q55">
            <v>2.6</v>
          </cell>
          <cell r="R55">
            <v>2.6</v>
          </cell>
          <cell r="S55">
            <v>2.4</v>
          </cell>
          <cell r="T55">
            <v>2.8</v>
          </cell>
          <cell r="U55">
            <v>2.4</v>
          </cell>
          <cell r="V55">
            <v>2.5</v>
          </cell>
          <cell r="W55">
            <v>2.5</v>
          </cell>
        </row>
        <row r="56"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0.1</v>
          </cell>
          <cell r="S56">
            <v>0</v>
          </cell>
          <cell r="T56">
            <v>0.1</v>
          </cell>
          <cell r="U56">
            <v>0</v>
          </cell>
          <cell r="V56">
            <v>0.1</v>
          </cell>
          <cell r="W56">
            <v>0</v>
          </cell>
        </row>
        <row r="60">
          <cell r="N60">
            <v>336.5</v>
          </cell>
          <cell r="O60">
            <v>218.1</v>
          </cell>
          <cell r="P60">
            <v>255.1</v>
          </cell>
          <cell r="Q60">
            <v>248.2</v>
          </cell>
          <cell r="R60">
            <v>223.5</v>
          </cell>
          <cell r="S60">
            <v>411.3</v>
          </cell>
          <cell r="T60">
            <v>357.4</v>
          </cell>
          <cell r="U60">
            <v>380.8</v>
          </cell>
          <cell r="V60">
            <v>397.3</v>
          </cell>
          <cell r="W60">
            <v>388.7</v>
          </cell>
        </row>
        <row r="61"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0.1</v>
          </cell>
          <cell r="V61">
            <v>0</v>
          </cell>
          <cell r="W61">
            <v>0</v>
          </cell>
        </row>
        <row r="62">
          <cell r="N62">
            <v>10.7</v>
          </cell>
          <cell r="O62">
            <v>9.9</v>
          </cell>
          <cell r="P62">
            <v>13.9</v>
          </cell>
          <cell r="Q62">
            <v>14.8</v>
          </cell>
          <cell r="R62">
            <v>14.1</v>
          </cell>
          <cell r="S62">
            <v>19.2</v>
          </cell>
          <cell r="T62">
            <v>25.1</v>
          </cell>
          <cell r="U62">
            <v>19.899999999999999</v>
          </cell>
          <cell r="V62">
            <v>13.4</v>
          </cell>
          <cell r="W62">
            <v>18.5</v>
          </cell>
        </row>
        <row r="63">
          <cell r="N63">
            <v>1018.7</v>
          </cell>
          <cell r="O63">
            <v>891.3</v>
          </cell>
          <cell r="P63">
            <v>816.1</v>
          </cell>
          <cell r="Q63">
            <v>811</v>
          </cell>
          <cell r="R63">
            <v>990.3</v>
          </cell>
          <cell r="S63">
            <v>743.1</v>
          </cell>
          <cell r="T63">
            <v>1016.4</v>
          </cell>
          <cell r="U63">
            <v>814.9</v>
          </cell>
          <cell r="V63">
            <v>811.9</v>
          </cell>
          <cell r="W63">
            <v>987.2</v>
          </cell>
        </row>
        <row r="64">
          <cell r="N64">
            <v>1014.3</v>
          </cell>
          <cell r="O64">
            <v>883.2</v>
          </cell>
          <cell r="P64">
            <v>810.1</v>
          </cell>
          <cell r="Q64">
            <v>806.8</v>
          </cell>
          <cell r="R64">
            <v>984.6</v>
          </cell>
          <cell r="S64">
            <v>735.5</v>
          </cell>
          <cell r="T64">
            <v>1010.1</v>
          </cell>
          <cell r="U64">
            <v>810.7</v>
          </cell>
          <cell r="V64">
            <v>805</v>
          </cell>
          <cell r="W64">
            <v>983.2</v>
          </cell>
        </row>
      </sheetData>
      <sheetData sheetId="5"/>
      <sheetData sheetId="6">
        <row r="11">
          <cell r="N11">
            <v>13284.3</v>
          </cell>
          <cell r="O11">
            <v>13018.4</v>
          </cell>
          <cell r="P11">
            <v>14741.7</v>
          </cell>
          <cell r="Q11">
            <v>14306.8</v>
          </cell>
          <cell r="R11">
            <v>14275.6</v>
          </cell>
          <cell r="S11">
            <v>13740.1</v>
          </cell>
          <cell r="T11">
            <v>15173.7</v>
          </cell>
          <cell r="U11">
            <v>14719.2</v>
          </cell>
          <cell r="V11">
            <v>15082.4</v>
          </cell>
          <cell r="W11">
            <v>15516.5</v>
          </cell>
        </row>
        <row r="13">
          <cell r="N13">
            <v>1092.8</v>
          </cell>
          <cell r="O13">
            <v>1335.7</v>
          </cell>
          <cell r="P13">
            <v>1431.6</v>
          </cell>
          <cell r="Q13">
            <v>1247.7</v>
          </cell>
          <cell r="R13">
            <v>1291.0999999999999</v>
          </cell>
          <cell r="S13">
            <v>1195.2</v>
          </cell>
          <cell r="T13">
            <v>1385.1</v>
          </cell>
          <cell r="U13">
            <v>1274.7</v>
          </cell>
          <cell r="V13">
            <v>1560.4</v>
          </cell>
          <cell r="W13">
            <v>1899.9</v>
          </cell>
        </row>
        <row r="14">
          <cell r="N14">
            <v>123.3</v>
          </cell>
          <cell r="O14">
            <v>224</v>
          </cell>
          <cell r="P14">
            <v>163.19999999999999</v>
          </cell>
          <cell r="Q14">
            <v>200.8</v>
          </cell>
          <cell r="R14">
            <v>207.4</v>
          </cell>
          <cell r="S14">
            <v>218.1</v>
          </cell>
          <cell r="T14">
            <v>205.1</v>
          </cell>
          <cell r="U14">
            <v>210.4</v>
          </cell>
          <cell r="V14">
            <v>210.2</v>
          </cell>
          <cell r="W14">
            <v>202.7</v>
          </cell>
        </row>
        <row r="15">
          <cell r="N15">
            <v>279.10000000000002</v>
          </cell>
          <cell r="O15">
            <v>237.2</v>
          </cell>
          <cell r="P15">
            <v>259.39999999999998</v>
          </cell>
          <cell r="Q15">
            <v>341</v>
          </cell>
          <cell r="R15">
            <v>323.3</v>
          </cell>
          <cell r="S15">
            <v>337</v>
          </cell>
          <cell r="T15">
            <v>356.6</v>
          </cell>
          <cell r="U15">
            <v>327.3</v>
          </cell>
          <cell r="V15">
            <v>322.3</v>
          </cell>
          <cell r="W15">
            <v>264.89999999999998</v>
          </cell>
        </row>
        <row r="16">
          <cell r="N16">
            <v>172</v>
          </cell>
          <cell r="O16">
            <v>139.9</v>
          </cell>
          <cell r="P16">
            <v>178.9</v>
          </cell>
          <cell r="Q16">
            <v>152.6</v>
          </cell>
          <cell r="R16">
            <v>190.8</v>
          </cell>
          <cell r="S16">
            <v>135.19999999999999</v>
          </cell>
          <cell r="T16">
            <v>182</v>
          </cell>
          <cell r="U16">
            <v>162.30000000000001</v>
          </cell>
          <cell r="V16">
            <v>218.5</v>
          </cell>
          <cell r="W16">
            <v>198.7</v>
          </cell>
        </row>
        <row r="17"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</row>
        <row r="18">
          <cell r="N18">
            <v>60.9</v>
          </cell>
          <cell r="O18">
            <v>53.3</v>
          </cell>
          <cell r="P18">
            <v>38.799999999999997</v>
          </cell>
          <cell r="Q18">
            <v>42.5</v>
          </cell>
          <cell r="R18">
            <v>52.5</v>
          </cell>
          <cell r="S18">
            <v>44.4</v>
          </cell>
          <cell r="T18">
            <v>47.2</v>
          </cell>
          <cell r="U18">
            <v>49.2</v>
          </cell>
          <cell r="V18">
            <v>61.7</v>
          </cell>
          <cell r="W18">
            <v>50</v>
          </cell>
        </row>
        <row r="21">
          <cell r="N21">
            <v>4516.1000000000004</v>
          </cell>
          <cell r="O21">
            <v>4532.1000000000004</v>
          </cell>
          <cell r="P21">
            <v>4975.8</v>
          </cell>
          <cell r="Q21">
            <v>4976.8</v>
          </cell>
          <cell r="R21">
            <v>4858.1000000000004</v>
          </cell>
          <cell r="S21">
            <v>4709.8999999999996</v>
          </cell>
          <cell r="T21">
            <v>5598</v>
          </cell>
          <cell r="U21">
            <v>5342.3</v>
          </cell>
          <cell r="V21">
            <v>5812.2</v>
          </cell>
          <cell r="W21">
            <v>5703</v>
          </cell>
        </row>
        <row r="23">
          <cell r="N23">
            <v>2.7</v>
          </cell>
          <cell r="O23">
            <v>1.5</v>
          </cell>
          <cell r="P23">
            <v>1.7</v>
          </cell>
          <cell r="Q23">
            <v>1.7</v>
          </cell>
          <cell r="R23">
            <v>1.5</v>
          </cell>
          <cell r="S23">
            <v>1.6</v>
          </cell>
          <cell r="T23">
            <v>2.1</v>
          </cell>
          <cell r="U23">
            <v>1.9</v>
          </cell>
          <cell r="V23">
            <v>1.9</v>
          </cell>
          <cell r="W23">
            <v>1.7</v>
          </cell>
        </row>
        <row r="24">
          <cell r="N24">
            <v>0.8</v>
          </cell>
          <cell r="O24">
            <v>1</v>
          </cell>
          <cell r="P24">
            <v>1.4</v>
          </cell>
          <cell r="Q24">
            <v>1.1000000000000001</v>
          </cell>
          <cell r="R24">
            <v>1.1000000000000001</v>
          </cell>
          <cell r="S24">
            <v>0.9</v>
          </cell>
          <cell r="T24">
            <v>0.4</v>
          </cell>
          <cell r="U24">
            <v>0.7</v>
          </cell>
          <cell r="V24">
            <v>1.3</v>
          </cell>
          <cell r="W24">
            <v>1.4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8">
          <cell r="N28">
            <v>202.3</v>
          </cell>
          <cell r="O28">
            <v>103.2</v>
          </cell>
          <cell r="P28">
            <v>114.5</v>
          </cell>
          <cell r="Q28">
            <v>58.6</v>
          </cell>
          <cell r="R28">
            <v>687.9</v>
          </cell>
          <cell r="S28">
            <v>553.79999999999995</v>
          </cell>
          <cell r="T28">
            <v>207.7</v>
          </cell>
          <cell r="U28">
            <v>198.1</v>
          </cell>
          <cell r="V28">
            <v>418</v>
          </cell>
          <cell r="W28">
            <v>73.5</v>
          </cell>
        </row>
        <row r="29">
          <cell r="N29">
            <v>259</v>
          </cell>
          <cell r="O29">
            <v>0</v>
          </cell>
          <cell r="P29">
            <v>0</v>
          </cell>
          <cell r="Q29">
            <v>109.3</v>
          </cell>
          <cell r="R29">
            <v>134.1</v>
          </cell>
          <cell r="S29">
            <v>0</v>
          </cell>
          <cell r="T29">
            <v>125.3</v>
          </cell>
          <cell r="U29">
            <v>0</v>
          </cell>
          <cell r="V29">
            <v>0</v>
          </cell>
          <cell r="W29">
            <v>104.3</v>
          </cell>
        </row>
      </sheetData>
      <sheetData sheetId="7"/>
      <sheetData sheetId="8">
        <row r="12"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4">
          <cell r="N14">
            <v>0</v>
          </cell>
          <cell r="O14">
            <v>0</v>
          </cell>
          <cell r="P14">
            <v>66.400000000000006</v>
          </cell>
          <cell r="Q14">
            <v>65.7</v>
          </cell>
          <cell r="R14">
            <v>0</v>
          </cell>
          <cell r="S14">
            <v>61.5</v>
          </cell>
          <cell r="T14">
            <v>29.8</v>
          </cell>
          <cell r="U14">
            <v>56.5</v>
          </cell>
          <cell r="V14">
            <v>28.6</v>
          </cell>
          <cell r="W14">
            <v>29.6</v>
          </cell>
        </row>
        <row r="17">
          <cell r="N17">
            <v>12.5</v>
          </cell>
          <cell r="O17">
            <v>9.6</v>
          </cell>
          <cell r="P17">
            <v>15.9</v>
          </cell>
          <cell r="Q17">
            <v>13.6</v>
          </cell>
          <cell r="R17">
            <v>14.4</v>
          </cell>
          <cell r="S17">
            <v>13.1</v>
          </cell>
          <cell r="T17">
            <v>17</v>
          </cell>
          <cell r="U17">
            <v>11.7</v>
          </cell>
          <cell r="V17">
            <v>11.4</v>
          </cell>
          <cell r="W17">
            <v>15.5</v>
          </cell>
        </row>
        <row r="18"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N20">
            <v>15.5</v>
          </cell>
          <cell r="O20">
            <v>14.5</v>
          </cell>
          <cell r="P20">
            <v>17.2</v>
          </cell>
          <cell r="Q20">
            <v>14.1</v>
          </cell>
          <cell r="R20">
            <v>13.6</v>
          </cell>
          <cell r="S20">
            <v>18</v>
          </cell>
          <cell r="T20">
            <v>18.2</v>
          </cell>
          <cell r="U20">
            <v>15.1</v>
          </cell>
          <cell r="V20">
            <v>16.5</v>
          </cell>
          <cell r="W20">
            <v>17.7</v>
          </cell>
        </row>
        <row r="21">
          <cell r="N21">
            <v>313.60000000000002</v>
          </cell>
          <cell r="O21">
            <v>352.4</v>
          </cell>
          <cell r="P21">
            <v>988.2</v>
          </cell>
          <cell r="Q21">
            <v>329.6</v>
          </cell>
          <cell r="R21">
            <v>328.5</v>
          </cell>
          <cell r="S21">
            <v>1196.0999999999999</v>
          </cell>
          <cell r="T21">
            <v>381.9</v>
          </cell>
          <cell r="U21">
            <v>331</v>
          </cell>
          <cell r="V21">
            <v>663.2</v>
          </cell>
          <cell r="W21">
            <v>817.4</v>
          </cell>
        </row>
        <row r="24">
          <cell r="N24">
            <v>0.9</v>
          </cell>
          <cell r="O24">
            <v>0</v>
          </cell>
          <cell r="P24">
            <v>0</v>
          </cell>
          <cell r="Q24">
            <v>1</v>
          </cell>
          <cell r="R24">
            <v>0</v>
          </cell>
          <cell r="S24">
            <v>1.7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464.7</v>
          </cell>
        </row>
        <row r="26"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6</v>
          </cell>
          <cell r="U26">
            <v>0</v>
          </cell>
          <cell r="V26">
            <v>0</v>
          </cell>
          <cell r="W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32">
          <cell r="N32">
            <v>98.2</v>
          </cell>
          <cell r="O32">
            <v>81.400000000000006</v>
          </cell>
          <cell r="P32">
            <v>83.6</v>
          </cell>
          <cell r="Q32">
            <v>75.599999999999994</v>
          </cell>
          <cell r="R32">
            <v>82</v>
          </cell>
          <cell r="S32">
            <v>70.3</v>
          </cell>
          <cell r="T32">
            <v>73.900000000000006</v>
          </cell>
          <cell r="U32">
            <v>73.099999999999994</v>
          </cell>
          <cell r="V32">
            <v>76.099999999999994</v>
          </cell>
          <cell r="W32">
            <v>92.9</v>
          </cell>
        </row>
        <row r="33">
          <cell r="N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5">
          <cell r="N35">
            <v>9.6999999999999993</v>
          </cell>
          <cell r="O35">
            <v>7.2</v>
          </cell>
          <cell r="P35">
            <v>8.1</v>
          </cell>
          <cell r="Q35">
            <v>21.4</v>
          </cell>
          <cell r="R35">
            <v>20.8</v>
          </cell>
          <cell r="S35">
            <v>7.5</v>
          </cell>
          <cell r="T35">
            <v>7</v>
          </cell>
          <cell r="U35">
            <v>18.7</v>
          </cell>
          <cell r="V35">
            <v>12.8</v>
          </cell>
          <cell r="W35">
            <v>10</v>
          </cell>
        </row>
        <row r="36">
          <cell r="N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262.39999999999998</v>
          </cell>
        </row>
        <row r="38">
          <cell r="N38">
            <v>132.1</v>
          </cell>
          <cell r="O38">
            <v>94.1</v>
          </cell>
          <cell r="P38">
            <v>114.4</v>
          </cell>
          <cell r="Q38">
            <v>103.9</v>
          </cell>
          <cell r="R38">
            <v>92.4</v>
          </cell>
          <cell r="S38">
            <v>99.4</v>
          </cell>
          <cell r="T38">
            <v>117.7</v>
          </cell>
          <cell r="U38">
            <v>94.2</v>
          </cell>
          <cell r="V38">
            <v>85.5</v>
          </cell>
          <cell r="W38">
            <v>73.099999999999994</v>
          </cell>
        </row>
        <row r="39">
          <cell r="N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3">
          <cell r="N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9923.9</v>
          </cell>
          <cell r="U43">
            <v>0</v>
          </cell>
          <cell r="V43">
            <v>0</v>
          </cell>
          <cell r="W43">
            <v>0</v>
          </cell>
        </row>
        <row r="44"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6">
          <cell r="N46">
            <v>158.4</v>
          </cell>
          <cell r="O46">
            <v>25.1</v>
          </cell>
          <cell r="P46">
            <v>30</v>
          </cell>
          <cell r="Q46">
            <v>30</v>
          </cell>
          <cell r="R46">
            <v>37.799999999999997</v>
          </cell>
          <cell r="S46">
            <v>17.2</v>
          </cell>
          <cell r="T46">
            <v>0.1</v>
          </cell>
          <cell r="U46">
            <v>34.799999999999997</v>
          </cell>
          <cell r="V46">
            <v>238.9</v>
          </cell>
          <cell r="W46">
            <v>18.899999999999999</v>
          </cell>
        </row>
        <row r="47">
          <cell r="N47">
            <v>0.1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</row>
        <row r="48">
          <cell r="N48">
            <v>0</v>
          </cell>
          <cell r="P48">
            <v>273.3</v>
          </cell>
          <cell r="Q48">
            <v>655.5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</row>
        <row r="53">
          <cell r="N53">
            <v>0</v>
          </cell>
          <cell r="O53">
            <v>31.3</v>
          </cell>
          <cell r="P53">
            <v>3.8</v>
          </cell>
          <cell r="Q53">
            <v>0</v>
          </cell>
          <cell r="R53">
            <v>0</v>
          </cell>
          <cell r="S53">
            <v>26.5</v>
          </cell>
          <cell r="T53">
            <v>0</v>
          </cell>
          <cell r="U53">
            <v>0</v>
          </cell>
          <cell r="V53">
            <v>33.4</v>
          </cell>
          <cell r="W53">
            <v>0</v>
          </cell>
        </row>
        <row r="54">
          <cell r="N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</row>
        <row r="55">
          <cell r="N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</row>
      </sheetData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"/>
    </sheetNames>
    <sheetDataSet>
      <sheetData sheetId="0">
        <row r="10">
          <cell r="M10">
            <v>317398.8</v>
          </cell>
        </row>
        <row r="41">
          <cell r="C41">
            <v>25.2</v>
          </cell>
          <cell r="D41">
            <v>21.1</v>
          </cell>
          <cell r="E41">
            <v>19.899999999999999</v>
          </cell>
          <cell r="F41">
            <v>33.5</v>
          </cell>
          <cell r="G41">
            <v>19</v>
          </cell>
          <cell r="H41">
            <v>10.1</v>
          </cell>
          <cell r="I41">
            <v>12.4</v>
          </cell>
          <cell r="J41">
            <v>10.9</v>
          </cell>
          <cell r="K41">
            <v>9.1999999999999993</v>
          </cell>
          <cell r="L41">
            <v>10.8</v>
          </cell>
          <cell r="N41">
            <v>10.6</v>
          </cell>
          <cell r="O41">
            <v>12.3</v>
          </cell>
          <cell r="P41">
            <v>8.3000000000000007</v>
          </cell>
          <cell r="Q41">
            <v>7.2</v>
          </cell>
          <cell r="R41">
            <v>8.3000000000000007</v>
          </cell>
          <cell r="S41">
            <v>4.3</v>
          </cell>
          <cell r="T41">
            <v>6.9</v>
          </cell>
          <cell r="U41">
            <v>8.9</v>
          </cell>
          <cell r="V41">
            <v>6.6</v>
          </cell>
          <cell r="W41">
            <v>12.9</v>
          </cell>
        </row>
        <row r="67">
          <cell r="C67">
            <v>2.2000000000000002</v>
          </cell>
          <cell r="D67">
            <v>28.5</v>
          </cell>
          <cell r="E67">
            <v>0</v>
          </cell>
          <cell r="F67">
            <v>20.8</v>
          </cell>
          <cell r="G67">
            <v>6.6</v>
          </cell>
          <cell r="H67">
            <v>7.4</v>
          </cell>
          <cell r="I67">
            <v>6.2</v>
          </cell>
          <cell r="J67">
            <v>52.7</v>
          </cell>
          <cell r="K67">
            <v>7</v>
          </cell>
          <cell r="L67">
            <v>27.8</v>
          </cell>
          <cell r="N67">
            <v>10.1</v>
          </cell>
          <cell r="O67">
            <v>36.5</v>
          </cell>
          <cell r="P67">
            <v>10</v>
          </cell>
          <cell r="Q67">
            <v>12.5</v>
          </cell>
          <cell r="R67">
            <v>19.600000000000001</v>
          </cell>
          <cell r="S67">
            <v>16.3</v>
          </cell>
          <cell r="T67">
            <v>8.1999999999999993</v>
          </cell>
          <cell r="U67">
            <v>6.5</v>
          </cell>
          <cell r="V67">
            <v>12</v>
          </cell>
          <cell r="W67">
            <v>17.5</v>
          </cell>
        </row>
        <row r="68">
          <cell r="C68">
            <v>202</v>
          </cell>
          <cell r="D68">
            <v>138.5</v>
          </cell>
          <cell r="E68">
            <v>8.5</v>
          </cell>
          <cell r="F68">
            <v>47.7</v>
          </cell>
          <cell r="G68">
            <v>316.89999999999998</v>
          </cell>
          <cell r="H68">
            <v>11.6</v>
          </cell>
          <cell r="I68">
            <v>111.8</v>
          </cell>
          <cell r="J68">
            <v>235.8</v>
          </cell>
          <cell r="K68">
            <v>0.5</v>
          </cell>
          <cell r="L68">
            <v>17</v>
          </cell>
          <cell r="N68">
            <v>22.2</v>
          </cell>
          <cell r="O68">
            <v>143.69999999999999</v>
          </cell>
          <cell r="P68">
            <v>78.8</v>
          </cell>
          <cell r="Q68">
            <v>192.9</v>
          </cell>
          <cell r="R68">
            <v>0.7</v>
          </cell>
          <cell r="S68">
            <v>211.2</v>
          </cell>
          <cell r="T68">
            <v>0.8</v>
          </cell>
          <cell r="U68">
            <v>0.2</v>
          </cell>
          <cell r="V68">
            <v>255.1</v>
          </cell>
          <cell r="W68">
            <v>84.9</v>
          </cell>
        </row>
        <row r="72">
          <cell r="C72">
            <v>2881.9</v>
          </cell>
          <cell r="D72">
            <v>2610</v>
          </cell>
          <cell r="E72">
            <v>1912.5</v>
          </cell>
          <cell r="F72">
            <v>2520.6</v>
          </cell>
          <cell r="G72">
            <v>2067.8000000000002</v>
          </cell>
          <cell r="H72">
            <v>1727.5</v>
          </cell>
          <cell r="I72">
            <v>2189.1999999999998</v>
          </cell>
          <cell r="J72">
            <v>2946.3</v>
          </cell>
          <cell r="K72">
            <v>2281.1999999999998</v>
          </cell>
          <cell r="L72">
            <v>2327.6</v>
          </cell>
          <cell r="N72">
            <v>2166.8000000000002</v>
          </cell>
          <cell r="O72">
            <v>1998.9</v>
          </cell>
          <cell r="P72">
            <v>2050.4</v>
          </cell>
          <cell r="Q72">
            <v>1959.5</v>
          </cell>
          <cell r="R72">
            <v>2655.8</v>
          </cell>
          <cell r="S72">
            <v>2306.1999999999998</v>
          </cell>
          <cell r="T72">
            <v>2739.7</v>
          </cell>
          <cell r="U72">
            <v>3417.7</v>
          </cell>
          <cell r="V72">
            <v>2371.6</v>
          </cell>
          <cell r="W72">
            <v>2299.3000000000002</v>
          </cell>
        </row>
        <row r="79">
          <cell r="N79">
            <v>4.3</v>
          </cell>
          <cell r="O79">
            <v>3.4</v>
          </cell>
          <cell r="P79">
            <v>3.1</v>
          </cell>
          <cell r="Q79">
            <v>4</v>
          </cell>
          <cell r="R79">
            <v>3.3</v>
          </cell>
          <cell r="T79">
            <v>3.6</v>
          </cell>
          <cell r="U79">
            <v>3.1</v>
          </cell>
          <cell r="V79">
            <v>3.1</v>
          </cell>
          <cell r="W79">
            <v>3.6</v>
          </cell>
        </row>
        <row r="89">
          <cell r="C89">
            <v>101</v>
          </cell>
          <cell r="D89">
            <v>70.400000000000006</v>
          </cell>
          <cell r="E89">
            <v>71</v>
          </cell>
          <cell r="F89">
            <v>76.099999999999994</v>
          </cell>
          <cell r="G89">
            <v>69.2</v>
          </cell>
          <cell r="H89">
            <v>70.099999999999994</v>
          </cell>
          <cell r="I89">
            <v>78</v>
          </cell>
          <cell r="J89">
            <v>73.8</v>
          </cell>
          <cell r="K89">
            <v>81.099999999999994</v>
          </cell>
          <cell r="L89">
            <v>82.4</v>
          </cell>
          <cell r="M89">
            <v>773.09999999999991</v>
          </cell>
          <cell r="N89">
            <v>88.7</v>
          </cell>
          <cell r="O89">
            <v>68.900000000000006</v>
          </cell>
          <cell r="P89">
            <v>85.4</v>
          </cell>
          <cell r="Q89">
            <v>86.5</v>
          </cell>
          <cell r="R89">
            <v>84.3</v>
          </cell>
          <cell r="S89">
            <v>80.900000000000006</v>
          </cell>
          <cell r="T89">
            <v>88.9</v>
          </cell>
          <cell r="U89">
            <v>86.3</v>
          </cell>
          <cell r="V89">
            <v>91.4</v>
          </cell>
          <cell r="W89">
            <v>83.3</v>
          </cell>
          <cell r="X89">
            <v>844.59999999999991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145E-5EC0-4DB2-889A-92AF3FAC9149}">
  <dimension ref="A1:GQ893"/>
  <sheetViews>
    <sheetView showGridLines="0" tabSelected="1" zoomScaleNormal="100" workbookViewId="0">
      <pane xSplit="2" ySplit="8" topLeftCell="N53" activePane="bottomRight" state="frozen"/>
      <selection pane="topRight" activeCell="C1" sqref="C1"/>
      <selection pane="bottomLeft" activeCell="A9" sqref="A9"/>
      <selection pane="bottomRight" activeCell="R69" sqref="R69"/>
    </sheetView>
  </sheetViews>
  <sheetFormatPr baseColWidth="10" defaultColWidth="11.42578125" defaultRowHeight="12.75"/>
  <cols>
    <col min="1" max="1" width="0.85546875" style="1" customWidth="1"/>
    <col min="2" max="2" width="79" style="1" customWidth="1"/>
    <col min="3" max="3" width="11.140625" style="1" bestFit="1" customWidth="1"/>
    <col min="4" max="4" width="11.28515625" style="1" bestFit="1" customWidth="1"/>
    <col min="5" max="6" width="11.140625" style="1" bestFit="1" customWidth="1"/>
    <col min="7" max="7" width="10.5703125" style="1" customWidth="1"/>
    <col min="8" max="8" width="11.28515625" style="1" bestFit="1" customWidth="1"/>
    <col min="9" max="10" width="11.28515625" style="1" customWidth="1"/>
    <col min="11" max="11" width="12.85546875" style="1" customWidth="1"/>
    <col min="12" max="12" width="13.140625" style="1" customWidth="1"/>
    <col min="13" max="13" width="13.7109375" style="1" customWidth="1"/>
    <col min="14" max="18" width="12.7109375" style="4" customWidth="1"/>
    <col min="19" max="19" width="12.28515625" style="4" bestFit="1" customWidth="1"/>
    <col min="20" max="23" width="12.28515625" style="4" customWidth="1"/>
    <col min="24" max="24" width="20.140625" style="4" customWidth="1"/>
    <col min="25" max="25" width="15.28515625" style="4" customWidth="1"/>
    <col min="26" max="26" width="14.28515625" style="4" customWidth="1"/>
    <col min="27" max="27" width="17.85546875" style="4" bestFit="1" customWidth="1"/>
    <col min="28" max="29" width="11.42578125" style="1"/>
    <col min="30" max="31" width="11.42578125" style="5"/>
    <col min="32" max="16384" width="11.42578125" style="1"/>
  </cols>
  <sheetData>
    <row r="1" spans="1:29" ht="7.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9" ht="15.75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9" ht="13.5" customHeight="1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9" ht="19.5" customHeight="1">
      <c r="B4" s="10" t="s">
        <v>2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9" ht="15.75" customHeight="1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9" ht="14.25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9" ht="15" customHeight="1">
      <c r="B7" s="12" t="s">
        <v>5</v>
      </c>
      <c r="C7" s="13">
        <v>2025</v>
      </c>
      <c r="D7" s="14"/>
      <c r="E7" s="14"/>
      <c r="F7" s="14"/>
      <c r="G7" s="14"/>
      <c r="H7" s="14"/>
      <c r="I7" s="15"/>
      <c r="J7" s="15"/>
      <c r="K7" s="15"/>
      <c r="L7" s="15"/>
      <c r="M7" s="16" t="s">
        <v>6</v>
      </c>
      <c r="N7" s="13">
        <v>2025</v>
      </c>
      <c r="O7" s="14"/>
      <c r="P7" s="14"/>
      <c r="Q7" s="14"/>
      <c r="R7" s="14"/>
      <c r="S7" s="14"/>
      <c r="T7" s="15"/>
      <c r="U7" s="15"/>
      <c r="V7" s="15"/>
      <c r="W7" s="15"/>
      <c r="X7" s="16" t="s">
        <v>7</v>
      </c>
      <c r="Y7" s="12" t="s">
        <v>8</v>
      </c>
      <c r="Z7" s="16" t="s">
        <v>9</v>
      </c>
    </row>
    <row r="8" spans="1:29" ht="36.75" customHeight="1" thickBot="1">
      <c r="B8" s="17"/>
      <c r="C8" s="18" t="s">
        <v>10</v>
      </c>
      <c r="D8" s="18" t="s">
        <v>11</v>
      </c>
      <c r="E8" s="18" t="s">
        <v>12</v>
      </c>
      <c r="F8" s="18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9"/>
      <c r="N8" s="18" t="s">
        <v>10</v>
      </c>
      <c r="O8" s="18" t="s">
        <v>11</v>
      </c>
      <c r="P8" s="18" t="s">
        <v>12</v>
      </c>
      <c r="Q8" s="18" t="s">
        <v>13</v>
      </c>
      <c r="R8" s="18" t="s">
        <v>14</v>
      </c>
      <c r="S8" s="18" t="s">
        <v>15</v>
      </c>
      <c r="T8" s="18" t="s">
        <v>16</v>
      </c>
      <c r="U8" s="18" t="s">
        <v>17</v>
      </c>
      <c r="V8" s="18" t="s">
        <v>18</v>
      </c>
      <c r="W8" s="18" t="s">
        <v>19</v>
      </c>
      <c r="X8" s="19"/>
      <c r="Y8" s="17"/>
      <c r="Z8" s="19"/>
    </row>
    <row r="9" spans="1:29" ht="18" customHeight="1" thickTop="1">
      <c r="B9" s="20" t="s">
        <v>20</v>
      </c>
      <c r="C9" s="21">
        <f>+C10+C49+C57</f>
        <v>85307.199999999997</v>
      </c>
      <c r="D9" s="21">
        <f t="shared" ref="D9:L9" si="0">+D10+D49+D57</f>
        <v>65990</v>
      </c>
      <c r="E9" s="21">
        <f t="shared" si="0"/>
        <v>67036.700000000012</v>
      </c>
      <c r="F9" s="21">
        <f t="shared" si="0"/>
        <v>102897.40000000001</v>
      </c>
      <c r="G9" s="21">
        <f t="shared" si="0"/>
        <v>80316</v>
      </c>
      <c r="H9" s="21">
        <f t="shared" si="0"/>
        <v>70596.800000000003</v>
      </c>
      <c r="I9" s="21">
        <f t="shared" si="0"/>
        <v>76462.699999999983</v>
      </c>
      <c r="J9" s="21">
        <f t="shared" si="0"/>
        <v>70341.3</v>
      </c>
      <c r="K9" s="21">
        <f t="shared" si="0"/>
        <v>67700.100000000006</v>
      </c>
      <c r="L9" s="21">
        <f t="shared" si="0"/>
        <v>79510.999999999985</v>
      </c>
      <c r="M9" s="21">
        <f>+M10+M49+M57</f>
        <v>766159.20000000007</v>
      </c>
      <c r="N9" s="22">
        <f t="shared" ref="N9:W9" si="1">+N10+N49+N57</f>
        <v>85307.198391529993</v>
      </c>
      <c r="O9" s="22">
        <f t="shared" si="1"/>
        <v>65990.020402949987</v>
      </c>
      <c r="P9" s="22">
        <f t="shared" si="1"/>
        <v>67036.678663669998</v>
      </c>
      <c r="Q9" s="22">
        <f t="shared" si="1"/>
        <v>102896.81680732001</v>
      </c>
      <c r="R9" s="22">
        <f t="shared" si="1"/>
        <v>80315.965132929967</v>
      </c>
      <c r="S9" s="22">
        <f t="shared" si="1"/>
        <v>70596.510493954454</v>
      </c>
      <c r="T9" s="22">
        <f t="shared" si="1"/>
        <v>76462.62857934057</v>
      </c>
      <c r="U9" s="22">
        <f t="shared" si="1"/>
        <v>69937.864256434521</v>
      </c>
      <c r="V9" s="22">
        <f t="shared" si="1"/>
        <v>67180.470755319897</v>
      </c>
      <c r="W9" s="22">
        <f t="shared" si="1"/>
        <v>78969.990441493093</v>
      </c>
      <c r="X9" s="23">
        <f>+X10+X49+X57</f>
        <v>764694.14392494247</v>
      </c>
      <c r="Y9" s="23">
        <f t="shared" ref="Y9:Y65" si="2">+M9-X9</f>
        <v>1465.0560750575969</v>
      </c>
      <c r="Z9" s="23">
        <f t="shared" ref="Z9:Z51" si="3">+M9/X9*100</f>
        <v>100.19158719688082</v>
      </c>
      <c r="AB9" s="24"/>
    </row>
    <row r="10" spans="1:29" ht="18" customHeight="1">
      <c r="B10" s="25" t="s">
        <v>21</v>
      </c>
      <c r="C10" s="26">
        <f>+C11+C16+C26+C44+C47+C48</f>
        <v>83492.400000000009</v>
      </c>
      <c r="D10" s="26">
        <f t="shared" ref="D10:L10" si="4">+D11+D16+D26+D44+D47+D48</f>
        <v>64299</v>
      </c>
      <c r="E10" s="26">
        <f t="shared" si="4"/>
        <v>65444.700000000012</v>
      </c>
      <c r="F10" s="26">
        <f t="shared" si="4"/>
        <v>101262.70000000001</v>
      </c>
      <c r="G10" s="26">
        <f t="shared" si="4"/>
        <v>78642.8</v>
      </c>
      <c r="H10" s="26">
        <f t="shared" si="4"/>
        <v>68958.899999999994</v>
      </c>
      <c r="I10" s="26">
        <f t="shared" si="4"/>
        <v>74656.699999999983</v>
      </c>
      <c r="J10" s="26">
        <f t="shared" si="4"/>
        <v>68651.8</v>
      </c>
      <c r="K10" s="26">
        <f t="shared" si="4"/>
        <v>66046.100000000006</v>
      </c>
      <c r="L10" s="26">
        <f t="shared" si="4"/>
        <v>77677.2</v>
      </c>
      <c r="M10" s="26">
        <f>+M11+M16+M26+M44+M47+M48</f>
        <v>749132.3</v>
      </c>
      <c r="N10" s="27">
        <f t="shared" ref="N10:W10" si="5">+N11+N16+N26+N44+N47+N48</f>
        <v>83492.417783439989</v>
      </c>
      <c r="O10" s="27">
        <f t="shared" si="5"/>
        <v>64299.02507227999</v>
      </c>
      <c r="P10" s="27">
        <f t="shared" si="5"/>
        <v>65444.695419060001</v>
      </c>
      <c r="Q10" s="27">
        <f t="shared" si="5"/>
        <v>101262.0811863</v>
      </c>
      <c r="R10" s="27">
        <f t="shared" si="5"/>
        <v>78642.854279169987</v>
      </c>
      <c r="S10" s="27">
        <f t="shared" si="5"/>
        <v>68958.648658750011</v>
      </c>
      <c r="T10" s="27">
        <f t="shared" si="5"/>
        <v>74656.903902823484</v>
      </c>
      <c r="U10" s="27">
        <f t="shared" si="5"/>
        <v>68185.264741751453</v>
      </c>
      <c r="V10" s="27">
        <f t="shared" si="5"/>
        <v>65558.37340936104</v>
      </c>
      <c r="W10" s="27">
        <f t="shared" si="5"/>
        <v>77261.781390884513</v>
      </c>
      <c r="X10" s="28">
        <f>+X11+X16+X26+X44+X47+X48</f>
        <v>747762.04584382044</v>
      </c>
      <c r="Y10" s="28">
        <f t="shared" si="2"/>
        <v>1370.2541561796097</v>
      </c>
      <c r="Z10" s="29">
        <f t="shared" si="3"/>
        <v>100.18324735305779</v>
      </c>
      <c r="AB10" s="24"/>
    </row>
    <row r="11" spans="1:29" ht="18" customHeight="1">
      <c r="B11" s="25" t="s">
        <v>22</v>
      </c>
      <c r="C11" s="26">
        <f t="shared" ref="C11:N11" si="6">SUM(C12:C15)</f>
        <v>39449.800000000003</v>
      </c>
      <c r="D11" s="26">
        <f t="shared" ref="D11:L11" si="7">SUM(D12:D15)</f>
        <v>27934.600000000002</v>
      </c>
      <c r="E11" s="26">
        <f t="shared" si="7"/>
        <v>27960.5</v>
      </c>
      <c r="F11" s="26">
        <f t="shared" si="7"/>
        <v>59551</v>
      </c>
      <c r="G11" s="26">
        <f t="shared" si="7"/>
        <v>41173.199999999997</v>
      </c>
      <c r="H11" s="26">
        <f t="shared" si="7"/>
        <v>32751.199999999997</v>
      </c>
      <c r="I11" s="26">
        <f t="shared" si="7"/>
        <v>36115.299999999996</v>
      </c>
      <c r="J11" s="26">
        <f t="shared" si="7"/>
        <v>31391.000000000004</v>
      </c>
      <c r="K11" s="26">
        <f t="shared" si="7"/>
        <v>27862.6</v>
      </c>
      <c r="L11" s="26">
        <f t="shared" si="7"/>
        <v>37300.5</v>
      </c>
      <c r="M11" s="30">
        <f>SUM(M12:M15)</f>
        <v>361489.7</v>
      </c>
      <c r="N11" s="31">
        <f t="shared" si="6"/>
        <v>39449.775620759996</v>
      </c>
      <c r="O11" s="31">
        <f t="shared" ref="O11:W11" si="8">SUM(O12:O15)</f>
        <v>27934.576127609998</v>
      </c>
      <c r="P11" s="31">
        <f t="shared" si="8"/>
        <v>27960.529368110005</v>
      </c>
      <c r="Q11" s="31">
        <f t="shared" si="8"/>
        <v>59550.375423620004</v>
      </c>
      <c r="R11" s="31">
        <f t="shared" si="8"/>
        <v>41173.236195129997</v>
      </c>
      <c r="S11" s="31">
        <f t="shared" si="8"/>
        <v>32750.92689137</v>
      </c>
      <c r="T11" s="31">
        <f t="shared" si="8"/>
        <v>36137.109210360002</v>
      </c>
      <c r="U11" s="31">
        <f t="shared" si="8"/>
        <v>30721.158182052364</v>
      </c>
      <c r="V11" s="31">
        <f t="shared" si="8"/>
        <v>27508.854572851862</v>
      </c>
      <c r="W11" s="31">
        <f t="shared" si="8"/>
        <v>35605.624480858438</v>
      </c>
      <c r="X11" s="28">
        <f>SUM(X12:X15)</f>
        <v>358792.16607272264</v>
      </c>
      <c r="Y11" s="28">
        <f t="shared" si="2"/>
        <v>2697.5339272773708</v>
      </c>
      <c r="Z11" s="29">
        <f t="shared" si="3"/>
        <v>100.75183746535052</v>
      </c>
      <c r="AA11" s="32"/>
      <c r="AB11" s="24"/>
    </row>
    <row r="12" spans="1:29" ht="18" customHeight="1">
      <c r="B12" s="33" t="s">
        <v>23</v>
      </c>
      <c r="C12" s="34">
        <f>+[1]DGII!N12</f>
        <v>12908.9</v>
      </c>
      <c r="D12" s="34">
        <f>+[1]DGII!O12</f>
        <v>11313.6</v>
      </c>
      <c r="E12" s="34">
        <f>+[1]DGII!P12</f>
        <v>11933.5</v>
      </c>
      <c r="F12" s="34">
        <f>+[1]DGII!Q12</f>
        <v>11986.6</v>
      </c>
      <c r="G12" s="34">
        <f>+[1]DGII!R12</f>
        <v>12744.3</v>
      </c>
      <c r="H12" s="34">
        <f>+[1]DGII!S12</f>
        <v>10631.9</v>
      </c>
      <c r="I12" s="34">
        <f>+[1]DGII!T12</f>
        <v>9242</v>
      </c>
      <c r="J12" s="34">
        <f>+[1]DGII!U12</f>
        <v>10913.3</v>
      </c>
      <c r="K12" s="34">
        <f>+[1]DGII!V12</f>
        <v>10144.9</v>
      </c>
      <c r="L12" s="34">
        <f>+[1]DGII!W12</f>
        <v>9931.7999999999993</v>
      </c>
      <c r="M12" s="35">
        <f>SUM(C12:L12)</f>
        <v>111750.79999999999</v>
      </c>
      <c r="N12" s="36">
        <v>12908.884647269999</v>
      </c>
      <c r="O12" s="36">
        <v>11313.618904739998</v>
      </c>
      <c r="P12" s="36">
        <v>11933.480463440002</v>
      </c>
      <c r="Q12" s="36">
        <v>11986.600503290003</v>
      </c>
      <c r="R12" s="36">
        <v>12744.33081544</v>
      </c>
      <c r="S12" s="36">
        <v>10631.663590899998</v>
      </c>
      <c r="T12" s="37">
        <v>9241.073858759999</v>
      </c>
      <c r="U12" s="37">
        <v>10828.653537086697</v>
      </c>
      <c r="V12" s="37">
        <v>10158.13032784948</v>
      </c>
      <c r="W12" s="37">
        <v>9448.1901197225779</v>
      </c>
      <c r="X12" s="38">
        <f>SUM(N12:W12)</f>
        <v>111194.62676849874</v>
      </c>
      <c r="Y12" s="38">
        <f t="shared" si="2"/>
        <v>556.17323150124867</v>
      </c>
      <c r="Z12" s="39">
        <f t="shared" si="3"/>
        <v>100.50017995263312</v>
      </c>
      <c r="AB12" s="24"/>
      <c r="AC12" s="5"/>
    </row>
    <row r="13" spans="1:29" ht="18" customHeight="1">
      <c r="B13" s="33" t="s">
        <v>24</v>
      </c>
      <c r="C13" s="34">
        <f>+[1]DGII!N13</f>
        <v>17302</v>
      </c>
      <c r="D13" s="34">
        <f>+[1]DGII!O13</f>
        <v>12300.8</v>
      </c>
      <c r="E13" s="34">
        <f>+[1]DGII!P13</f>
        <v>11863.2</v>
      </c>
      <c r="F13" s="34">
        <f>+[1]DGII!Q13</f>
        <v>40824.800000000003</v>
      </c>
      <c r="G13" s="34">
        <f>+[1]DGII!R13</f>
        <v>21556.2</v>
      </c>
      <c r="H13" s="34">
        <f>+[1]DGII!S13</f>
        <v>13687.3</v>
      </c>
      <c r="I13" s="34">
        <f>+[1]DGII!T13</f>
        <v>21721.8</v>
      </c>
      <c r="J13" s="34">
        <f>+[1]DGII!U13</f>
        <v>15323.6</v>
      </c>
      <c r="K13" s="34">
        <f>+[1]DGII!V13</f>
        <v>12940.4</v>
      </c>
      <c r="L13" s="34">
        <f>+[1]DGII!W13</f>
        <v>22153</v>
      </c>
      <c r="M13" s="35">
        <f t="shared" ref="M13:M15" si="9">SUM(C13:L13)</f>
        <v>189673.1</v>
      </c>
      <c r="N13" s="36">
        <v>17302.016972739999</v>
      </c>
      <c r="O13" s="36">
        <v>12300.76386021</v>
      </c>
      <c r="P13" s="36">
        <v>11863.195447000002</v>
      </c>
      <c r="Q13" s="36">
        <v>40824.15375777</v>
      </c>
      <c r="R13" s="36">
        <v>21556.216634909997</v>
      </c>
      <c r="S13" s="36">
        <v>13687.261355879999</v>
      </c>
      <c r="T13" s="37">
        <v>21721.843156290004</v>
      </c>
      <c r="U13" s="37">
        <v>14844.192156089002</v>
      </c>
      <c r="V13" s="37">
        <v>12016.384829097764</v>
      </c>
      <c r="W13" s="37">
        <v>21033.140043659627</v>
      </c>
      <c r="X13" s="38">
        <f>SUM(N13:W13)</f>
        <v>187149.16821364639</v>
      </c>
      <c r="Y13" s="38">
        <f t="shared" si="2"/>
        <v>2523.9317863536126</v>
      </c>
      <c r="Z13" s="39">
        <f t="shared" si="3"/>
        <v>101.34862036013557</v>
      </c>
      <c r="AB13" s="24"/>
      <c r="AC13" s="5"/>
    </row>
    <row r="14" spans="1:29" ht="18" customHeight="1">
      <c r="B14" s="33" t="s">
        <v>25</v>
      </c>
      <c r="C14" s="34">
        <f>+[1]DGII!N14</f>
        <v>9006.4</v>
      </c>
      <c r="D14" s="34">
        <f>+[1]DGII!O14</f>
        <v>4037.7</v>
      </c>
      <c r="E14" s="34">
        <f>+[1]DGII!P14</f>
        <v>3901.8</v>
      </c>
      <c r="F14" s="34">
        <f>+[1]DGII!Q14</f>
        <v>6448.2</v>
      </c>
      <c r="G14" s="34">
        <f>+[1]DGII!R14</f>
        <v>6465.6</v>
      </c>
      <c r="H14" s="34">
        <f>+[1]DGII!S14</f>
        <v>8149.9</v>
      </c>
      <c r="I14" s="34">
        <f>+[1]DGII!T14</f>
        <v>4848.8</v>
      </c>
      <c r="J14" s="34">
        <f>+[1]DGII!U14</f>
        <v>4835.8999999999996</v>
      </c>
      <c r="K14" s="34">
        <f>+[1]DGII!V14</f>
        <v>4477.8999999999996</v>
      </c>
      <c r="L14" s="34">
        <f>+[1]DGII!W14</f>
        <v>4917.8</v>
      </c>
      <c r="M14" s="35">
        <f t="shared" si="9"/>
        <v>57090.000000000007</v>
      </c>
      <c r="N14" s="36">
        <v>9006.3383217899991</v>
      </c>
      <c r="O14" s="36">
        <v>4037.671927620001</v>
      </c>
      <c r="P14" s="36">
        <v>3901.7962275</v>
      </c>
      <c r="Q14" s="36">
        <v>6448.2474293299992</v>
      </c>
      <c r="R14" s="36">
        <v>6465.5591956999997</v>
      </c>
      <c r="S14" s="36">
        <v>8149.8906354600022</v>
      </c>
      <c r="T14" s="37">
        <v>4840.0201508400014</v>
      </c>
      <c r="U14" s="37">
        <v>4803.3949556335319</v>
      </c>
      <c r="V14" s="37">
        <v>5096.2671097321218</v>
      </c>
      <c r="W14" s="37">
        <v>4871.5788545921578</v>
      </c>
      <c r="X14" s="38">
        <f>SUM(N14:W14)</f>
        <v>57620.764808197811</v>
      </c>
      <c r="Y14" s="38">
        <f t="shared" si="2"/>
        <v>-530.76480819780409</v>
      </c>
      <c r="Z14" s="39">
        <f t="shared" si="3"/>
        <v>99.078865388259658</v>
      </c>
      <c r="AB14" s="24"/>
      <c r="AC14" s="5"/>
    </row>
    <row r="15" spans="1:29" ht="18" customHeight="1">
      <c r="B15" s="33" t="s">
        <v>26</v>
      </c>
      <c r="C15" s="34">
        <f>+[1]DGII!N15</f>
        <v>232.5</v>
      </c>
      <c r="D15" s="34">
        <f>+[1]DGII!O15</f>
        <v>282.5</v>
      </c>
      <c r="E15" s="34">
        <f>+[1]DGII!P15</f>
        <v>262</v>
      </c>
      <c r="F15" s="34">
        <f>+[1]DGII!Q15</f>
        <v>291.39999999999998</v>
      </c>
      <c r="G15" s="34">
        <f>+[1]DGII!R15</f>
        <v>407.1</v>
      </c>
      <c r="H15" s="34">
        <f>+[1]DGII!S15</f>
        <v>282.10000000000002</v>
      </c>
      <c r="I15" s="34">
        <f>+[1]DGII!T15</f>
        <v>302.7</v>
      </c>
      <c r="J15" s="34">
        <f>+[1]DGII!U15</f>
        <v>318.2</v>
      </c>
      <c r="K15" s="34">
        <f>+[1]DGII!V15</f>
        <v>299.39999999999998</v>
      </c>
      <c r="L15" s="34">
        <f>+[1]DGII!W15</f>
        <v>297.89999999999998</v>
      </c>
      <c r="M15" s="35">
        <f t="shared" si="9"/>
        <v>2975.7999999999997</v>
      </c>
      <c r="N15" s="36">
        <v>232.53567896000001</v>
      </c>
      <c r="O15" s="36">
        <v>282.52143504000009</v>
      </c>
      <c r="P15" s="36">
        <v>262.05723017000003</v>
      </c>
      <c r="Q15" s="36">
        <v>291.37373323000003</v>
      </c>
      <c r="R15" s="36">
        <v>407.12954908</v>
      </c>
      <c r="S15" s="36">
        <v>282.11130913</v>
      </c>
      <c r="T15" s="37">
        <v>334.17204446999995</v>
      </c>
      <c r="U15" s="37">
        <v>244.91753324313336</v>
      </c>
      <c r="V15" s="37">
        <v>238.07230617249832</v>
      </c>
      <c r="W15" s="37">
        <v>252.71546288407441</v>
      </c>
      <c r="X15" s="38">
        <f>SUM(N15:W15)</f>
        <v>2827.606282379706</v>
      </c>
      <c r="Y15" s="38">
        <f t="shared" si="2"/>
        <v>148.19371762029368</v>
      </c>
      <c r="Z15" s="39">
        <f t="shared" si="3"/>
        <v>105.24096012035926</v>
      </c>
      <c r="AB15" s="24"/>
      <c r="AC15" s="5"/>
    </row>
    <row r="16" spans="1:29" ht="18" customHeight="1">
      <c r="B16" s="25" t="s">
        <v>27</v>
      </c>
      <c r="C16" s="26">
        <f>+C17+C25</f>
        <v>3853.7</v>
      </c>
      <c r="D16" s="26">
        <f t="shared" ref="D16:L16" si="10">+D17+D25</f>
        <v>3770.2000000000003</v>
      </c>
      <c r="E16" s="26">
        <f t="shared" si="10"/>
        <v>6252.2000000000016</v>
      </c>
      <c r="F16" s="26">
        <f t="shared" si="10"/>
        <v>8025.0999999999995</v>
      </c>
      <c r="G16" s="26">
        <f t="shared" si="10"/>
        <v>4554.5999999999995</v>
      </c>
      <c r="H16" s="26">
        <f t="shared" si="10"/>
        <v>4043.5000000000005</v>
      </c>
      <c r="I16" s="26">
        <f t="shared" si="10"/>
        <v>3979.3</v>
      </c>
      <c r="J16" s="26">
        <f t="shared" si="10"/>
        <v>4519</v>
      </c>
      <c r="K16" s="26">
        <f t="shared" si="10"/>
        <v>5813.9</v>
      </c>
      <c r="L16" s="26">
        <f t="shared" si="10"/>
        <v>8326.4</v>
      </c>
      <c r="M16" s="30">
        <f>+M17+M25</f>
        <v>53137.9</v>
      </c>
      <c r="N16" s="27">
        <f t="shared" ref="N16:W16" si="11">+N17+N25</f>
        <v>3853.7077438900005</v>
      </c>
      <c r="O16" s="27">
        <f t="shared" si="11"/>
        <v>3770.2278754600002</v>
      </c>
      <c r="P16" s="27">
        <f t="shared" si="11"/>
        <v>6252.1904882899998</v>
      </c>
      <c r="Q16" s="27">
        <f t="shared" si="11"/>
        <v>8025.1311641999991</v>
      </c>
      <c r="R16" s="27">
        <f t="shared" si="11"/>
        <v>4554.5848747</v>
      </c>
      <c r="S16" s="27">
        <f t="shared" si="11"/>
        <v>4043.4672593800001</v>
      </c>
      <c r="T16" s="27">
        <f t="shared" si="11"/>
        <v>3978.9264638300001</v>
      </c>
      <c r="U16" s="27">
        <f t="shared" si="11"/>
        <v>4520.9965713932379</v>
      </c>
      <c r="V16" s="27">
        <f t="shared" si="11"/>
        <v>5489.1518797329063</v>
      </c>
      <c r="W16" s="27">
        <f t="shared" si="11"/>
        <v>8184.9658328844844</v>
      </c>
      <c r="X16" s="28">
        <f>+X17+X25</f>
        <v>52673.350153760635</v>
      </c>
      <c r="Y16" s="28">
        <f t="shared" si="2"/>
        <v>464.54984623936616</v>
      </c>
      <c r="Z16" s="29">
        <f t="shared" si="3"/>
        <v>100.88194474982754</v>
      </c>
      <c r="AB16" s="24"/>
      <c r="AC16" s="5"/>
    </row>
    <row r="17" spans="2:33" ht="18" customHeight="1">
      <c r="B17" s="40" t="s">
        <v>28</v>
      </c>
      <c r="C17" s="26">
        <f>SUM(C18:C24)</f>
        <v>3657.7999999999997</v>
      </c>
      <c r="D17" s="26">
        <f t="shared" ref="D17:L17" si="12">SUM(D18:D24)</f>
        <v>3543.9</v>
      </c>
      <c r="E17" s="26">
        <f t="shared" si="12"/>
        <v>5918.6000000000013</v>
      </c>
      <c r="F17" s="26">
        <f t="shared" si="12"/>
        <v>7773.2999999999993</v>
      </c>
      <c r="G17" s="26">
        <f t="shared" si="12"/>
        <v>4253.7</v>
      </c>
      <c r="H17" s="26">
        <f t="shared" si="12"/>
        <v>3746.1000000000004</v>
      </c>
      <c r="I17" s="26">
        <f t="shared" si="12"/>
        <v>3719.8</v>
      </c>
      <c r="J17" s="26">
        <f t="shared" si="12"/>
        <v>4206.5</v>
      </c>
      <c r="K17" s="26">
        <f t="shared" si="12"/>
        <v>5449.2</v>
      </c>
      <c r="L17" s="26">
        <f t="shared" si="12"/>
        <v>7983.2999999999993</v>
      </c>
      <c r="M17" s="30">
        <f>SUM(M18:M24)</f>
        <v>50252.200000000004</v>
      </c>
      <c r="N17" s="27">
        <f t="shared" ref="N17:W17" si="13">SUM(N18:N24)</f>
        <v>3657.8467681300003</v>
      </c>
      <c r="O17" s="27">
        <f t="shared" si="13"/>
        <v>3543.9381847899999</v>
      </c>
      <c r="P17" s="27">
        <f t="shared" si="13"/>
        <v>5918.6209699599995</v>
      </c>
      <c r="Q17" s="27">
        <f t="shared" si="13"/>
        <v>7773.2562728699995</v>
      </c>
      <c r="R17" s="27">
        <f t="shared" si="13"/>
        <v>4253.7223049599997</v>
      </c>
      <c r="S17" s="27">
        <f t="shared" si="13"/>
        <v>3746.0346477799999</v>
      </c>
      <c r="T17" s="27">
        <f t="shared" si="13"/>
        <v>3719.4260669599998</v>
      </c>
      <c r="U17" s="27">
        <f t="shared" si="13"/>
        <v>4291.1126903238937</v>
      </c>
      <c r="V17" s="27">
        <f t="shared" si="13"/>
        <v>5236.952232016637</v>
      </c>
      <c r="W17" s="27">
        <f t="shared" si="13"/>
        <v>7912.1330004209995</v>
      </c>
      <c r="X17" s="28">
        <f>SUM(X18:X24)</f>
        <v>50053.043138211535</v>
      </c>
      <c r="Y17" s="28">
        <f t="shared" si="2"/>
        <v>199.15686178846954</v>
      </c>
      <c r="Z17" s="29">
        <f t="shared" si="3"/>
        <v>100.3978916151782</v>
      </c>
      <c r="AB17" s="24"/>
      <c r="AC17" s="5"/>
    </row>
    <row r="18" spans="2:33" ht="18" customHeight="1">
      <c r="B18" s="41" t="s">
        <v>29</v>
      </c>
      <c r="C18" s="34">
        <f>+[1]DGII!N18</f>
        <v>133.5</v>
      </c>
      <c r="D18" s="34">
        <f>+[1]DGII!O18</f>
        <v>511.2</v>
      </c>
      <c r="E18" s="34">
        <f>+[1]DGII!P18</f>
        <v>2130.3000000000002</v>
      </c>
      <c r="F18" s="34">
        <f>+[1]DGII!Q18</f>
        <v>232.5</v>
      </c>
      <c r="G18" s="34">
        <f>+[1]DGII!R18</f>
        <v>199.3</v>
      </c>
      <c r="H18" s="34">
        <f>+[1]DGII!S18</f>
        <v>162.6</v>
      </c>
      <c r="I18" s="34">
        <f>+[1]DGII!T18</f>
        <v>150.6</v>
      </c>
      <c r="J18" s="34">
        <f>+[1]DGII!U18</f>
        <v>328.8</v>
      </c>
      <c r="K18" s="34">
        <f>+[1]DGII!V18</f>
        <v>1761.1</v>
      </c>
      <c r="L18" s="34">
        <f>+[1]DGII!W18</f>
        <v>198.5</v>
      </c>
      <c r="M18" s="35">
        <f>SUM(C18:L18)</f>
        <v>5808.4</v>
      </c>
      <c r="N18" s="42">
        <v>133.48413385999999</v>
      </c>
      <c r="O18" s="42">
        <v>511.22717008999996</v>
      </c>
      <c r="P18" s="42">
        <v>2130.2893400600001</v>
      </c>
      <c r="Q18" s="42">
        <v>232.48576563</v>
      </c>
      <c r="R18" s="42">
        <v>199.25444579000001</v>
      </c>
      <c r="S18" s="42">
        <v>162.56286577</v>
      </c>
      <c r="T18" s="43">
        <v>150.48613313999999</v>
      </c>
      <c r="U18" s="43">
        <v>432.80615780536755</v>
      </c>
      <c r="V18" s="43">
        <v>1849.1196902842858</v>
      </c>
      <c r="W18" s="43">
        <v>181.80524405343138</v>
      </c>
      <c r="X18" s="38">
        <f>SUM(N18:W18)</f>
        <v>5983.5209464830841</v>
      </c>
      <c r="Y18" s="38">
        <f t="shared" si="2"/>
        <v>-175.12094648308448</v>
      </c>
      <c r="Z18" s="39">
        <f t="shared" si="3"/>
        <v>97.073279294091634</v>
      </c>
      <c r="AB18" s="24"/>
      <c r="AC18" s="44"/>
      <c r="AF18" s="45"/>
    </row>
    <row r="19" spans="2:33" ht="18" customHeight="1">
      <c r="B19" s="41" t="s">
        <v>30</v>
      </c>
      <c r="C19" s="34">
        <f>+[1]DGII!N19</f>
        <v>280.8</v>
      </c>
      <c r="D19" s="34">
        <f>+[1]DGII!O19</f>
        <v>144.80000000000001</v>
      </c>
      <c r="E19" s="34">
        <f>+[1]DGII!P19</f>
        <v>363.7</v>
      </c>
      <c r="F19" s="34">
        <f>+[1]DGII!Q19</f>
        <v>4321.7</v>
      </c>
      <c r="G19" s="34">
        <f>+[1]DGII!R19</f>
        <v>361.2</v>
      </c>
      <c r="H19" s="34">
        <f>+[1]DGII!S19</f>
        <v>273.5</v>
      </c>
      <c r="I19" s="34">
        <f>+[1]DGII!T19</f>
        <v>332</v>
      </c>
      <c r="J19" s="34">
        <f>+[1]DGII!U19</f>
        <v>311.7</v>
      </c>
      <c r="K19" s="34">
        <f>+[1]DGII!V19</f>
        <v>259.8</v>
      </c>
      <c r="L19" s="34">
        <f>+[1]DGII!W19</f>
        <v>3713.5</v>
      </c>
      <c r="M19" s="35">
        <f t="shared" ref="M19:M24" si="14">SUM(C19:L19)</f>
        <v>10362.700000000001</v>
      </c>
      <c r="N19" s="42">
        <v>280.84852415</v>
      </c>
      <c r="O19" s="42">
        <v>144.80252647999998</v>
      </c>
      <c r="P19" s="42">
        <v>363.68677230999998</v>
      </c>
      <c r="Q19" s="42">
        <v>4321.7089804899997</v>
      </c>
      <c r="R19" s="42">
        <v>361.22201325999998</v>
      </c>
      <c r="S19" s="42">
        <v>273.50416856999999</v>
      </c>
      <c r="T19" s="43">
        <v>331.98751304000001</v>
      </c>
      <c r="U19" s="43">
        <v>236.832751963314</v>
      </c>
      <c r="V19" s="43">
        <v>229.84036581363213</v>
      </c>
      <c r="W19" s="43">
        <v>4455.6867779170607</v>
      </c>
      <c r="X19" s="38">
        <f t="shared" ref="X19:X22" si="15">SUM(N19:W19)</f>
        <v>11000.120393994006</v>
      </c>
      <c r="Y19" s="38">
        <f t="shared" si="2"/>
        <v>-637.42039399400528</v>
      </c>
      <c r="Z19" s="39">
        <f t="shared" si="3"/>
        <v>94.205332567614136</v>
      </c>
      <c r="AB19" s="24"/>
      <c r="AC19" s="5"/>
    </row>
    <row r="20" spans="2:33" ht="18" customHeight="1">
      <c r="B20" s="41" t="s">
        <v>31</v>
      </c>
      <c r="C20" s="34">
        <f>+[1]DGII!N20</f>
        <v>1004.4</v>
      </c>
      <c r="D20" s="34">
        <f>+[1]DGII!O20</f>
        <v>1046.7</v>
      </c>
      <c r="E20" s="34">
        <f>+[1]DGII!P20</f>
        <v>1394.8</v>
      </c>
      <c r="F20" s="34">
        <f>+[1]DGII!Q20</f>
        <v>1366.7</v>
      </c>
      <c r="G20" s="34">
        <f>+[1]DGII!R20</f>
        <v>1356.7</v>
      </c>
      <c r="H20" s="34">
        <f>+[1]DGII!S20</f>
        <v>1420.5</v>
      </c>
      <c r="I20" s="34">
        <f>+[1]DGII!T20</f>
        <v>1286.7</v>
      </c>
      <c r="J20" s="34">
        <f>+[1]DGII!U20</f>
        <v>1249.5999999999999</v>
      </c>
      <c r="K20" s="34">
        <f>+[1]DGII!V20</f>
        <v>1465.7</v>
      </c>
      <c r="L20" s="34">
        <f>+[1]DGII!W20</f>
        <v>1650.9</v>
      </c>
      <c r="M20" s="35">
        <f t="shared" si="14"/>
        <v>13242.7</v>
      </c>
      <c r="N20" s="42">
        <v>1004.3881616599999</v>
      </c>
      <c r="O20" s="42">
        <v>1046.6638622400001</v>
      </c>
      <c r="P20" s="42">
        <v>1394.77763523</v>
      </c>
      <c r="Q20" s="42">
        <v>1366.67735238</v>
      </c>
      <c r="R20" s="42">
        <v>1356.7342510399999</v>
      </c>
      <c r="S20" s="42">
        <v>1420.4660787400001</v>
      </c>
      <c r="T20" s="43">
        <v>1286.3735325599998</v>
      </c>
      <c r="U20" s="43">
        <v>1419.2373802229049</v>
      </c>
      <c r="V20" s="43">
        <v>1294.7489645753251</v>
      </c>
      <c r="W20" s="43">
        <v>1338.0912005671437</v>
      </c>
      <c r="X20" s="38">
        <f t="shared" si="15"/>
        <v>12928.158419215373</v>
      </c>
      <c r="Y20" s="38">
        <f t="shared" si="2"/>
        <v>314.54158078462751</v>
      </c>
      <c r="Z20" s="39">
        <f t="shared" si="3"/>
        <v>102.43299602762539</v>
      </c>
      <c r="AB20" s="24"/>
      <c r="AC20" s="5"/>
    </row>
    <row r="21" spans="2:33" ht="18" customHeight="1">
      <c r="B21" s="41" t="s">
        <v>32</v>
      </c>
      <c r="C21" s="34">
        <f>+[1]DGII!N21</f>
        <v>222.1</v>
      </c>
      <c r="D21" s="34">
        <f>+[1]DGII!O21</f>
        <v>216.7</v>
      </c>
      <c r="E21" s="34">
        <f>+[1]DGII!P21</f>
        <v>220.1</v>
      </c>
      <c r="F21" s="34">
        <f>+[1]DGII!Q21</f>
        <v>205</v>
      </c>
      <c r="G21" s="34">
        <f>+[1]DGII!R21</f>
        <v>213.7</v>
      </c>
      <c r="H21" s="34">
        <f>+[1]DGII!S21</f>
        <v>201.8</v>
      </c>
      <c r="I21" s="34">
        <f>+[1]DGII!T21</f>
        <v>232.9</v>
      </c>
      <c r="J21" s="34">
        <f>+[1]DGII!U21</f>
        <v>216.1</v>
      </c>
      <c r="K21" s="34">
        <f>+[1]DGII!V21</f>
        <v>209.1</v>
      </c>
      <c r="L21" s="34">
        <f>+[1]DGII!W21</f>
        <v>219.4</v>
      </c>
      <c r="M21" s="35">
        <f t="shared" si="14"/>
        <v>2156.8999999999996</v>
      </c>
      <c r="N21" s="42">
        <v>222.13958767</v>
      </c>
      <c r="O21" s="42">
        <v>216.74264316999998</v>
      </c>
      <c r="P21" s="42">
        <v>220.08093201</v>
      </c>
      <c r="Q21" s="42">
        <v>204.99305287999999</v>
      </c>
      <c r="R21" s="42">
        <v>213.71673336000001</v>
      </c>
      <c r="S21" s="42">
        <v>201.78495839999999</v>
      </c>
      <c r="T21" s="43">
        <v>232.90805849</v>
      </c>
      <c r="U21" s="43">
        <v>214.45303929611438</v>
      </c>
      <c r="V21" s="43">
        <v>208.08863913553066</v>
      </c>
      <c r="W21" s="43">
        <v>216.30063313192318</v>
      </c>
      <c r="X21" s="38">
        <f t="shared" si="15"/>
        <v>2151.2082775435683</v>
      </c>
      <c r="Y21" s="38">
        <f t="shared" si="2"/>
        <v>5.6917224564313074</v>
      </c>
      <c r="Z21" s="39">
        <f t="shared" si="3"/>
        <v>100.26458258439442</v>
      </c>
      <c r="AB21" s="24"/>
      <c r="AC21" s="5"/>
      <c r="AG21" s="5"/>
    </row>
    <row r="22" spans="2:33" ht="18" customHeight="1">
      <c r="B22" s="41" t="s">
        <v>33</v>
      </c>
      <c r="C22" s="34">
        <f>+[1]DGII!N22</f>
        <v>97.5</v>
      </c>
      <c r="D22" s="34">
        <f>+[1]DGII!O22</f>
        <v>99.5</v>
      </c>
      <c r="E22" s="34">
        <f>+[1]DGII!P22</f>
        <v>91.1</v>
      </c>
      <c r="F22" s="34">
        <f>+[1]DGII!Q22</f>
        <v>120.1</v>
      </c>
      <c r="G22" s="34">
        <f>+[1]DGII!R22</f>
        <v>93.9</v>
      </c>
      <c r="H22" s="34">
        <f>+[1]DGII!S22</f>
        <v>111.4</v>
      </c>
      <c r="I22" s="34">
        <f>+[1]DGII!T22</f>
        <v>80.7</v>
      </c>
      <c r="J22" s="34">
        <f>+[1]DGII!U22</f>
        <v>91</v>
      </c>
      <c r="K22" s="34">
        <f>+[1]DGII!V22</f>
        <v>145.19999999999999</v>
      </c>
      <c r="L22" s="34">
        <f>+[1]DGII!W22</f>
        <v>222.1</v>
      </c>
      <c r="M22" s="35">
        <f t="shared" si="14"/>
        <v>1152.5</v>
      </c>
      <c r="N22" s="42">
        <v>97.489206299999992</v>
      </c>
      <c r="O22" s="42">
        <v>99.47932041</v>
      </c>
      <c r="P22" s="42">
        <v>91.156324280000007</v>
      </c>
      <c r="Q22" s="42">
        <v>120.08526473000001</v>
      </c>
      <c r="R22" s="42">
        <v>93.919235400000005</v>
      </c>
      <c r="S22" s="42">
        <v>111.42616108</v>
      </c>
      <c r="T22" s="43">
        <v>80.7180769</v>
      </c>
      <c r="U22" s="43">
        <v>96.136515656186987</v>
      </c>
      <c r="V22" s="43">
        <v>97.321294699196997</v>
      </c>
      <c r="W22" s="43">
        <v>98.261034172318261</v>
      </c>
      <c r="X22" s="38">
        <f t="shared" si="15"/>
        <v>985.99243362770244</v>
      </c>
      <c r="Y22" s="38">
        <f t="shared" si="2"/>
        <v>166.50756637229756</v>
      </c>
      <c r="Z22" s="39">
        <f t="shared" si="3"/>
        <v>116.88730670677425</v>
      </c>
      <c r="AB22" s="24"/>
      <c r="AG22" s="5"/>
    </row>
    <row r="23" spans="2:33" ht="18" customHeight="1">
      <c r="B23" s="46" t="s">
        <v>34</v>
      </c>
      <c r="C23" s="34">
        <f>+[1]DGII!N23</f>
        <v>1792.6</v>
      </c>
      <c r="D23" s="34">
        <f>+[1]DGII!O23</f>
        <v>1470.6</v>
      </c>
      <c r="E23" s="34">
        <f>+[1]DGII!P23</f>
        <v>1504</v>
      </c>
      <c r="F23" s="34">
        <f>+[1]DGII!Q23</f>
        <v>1449.4</v>
      </c>
      <c r="G23" s="34">
        <f>+[1]DGII!R23</f>
        <v>1903.7</v>
      </c>
      <c r="H23" s="34">
        <f>+[1]DGII!S23</f>
        <v>1471</v>
      </c>
      <c r="I23" s="34">
        <f>+[1]DGII!T23</f>
        <v>1550.9</v>
      </c>
      <c r="J23" s="34">
        <f>+[1]DGII!U23</f>
        <v>1948.5</v>
      </c>
      <c r="K23" s="34">
        <f>+[1]DGII!V23</f>
        <v>1514</v>
      </c>
      <c r="L23" s="34">
        <f>+[1]DGII!W23</f>
        <v>1915</v>
      </c>
      <c r="M23" s="35">
        <f t="shared" si="14"/>
        <v>16519.699999999997</v>
      </c>
      <c r="N23" s="42">
        <v>1792.61048551</v>
      </c>
      <c r="O23" s="42">
        <v>1470.6432900499999</v>
      </c>
      <c r="P23" s="42">
        <v>1504.01317393</v>
      </c>
      <c r="Q23" s="42">
        <v>1449.3991279700001</v>
      </c>
      <c r="R23" s="42">
        <v>1903.7045772199999</v>
      </c>
      <c r="S23" s="42">
        <v>1470.9866386800002</v>
      </c>
      <c r="T23" s="43">
        <v>1550.88349128</v>
      </c>
      <c r="U23" s="43">
        <v>1842.447116930821</v>
      </c>
      <c r="V23" s="43">
        <v>1488.3630289473915</v>
      </c>
      <c r="W23" s="43">
        <v>1573.6209155234806</v>
      </c>
      <c r="X23" s="38">
        <f>SUM(N23:W23)</f>
        <v>16046.671846041694</v>
      </c>
      <c r="Y23" s="38">
        <f t="shared" si="2"/>
        <v>473.02815395830294</v>
      </c>
      <c r="Z23" s="39">
        <f t="shared" si="3"/>
        <v>102.94782717872421</v>
      </c>
      <c r="AB23" s="24"/>
      <c r="AG23" s="5"/>
    </row>
    <row r="24" spans="2:33" ht="18" customHeight="1">
      <c r="B24" s="46" t="s">
        <v>35</v>
      </c>
      <c r="C24" s="34">
        <f>+[1]DGII!N24</f>
        <v>126.9</v>
      </c>
      <c r="D24" s="34">
        <f>+[1]DGII!O24</f>
        <v>54.4</v>
      </c>
      <c r="E24" s="34">
        <f>+[1]DGII!P24</f>
        <v>214.6</v>
      </c>
      <c r="F24" s="34">
        <f>+[1]DGII!Q24</f>
        <v>77.900000000000006</v>
      </c>
      <c r="G24" s="34">
        <f>+[1]DGII!R24</f>
        <v>125.2</v>
      </c>
      <c r="H24" s="34">
        <f>+[1]DGII!S24</f>
        <v>105.3</v>
      </c>
      <c r="I24" s="34">
        <f>+[1]DGII!T24</f>
        <v>86</v>
      </c>
      <c r="J24" s="34">
        <f>+[1]DGII!U24</f>
        <v>60.8</v>
      </c>
      <c r="K24" s="34">
        <f>+[1]DGII!V24</f>
        <v>94.3</v>
      </c>
      <c r="L24" s="34">
        <f>+[1]DGII!W24</f>
        <v>63.9</v>
      </c>
      <c r="M24" s="35">
        <f t="shared" si="14"/>
        <v>1009.2999999999998</v>
      </c>
      <c r="N24" s="34">
        <v>126.88666898000001</v>
      </c>
      <c r="O24" s="34">
        <v>54.379372350000004</v>
      </c>
      <c r="P24" s="34">
        <v>214.61679213999997</v>
      </c>
      <c r="Q24" s="34">
        <v>77.906728790000003</v>
      </c>
      <c r="R24" s="34">
        <v>125.17104888999999</v>
      </c>
      <c r="S24" s="34">
        <v>105.30377654</v>
      </c>
      <c r="T24" s="35">
        <v>86.069261549999993</v>
      </c>
      <c r="U24" s="35">
        <v>49.199728449185272</v>
      </c>
      <c r="V24" s="35">
        <v>69.470248561275213</v>
      </c>
      <c r="W24" s="35">
        <v>48.367195055641552</v>
      </c>
      <c r="X24" s="38">
        <f>SUM(N24:W24)</f>
        <v>957.3708213061019</v>
      </c>
      <c r="Y24" s="38">
        <f t="shared" si="2"/>
        <v>51.929178693897939</v>
      </c>
      <c r="Z24" s="39">
        <f t="shared" si="3"/>
        <v>105.42414470320425</v>
      </c>
      <c r="AB24" s="24"/>
      <c r="AG24" s="45"/>
    </row>
    <row r="25" spans="2:33" ht="18" customHeight="1">
      <c r="B25" s="40" t="s">
        <v>36</v>
      </c>
      <c r="C25" s="26">
        <f>+[1]DGII!N25</f>
        <v>195.9</v>
      </c>
      <c r="D25" s="26">
        <f>+[1]DGII!O25</f>
        <v>226.3</v>
      </c>
      <c r="E25" s="26">
        <f>+[1]DGII!P25</f>
        <v>333.6</v>
      </c>
      <c r="F25" s="26">
        <f>+[1]DGII!Q25</f>
        <v>251.8</v>
      </c>
      <c r="G25" s="26">
        <f>+[1]DGII!R25</f>
        <v>300.89999999999998</v>
      </c>
      <c r="H25" s="26">
        <f>+[1]DGII!S25</f>
        <v>297.39999999999998</v>
      </c>
      <c r="I25" s="26">
        <f>+[1]DGII!T25</f>
        <v>259.5</v>
      </c>
      <c r="J25" s="26">
        <f>+[1]DGII!U25</f>
        <v>312.5</v>
      </c>
      <c r="K25" s="26">
        <f>+[1]DGII!V25</f>
        <v>364.7</v>
      </c>
      <c r="L25" s="26">
        <f>+[1]DGII!W25</f>
        <v>343.1</v>
      </c>
      <c r="M25" s="30">
        <f>SUM(C25:L25)</f>
        <v>2885.7</v>
      </c>
      <c r="N25" s="31">
        <v>195.86097576000003</v>
      </c>
      <c r="O25" s="31">
        <v>226.28969067000003</v>
      </c>
      <c r="P25" s="31">
        <v>333.56951833000005</v>
      </c>
      <c r="Q25" s="31">
        <v>251.87489133000005</v>
      </c>
      <c r="R25" s="31">
        <v>300.86256974000003</v>
      </c>
      <c r="S25" s="31">
        <v>297.43261160000003</v>
      </c>
      <c r="T25" s="47">
        <v>259.50039687000003</v>
      </c>
      <c r="U25" s="47">
        <v>229.88388106934434</v>
      </c>
      <c r="V25" s="47">
        <v>252.19964771626957</v>
      </c>
      <c r="W25" s="47">
        <v>272.83283246348481</v>
      </c>
      <c r="X25" s="28">
        <f>SUM(N25:W25)</f>
        <v>2620.3070155490991</v>
      </c>
      <c r="Y25" s="28">
        <f t="shared" si="2"/>
        <v>265.39298445090071</v>
      </c>
      <c r="Z25" s="29">
        <f t="shared" si="3"/>
        <v>110.12831637193806</v>
      </c>
      <c r="AB25" s="24"/>
    </row>
    <row r="26" spans="2:33" ht="18" customHeight="1">
      <c r="B26" s="25" t="s">
        <v>37</v>
      </c>
      <c r="C26" s="26">
        <f>+C27+C29+C38+C43</f>
        <v>39028.5</v>
      </c>
      <c r="D26" s="26">
        <f t="shared" ref="D26:L26" si="16">+D27+D29+D38+D43</f>
        <v>31479.399999999998</v>
      </c>
      <c r="E26" s="26">
        <f t="shared" si="16"/>
        <v>30100.100000000002</v>
      </c>
      <c r="F26" s="26">
        <f t="shared" si="16"/>
        <v>32559.100000000002</v>
      </c>
      <c r="G26" s="26">
        <f t="shared" si="16"/>
        <v>31922.300000000003</v>
      </c>
      <c r="H26" s="26">
        <f t="shared" si="16"/>
        <v>31217.3</v>
      </c>
      <c r="I26" s="26">
        <f t="shared" si="16"/>
        <v>33474.299999999996</v>
      </c>
      <c r="J26" s="26">
        <f t="shared" si="16"/>
        <v>31528.2</v>
      </c>
      <c r="K26" s="26">
        <f t="shared" si="16"/>
        <v>31336.799999999999</v>
      </c>
      <c r="L26" s="26">
        <f t="shared" si="16"/>
        <v>31202.299999999996</v>
      </c>
      <c r="M26" s="30">
        <f>+M27+M29+M38+M43</f>
        <v>323848.3</v>
      </c>
      <c r="N26" s="27">
        <f t="shared" ref="N26:S26" si="17">+N27+N29+N38+N43</f>
        <v>39028.479720549993</v>
      </c>
      <c r="O26" s="27">
        <f t="shared" si="17"/>
        <v>31479.414932679996</v>
      </c>
      <c r="P26" s="27">
        <f t="shared" si="17"/>
        <v>30100.055924239998</v>
      </c>
      <c r="Q26" s="27">
        <f t="shared" si="17"/>
        <v>32559.042294029998</v>
      </c>
      <c r="R26" s="27">
        <f t="shared" si="17"/>
        <v>31922.386096899998</v>
      </c>
      <c r="S26" s="27">
        <f t="shared" si="17"/>
        <v>31217.321317620004</v>
      </c>
      <c r="T26" s="27">
        <f>+T27+T29+T38+T43</f>
        <v>33452.968026233473</v>
      </c>
      <c r="U26" s="27">
        <f>+U27+U29+U38+U43</f>
        <v>31763.607758483602</v>
      </c>
      <c r="V26" s="27">
        <f>+V27+V29+V38+V43</f>
        <v>31492.894286621879</v>
      </c>
      <c r="W26" s="27">
        <f>+W27+W29+W38+W43</f>
        <v>32428.216580378241</v>
      </c>
      <c r="X26" s="28">
        <f>+X27+X29+X38+X43</f>
        <v>325444.38693773717</v>
      </c>
      <c r="Y26" s="28">
        <f t="shared" si="2"/>
        <v>-1596.0869377371855</v>
      </c>
      <c r="Z26" s="29">
        <f t="shared" si="3"/>
        <v>99.509566917790309</v>
      </c>
      <c r="AB26" s="24"/>
    </row>
    <row r="27" spans="2:33" ht="18" customHeight="1">
      <c r="B27" s="40" t="s">
        <v>38</v>
      </c>
      <c r="C27" s="26">
        <f t="shared" ref="C27:W27" si="18">+C28</f>
        <v>21901.9</v>
      </c>
      <c r="D27" s="26">
        <f t="shared" si="18"/>
        <v>17624.8</v>
      </c>
      <c r="E27" s="26">
        <f t="shared" si="18"/>
        <v>16953.7</v>
      </c>
      <c r="F27" s="26">
        <f t="shared" si="18"/>
        <v>18555.400000000001</v>
      </c>
      <c r="G27" s="26">
        <f t="shared" si="18"/>
        <v>16861.400000000001</v>
      </c>
      <c r="H27" s="26">
        <f t="shared" si="18"/>
        <v>17399.099999999999</v>
      </c>
      <c r="I27" s="26">
        <f t="shared" si="18"/>
        <v>17189.3</v>
      </c>
      <c r="J27" s="26">
        <f t="shared" si="18"/>
        <v>18612.3</v>
      </c>
      <c r="K27" s="26">
        <f t="shared" si="18"/>
        <v>17448.7</v>
      </c>
      <c r="L27" s="26">
        <f t="shared" si="18"/>
        <v>16529.8</v>
      </c>
      <c r="M27" s="30">
        <f>+M28</f>
        <v>179076.4</v>
      </c>
      <c r="N27" s="27">
        <f t="shared" si="18"/>
        <v>21901.899594169998</v>
      </c>
      <c r="O27" s="27">
        <f t="shared" si="18"/>
        <v>17624.828854169999</v>
      </c>
      <c r="P27" s="27">
        <f t="shared" si="18"/>
        <v>16953.6465393</v>
      </c>
      <c r="Q27" s="27">
        <f t="shared" si="18"/>
        <v>18555.403902900001</v>
      </c>
      <c r="R27" s="27">
        <f t="shared" si="18"/>
        <v>16861.428390019999</v>
      </c>
      <c r="S27" s="27">
        <f t="shared" si="18"/>
        <v>17399.073409680001</v>
      </c>
      <c r="T27" s="27">
        <f t="shared" si="18"/>
        <v>17189.298768339999</v>
      </c>
      <c r="U27" s="27">
        <f t="shared" si="18"/>
        <v>18453.617687043163</v>
      </c>
      <c r="V27" s="27">
        <f t="shared" si="18"/>
        <v>18204.113429248689</v>
      </c>
      <c r="W27" s="27">
        <f t="shared" si="18"/>
        <v>16712.030752305876</v>
      </c>
      <c r="X27" s="28">
        <f>+X28</f>
        <v>179855.34132717771</v>
      </c>
      <c r="Y27" s="28">
        <f t="shared" si="2"/>
        <v>-778.94132717771572</v>
      </c>
      <c r="Z27" s="29">
        <f t="shared" si="3"/>
        <v>99.566906758826406</v>
      </c>
      <c r="AB27" s="24"/>
    </row>
    <row r="28" spans="2:33" ht="18" customHeight="1">
      <c r="B28" s="48" t="s">
        <v>39</v>
      </c>
      <c r="C28" s="34">
        <f>+[1]DGII!N28</f>
        <v>21901.9</v>
      </c>
      <c r="D28" s="34">
        <f>+[1]DGII!O28</f>
        <v>17624.8</v>
      </c>
      <c r="E28" s="34">
        <f>+[1]DGII!P28</f>
        <v>16953.7</v>
      </c>
      <c r="F28" s="34">
        <f>+[1]DGII!Q28</f>
        <v>18555.400000000001</v>
      </c>
      <c r="G28" s="34">
        <f>+[1]DGII!R28</f>
        <v>16861.400000000001</v>
      </c>
      <c r="H28" s="34">
        <f>+[1]DGII!S28</f>
        <v>17399.099999999999</v>
      </c>
      <c r="I28" s="34">
        <f>+[1]DGII!T28</f>
        <v>17189.3</v>
      </c>
      <c r="J28" s="34">
        <f>+[1]DGII!U28</f>
        <v>18612.3</v>
      </c>
      <c r="K28" s="34">
        <f>+[1]DGII!V28</f>
        <v>17448.7</v>
      </c>
      <c r="L28" s="34">
        <f>+[1]DGII!W28</f>
        <v>16529.8</v>
      </c>
      <c r="M28" s="35">
        <f>SUM(C28:L28)</f>
        <v>179076.4</v>
      </c>
      <c r="N28" s="42">
        <v>21901.899594169998</v>
      </c>
      <c r="O28" s="42">
        <v>17624.828854169999</v>
      </c>
      <c r="P28" s="42">
        <v>16953.6465393</v>
      </c>
      <c r="Q28" s="42">
        <v>18555.403902900001</v>
      </c>
      <c r="R28" s="42">
        <v>16861.428390019999</v>
      </c>
      <c r="S28" s="42">
        <v>17399.073409680001</v>
      </c>
      <c r="T28" s="43">
        <v>17189.298768339999</v>
      </c>
      <c r="U28" s="43">
        <v>18453.617687043163</v>
      </c>
      <c r="V28" s="43">
        <v>18204.113429248689</v>
      </c>
      <c r="W28" s="43">
        <v>16712.030752305876</v>
      </c>
      <c r="X28" s="38">
        <f>SUM(N28:W28)</f>
        <v>179855.34132717771</v>
      </c>
      <c r="Y28" s="38">
        <f t="shared" si="2"/>
        <v>-778.94132717771572</v>
      </c>
      <c r="Z28" s="39">
        <f t="shared" si="3"/>
        <v>99.566906758826406</v>
      </c>
      <c r="AB28" s="24"/>
      <c r="AG28" s="45"/>
    </row>
    <row r="29" spans="2:33" ht="18" customHeight="1">
      <c r="B29" s="49" t="s">
        <v>40</v>
      </c>
      <c r="C29" s="26">
        <f>SUM(C30:C37)</f>
        <v>13760.699999999999</v>
      </c>
      <c r="D29" s="26">
        <f t="shared" ref="D29:L29" si="19">SUM(D30:D37)</f>
        <v>10868.3</v>
      </c>
      <c r="E29" s="26">
        <f t="shared" si="19"/>
        <v>10847.2</v>
      </c>
      <c r="F29" s="26">
        <f t="shared" si="19"/>
        <v>11924.2</v>
      </c>
      <c r="G29" s="26">
        <f t="shared" si="19"/>
        <v>12746.499999999998</v>
      </c>
      <c r="H29" s="26">
        <f t="shared" si="19"/>
        <v>11542.599999999999</v>
      </c>
      <c r="I29" s="26">
        <f t="shared" si="19"/>
        <v>13845.9</v>
      </c>
      <c r="J29" s="26">
        <f t="shared" si="19"/>
        <v>10673.1</v>
      </c>
      <c r="K29" s="26">
        <f t="shared" si="19"/>
        <v>11665</v>
      </c>
      <c r="L29" s="26">
        <f t="shared" si="19"/>
        <v>12433.399999999998</v>
      </c>
      <c r="M29" s="30">
        <f>SUM(M30:M37)</f>
        <v>120306.9</v>
      </c>
      <c r="N29" s="27">
        <f t="shared" ref="N29:W29" si="20">SUM(N30:N37)</f>
        <v>13760.675806939998</v>
      </c>
      <c r="O29" s="27">
        <f t="shared" si="20"/>
        <v>10868.253972409999</v>
      </c>
      <c r="P29" s="27">
        <f t="shared" si="20"/>
        <v>10847.181894819998</v>
      </c>
      <c r="Q29" s="27">
        <f t="shared" si="20"/>
        <v>11924.167835209999</v>
      </c>
      <c r="R29" s="27">
        <f t="shared" si="20"/>
        <v>12746.50683957</v>
      </c>
      <c r="S29" s="27">
        <f t="shared" si="20"/>
        <v>11542.64554417</v>
      </c>
      <c r="T29" s="27">
        <f t="shared" si="20"/>
        <v>13845.953309479999</v>
      </c>
      <c r="U29" s="27">
        <f t="shared" si="20"/>
        <v>11055.795249711957</v>
      </c>
      <c r="V29" s="27">
        <f t="shared" si="20"/>
        <v>10983.788222198851</v>
      </c>
      <c r="W29" s="27">
        <f t="shared" si="20"/>
        <v>12994.20143076676</v>
      </c>
      <c r="X29" s="28">
        <f>SUM(X30:X37)</f>
        <v>120569.17010527755</v>
      </c>
      <c r="Y29" s="28">
        <f t="shared" si="2"/>
        <v>-262.27010527755192</v>
      </c>
      <c r="Z29" s="29">
        <f t="shared" si="3"/>
        <v>99.782473326266953</v>
      </c>
      <c r="AB29" s="24"/>
    </row>
    <row r="30" spans="2:33" ht="18" customHeight="1">
      <c r="B30" s="48" t="s">
        <v>41</v>
      </c>
      <c r="C30" s="34">
        <f>+[1]DGII!N30</f>
        <v>5006.6000000000004</v>
      </c>
      <c r="D30" s="34">
        <f>+[1]DGII!O30</f>
        <v>4257.3</v>
      </c>
      <c r="E30" s="34">
        <f>+[1]DGII!P30</f>
        <v>4350.6000000000004</v>
      </c>
      <c r="F30" s="34">
        <f>+[1]DGII!Q30</f>
        <v>4448.3999999999996</v>
      </c>
      <c r="G30" s="34">
        <f>+[1]DGII!R30</f>
        <v>4942.8999999999996</v>
      </c>
      <c r="H30" s="34">
        <f>+[1]DGII!S30</f>
        <v>4275.3999999999996</v>
      </c>
      <c r="I30" s="34">
        <f>+[1]DGII!T30</f>
        <v>5500</v>
      </c>
      <c r="J30" s="34">
        <f>+[1]DGII!U30</f>
        <v>3400</v>
      </c>
      <c r="K30" s="34">
        <f>+[1]DGII!V30</f>
        <v>4099.3999999999996</v>
      </c>
      <c r="L30" s="34">
        <f>+[1]DGII!W30</f>
        <v>4805.3</v>
      </c>
      <c r="M30" s="35">
        <f>SUM(C30:L30)</f>
        <v>45085.900000000009</v>
      </c>
      <c r="N30" s="42">
        <v>5006.5854590400004</v>
      </c>
      <c r="O30" s="42">
        <v>4257.3273494799996</v>
      </c>
      <c r="P30" s="42">
        <v>4350.59220095</v>
      </c>
      <c r="Q30" s="42">
        <v>4448.4464939300005</v>
      </c>
      <c r="R30" s="42">
        <v>4942.8411765699993</v>
      </c>
      <c r="S30" s="42">
        <v>4275.4498173800002</v>
      </c>
      <c r="T30" s="43">
        <v>5500.0332600399997</v>
      </c>
      <c r="U30" s="43">
        <v>3780.2116341173337</v>
      </c>
      <c r="V30" s="43">
        <v>3958.7673575821768</v>
      </c>
      <c r="W30" s="43">
        <v>5123.583332210449</v>
      </c>
      <c r="X30" s="38">
        <f>SUM(N30:W30)</f>
        <v>45643.83808129996</v>
      </c>
      <c r="Y30" s="38">
        <f t="shared" si="2"/>
        <v>-557.93808129995159</v>
      </c>
      <c r="Z30" s="39">
        <f t="shared" si="3"/>
        <v>98.777626718624845</v>
      </c>
      <c r="AB30" s="24"/>
    </row>
    <row r="31" spans="2:33" ht="18" customHeight="1">
      <c r="B31" s="48" t="s">
        <v>42</v>
      </c>
      <c r="C31" s="34">
        <f>+[1]DGII!N31</f>
        <v>2957.2</v>
      </c>
      <c r="D31" s="34">
        <f>+[1]DGII!O31</f>
        <v>2520.6</v>
      </c>
      <c r="E31" s="34">
        <f>+[1]DGII!P31</f>
        <v>2544.4</v>
      </c>
      <c r="F31" s="34">
        <f>+[1]DGII!Q31</f>
        <v>2598.6</v>
      </c>
      <c r="G31" s="34">
        <f>+[1]DGII!R31</f>
        <v>2876.1</v>
      </c>
      <c r="H31" s="34">
        <f>+[1]DGII!S31</f>
        <v>2478.1999999999998</v>
      </c>
      <c r="I31" s="34">
        <f>+[1]DGII!T31</f>
        <v>3372.1</v>
      </c>
      <c r="J31" s="34">
        <f>+[1]DGII!U31</f>
        <v>2375.1</v>
      </c>
      <c r="K31" s="34">
        <f>+[1]DGII!V31</f>
        <v>2611.8000000000002</v>
      </c>
      <c r="L31" s="34">
        <f>+[1]DGII!W31</f>
        <v>3047</v>
      </c>
      <c r="M31" s="35">
        <f t="shared" ref="M31:M37" si="21">SUM(C31:L31)</f>
        <v>27381.099999999995</v>
      </c>
      <c r="N31" s="42">
        <v>2957.1784920300001</v>
      </c>
      <c r="O31" s="42">
        <v>2520.5948452299999</v>
      </c>
      <c r="P31" s="42">
        <v>2544.3778128099998</v>
      </c>
      <c r="Q31" s="42">
        <v>2598.6291073100001</v>
      </c>
      <c r="R31" s="42">
        <v>2876.0991946500003</v>
      </c>
      <c r="S31" s="42">
        <v>2478.1658135600001</v>
      </c>
      <c r="T31" s="43">
        <v>3372.08467316</v>
      </c>
      <c r="U31" s="43">
        <v>2375.1071885700003</v>
      </c>
      <c r="V31" s="43">
        <v>2333.1744215483536</v>
      </c>
      <c r="W31" s="43">
        <v>3106.9848513368975</v>
      </c>
      <c r="X31" s="38">
        <f t="shared" ref="X31:X36" si="22">SUM(N31:W31)</f>
        <v>27162.396400205249</v>
      </c>
      <c r="Y31" s="38">
        <f t="shared" si="2"/>
        <v>218.70359979474597</v>
      </c>
      <c r="Z31" s="39">
        <f t="shared" si="3"/>
        <v>100.80517048854017</v>
      </c>
      <c r="AB31" s="24"/>
    </row>
    <row r="32" spans="2:33" ht="18" customHeight="1">
      <c r="B32" s="48" t="s">
        <v>43</v>
      </c>
      <c r="C32" s="34">
        <f>+[1]DGII!N32</f>
        <v>1194.8</v>
      </c>
      <c r="D32" s="34">
        <f>+[1]DGII!O32</f>
        <v>506.2</v>
      </c>
      <c r="E32" s="34">
        <f>+[1]DGII!P32</f>
        <v>573.29999999999995</v>
      </c>
      <c r="F32" s="34">
        <f>+[1]DGII!Q32</f>
        <v>809.6</v>
      </c>
      <c r="G32" s="34">
        <f>+[1]DGII!R32</f>
        <v>701.4</v>
      </c>
      <c r="H32" s="34">
        <f>+[1]DGII!S32</f>
        <v>787.5</v>
      </c>
      <c r="I32" s="34">
        <f>+[1]DGII!T32</f>
        <v>833.5</v>
      </c>
      <c r="J32" s="34">
        <f>+[1]DGII!U32</f>
        <v>601</v>
      </c>
      <c r="K32" s="34">
        <f>+[1]DGII!V32</f>
        <v>721.1</v>
      </c>
      <c r="L32" s="34">
        <f>+[1]DGII!W32</f>
        <v>837.8</v>
      </c>
      <c r="M32" s="35">
        <f t="shared" si="21"/>
        <v>7566.2000000000007</v>
      </c>
      <c r="N32" s="42">
        <v>1194.7989624100001</v>
      </c>
      <c r="O32" s="42">
        <v>506.18150649</v>
      </c>
      <c r="P32" s="42">
        <v>573.28393612000002</v>
      </c>
      <c r="Q32" s="42">
        <v>809.55086058000018</v>
      </c>
      <c r="R32" s="42">
        <v>701.44473186000005</v>
      </c>
      <c r="S32" s="42">
        <v>787.48951868000017</v>
      </c>
      <c r="T32" s="43">
        <v>833.55497561000004</v>
      </c>
      <c r="U32" s="43">
        <v>600.99934821999989</v>
      </c>
      <c r="V32" s="43">
        <v>663.73426717210941</v>
      </c>
      <c r="W32" s="43">
        <v>808.53118079985484</v>
      </c>
      <c r="X32" s="38">
        <f t="shared" si="22"/>
        <v>7479.5692879419639</v>
      </c>
      <c r="Y32" s="38">
        <f t="shared" si="2"/>
        <v>86.630712058036806</v>
      </c>
      <c r="Z32" s="39">
        <f t="shared" si="3"/>
        <v>101.15823129277908</v>
      </c>
      <c r="AB32" s="24"/>
    </row>
    <row r="33" spans="1:28" ht="18" customHeight="1">
      <c r="B33" s="48" t="s">
        <v>44</v>
      </c>
      <c r="C33" s="34">
        <f>+[1]DGII!N33</f>
        <v>2517.1999999999998</v>
      </c>
      <c r="D33" s="34">
        <f>+[1]DGII!O33</f>
        <v>1589.5</v>
      </c>
      <c r="E33" s="34">
        <f>+[1]DGII!P33</f>
        <v>1416.7</v>
      </c>
      <c r="F33" s="34">
        <f>+[1]DGII!Q33</f>
        <v>1785.4</v>
      </c>
      <c r="G33" s="34">
        <f>+[1]DGII!R33</f>
        <v>1839.9</v>
      </c>
      <c r="H33" s="34">
        <f>+[1]DGII!S33</f>
        <v>1882.7</v>
      </c>
      <c r="I33" s="34">
        <f>+[1]DGII!T33</f>
        <v>1906</v>
      </c>
      <c r="J33" s="34">
        <f>+[1]DGII!U33</f>
        <v>2021.6</v>
      </c>
      <c r="K33" s="34">
        <f>+[1]DGII!V33</f>
        <v>2122.1999999999998</v>
      </c>
      <c r="L33" s="34">
        <f>+[1]DGII!W33</f>
        <v>1707.9</v>
      </c>
      <c r="M33" s="35">
        <f t="shared" si="21"/>
        <v>18789.100000000002</v>
      </c>
      <c r="N33" s="42">
        <v>2517.1766620900003</v>
      </c>
      <c r="O33" s="42">
        <v>1589.4794653499998</v>
      </c>
      <c r="P33" s="42">
        <v>1416.66553544</v>
      </c>
      <c r="Q33" s="42">
        <v>1785.34297997</v>
      </c>
      <c r="R33" s="42">
        <v>1839.8844437400001</v>
      </c>
      <c r="S33" s="42">
        <v>1882.6825690999999</v>
      </c>
      <c r="T33" s="43">
        <v>1906.00137948</v>
      </c>
      <c r="U33" s="43">
        <v>2021.5835408800001</v>
      </c>
      <c r="V33" s="43">
        <v>1874.460100543814</v>
      </c>
      <c r="W33" s="43">
        <v>1883.0423395489499</v>
      </c>
      <c r="X33" s="38">
        <f t="shared" si="22"/>
        <v>18716.319016142759</v>
      </c>
      <c r="Y33" s="38">
        <f t="shared" si="2"/>
        <v>72.780983857242973</v>
      </c>
      <c r="Z33" s="39">
        <f t="shared" si="3"/>
        <v>100.38886377067237</v>
      </c>
      <c r="AB33" s="24"/>
    </row>
    <row r="34" spans="1:28" ht="18" customHeight="1">
      <c r="B34" s="48" t="s">
        <v>45</v>
      </c>
      <c r="C34" s="34">
        <f>+[1]DGII!N34</f>
        <v>44.9</v>
      </c>
      <c r="D34" s="34">
        <f>+[1]DGII!O34</f>
        <v>27.7</v>
      </c>
      <c r="E34" s="34">
        <f>+[1]DGII!P34</f>
        <v>30.6</v>
      </c>
      <c r="F34" s="34">
        <f>+[1]DGII!Q34</f>
        <v>63.6</v>
      </c>
      <c r="G34" s="34">
        <f>+[1]DGII!R34</f>
        <v>20.9</v>
      </c>
      <c r="H34" s="34">
        <f>+[1]DGII!S34</f>
        <v>34.9</v>
      </c>
      <c r="I34" s="34">
        <f>+[1]DGII!T34</f>
        <v>32.299999999999997</v>
      </c>
      <c r="J34" s="34">
        <f>+[1]DGII!U34</f>
        <v>30.4</v>
      </c>
      <c r="K34" s="34">
        <f>+[1]DGII!V34</f>
        <v>34.200000000000003</v>
      </c>
      <c r="L34" s="34">
        <f>+[1]DGII!W34</f>
        <v>35.4</v>
      </c>
      <c r="M34" s="35">
        <f t="shared" si="21"/>
        <v>354.89999999999992</v>
      </c>
      <c r="N34" s="42">
        <v>44.88749224</v>
      </c>
      <c r="O34" s="42">
        <v>27.711096920000003</v>
      </c>
      <c r="P34" s="42">
        <v>30.652958870000003</v>
      </c>
      <c r="Q34" s="42">
        <v>63.592696179999997</v>
      </c>
      <c r="R34" s="42">
        <v>20.888298460000001</v>
      </c>
      <c r="S34" s="42">
        <v>34.910490609999997</v>
      </c>
      <c r="T34" s="43">
        <v>32.308437399999995</v>
      </c>
      <c r="U34" s="43">
        <v>30.394858510000002</v>
      </c>
      <c r="V34" s="43">
        <v>33.01076980387397</v>
      </c>
      <c r="W34" s="43">
        <v>28.609360096210445</v>
      </c>
      <c r="X34" s="38">
        <f t="shared" si="22"/>
        <v>346.96645909008441</v>
      </c>
      <c r="Y34" s="38">
        <f t="shared" si="2"/>
        <v>7.9335409099155072</v>
      </c>
      <c r="Z34" s="39">
        <f t="shared" si="3"/>
        <v>102.28654404541612</v>
      </c>
      <c r="AB34" s="24"/>
    </row>
    <row r="35" spans="1:28" ht="18" customHeight="1">
      <c r="B35" s="48" t="s">
        <v>46</v>
      </c>
      <c r="C35" s="34">
        <f>+[1]DGII!N35</f>
        <v>826.3</v>
      </c>
      <c r="D35" s="34">
        <f>+[1]DGII!O35</f>
        <v>817.4</v>
      </c>
      <c r="E35" s="34">
        <f>+[1]DGII!P35</f>
        <v>795.2</v>
      </c>
      <c r="F35" s="34">
        <f>+[1]DGII!Q35</f>
        <v>810.5</v>
      </c>
      <c r="G35" s="34">
        <f>+[1]DGII!R35</f>
        <v>805.3</v>
      </c>
      <c r="H35" s="34">
        <f>+[1]DGII!S35</f>
        <v>819.1</v>
      </c>
      <c r="I35" s="34">
        <f>+[1]DGII!T35</f>
        <v>816.7</v>
      </c>
      <c r="J35" s="34">
        <f>+[1]DGII!U35</f>
        <v>805.1</v>
      </c>
      <c r="K35" s="34">
        <f>+[1]DGII!V35</f>
        <v>828.4</v>
      </c>
      <c r="L35" s="34">
        <f>+[1]DGII!W35</f>
        <v>813.9</v>
      </c>
      <c r="M35" s="35">
        <f t="shared" si="21"/>
        <v>8137.9</v>
      </c>
      <c r="N35" s="36">
        <v>826.32748072000004</v>
      </c>
      <c r="O35" s="36">
        <v>817.36742949999996</v>
      </c>
      <c r="P35" s="36">
        <v>795.18728532</v>
      </c>
      <c r="Q35" s="36">
        <v>810.49739778999992</v>
      </c>
      <c r="R35" s="36">
        <v>805.31050648000007</v>
      </c>
      <c r="S35" s="36">
        <v>819.07585348999999</v>
      </c>
      <c r="T35" s="37">
        <v>816.67369463</v>
      </c>
      <c r="U35" s="37">
        <v>805.14223870000001</v>
      </c>
      <c r="V35" s="37">
        <v>810.02016149566134</v>
      </c>
      <c r="W35" s="37">
        <v>804.53886226554584</v>
      </c>
      <c r="X35" s="38">
        <f t="shared" si="22"/>
        <v>8110.1409103912065</v>
      </c>
      <c r="Y35" s="38">
        <f t="shared" si="2"/>
        <v>27.759089608793147</v>
      </c>
      <c r="Z35" s="39">
        <f t="shared" si="3"/>
        <v>100.34227629230494</v>
      </c>
      <c r="AB35" s="24"/>
    </row>
    <row r="36" spans="1:28" ht="18" customHeight="1">
      <c r="B36" s="48" t="s">
        <v>47</v>
      </c>
      <c r="C36" s="34">
        <f>+[1]DGII!N36</f>
        <v>1205.7</v>
      </c>
      <c r="D36" s="34">
        <f>+[1]DGII!O36</f>
        <v>1144.0999999999999</v>
      </c>
      <c r="E36" s="34">
        <f>+[1]DGII!P36</f>
        <v>1132.9000000000001</v>
      </c>
      <c r="F36" s="34">
        <f>+[1]DGII!Q36</f>
        <v>1408.1</v>
      </c>
      <c r="G36" s="34">
        <f>+[1]DGII!R36</f>
        <v>1550.6</v>
      </c>
      <c r="H36" s="34">
        <f>+[1]DGII!S36</f>
        <v>1261.4000000000001</v>
      </c>
      <c r="I36" s="34">
        <f>+[1]DGII!T36</f>
        <v>1381.9</v>
      </c>
      <c r="J36" s="34">
        <f>+[1]DGII!U36</f>
        <v>1439.9</v>
      </c>
      <c r="K36" s="34">
        <f>+[1]DGII!V36</f>
        <v>1244.4000000000001</v>
      </c>
      <c r="L36" s="34">
        <f>+[1]DGII!W36</f>
        <v>1182.3</v>
      </c>
      <c r="M36" s="35">
        <f t="shared" si="21"/>
        <v>12951.299999999997</v>
      </c>
      <c r="N36" s="36">
        <v>1205.6657584100001</v>
      </c>
      <c r="O36" s="36">
        <v>1144.0687794400001</v>
      </c>
      <c r="P36" s="36">
        <v>1132.9021653099999</v>
      </c>
      <c r="Q36" s="36">
        <v>1408.10829945</v>
      </c>
      <c r="R36" s="36">
        <v>1550.61848781</v>
      </c>
      <c r="S36" s="36">
        <v>1261.45148135</v>
      </c>
      <c r="T36" s="37">
        <v>1381.87688916</v>
      </c>
      <c r="U36" s="37">
        <v>1438.6970384000001</v>
      </c>
      <c r="V36" s="37">
        <v>1307.2011440528602</v>
      </c>
      <c r="W36" s="37">
        <v>1231.0788074370143</v>
      </c>
      <c r="X36" s="38">
        <f t="shared" si="22"/>
        <v>13061.668850819875</v>
      </c>
      <c r="Y36" s="38">
        <f t="shared" si="2"/>
        <v>-110.36885081987748</v>
      </c>
      <c r="Z36" s="39">
        <f t="shared" si="3"/>
        <v>99.155017233399306</v>
      </c>
      <c r="AB36" s="24"/>
    </row>
    <row r="37" spans="1:28" ht="18" customHeight="1">
      <c r="B37" s="48" t="s">
        <v>35</v>
      </c>
      <c r="C37" s="34">
        <f>+[1]DGII!N37</f>
        <v>8</v>
      </c>
      <c r="D37" s="34">
        <f>+[1]DGII!O37</f>
        <v>5.5</v>
      </c>
      <c r="E37" s="34">
        <f>+[1]DGII!P37</f>
        <v>3.5</v>
      </c>
      <c r="F37" s="34">
        <f>+[1]DGII!Q37</f>
        <v>0</v>
      </c>
      <c r="G37" s="34">
        <f>+[1]DGII!R37</f>
        <v>9.4</v>
      </c>
      <c r="H37" s="34">
        <f>+[1]DGII!S37</f>
        <v>3.4</v>
      </c>
      <c r="I37" s="34">
        <f>+[1]DGII!T37</f>
        <v>3.4</v>
      </c>
      <c r="J37" s="34">
        <f>+[1]DGII!U37</f>
        <v>0</v>
      </c>
      <c r="K37" s="34">
        <f>+[1]DGII!V37</f>
        <v>3.5</v>
      </c>
      <c r="L37" s="34">
        <f>+[1]DGII!W37</f>
        <v>3.8</v>
      </c>
      <c r="M37" s="35">
        <f t="shared" si="21"/>
        <v>40.499999999999993</v>
      </c>
      <c r="N37" s="34">
        <v>8.0555000000000003</v>
      </c>
      <c r="O37" s="34">
        <v>5.5235000000000003</v>
      </c>
      <c r="P37" s="34">
        <v>3.52</v>
      </c>
      <c r="Q37" s="34">
        <v>0</v>
      </c>
      <c r="R37" s="34">
        <v>9.42</v>
      </c>
      <c r="S37" s="34">
        <v>3.42</v>
      </c>
      <c r="T37" s="35">
        <v>3.42</v>
      </c>
      <c r="U37" s="35">
        <v>3.659402314622302</v>
      </c>
      <c r="V37" s="35">
        <v>3.42</v>
      </c>
      <c r="W37" s="35">
        <v>7.8326970718376643</v>
      </c>
      <c r="X37" s="38">
        <f>SUM(N37:W37)</f>
        <v>48.271099386459973</v>
      </c>
      <c r="Y37" s="38">
        <f t="shared" si="2"/>
        <v>-7.77109938645998</v>
      </c>
      <c r="Z37" s="39">
        <f t="shared" si="3"/>
        <v>83.901134456780639</v>
      </c>
      <c r="AB37" s="24"/>
    </row>
    <row r="38" spans="1:28" ht="18" customHeight="1">
      <c r="B38" s="49" t="s">
        <v>48</v>
      </c>
      <c r="C38" s="26">
        <f>SUM(C39:C42)</f>
        <v>3168.5999999999995</v>
      </c>
      <c r="D38" s="26">
        <f t="shared" ref="D38:L38" si="23">SUM(D39:D42)</f>
        <v>2767.9999999999995</v>
      </c>
      <c r="E38" s="26">
        <f t="shared" si="23"/>
        <v>2091.8000000000002</v>
      </c>
      <c r="F38" s="26">
        <f t="shared" si="23"/>
        <v>1835.7</v>
      </c>
      <c r="G38" s="26">
        <f t="shared" si="23"/>
        <v>2085.4</v>
      </c>
      <c r="H38" s="26">
        <f t="shared" si="23"/>
        <v>1894.9</v>
      </c>
      <c r="I38" s="26">
        <f t="shared" si="23"/>
        <v>2247.1</v>
      </c>
      <c r="J38" s="26">
        <f t="shared" si="23"/>
        <v>2054.6</v>
      </c>
      <c r="K38" s="26">
        <f t="shared" si="23"/>
        <v>2019.8000000000002</v>
      </c>
      <c r="L38" s="26">
        <f t="shared" si="23"/>
        <v>2023.9999999999998</v>
      </c>
      <c r="M38" s="30">
        <f>SUM(M39:M42)</f>
        <v>22189.899999999998</v>
      </c>
      <c r="N38" s="27">
        <f t="shared" ref="N38:W38" si="24">SUM(N39:N42)</f>
        <v>3168.5597631700002</v>
      </c>
      <c r="O38" s="27">
        <f t="shared" si="24"/>
        <v>2767.9809504699997</v>
      </c>
      <c r="P38" s="27">
        <f t="shared" si="24"/>
        <v>2091.8143369899999</v>
      </c>
      <c r="Q38" s="27">
        <f t="shared" si="24"/>
        <v>1835.6861657200002</v>
      </c>
      <c r="R38" s="27">
        <f t="shared" si="24"/>
        <v>2085.4146727800003</v>
      </c>
      <c r="S38" s="27">
        <f t="shared" si="24"/>
        <v>1894.8781848600001</v>
      </c>
      <c r="T38" s="27">
        <f t="shared" si="24"/>
        <v>2225.7236784900001</v>
      </c>
      <c r="U38" s="27">
        <f t="shared" si="24"/>
        <v>2067.5470313484789</v>
      </c>
      <c r="V38" s="27">
        <f t="shared" si="24"/>
        <v>2056.4986772723469</v>
      </c>
      <c r="W38" s="27">
        <f t="shared" si="24"/>
        <v>2507.9358124935065</v>
      </c>
      <c r="X38" s="28">
        <f>SUM(X39:X42)</f>
        <v>22702.039273594335</v>
      </c>
      <c r="Y38" s="28">
        <f t="shared" si="2"/>
        <v>-512.13927359433728</v>
      </c>
      <c r="Z38" s="29">
        <f t="shared" si="3"/>
        <v>97.744082514252241</v>
      </c>
      <c r="AB38" s="24"/>
    </row>
    <row r="39" spans="1:28" ht="18" customHeight="1">
      <c r="B39" s="50" t="s">
        <v>49</v>
      </c>
      <c r="C39" s="34">
        <f>+[1]DGII!N39</f>
        <v>1839</v>
      </c>
      <c r="D39" s="34">
        <f>+[1]DGII!O39</f>
        <v>1973.2</v>
      </c>
      <c r="E39" s="34">
        <f>+[1]DGII!P39</f>
        <v>1885.9</v>
      </c>
      <c r="F39" s="34">
        <f>+[1]DGII!Q39</f>
        <v>1649.7</v>
      </c>
      <c r="G39" s="34">
        <f>+[1]DGII!R39</f>
        <v>1897.5</v>
      </c>
      <c r="H39" s="34">
        <f>+[1]DGII!S39</f>
        <v>1715.8</v>
      </c>
      <c r="I39" s="34">
        <f>+[1]DGII!T39</f>
        <v>2040.6</v>
      </c>
      <c r="J39" s="34">
        <f>+[1]DGII!U39</f>
        <v>1877.4</v>
      </c>
      <c r="K39" s="34">
        <f>+[1]DGII!V39</f>
        <v>1841.5</v>
      </c>
      <c r="L39" s="34">
        <f>+[1]DGII!W39</f>
        <v>1819.6</v>
      </c>
      <c r="M39" s="35">
        <f>SUM(C39:L39)</f>
        <v>18540.199999999997</v>
      </c>
      <c r="N39" s="42">
        <v>1839.0125267000001</v>
      </c>
      <c r="O39" s="42">
        <v>1973.18484631</v>
      </c>
      <c r="P39" s="42">
        <v>1885.9265778499998</v>
      </c>
      <c r="Q39" s="42">
        <v>1649.70212225</v>
      </c>
      <c r="R39" s="42">
        <v>1897.52552324</v>
      </c>
      <c r="S39" s="42">
        <v>1715.8305299900001</v>
      </c>
      <c r="T39" s="43">
        <v>2040.6256932000001</v>
      </c>
      <c r="U39" s="43">
        <v>1861.8922638900001</v>
      </c>
      <c r="V39" s="43">
        <v>1824.5534203312527</v>
      </c>
      <c r="W39" s="43">
        <v>2083.2717859404802</v>
      </c>
      <c r="X39" s="38">
        <f>SUM(N39:W39)</f>
        <v>18771.525289701734</v>
      </c>
      <c r="Y39" s="38">
        <f t="shared" si="2"/>
        <v>-231.32528970173735</v>
      </c>
      <c r="Z39" s="39">
        <f t="shared" si="3"/>
        <v>98.767679844169905</v>
      </c>
      <c r="AB39" s="24"/>
    </row>
    <row r="40" spans="1:28" ht="18" customHeight="1">
      <c r="B40" s="50" t="s">
        <v>50</v>
      </c>
      <c r="C40" s="34">
        <f>+[1]DGII!N40</f>
        <v>1196.2</v>
      </c>
      <c r="D40" s="34">
        <f>+[1]DGII!O40</f>
        <v>661.4</v>
      </c>
      <c r="E40" s="34">
        <f>+[1]DGII!P40</f>
        <v>67.099999999999994</v>
      </c>
      <c r="F40" s="34">
        <f>+[1]DGII!Q40</f>
        <v>45.5</v>
      </c>
      <c r="G40" s="34">
        <f>+[1]DGII!R40</f>
        <v>47.2</v>
      </c>
      <c r="H40" s="34">
        <f>+[1]DGII!S40</f>
        <v>41.4</v>
      </c>
      <c r="I40" s="34">
        <f>+[1]DGII!T40</f>
        <v>46.6</v>
      </c>
      <c r="J40" s="34">
        <f>+[1]DGII!U40</f>
        <v>40.799999999999997</v>
      </c>
      <c r="K40" s="34">
        <f>+[1]DGII!V40</f>
        <v>39.4</v>
      </c>
      <c r="L40" s="34">
        <f>+[1]DGII!W40</f>
        <v>65.099999999999994</v>
      </c>
      <c r="M40" s="35">
        <f t="shared" ref="M40:M42" si="25">SUM(C40:L40)</f>
        <v>2250.6999999999998</v>
      </c>
      <c r="N40" s="42">
        <v>1196.200875</v>
      </c>
      <c r="O40" s="42">
        <v>661.39732500000002</v>
      </c>
      <c r="P40" s="42">
        <v>67.086399999999998</v>
      </c>
      <c r="Q40" s="42">
        <v>45.512025000000001</v>
      </c>
      <c r="R40" s="42">
        <v>47.203575000000001</v>
      </c>
      <c r="S40" s="42">
        <v>41.337375000000002</v>
      </c>
      <c r="T40" s="43">
        <v>46.580550000000002</v>
      </c>
      <c r="U40" s="43">
        <v>40.080325000000002</v>
      </c>
      <c r="V40" s="43">
        <v>68.936918324637404</v>
      </c>
      <c r="W40" s="43">
        <v>264.58014260367452</v>
      </c>
      <c r="X40" s="38">
        <f>SUM(N40:W40)</f>
        <v>2478.9155109283115</v>
      </c>
      <c r="Y40" s="38">
        <f t="shared" si="2"/>
        <v>-228.21551092831169</v>
      </c>
      <c r="Z40" s="39">
        <f t="shared" si="3"/>
        <v>90.793735812204062</v>
      </c>
      <c r="AB40" s="24"/>
    </row>
    <row r="41" spans="1:28" ht="18" customHeight="1">
      <c r="B41" s="48" t="s">
        <v>51</v>
      </c>
      <c r="C41" s="34">
        <f>+[1]DGII!N41</f>
        <v>98.2</v>
      </c>
      <c r="D41" s="34">
        <f>+[1]DGII!O41</f>
        <v>102.7</v>
      </c>
      <c r="E41" s="34">
        <f>+[1]DGII!P41</f>
        <v>105.4</v>
      </c>
      <c r="F41" s="34">
        <f>+[1]DGII!Q41</f>
        <v>108.1</v>
      </c>
      <c r="G41" s="34">
        <f>+[1]DGII!R41</f>
        <v>106.2</v>
      </c>
      <c r="H41" s="34">
        <f>+[1]DGII!S41</f>
        <v>103.8</v>
      </c>
      <c r="I41" s="34">
        <f>+[1]DGII!T41</f>
        <v>126.1</v>
      </c>
      <c r="J41" s="34">
        <f>+[1]DGII!U41</f>
        <v>103.6</v>
      </c>
      <c r="K41" s="34">
        <f>+[1]DGII!V41</f>
        <v>104.9</v>
      </c>
      <c r="L41" s="34">
        <f>+[1]DGII!W41</f>
        <v>105.2</v>
      </c>
      <c r="M41" s="35">
        <f t="shared" si="25"/>
        <v>1064.2</v>
      </c>
      <c r="N41" s="42">
        <v>98.168109989999991</v>
      </c>
      <c r="O41" s="42">
        <v>102.72965666</v>
      </c>
      <c r="P41" s="42">
        <v>105.42531764</v>
      </c>
      <c r="Q41" s="42">
        <v>108.1251185</v>
      </c>
      <c r="R41" s="42">
        <v>106.21635551</v>
      </c>
      <c r="S41" s="42">
        <v>103.80879129</v>
      </c>
      <c r="T41" s="43">
        <v>104.67744238</v>
      </c>
      <c r="U41" s="43">
        <v>125.89970987480099</v>
      </c>
      <c r="V41" s="43">
        <v>123.988016115215</v>
      </c>
      <c r="W41" s="43">
        <v>119.25914958887299</v>
      </c>
      <c r="X41" s="38">
        <f>SUM(N41:W41)</f>
        <v>1098.297667548889</v>
      </c>
      <c r="Y41" s="38">
        <f t="shared" si="2"/>
        <v>-34.097667548888921</v>
      </c>
      <c r="Z41" s="39">
        <f t="shared" si="3"/>
        <v>96.895407451334577</v>
      </c>
      <c r="AB41" s="24"/>
    </row>
    <row r="42" spans="1:28" ht="18" customHeight="1">
      <c r="B42" s="48" t="s">
        <v>52</v>
      </c>
      <c r="C42" s="34">
        <f>+[1]DGII!N42</f>
        <v>35.200000000000003</v>
      </c>
      <c r="D42" s="34">
        <f>+[1]DGII!O42</f>
        <v>30.7</v>
      </c>
      <c r="E42" s="34">
        <f>+[1]DGII!P42</f>
        <v>33.4</v>
      </c>
      <c r="F42" s="34">
        <f>+[1]DGII!Q42</f>
        <v>32.4</v>
      </c>
      <c r="G42" s="34">
        <f>+[1]DGII!R42</f>
        <v>34.5</v>
      </c>
      <c r="H42" s="34">
        <f>+[1]DGII!S42</f>
        <v>33.9</v>
      </c>
      <c r="I42" s="34">
        <f>+[1]DGII!T42</f>
        <v>33.799999999999997</v>
      </c>
      <c r="J42" s="34">
        <f>+[1]DGII!U42</f>
        <v>32.799999999999997</v>
      </c>
      <c r="K42" s="34">
        <f>+[1]DGII!V42</f>
        <v>34</v>
      </c>
      <c r="L42" s="34">
        <f>+[1]DGII!W42</f>
        <v>34.1</v>
      </c>
      <c r="M42" s="35">
        <f t="shared" si="25"/>
        <v>334.80000000000007</v>
      </c>
      <c r="N42" s="42">
        <v>35.17825148</v>
      </c>
      <c r="O42" s="42">
        <v>30.6691225</v>
      </c>
      <c r="P42" s="42">
        <v>33.376041499999999</v>
      </c>
      <c r="Q42" s="42">
        <v>32.346899969999996</v>
      </c>
      <c r="R42" s="42">
        <v>34.469219029999998</v>
      </c>
      <c r="S42" s="42">
        <v>33.901488579999999</v>
      </c>
      <c r="T42" s="43">
        <v>33.839992909999999</v>
      </c>
      <c r="U42" s="43">
        <v>39.674732583677802</v>
      </c>
      <c r="V42" s="43">
        <v>39.020322501241694</v>
      </c>
      <c r="W42" s="43">
        <v>40.824734360479155</v>
      </c>
      <c r="X42" s="38">
        <f>SUM(N42:W42)</f>
        <v>353.30080541539871</v>
      </c>
      <c r="Y42" s="38">
        <f t="shared" si="2"/>
        <v>-18.500805415398645</v>
      </c>
      <c r="Z42" s="39">
        <f t="shared" si="3"/>
        <v>94.763440917252922</v>
      </c>
      <c r="AB42" s="24"/>
    </row>
    <row r="43" spans="1:28" ht="18" customHeight="1">
      <c r="B43" s="40" t="s">
        <v>53</v>
      </c>
      <c r="C43" s="26">
        <f>+[1]DGII!N43</f>
        <v>197.3</v>
      </c>
      <c r="D43" s="26">
        <f>+[1]DGII!O43</f>
        <v>218.3</v>
      </c>
      <c r="E43" s="26">
        <f>+[1]DGII!P43</f>
        <v>207.4</v>
      </c>
      <c r="F43" s="26">
        <f>+[1]DGII!Q43</f>
        <v>243.8</v>
      </c>
      <c r="G43" s="26">
        <f>+[1]DGII!R43</f>
        <v>229</v>
      </c>
      <c r="H43" s="26">
        <f>+[1]DGII!S43</f>
        <v>380.7</v>
      </c>
      <c r="I43" s="26">
        <f>+[1]DGII!T43</f>
        <v>192</v>
      </c>
      <c r="J43" s="26">
        <f>+[1]DGII!U43</f>
        <v>188.2</v>
      </c>
      <c r="K43" s="26">
        <f>+[1]DGII!V43</f>
        <v>203.3</v>
      </c>
      <c r="L43" s="26">
        <f>+[1]DGII!W43</f>
        <v>215.1</v>
      </c>
      <c r="M43" s="26">
        <f>SUM(C43:L43)</f>
        <v>2275.1</v>
      </c>
      <c r="N43" s="26">
        <v>197.34455626999997</v>
      </c>
      <c r="O43" s="26">
        <v>218.35115563000002</v>
      </c>
      <c r="P43" s="26">
        <v>207.41315312999993</v>
      </c>
      <c r="Q43" s="26">
        <v>243.78439020000005</v>
      </c>
      <c r="R43" s="26">
        <v>229.03619452999996</v>
      </c>
      <c r="S43" s="26">
        <v>380.72417890999998</v>
      </c>
      <c r="T43" s="30">
        <v>191.99226992347599</v>
      </c>
      <c r="U43" s="30">
        <v>186.64779037999998</v>
      </c>
      <c r="V43" s="30">
        <v>248.49395790199219</v>
      </c>
      <c r="W43" s="30">
        <v>214.04858481210059</v>
      </c>
      <c r="X43" s="28">
        <f>SUM(N43:W43)</f>
        <v>2317.8362316875687</v>
      </c>
      <c r="Y43" s="28">
        <f t="shared" si="2"/>
        <v>-42.736231687568761</v>
      </c>
      <c r="Z43" s="39">
        <f t="shared" si="3"/>
        <v>98.15620141305439</v>
      </c>
      <c r="AB43" s="24"/>
    </row>
    <row r="44" spans="1:28" ht="18" customHeight="1">
      <c r="B44" s="51" t="s">
        <v>54</v>
      </c>
      <c r="C44" s="26">
        <f>SUM(C45:C46)</f>
        <v>1031.5</v>
      </c>
      <c r="D44" s="26">
        <f t="shared" ref="D44:L44" si="26">SUM(D45:D46)</f>
        <v>980.4</v>
      </c>
      <c r="E44" s="26">
        <f t="shared" si="26"/>
        <v>995.8</v>
      </c>
      <c r="F44" s="26">
        <f t="shared" si="26"/>
        <v>1002.7</v>
      </c>
      <c r="G44" s="26">
        <f t="shared" si="26"/>
        <v>863.9</v>
      </c>
      <c r="H44" s="26">
        <f t="shared" si="26"/>
        <v>828.7</v>
      </c>
      <c r="I44" s="26">
        <f t="shared" si="26"/>
        <v>946.7</v>
      </c>
      <c r="J44" s="26">
        <f t="shared" si="26"/>
        <v>1086.0999999999999</v>
      </c>
      <c r="K44" s="26">
        <f t="shared" si="26"/>
        <v>903.6</v>
      </c>
      <c r="L44" s="26">
        <f t="shared" si="26"/>
        <v>715.9</v>
      </c>
      <c r="M44" s="30">
        <f>SUM(M45:M46)</f>
        <v>9355.2999999999993</v>
      </c>
      <c r="N44" s="52">
        <f>+N45+N46</f>
        <v>1031.51831889</v>
      </c>
      <c r="O44" s="52">
        <f t="shared" ref="O44:W44" si="27">+O45+O46</f>
        <v>980.38520492999999</v>
      </c>
      <c r="P44" s="52">
        <f t="shared" si="27"/>
        <v>995.75878977999992</v>
      </c>
      <c r="Q44" s="52">
        <f t="shared" si="27"/>
        <v>1002.6958135900001</v>
      </c>
      <c r="R44" s="52">
        <f t="shared" si="27"/>
        <v>863.87047944000005</v>
      </c>
      <c r="S44" s="52">
        <f t="shared" si="27"/>
        <v>828.72291114999996</v>
      </c>
      <c r="T44" s="52">
        <f t="shared" si="27"/>
        <v>946.76530804999993</v>
      </c>
      <c r="U44" s="52">
        <f t="shared" si="27"/>
        <v>1050.8068620579204</v>
      </c>
      <c r="V44" s="52">
        <f t="shared" si="27"/>
        <v>918.06870947183859</v>
      </c>
      <c r="W44" s="52">
        <f t="shared" si="27"/>
        <v>895.22334596369001</v>
      </c>
      <c r="X44" s="28">
        <f>+X45+X46</f>
        <v>9513.8157433234464</v>
      </c>
      <c r="Y44" s="28">
        <f t="shared" si="2"/>
        <v>-158.51574332344717</v>
      </c>
      <c r="Z44" s="29">
        <f t="shared" si="3"/>
        <v>98.333836311317157</v>
      </c>
      <c r="AB44" s="24"/>
    </row>
    <row r="45" spans="1:28" ht="18" customHeight="1">
      <c r="B45" s="48" t="s">
        <v>55</v>
      </c>
      <c r="C45" s="34">
        <f>+[1]DGII!N45</f>
        <v>1031.5</v>
      </c>
      <c r="D45" s="34">
        <f>+[1]DGII!O45</f>
        <v>980.4</v>
      </c>
      <c r="E45" s="34">
        <f>+[1]DGII!P45</f>
        <v>995.8</v>
      </c>
      <c r="F45" s="34">
        <f>+[1]DGII!Q45</f>
        <v>1002.7</v>
      </c>
      <c r="G45" s="34">
        <f>+[1]DGII!R45</f>
        <v>863.8</v>
      </c>
      <c r="H45" s="34">
        <f>+[1]DGII!S45</f>
        <v>828.7</v>
      </c>
      <c r="I45" s="34">
        <f>+[1]DGII!T45</f>
        <v>946.7</v>
      </c>
      <c r="J45" s="34">
        <f>+[1]DGII!U45</f>
        <v>1086.0999999999999</v>
      </c>
      <c r="K45" s="34">
        <f>+[1]DGII!V45</f>
        <v>903.6</v>
      </c>
      <c r="L45" s="34">
        <f>+[1]DGII!W45</f>
        <v>715.9</v>
      </c>
      <c r="M45" s="35">
        <f>SUM(C45:L45)</f>
        <v>9355.1999999999989</v>
      </c>
      <c r="N45" s="42">
        <v>1031.51831889</v>
      </c>
      <c r="O45" s="42">
        <v>980.38520492999999</v>
      </c>
      <c r="P45" s="42">
        <v>995.75878977999992</v>
      </c>
      <c r="Q45" s="42">
        <v>1002.6958135900001</v>
      </c>
      <c r="R45" s="42">
        <v>863.84873544000004</v>
      </c>
      <c r="S45" s="42">
        <v>828.72291114999996</v>
      </c>
      <c r="T45" s="43">
        <v>946.76530804999993</v>
      </c>
      <c r="U45" s="43">
        <v>1050.80675325731</v>
      </c>
      <c r="V45" s="43">
        <v>918.06870947183859</v>
      </c>
      <c r="W45" s="43">
        <v>895.22334596369001</v>
      </c>
      <c r="X45" s="38">
        <f>SUM(N45:W45)</f>
        <v>9513.7938905228366</v>
      </c>
      <c r="Y45" s="38">
        <f t="shared" si="2"/>
        <v>-158.59389052283768</v>
      </c>
      <c r="Z45" s="39">
        <f t="shared" si="3"/>
        <v>98.333011074784565</v>
      </c>
      <c r="AB45" s="24"/>
    </row>
    <row r="46" spans="1:28" ht="18" customHeight="1">
      <c r="B46" s="48" t="s">
        <v>35</v>
      </c>
      <c r="C46" s="34">
        <f>+[1]DGII!N46</f>
        <v>0</v>
      </c>
      <c r="D46" s="34">
        <f>+[1]DGII!O46</f>
        <v>0</v>
      </c>
      <c r="E46" s="34">
        <f>+[1]DGII!P46</f>
        <v>0</v>
      </c>
      <c r="F46" s="34">
        <f>+[1]DGII!Q46</f>
        <v>0</v>
      </c>
      <c r="G46" s="34">
        <f>+[1]DGII!R46</f>
        <v>0.1</v>
      </c>
      <c r="H46" s="34">
        <f>+[1]DGII!S46</f>
        <v>0</v>
      </c>
      <c r="I46" s="34">
        <f>+[1]DGII!T46</f>
        <v>0</v>
      </c>
      <c r="J46" s="34">
        <f>+[1]DGII!U46</f>
        <v>0</v>
      </c>
      <c r="K46" s="34">
        <f>+[1]DGII!V46</f>
        <v>0</v>
      </c>
      <c r="L46" s="34">
        <f>+[1]DGII!W46</f>
        <v>0</v>
      </c>
      <c r="M46" s="35">
        <f>SUM(C46:L46)</f>
        <v>0.1</v>
      </c>
      <c r="N46" s="34">
        <v>0</v>
      </c>
      <c r="O46" s="34">
        <v>0</v>
      </c>
      <c r="P46" s="34">
        <v>0</v>
      </c>
      <c r="Q46" s="34">
        <v>0</v>
      </c>
      <c r="R46" s="34">
        <v>2.1743999999999999E-2</v>
      </c>
      <c r="S46" s="34">
        <v>0</v>
      </c>
      <c r="T46" s="35">
        <v>0</v>
      </c>
      <c r="U46" s="35">
        <v>1.0880061038346169E-4</v>
      </c>
      <c r="V46" s="35">
        <v>0</v>
      </c>
      <c r="W46" s="35">
        <v>0</v>
      </c>
      <c r="X46" s="38">
        <f>SUM(N46:W46)</f>
        <v>2.1852800610383461E-2</v>
      </c>
      <c r="Y46" s="38">
        <f t="shared" si="2"/>
        <v>7.8147199389616548E-2</v>
      </c>
      <c r="Z46" s="53">
        <v>0</v>
      </c>
      <c r="AB46" s="24"/>
    </row>
    <row r="47" spans="1:28" ht="18" customHeight="1">
      <c r="B47" s="51" t="s">
        <v>56</v>
      </c>
      <c r="C47" s="26">
        <f>+[1]DGII!N47</f>
        <v>128.80000000000001</v>
      </c>
      <c r="D47" s="26">
        <f>+[1]DGII!O47</f>
        <v>132.5</v>
      </c>
      <c r="E47" s="26">
        <f>+[1]DGII!P47</f>
        <v>135.80000000000001</v>
      </c>
      <c r="F47" s="26">
        <f>+[1]DGII!Q47</f>
        <v>123.6</v>
      </c>
      <c r="G47" s="26">
        <f>+[1]DGII!R47</f>
        <v>128.6</v>
      </c>
      <c r="H47" s="26">
        <f>+[1]DGII!S47</f>
        <v>117.8</v>
      </c>
      <c r="I47" s="26">
        <f>+[1]DGII!T47</f>
        <v>140.69999999999999</v>
      </c>
      <c r="J47" s="26">
        <f>+[1]DGII!U47</f>
        <v>127.3</v>
      </c>
      <c r="K47" s="26">
        <f>+[1]DGII!V47</f>
        <v>128.9</v>
      </c>
      <c r="L47" s="26">
        <f>+[1]DGII!W47</f>
        <v>131.6</v>
      </c>
      <c r="M47" s="30">
        <f>SUM(C47:L47)</f>
        <v>1295.5999999999999</v>
      </c>
      <c r="N47" s="27">
        <v>128.79745370000001</v>
      </c>
      <c r="O47" s="27">
        <v>132.5437263</v>
      </c>
      <c r="P47" s="27">
        <v>135.82295690999999</v>
      </c>
      <c r="Q47" s="27">
        <v>123.58609462999999</v>
      </c>
      <c r="R47" s="27">
        <v>128.61917288999999</v>
      </c>
      <c r="S47" s="27">
        <v>117.81383906999999</v>
      </c>
      <c r="T47" s="52">
        <v>140.75755347</v>
      </c>
      <c r="U47" s="52">
        <v>128.58522361999999</v>
      </c>
      <c r="V47" s="52">
        <v>149.21113967532401</v>
      </c>
      <c r="W47" s="52">
        <v>147.45958256614699</v>
      </c>
      <c r="X47" s="28">
        <f>SUM(N47:W47)</f>
        <v>1333.1967428314708</v>
      </c>
      <c r="Y47" s="28">
        <f t="shared" si="2"/>
        <v>-37.59674283147092</v>
      </c>
      <c r="Z47" s="29">
        <f t="shared" si="3"/>
        <v>97.179955394158696</v>
      </c>
      <c r="AB47" s="24"/>
    </row>
    <row r="48" spans="1:28" ht="18" customHeight="1">
      <c r="A48" s="54"/>
      <c r="B48" s="51" t="s">
        <v>57</v>
      </c>
      <c r="C48" s="26">
        <f>+[1]DGII!N48</f>
        <v>0.1</v>
      </c>
      <c r="D48" s="26">
        <f>+[1]DGII!O48</f>
        <v>1.9</v>
      </c>
      <c r="E48" s="26">
        <f>+[1]DGII!P48</f>
        <v>0.3</v>
      </c>
      <c r="F48" s="26">
        <f>+[1]DGII!Q48</f>
        <v>1.2</v>
      </c>
      <c r="G48" s="26">
        <f>+[1]DGII!R48</f>
        <v>0.2</v>
      </c>
      <c r="H48" s="26">
        <f>+[1]DGII!S48</f>
        <v>0.4</v>
      </c>
      <c r="I48" s="26">
        <f>+[1]DGII!T48</f>
        <v>0.4</v>
      </c>
      <c r="J48" s="26">
        <f>+[1]DGII!U48</f>
        <v>0.2</v>
      </c>
      <c r="K48" s="26">
        <f>+[1]DGII!V48</f>
        <v>0.3</v>
      </c>
      <c r="L48" s="26">
        <f>+[1]DGII!W48</f>
        <v>0.5</v>
      </c>
      <c r="M48" s="30">
        <f>SUM(C48:L48)</f>
        <v>5.5000000000000009</v>
      </c>
      <c r="N48" s="27">
        <v>0.13892564999999998</v>
      </c>
      <c r="O48" s="27">
        <v>1.8772053</v>
      </c>
      <c r="P48" s="27">
        <v>0.33789173</v>
      </c>
      <c r="Q48" s="27">
        <v>1.25039623</v>
      </c>
      <c r="R48" s="27">
        <v>0.15746010999999999</v>
      </c>
      <c r="S48" s="27">
        <v>0.39644016000000004</v>
      </c>
      <c r="T48" s="52">
        <v>0.37734087999999999</v>
      </c>
      <c r="U48" s="52">
        <v>0.11014414433261319</v>
      </c>
      <c r="V48" s="52">
        <v>0.19282100723857001</v>
      </c>
      <c r="W48" s="52">
        <v>0.29156823349760619</v>
      </c>
      <c r="X48" s="28">
        <f>SUM(N48:W48)</f>
        <v>5.1301934450687892</v>
      </c>
      <c r="Y48" s="28">
        <f t="shared" si="2"/>
        <v>0.36980655493121173</v>
      </c>
      <c r="Z48" s="29">
        <f t="shared" si="3"/>
        <v>107.20843295464179</v>
      </c>
      <c r="AB48" s="24"/>
    </row>
    <row r="49" spans="1:199" ht="18" customHeight="1">
      <c r="B49" s="25" t="s">
        <v>58</v>
      </c>
      <c r="C49" s="26">
        <f>+C50+C53+C56</f>
        <v>448.9</v>
      </c>
      <c r="D49" s="26">
        <f t="shared" ref="D49:L49" si="28">+D50+D53+D56</f>
        <v>571.69999999999993</v>
      </c>
      <c r="E49" s="26">
        <f t="shared" si="28"/>
        <v>506.9</v>
      </c>
      <c r="F49" s="26">
        <f t="shared" si="28"/>
        <v>560.69999999999993</v>
      </c>
      <c r="G49" s="26">
        <f t="shared" si="28"/>
        <v>445.30000000000007</v>
      </c>
      <c r="H49" s="26">
        <f t="shared" si="28"/>
        <v>464.29999999999995</v>
      </c>
      <c r="I49" s="26">
        <f t="shared" si="28"/>
        <v>407.1</v>
      </c>
      <c r="J49" s="26">
        <f t="shared" si="28"/>
        <v>473.79999999999995</v>
      </c>
      <c r="K49" s="26">
        <f t="shared" si="28"/>
        <v>431.40000000000003</v>
      </c>
      <c r="L49" s="26">
        <f t="shared" si="28"/>
        <v>439.4</v>
      </c>
      <c r="M49" s="30">
        <f>+M50+M53+M56</f>
        <v>4749.5</v>
      </c>
      <c r="N49" s="30">
        <f t="shared" ref="N49:W49" si="29">+N50+N53+N56</f>
        <v>448.93036584999999</v>
      </c>
      <c r="O49" s="30">
        <f t="shared" si="29"/>
        <v>571.73059778999993</v>
      </c>
      <c r="P49" s="30">
        <f t="shared" si="29"/>
        <v>506.87547870999992</v>
      </c>
      <c r="Q49" s="30">
        <f t="shared" si="29"/>
        <v>560.70363965000001</v>
      </c>
      <c r="R49" s="30">
        <f t="shared" si="29"/>
        <v>445.28165689999997</v>
      </c>
      <c r="S49" s="30">
        <f t="shared" si="29"/>
        <v>464.32821052000008</v>
      </c>
      <c r="T49" s="30">
        <f t="shared" si="29"/>
        <v>406.88713372000001</v>
      </c>
      <c r="U49" s="30">
        <f t="shared" si="29"/>
        <v>471.17639767218623</v>
      </c>
      <c r="V49" s="30">
        <f t="shared" si="29"/>
        <v>423.92064874267999</v>
      </c>
      <c r="W49" s="30">
        <f t="shared" si="29"/>
        <v>406.51562386927873</v>
      </c>
      <c r="X49" s="28">
        <f>+X50+X53+X56</f>
        <v>4706.3497534241451</v>
      </c>
      <c r="Y49" s="28">
        <f t="shared" si="2"/>
        <v>43.150246575854908</v>
      </c>
      <c r="Z49" s="29">
        <f t="shared" si="3"/>
        <v>100.91685167564226</v>
      </c>
      <c r="AB49" s="24"/>
    </row>
    <row r="50" spans="1:199" ht="18" customHeight="1">
      <c r="B50" s="55" t="s">
        <v>59</v>
      </c>
      <c r="C50" s="26">
        <f>+C51+C52</f>
        <v>0.2</v>
      </c>
      <c r="D50" s="26">
        <f t="shared" ref="D50:L50" si="30">+D51+D52</f>
        <v>0</v>
      </c>
      <c r="E50" s="26">
        <f t="shared" si="30"/>
        <v>1.2</v>
      </c>
      <c r="F50" s="26">
        <f t="shared" si="30"/>
        <v>2.2999999999999998</v>
      </c>
      <c r="G50" s="26">
        <f t="shared" si="30"/>
        <v>0.3</v>
      </c>
      <c r="H50" s="26">
        <f t="shared" si="30"/>
        <v>0.5</v>
      </c>
      <c r="I50" s="26">
        <f t="shared" si="30"/>
        <v>1.9</v>
      </c>
      <c r="J50" s="26">
        <f t="shared" si="30"/>
        <v>0.7</v>
      </c>
      <c r="K50" s="26">
        <f t="shared" si="30"/>
        <v>1</v>
      </c>
      <c r="L50" s="26">
        <f t="shared" si="30"/>
        <v>0.5</v>
      </c>
      <c r="M50" s="30">
        <f>+M51+M52</f>
        <v>8.6000000000000014</v>
      </c>
      <c r="N50" s="27">
        <f t="shared" ref="N50:W50" si="31">+N51+N52</f>
        <v>0.24475620000000001</v>
      </c>
      <c r="O50" s="27">
        <f t="shared" si="31"/>
        <v>3.0540000000000001E-2</v>
      </c>
      <c r="P50" s="27">
        <f t="shared" si="31"/>
        <v>1.2129783000000001</v>
      </c>
      <c r="Q50" s="27">
        <f t="shared" si="31"/>
        <v>2.2736714600000001</v>
      </c>
      <c r="R50" s="27">
        <f t="shared" si="31"/>
        <v>0.33037896</v>
      </c>
      <c r="S50" s="27">
        <f t="shared" si="31"/>
        <v>0.51755929999999994</v>
      </c>
      <c r="T50" s="27">
        <f t="shared" si="31"/>
        <v>1.8865913900000002</v>
      </c>
      <c r="U50" s="27">
        <f t="shared" si="31"/>
        <v>0.29798251423129024</v>
      </c>
      <c r="V50" s="27">
        <f t="shared" si="31"/>
        <v>1.639109375462328</v>
      </c>
      <c r="W50" s="27">
        <f t="shared" si="31"/>
        <v>0.42871891490117331</v>
      </c>
      <c r="X50" s="29">
        <f>+X51+X52</f>
        <v>8.8622864145947933</v>
      </c>
      <c r="Y50" s="29">
        <f t="shared" si="2"/>
        <v>-0.26228641459479185</v>
      </c>
      <c r="Z50" s="29">
        <f t="shared" si="3"/>
        <v>97.040420470242907</v>
      </c>
      <c r="AB50" s="24"/>
    </row>
    <row r="51" spans="1:199" ht="18" customHeight="1">
      <c r="B51" s="50" t="s">
        <v>60</v>
      </c>
      <c r="C51" s="34">
        <f>+[1]DGII!N51</f>
        <v>0.2</v>
      </c>
      <c r="D51" s="34">
        <f>+[1]DGII!O51</f>
        <v>0</v>
      </c>
      <c r="E51" s="34">
        <f>+[1]DGII!P51</f>
        <v>1.2</v>
      </c>
      <c r="F51" s="34">
        <f>+[1]DGII!Q51</f>
        <v>2.2999999999999998</v>
      </c>
      <c r="G51" s="34">
        <f>+[1]DGII!R51</f>
        <v>0.3</v>
      </c>
      <c r="H51" s="34">
        <f>+[1]DGII!S51</f>
        <v>0.5</v>
      </c>
      <c r="I51" s="34">
        <f>+[1]DGII!T51</f>
        <v>1.9</v>
      </c>
      <c r="J51" s="34">
        <f>+[1]DGII!U51</f>
        <v>0.7</v>
      </c>
      <c r="K51" s="34">
        <f>+[1]DGII!V51</f>
        <v>1</v>
      </c>
      <c r="L51" s="34">
        <f>+[1]DGII!W51</f>
        <v>0.5</v>
      </c>
      <c r="M51" s="35">
        <f>SUM(C51:L51)</f>
        <v>8.6000000000000014</v>
      </c>
      <c r="N51" s="34">
        <v>0.24475620000000001</v>
      </c>
      <c r="O51" s="34">
        <v>3.0540000000000001E-2</v>
      </c>
      <c r="P51" s="34">
        <v>1.2129783000000001</v>
      </c>
      <c r="Q51" s="34">
        <v>2.2736714600000001</v>
      </c>
      <c r="R51" s="34">
        <v>0.33037896</v>
      </c>
      <c r="S51" s="34">
        <v>0.51755929999999994</v>
      </c>
      <c r="T51" s="34">
        <v>1.8865913900000002</v>
      </c>
      <c r="U51" s="34">
        <v>0.29798251423129024</v>
      </c>
      <c r="V51" s="34">
        <v>1.639109375462328</v>
      </c>
      <c r="W51" s="34">
        <v>0.42871891490117331</v>
      </c>
      <c r="X51" s="39">
        <f>SUM(N51:W51)</f>
        <v>8.8622864145947933</v>
      </c>
      <c r="Y51" s="39">
        <f t="shared" si="2"/>
        <v>-0.26228641459479185</v>
      </c>
      <c r="Z51" s="39">
        <f t="shared" si="3"/>
        <v>97.040420470242907</v>
      </c>
      <c r="AB51" s="24"/>
    </row>
    <row r="52" spans="1:199" ht="18" customHeight="1">
      <c r="B52" s="50" t="s">
        <v>61</v>
      </c>
      <c r="C52" s="34">
        <f>+[1]DGII!N52</f>
        <v>0</v>
      </c>
      <c r="D52" s="34">
        <f>+[1]DGII!O52</f>
        <v>0</v>
      </c>
      <c r="E52" s="34">
        <f>+[1]DGII!P52</f>
        <v>0</v>
      </c>
      <c r="F52" s="34">
        <f>+[1]DGII!Q52</f>
        <v>0</v>
      </c>
      <c r="G52" s="34">
        <f>+[1]DGII!R52</f>
        <v>0</v>
      </c>
      <c r="H52" s="34">
        <f>+[1]DGII!S52</f>
        <v>0</v>
      </c>
      <c r="I52" s="34">
        <f>+[1]DGII!T52</f>
        <v>0</v>
      </c>
      <c r="J52" s="34">
        <f>+[1]DGII!U52</f>
        <v>0</v>
      </c>
      <c r="K52" s="34">
        <f>+[1]DGII!V52</f>
        <v>0</v>
      </c>
      <c r="L52" s="34">
        <f>+[1]DGII!W52</f>
        <v>0</v>
      </c>
      <c r="M52" s="35">
        <f>SUM(C52:L52)</f>
        <v>0</v>
      </c>
      <c r="N52" s="42">
        <v>0</v>
      </c>
      <c r="O52" s="42">
        <v>0</v>
      </c>
      <c r="P52" s="42">
        <v>0</v>
      </c>
      <c r="Q52" s="42">
        <v>0</v>
      </c>
      <c r="R52" s="42">
        <v>0</v>
      </c>
      <c r="S52" s="42">
        <v>0</v>
      </c>
      <c r="T52" s="42">
        <v>0</v>
      </c>
      <c r="U52" s="42">
        <v>0</v>
      </c>
      <c r="V52" s="42">
        <v>0</v>
      </c>
      <c r="W52" s="42">
        <v>0</v>
      </c>
      <c r="X52" s="39">
        <f>SUM(N52:W52)</f>
        <v>0</v>
      </c>
      <c r="Y52" s="39">
        <f t="shared" si="2"/>
        <v>0</v>
      </c>
      <c r="Z52" s="39" t="s">
        <v>62</v>
      </c>
      <c r="AB52" s="24"/>
    </row>
    <row r="53" spans="1:199" ht="18" customHeight="1">
      <c r="B53" s="55" t="s">
        <v>63</v>
      </c>
      <c r="C53" s="26">
        <f>+C54+C55</f>
        <v>448.7</v>
      </c>
      <c r="D53" s="26">
        <f t="shared" ref="D53:L53" si="32">+D54+D55</f>
        <v>571.69999999999993</v>
      </c>
      <c r="E53" s="26">
        <f t="shared" si="32"/>
        <v>505.7</v>
      </c>
      <c r="F53" s="26">
        <f t="shared" si="32"/>
        <v>558.4</v>
      </c>
      <c r="G53" s="26">
        <f t="shared" si="32"/>
        <v>444.90000000000003</v>
      </c>
      <c r="H53" s="26">
        <f t="shared" si="32"/>
        <v>463.79999999999995</v>
      </c>
      <c r="I53" s="26">
        <f t="shared" si="32"/>
        <v>405.1</v>
      </c>
      <c r="J53" s="26">
        <f t="shared" si="32"/>
        <v>473.09999999999997</v>
      </c>
      <c r="K53" s="26">
        <f t="shared" si="32"/>
        <v>430.3</v>
      </c>
      <c r="L53" s="26">
        <f t="shared" si="32"/>
        <v>438.9</v>
      </c>
      <c r="M53" s="30">
        <f>+M54+M55</f>
        <v>4740.5999999999995</v>
      </c>
      <c r="N53" s="27">
        <f t="shared" ref="N53:W53" si="33">+N54+N55</f>
        <v>448.67406885999998</v>
      </c>
      <c r="O53" s="27">
        <f t="shared" si="33"/>
        <v>571.69374661999996</v>
      </c>
      <c r="P53" s="27">
        <f t="shared" si="33"/>
        <v>505.64905875999995</v>
      </c>
      <c r="Q53" s="27">
        <f t="shared" si="33"/>
        <v>558.41964933000008</v>
      </c>
      <c r="R53" s="27">
        <f t="shared" si="33"/>
        <v>444.91958914999998</v>
      </c>
      <c r="S53" s="27">
        <f t="shared" si="33"/>
        <v>463.79697222000004</v>
      </c>
      <c r="T53" s="27">
        <f t="shared" si="33"/>
        <v>404.95627023000003</v>
      </c>
      <c r="U53" s="27">
        <f t="shared" si="33"/>
        <v>470.87841515795492</v>
      </c>
      <c r="V53" s="27">
        <f t="shared" si="33"/>
        <v>422.28153936721765</v>
      </c>
      <c r="W53" s="27">
        <f t="shared" si="33"/>
        <v>406.08690495437753</v>
      </c>
      <c r="X53" s="28">
        <f>+X54+X55</f>
        <v>4697.3562146495506</v>
      </c>
      <c r="Y53" s="28">
        <f t="shared" si="2"/>
        <v>43.243785350448888</v>
      </c>
      <c r="Z53" s="29">
        <f t="shared" ref="Z53:Z59" si="34">+M53/X53*100</f>
        <v>100.92059838288579</v>
      </c>
      <c r="AB53" s="24"/>
    </row>
    <row r="54" spans="1:199" ht="18" customHeight="1">
      <c r="A54" s="56"/>
      <c r="B54" s="48" t="s">
        <v>64</v>
      </c>
      <c r="C54" s="34">
        <f>+[1]DGII!N54</f>
        <v>446.2</v>
      </c>
      <c r="D54" s="34">
        <f>+[1]DGII!O54</f>
        <v>569.29999999999995</v>
      </c>
      <c r="E54" s="34">
        <f>+[1]DGII!P54</f>
        <v>502.7</v>
      </c>
      <c r="F54" s="34">
        <f>+[1]DGII!Q54</f>
        <v>555.79999999999995</v>
      </c>
      <c r="G54" s="34">
        <f>+[1]DGII!R54</f>
        <v>442.3</v>
      </c>
      <c r="H54" s="34">
        <f>+[1]DGII!S54</f>
        <v>461.4</v>
      </c>
      <c r="I54" s="34">
        <f>+[1]DGII!T54</f>
        <v>402.3</v>
      </c>
      <c r="J54" s="34">
        <f>+[1]DGII!U54</f>
        <v>470.7</v>
      </c>
      <c r="K54" s="34">
        <f>+[1]DGII!V54</f>
        <v>427.8</v>
      </c>
      <c r="L54" s="34">
        <f>+[1]DGII!W54</f>
        <v>436.4</v>
      </c>
      <c r="M54" s="35">
        <f>SUM(C54:L54)</f>
        <v>4714.8999999999996</v>
      </c>
      <c r="N54" s="42">
        <v>446.16253702</v>
      </c>
      <c r="O54" s="42">
        <v>569.25796575999993</v>
      </c>
      <c r="P54" s="42">
        <v>502.68343175999996</v>
      </c>
      <c r="Q54" s="42">
        <v>555.81029997000007</v>
      </c>
      <c r="R54" s="42">
        <v>442.30361846</v>
      </c>
      <c r="S54" s="42">
        <v>461.45155422000005</v>
      </c>
      <c r="T54" s="43">
        <v>402.17152523000004</v>
      </c>
      <c r="U54" s="43">
        <v>468.11513195480745</v>
      </c>
      <c r="V54" s="43">
        <v>419.57132933235494</v>
      </c>
      <c r="W54" s="43">
        <v>403.03498455406822</v>
      </c>
      <c r="X54" s="38">
        <f>SUM(N54:W54)</f>
        <v>4670.5623782612311</v>
      </c>
      <c r="Y54" s="38">
        <f t="shared" si="2"/>
        <v>44.337621738768576</v>
      </c>
      <c r="Z54" s="39">
        <f t="shared" si="34"/>
        <v>100.94929942366544</v>
      </c>
      <c r="AB54" s="24"/>
    </row>
    <row r="55" spans="1:199" ht="18" customHeight="1">
      <c r="B55" s="48" t="s">
        <v>35</v>
      </c>
      <c r="C55" s="34">
        <f>+[1]DGII!N55</f>
        <v>2.5</v>
      </c>
      <c r="D55" s="34">
        <f>+[1]DGII!O55</f>
        <v>2.4</v>
      </c>
      <c r="E55" s="34">
        <f>+[1]DGII!P55</f>
        <v>3</v>
      </c>
      <c r="F55" s="34">
        <f>+[1]DGII!Q55</f>
        <v>2.6</v>
      </c>
      <c r="G55" s="34">
        <f>+[1]DGII!R55</f>
        <v>2.6</v>
      </c>
      <c r="H55" s="34">
        <f>+[1]DGII!S55</f>
        <v>2.4</v>
      </c>
      <c r="I55" s="34">
        <f>+[1]DGII!T55</f>
        <v>2.8</v>
      </c>
      <c r="J55" s="34">
        <f>+[1]DGII!U55</f>
        <v>2.4</v>
      </c>
      <c r="K55" s="34">
        <f>+[1]DGII!V55</f>
        <v>2.5</v>
      </c>
      <c r="L55" s="34">
        <f>+[1]DGII!W55</f>
        <v>2.5</v>
      </c>
      <c r="M55" s="35">
        <f t="shared" ref="M55:M56" si="35">SUM(C55:L55)</f>
        <v>25.7</v>
      </c>
      <c r="N55" s="42">
        <v>2.51153184</v>
      </c>
      <c r="O55" s="42">
        <v>2.4357808599999999</v>
      </c>
      <c r="P55" s="42">
        <v>2.965627</v>
      </c>
      <c r="Q55" s="42">
        <v>2.60934936</v>
      </c>
      <c r="R55" s="42">
        <v>2.6159706900000002</v>
      </c>
      <c r="S55" s="42">
        <v>2.345418</v>
      </c>
      <c r="T55" s="43">
        <v>2.784745</v>
      </c>
      <c r="U55" s="43">
        <v>2.763283203147489</v>
      </c>
      <c r="V55" s="43">
        <v>2.7102100348626945</v>
      </c>
      <c r="W55" s="43">
        <v>3.051920400309287</v>
      </c>
      <c r="X55" s="38">
        <f>SUM(N55:W55)</f>
        <v>26.79383638831947</v>
      </c>
      <c r="Y55" s="38">
        <f t="shared" si="2"/>
        <v>-1.0938363883194704</v>
      </c>
      <c r="Z55" s="39">
        <f t="shared" si="34"/>
        <v>95.917582042128473</v>
      </c>
      <c r="AB55" s="24"/>
    </row>
    <row r="56" spans="1:199" ht="18" customHeight="1">
      <c r="B56" s="55" t="s">
        <v>65</v>
      </c>
      <c r="C56" s="26">
        <f>+[1]DGII!N56</f>
        <v>0</v>
      </c>
      <c r="D56" s="26">
        <f>+[1]DGII!O56</f>
        <v>0</v>
      </c>
      <c r="E56" s="26">
        <f>+[1]DGII!P56</f>
        <v>0</v>
      </c>
      <c r="F56" s="26">
        <f>+[1]DGII!Q56</f>
        <v>0</v>
      </c>
      <c r="G56" s="26">
        <f>+[1]DGII!R56</f>
        <v>0.1</v>
      </c>
      <c r="H56" s="26">
        <f>+[1]DGII!S56</f>
        <v>0</v>
      </c>
      <c r="I56" s="26">
        <f>+[1]DGII!T56</f>
        <v>0.1</v>
      </c>
      <c r="J56" s="26">
        <f>+[1]DGII!U56</f>
        <v>0</v>
      </c>
      <c r="K56" s="26">
        <f>+[1]DGII!V56</f>
        <v>0.1</v>
      </c>
      <c r="L56" s="26">
        <f>+[1]DGII!W56</f>
        <v>0</v>
      </c>
      <c r="M56" s="30">
        <f t="shared" si="35"/>
        <v>0.30000000000000004</v>
      </c>
      <c r="N56" s="26">
        <v>1.154079E-2</v>
      </c>
      <c r="O56" s="26">
        <v>6.3111700000000005E-3</v>
      </c>
      <c r="P56" s="26">
        <v>1.3441649999999999E-2</v>
      </c>
      <c r="Q56" s="26">
        <v>1.0318860000000001E-2</v>
      </c>
      <c r="R56" s="26">
        <v>3.1688790000000001E-2</v>
      </c>
      <c r="S56" s="26">
        <v>1.3679E-2</v>
      </c>
      <c r="T56" s="30">
        <v>4.4272100000000002E-2</v>
      </c>
      <c r="U56" s="30">
        <v>0</v>
      </c>
      <c r="V56" s="30">
        <v>0</v>
      </c>
      <c r="W56" s="30">
        <v>0</v>
      </c>
      <c r="X56" s="28">
        <f>SUM(N56:W56)</f>
        <v>0.13125236000000001</v>
      </c>
      <c r="Y56" s="28">
        <f t="shared" si="2"/>
        <v>0.16874764000000003</v>
      </c>
      <c r="Z56" s="57">
        <v>0</v>
      </c>
      <c r="AB56" s="24"/>
    </row>
    <row r="57" spans="1:199" ht="18" customHeight="1">
      <c r="B57" s="58" t="s">
        <v>66</v>
      </c>
      <c r="C57" s="26">
        <f>+C58+C62+C63</f>
        <v>1365.9</v>
      </c>
      <c r="D57" s="26">
        <f t="shared" ref="D57:L57" si="36">+D58+D62+D63</f>
        <v>1119.3</v>
      </c>
      <c r="E57" s="26">
        <f t="shared" si="36"/>
        <v>1085.0999999999999</v>
      </c>
      <c r="F57" s="26">
        <f t="shared" si="36"/>
        <v>1074</v>
      </c>
      <c r="G57" s="26">
        <f t="shared" si="36"/>
        <v>1227.8999999999999</v>
      </c>
      <c r="H57" s="26">
        <f t="shared" si="36"/>
        <v>1173.5999999999999</v>
      </c>
      <c r="I57" s="26">
        <f t="shared" si="36"/>
        <v>1398.9</v>
      </c>
      <c r="J57" s="26">
        <f t="shared" si="36"/>
        <v>1215.7</v>
      </c>
      <c r="K57" s="26">
        <f t="shared" si="36"/>
        <v>1222.5999999999999</v>
      </c>
      <c r="L57" s="26">
        <f t="shared" si="36"/>
        <v>1394.4</v>
      </c>
      <c r="M57" s="30">
        <f>+M58+M62+M63</f>
        <v>12277.4</v>
      </c>
      <c r="N57" s="27">
        <f>+N58+N62+N63</f>
        <v>1365.8502422399999</v>
      </c>
      <c r="O57" s="27">
        <f t="shared" ref="O57:W57" si="37">+O58+O62+O63</f>
        <v>1119.2647328799999</v>
      </c>
      <c r="P57" s="27">
        <f t="shared" si="37"/>
        <v>1085.1077659</v>
      </c>
      <c r="Q57" s="27">
        <f t="shared" si="37"/>
        <v>1074.03198137</v>
      </c>
      <c r="R57" s="27">
        <f t="shared" si="37"/>
        <v>1227.8291968599876</v>
      </c>
      <c r="S57" s="27">
        <f t="shared" si="37"/>
        <v>1173.533624684432</v>
      </c>
      <c r="T57" s="27">
        <f t="shared" si="37"/>
        <v>1398.83754279709</v>
      </c>
      <c r="U57" s="27">
        <f t="shared" si="37"/>
        <v>1281.4231170108824</v>
      </c>
      <c r="V57" s="27">
        <f t="shared" si="37"/>
        <v>1198.1766972161715</v>
      </c>
      <c r="W57" s="27">
        <f t="shared" si="37"/>
        <v>1301.6934267393065</v>
      </c>
      <c r="X57" s="28">
        <f>+X58+X62+X63</f>
        <v>12225.748327697871</v>
      </c>
      <c r="Y57" s="28">
        <f t="shared" si="2"/>
        <v>51.651672302128645</v>
      </c>
      <c r="Z57" s="28">
        <f t="shared" si="34"/>
        <v>100.42248270549715</v>
      </c>
      <c r="AB57" s="24"/>
    </row>
    <row r="58" spans="1:199" s="59" customFormat="1" ht="18" customHeight="1">
      <c r="B58" s="58" t="s">
        <v>67</v>
      </c>
      <c r="C58" s="26">
        <f t="shared" ref="C58:W58" si="38">+C59</f>
        <v>336.5</v>
      </c>
      <c r="D58" s="26">
        <f t="shared" si="38"/>
        <v>218.1</v>
      </c>
      <c r="E58" s="26">
        <f t="shared" si="38"/>
        <v>255.1</v>
      </c>
      <c r="F58" s="26">
        <f t="shared" si="38"/>
        <v>248.2</v>
      </c>
      <c r="G58" s="26">
        <f t="shared" si="38"/>
        <v>223.5</v>
      </c>
      <c r="H58" s="26">
        <f t="shared" si="38"/>
        <v>411.3</v>
      </c>
      <c r="I58" s="26">
        <f t="shared" si="38"/>
        <v>357.4</v>
      </c>
      <c r="J58" s="26">
        <f t="shared" si="38"/>
        <v>380.90000000000003</v>
      </c>
      <c r="K58" s="26">
        <f t="shared" si="38"/>
        <v>397.3</v>
      </c>
      <c r="L58" s="26">
        <f t="shared" si="38"/>
        <v>388.7</v>
      </c>
      <c r="M58" s="30">
        <f>+M59</f>
        <v>3217</v>
      </c>
      <c r="N58" s="27">
        <f t="shared" si="38"/>
        <v>336.48547834999999</v>
      </c>
      <c r="O58" s="27">
        <f t="shared" si="38"/>
        <v>218.04856050999999</v>
      </c>
      <c r="P58" s="27">
        <f t="shared" si="38"/>
        <v>255.09415835000001</v>
      </c>
      <c r="Q58" s="27">
        <f t="shared" si="38"/>
        <v>248.17343571000001</v>
      </c>
      <c r="R58" s="27">
        <f t="shared" si="38"/>
        <v>223.45887558998774</v>
      </c>
      <c r="S58" s="27">
        <f t="shared" si="38"/>
        <v>411.32124124443197</v>
      </c>
      <c r="T58" s="27">
        <f t="shared" si="38"/>
        <v>357.37374689709003</v>
      </c>
      <c r="U58" s="27">
        <f t="shared" si="38"/>
        <v>380.83947310557494</v>
      </c>
      <c r="V58" s="27">
        <f t="shared" si="38"/>
        <v>347.905483714463</v>
      </c>
      <c r="W58" s="27">
        <f t="shared" si="38"/>
        <v>275.60555957087303</v>
      </c>
      <c r="X58" s="28">
        <f>+X59</f>
        <v>3054.306013042421</v>
      </c>
      <c r="Y58" s="28">
        <f t="shared" si="2"/>
        <v>162.693986957579</v>
      </c>
      <c r="Z58" s="28">
        <f t="shared" si="34"/>
        <v>105.32670879285988</v>
      </c>
      <c r="AA58" s="4"/>
      <c r="AB58" s="24"/>
      <c r="AD58" s="60"/>
      <c r="AE58" s="60"/>
    </row>
    <row r="59" spans="1:199" ht="18" customHeight="1">
      <c r="B59" s="55" t="s">
        <v>68</v>
      </c>
      <c r="C59" s="26">
        <f>+C60+C61</f>
        <v>336.5</v>
      </c>
      <c r="D59" s="26">
        <f t="shared" ref="D59:L59" si="39">+D60+D61</f>
        <v>218.1</v>
      </c>
      <c r="E59" s="26">
        <f t="shared" si="39"/>
        <v>255.1</v>
      </c>
      <c r="F59" s="26">
        <f t="shared" si="39"/>
        <v>248.2</v>
      </c>
      <c r="G59" s="26">
        <f t="shared" si="39"/>
        <v>223.5</v>
      </c>
      <c r="H59" s="26">
        <f t="shared" si="39"/>
        <v>411.3</v>
      </c>
      <c r="I59" s="26">
        <f t="shared" si="39"/>
        <v>357.4</v>
      </c>
      <c r="J59" s="26">
        <f t="shared" si="39"/>
        <v>380.90000000000003</v>
      </c>
      <c r="K59" s="26">
        <f t="shared" si="39"/>
        <v>397.3</v>
      </c>
      <c r="L59" s="26">
        <f t="shared" si="39"/>
        <v>388.7</v>
      </c>
      <c r="M59" s="30">
        <f>+M60+M61</f>
        <v>3217</v>
      </c>
      <c r="N59" s="27">
        <f t="shared" ref="N59:W59" si="40">+N60+N61</f>
        <v>336.48547834999999</v>
      </c>
      <c r="O59" s="27">
        <f t="shared" si="40"/>
        <v>218.04856050999999</v>
      </c>
      <c r="P59" s="27">
        <f t="shared" si="40"/>
        <v>255.09415835000001</v>
      </c>
      <c r="Q59" s="27">
        <f t="shared" si="40"/>
        <v>248.17343571000001</v>
      </c>
      <c r="R59" s="27">
        <f t="shared" si="40"/>
        <v>223.45887558998774</v>
      </c>
      <c r="S59" s="27">
        <f t="shared" si="40"/>
        <v>411.32124124443197</v>
      </c>
      <c r="T59" s="27">
        <f t="shared" si="40"/>
        <v>357.37374689709003</v>
      </c>
      <c r="U59" s="27">
        <f t="shared" si="40"/>
        <v>380.83947310557494</v>
      </c>
      <c r="V59" s="27">
        <f t="shared" si="40"/>
        <v>347.905483714463</v>
      </c>
      <c r="W59" s="27">
        <f t="shared" si="40"/>
        <v>275.60555957087303</v>
      </c>
      <c r="X59" s="28">
        <f>+X60+X61</f>
        <v>3054.306013042421</v>
      </c>
      <c r="Y59" s="28">
        <f t="shared" si="2"/>
        <v>162.693986957579</v>
      </c>
      <c r="Z59" s="28">
        <f t="shared" si="34"/>
        <v>105.32670879285988</v>
      </c>
      <c r="AB59" s="24"/>
    </row>
    <row r="60" spans="1:199" s="61" customFormat="1" ht="18" customHeight="1">
      <c r="B60" s="48" t="s">
        <v>69</v>
      </c>
      <c r="C60" s="34">
        <f>+[1]DGII!N60</f>
        <v>336.5</v>
      </c>
      <c r="D60" s="34">
        <f>+[1]DGII!O60</f>
        <v>218.1</v>
      </c>
      <c r="E60" s="34">
        <f>+[1]DGII!P60</f>
        <v>255.1</v>
      </c>
      <c r="F60" s="34">
        <f>+[1]DGII!Q60</f>
        <v>248.2</v>
      </c>
      <c r="G60" s="34">
        <f>+[1]DGII!R60</f>
        <v>223.5</v>
      </c>
      <c r="H60" s="34">
        <f>+[1]DGII!S60</f>
        <v>411.3</v>
      </c>
      <c r="I60" s="34">
        <f>+[1]DGII!T60</f>
        <v>357.4</v>
      </c>
      <c r="J60" s="34">
        <f>+[1]DGII!U60</f>
        <v>380.8</v>
      </c>
      <c r="K60" s="34">
        <f>+[1]DGII!V60</f>
        <v>397.3</v>
      </c>
      <c r="L60" s="34">
        <f>+[1]DGII!W60</f>
        <v>388.7</v>
      </c>
      <c r="M60" s="35">
        <f>SUM(C60:L60)</f>
        <v>3216.9</v>
      </c>
      <c r="N60" s="34">
        <v>336.46879576999999</v>
      </c>
      <c r="O60" s="34">
        <v>218.02949131</v>
      </c>
      <c r="P60" s="34">
        <v>255.07799368000002</v>
      </c>
      <c r="Q60" s="34">
        <v>248.17263955999999</v>
      </c>
      <c r="R60" s="34">
        <v>223.45623198998774</v>
      </c>
      <c r="S60" s="34">
        <v>411.31103810443199</v>
      </c>
      <c r="T60" s="35">
        <v>357.35320054709001</v>
      </c>
      <c r="U60" s="35">
        <v>380.83651585522404</v>
      </c>
      <c r="V60" s="35">
        <v>347.87924554301094</v>
      </c>
      <c r="W60" s="35">
        <v>275.57932139942096</v>
      </c>
      <c r="X60" s="38">
        <f t="shared" ref="X60:X65" si="41">SUM(N60:W60)</f>
        <v>3054.164473759166</v>
      </c>
      <c r="Y60" s="38">
        <f t="shared" si="2"/>
        <v>162.73552624083413</v>
      </c>
      <c r="Z60" s="62">
        <v>0</v>
      </c>
      <c r="AA60" s="4"/>
      <c r="AB60" s="24"/>
      <c r="AC60" s="63"/>
      <c r="AD60" s="64"/>
      <c r="AE60" s="64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 t="s">
        <v>70</v>
      </c>
      <c r="BO60" s="63" t="s">
        <v>70</v>
      </c>
      <c r="BP60" s="63" t="s">
        <v>70</v>
      </c>
      <c r="BQ60" s="63" t="s">
        <v>70</v>
      </c>
      <c r="BR60" s="63" t="s">
        <v>70</v>
      </c>
      <c r="BS60" s="63" t="s">
        <v>70</v>
      </c>
      <c r="BT60" s="63" t="s">
        <v>70</v>
      </c>
      <c r="BU60" s="63" t="s">
        <v>70</v>
      </c>
      <c r="BV60" s="63" t="s">
        <v>70</v>
      </c>
      <c r="BW60" s="63" t="s">
        <v>70</v>
      </c>
      <c r="BX60" s="63" t="s">
        <v>70</v>
      </c>
      <c r="BY60" s="63" t="s">
        <v>70</v>
      </c>
      <c r="BZ60" s="63" t="s">
        <v>70</v>
      </c>
      <c r="CA60" s="63" t="s">
        <v>70</v>
      </c>
      <c r="CB60" s="63" t="s">
        <v>70</v>
      </c>
      <c r="CC60" s="63" t="s">
        <v>70</v>
      </c>
      <c r="CD60" s="63" t="s">
        <v>70</v>
      </c>
      <c r="CE60" s="63" t="s">
        <v>70</v>
      </c>
      <c r="CF60" s="63" t="s">
        <v>70</v>
      </c>
      <c r="CG60" s="63" t="s">
        <v>70</v>
      </c>
      <c r="CH60" s="63" t="s">
        <v>70</v>
      </c>
      <c r="CI60" s="63" t="s">
        <v>70</v>
      </c>
      <c r="CJ60" s="63" t="s">
        <v>70</v>
      </c>
      <c r="CK60" s="63" t="s">
        <v>70</v>
      </c>
      <c r="CL60" s="63" t="s">
        <v>70</v>
      </c>
      <c r="CM60" s="63" t="s">
        <v>70</v>
      </c>
      <c r="CN60" s="63" t="s">
        <v>70</v>
      </c>
      <c r="CO60" s="63" t="s">
        <v>70</v>
      </c>
      <c r="CP60" s="63" t="s">
        <v>70</v>
      </c>
      <c r="CQ60" s="63" t="s">
        <v>70</v>
      </c>
      <c r="CR60" s="63" t="s">
        <v>70</v>
      </c>
      <c r="CS60" s="63" t="s">
        <v>70</v>
      </c>
      <c r="CT60" s="63" t="s">
        <v>70</v>
      </c>
      <c r="CU60" s="63" t="s">
        <v>70</v>
      </c>
      <c r="CV60" s="63" t="s">
        <v>70</v>
      </c>
      <c r="CW60" s="63" t="s">
        <v>70</v>
      </c>
      <c r="CX60" s="63" t="s">
        <v>70</v>
      </c>
      <c r="CY60" s="63" t="s">
        <v>70</v>
      </c>
      <c r="CZ60" s="63" t="s">
        <v>70</v>
      </c>
      <c r="DA60" s="63" t="s">
        <v>70</v>
      </c>
      <c r="DB60" s="63" t="s">
        <v>70</v>
      </c>
      <c r="DC60" s="63" t="s">
        <v>70</v>
      </c>
      <c r="DD60" s="63" t="s">
        <v>70</v>
      </c>
      <c r="DE60" s="63" t="s">
        <v>70</v>
      </c>
      <c r="DF60" s="63" t="s">
        <v>70</v>
      </c>
      <c r="DG60" s="63" t="s">
        <v>70</v>
      </c>
      <c r="DH60" s="63" t="s">
        <v>70</v>
      </c>
      <c r="DI60" s="63" t="s">
        <v>70</v>
      </c>
      <c r="DJ60" s="63" t="s">
        <v>70</v>
      </c>
      <c r="DK60" s="63" t="s">
        <v>70</v>
      </c>
      <c r="DL60" s="63" t="s">
        <v>70</v>
      </c>
      <c r="DM60" s="63" t="s">
        <v>70</v>
      </c>
      <c r="DN60" s="63" t="s">
        <v>70</v>
      </c>
      <c r="DO60" s="63" t="s">
        <v>70</v>
      </c>
      <c r="DP60" s="63" t="s">
        <v>70</v>
      </c>
      <c r="DQ60" s="63" t="s">
        <v>70</v>
      </c>
      <c r="DR60" s="63" t="s">
        <v>70</v>
      </c>
      <c r="DS60" s="63" t="s">
        <v>70</v>
      </c>
      <c r="DT60" s="63" t="s">
        <v>70</v>
      </c>
      <c r="DU60" s="63" t="s">
        <v>70</v>
      </c>
      <c r="DV60" s="63" t="s">
        <v>70</v>
      </c>
      <c r="DW60" s="63" t="s">
        <v>70</v>
      </c>
      <c r="DX60" s="63" t="s">
        <v>70</v>
      </c>
      <c r="DY60" s="63" t="s">
        <v>70</v>
      </c>
      <c r="DZ60" s="63" t="s">
        <v>70</v>
      </c>
      <c r="EA60" s="63" t="s">
        <v>70</v>
      </c>
      <c r="EB60" s="63" t="s">
        <v>70</v>
      </c>
      <c r="EC60" s="63" t="s">
        <v>70</v>
      </c>
      <c r="ED60" s="63" t="s">
        <v>70</v>
      </c>
      <c r="EE60" s="63" t="s">
        <v>70</v>
      </c>
      <c r="EF60" s="63" t="s">
        <v>70</v>
      </c>
      <c r="EG60" s="63" t="s">
        <v>70</v>
      </c>
      <c r="EH60" s="63" t="s">
        <v>70</v>
      </c>
      <c r="EI60" s="63" t="s">
        <v>70</v>
      </c>
      <c r="EJ60" s="63" t="s">
        <v>70</v>
      </c>
      <c r="EK60" s="63" t="s">
        <v>70</v>
      </c>
      <c r="EL60" s="63" t="s">
        <v>70</v>
      </c>
      <c r="EM60" s="63" t="s">
        <v>70</v>
      </c>
      <c r="EN60" s="63" t="s">
        <v>70</v>
      </c>
      <c r="EO60" s="63" t="s">
        <v>70</v>
      </c>
      <c r="EP60" s="63" t="s">
        <v>70</v>
      </c>
      <c r="EQ60" s="63" t="s">
        <v>70</v>
      </c>
      <c r="ER60" s="63" t="s">
        <v>70</v>
      </c>
      <c r="ES60" s="63" t="s">
        <v>70</v>
      </c>
      <c r="ET60" s="63" t="s">
        <v>70</v>
      </c>
      <c r="EU60" s="63" t="s">
        <v>70</v>
      </c>
      <c r="EV60" s="63" t="s">
        <v>70</v>
      </c>
      <c r="EW60" s="63" t="s">
        <v>70</v>
      </c>
      <c r="EX60" s="63" t="s">
        <v>70</v>
      </c>
      <c r="EY60" s="63" t="s">
        <v>70</v>
      </c>
      <c r="EZ60" s="63" t="s">
        <v>70</v>
      </c>
      <c r="FA60" s="63" t="s">
        <v>70</v>
      </c>
      <c r="FB60" s="63" t="s">
        <v>70</v>
      </c>
      <c r="FC60" s="63" t="s">
        <v>70</v>
      </c>
      <c r="FD60" s="63" t="s">
        <v>70</v>
      </c>
      <c r="FE60" s="63" t="s">
        <v>70</v>
      </c>
      <c r="FF60" s="63" t="s">
        <v>70</v>
      </c>
      <c r="FG60" s="63" t="s">
        <v>70</v>
      </c>
      <c r="FH60" s="63" t="s">
        <v>70</v>
      </c>
      <c r="FI60" s="63" t="s">
        <v>70</v>
      </c>
      <c r="FJ60" s="63" t="s">
        <v>70</v>
      </c>
      <c r="FK60" s="63" t="s">
        <v>70</v>
      </c>
      <c r="FL60" s="63" t="s">
        <v>70</v>
      </c>
      <c r="FM60" s="63" t="s">
        <v>70</v>
      </c>
      <c r="FN60" s="63" t="s">
        <v>70</v>
      </c>
      <c r="FO60" s="63" t="s">
        <v>70</v>
      </c>
      <c r="FP60" s="63" t="s">
        <v>70</v>
      </c>
      <c r="FQ60" s="63" t="s">
        <v>70</v>
      </c>
      <c r="FR60" s="63" t="s">
        <v>70</v>
      </c>
      <c r="FS60" s="63" t="s">
        <v>70</v>
      </c>
      <c r="FT60" s="63" t="s">
        <v>70</v>
      </c>
      <c r="FU60" s="63" t="s">
        <v>70</v>
      </c>
      <c r="FV60" s="63" t="s">
        <v>70</v>
      </c>
      <c r="FW60" s="63" t="s">
        <v>70</v>
      </c>
      <c r="FX60" s="63" t="s">
        <v>70</v>
      </c>
      <c r="FY60" s="63" t="s">
        <v>70</v>
      </c>
      <c r="FZ60" s="63" t="s">
        <v>70</v>
      </c>
      <c r="GA60" s="63" t="s">
        <v>70</v>
      </c>
      <c r="GB60" s="63" t="s">
        <v>70</v>
      </c>
      <c r="GC60" s="63" t="s">
        <v>70</v>
      </c>
      <c r="GD60" s="63" t="s">
        <v>70</v>
      </c>
      <c r="GE60" s="63" t="s">
        <v>70</v>
      </c>
      <c r="GF60" s="63" t="s">
        <v>70</v>
      </c>
      <c r="GG60" s="63" t="s">
        <v>70</v>
      </c>
      <c r="GH60" s="63" t="s">
        <v>70</v>
      </c>
      <c r="GI60" s="63" t="s">
        <v>70</v>
      </c>
      <c r="GJ60" s="63" t="s">
        <v>70</v>
      </c>
      <c r="GK60" s="63" t="s">
        <v>70</v>
      </c>
      <c r="GL60" s="63" t="s">
        <v>70</v>
      </c>
      <c r="GM60" s="63" t="s">
        <v>70</v>
      </c>
      <c r="GN60" s="63" t="s">
        <v>70</v>
      </c>
      <c r="GO60" s="63" t="s">
        <v>70</v>
      </c>
      <c r="GP60" s="63" t="s">
        <v>70</v>
      </c>
      <c r="GQ60" s="63" t="s">
        <v>70</v>
      </c>
    </row>
    <row r="61" spans="1:199" ht="18" customHeight="1">
      <c r="B61" s="48" t="s">
        <v>35</v>
      </c>
      <c r="C61" s="34">
        <f>+[1]DGII!N61</f>
        <v>0</v>
      </c>
      <c r="D61" s="34">
        <f>+[1]DGII!O61</f>
        <v>0</v>
      </c>
      <c r="E61" s="34">
        <f>+[1]DGII!P61</f>
        <v>0</v>
      </c>
      <c r="F61" s="34">
        <f>+[1]DGII!Q61</f>
        <v>0</v>
      </c>
      <c r="G61" s="34">
        <f>+[1]DGII!R61</f>
        <v>0</v>
      </c>
      <c r="H61" s="34">
        <f>+[1]DGII!S61</f>
        <v>0</v>
      </c>
      <c r="I61" s="34">
        <f>+[1]DGII!T61</f>
        <v>0</v>
      </c>
      <c r="J61" s="34">
        <f>+[1]DGII!U61</f>
        <v>0.1</v>
      </c>
      <c r="K61" s="34">
        <f>+[1]DGII!V61</f>
        <v>0</v>
      </c>
      <c r="L61" s="34">
        <f>+[1]DGII!W61</f>
        <v>0</v>
      </c>
      <c r="M61" s="35">
        <f t="shared" ref="M61:M64" si="42">SUM(C61:L61)</f>
        <v>0.1</v>
      </c>
      <c r="N61" s="34">
        <v>1.6682579999999999E-2</v>
      </c>
      <c r="O61" s="34">
        <v>1.9069200000000001E-2</v>
      </c>
      <c r="P61" s="34">
        <v>1.6164669999999999E-2</v>
      </c>
      <c r="Q61" s="34">
        <v>7.9615000000000003E-4</v>
      </c>
      <c r="R61" s="34">
        <v>2.6435999999999999E-3</v>
      </c>
      <c r="S61" s="34">
        <v>1.0203139999999999E-2</v>
      </c>
      <c r="T61" s="35">
        <v>2.0546350000000001E-2</v>
      </c>
      <c r="U61" s="35">
        <v>2.9572503508890229E-3</v>
      </c>
      <c r="V61" s="35">
        <v>2.623817145204909E-2</v>
      </c>
      <c r="W61" s="35">
        <v>2.623817145204909E-2</v>
      </c>
      <c r="X61" s="38">
        <f t="shared" si="41"/>
        <v>0.14153928325498721</v>
      </c>
      <c r="Y61" s="38">
        <f t="shared" si="2"/>
        <v>-4.1539283254987208E-2</v>
      </c>
      <c r="Z61" s="39">
        <f>+M61/X61*100</f>
        <v>70.651763736747938</v>
      </c>
      <c r="AB61" s="24"/>
    </row>
    <row r="62" spans="1:199" ht="18" customHeight="1">
      <c r="B62" s="55" t="s">
        <v>71</v>
      </c>
      <c r="C62" s="26">
        <f>+[1]DGII!N62</f>
        <v>10.7</v>
      </c>
      <c r="D62" s="26">
        <f>+[1]DGII!O62</f>
        <v>9.9</v>
      </c>
      <c r="E62" s="26">
        <f>+[1]DGII!P62</f>
        <v>13.9</v>
      </c>
      <c r="F62" s="26">
        <f>+[1]DGII!Q62</f>
        <v>14.8</v>
      </c>
      <c r="G62" s="26">
        <f>+[1]DGII!R62</f>
        <v>14.1</v>
      </c>
      <c r="H62" s="26">
        <f>+[1]DGII!S62</f>
        <v>19.2</v>
      </c>
      <c r="I62" s="26">
        <f>+[1]DGII!T62</f>
        <v>25.1</v>
      </c>
      <c r="J62" s="26">
        <f>+[1]DGII!U62</f>
        <v>19.899999999999999</v>
      </c>
      <c r="K62" s="26">
        <f>+[1]DGII!V62</f>
        <v>13.4</v>
      </c>
      <c r="L62" s="26">
        <f>+[1]DGII!W62</f>
        <v>18.5</v>
      </c>
      <c r="M62" s="30">
        <f t="shared" si="42"/>
        <v>159.5</v>
      </c>
      <c r="N62" s="26">
        <v>10.636436099999999</v>
      </c>
      <c r="O62" s="26">
        <v>9.8918274900000007</v>
      </c>
      <c r="P62" s="26">
        <v>13.92980144</v>
      </c>
      <c r="Q62" s="26">
        <v>14.81932623</v>
      </c>
      <c r="R62" s="26">
        <v>14.11433502</v>
      </c>
      <c r="S62" s="26">
        <v>19.17633927</v>
      </c>
      <c r="T62" s="30">
        <v>25.0872931</v>
      </c>
      <c r="U62" s="30">
        <v>15.393718978328764</v>
      </c>
      <c r="V62" s="30">
        <v>16.959334929084488</v>
      </c>
      <c r="W62" s="30">
        <v>19.371219028988151</v>
      </c>
      <c r="X62" s="28">
        <f t="shared" si="41"/>
        <v>159.37963158640139</v>
      </c>
      <c r="Y62" s="28">
        <f t="shared" si="2"/>
        <v>0.12036841359861228</v>
      </c>
      <c r="Z62" s="29">
        <f>+M62/X62*100</f>
        <v>100.0755230843493</v>
      </c>
      <c r="AB62" s="24"/>
    </row>
    <row r="63" spans="1:199" ht="18" customHeight="1">
      <c r="B63" s="55" t="s">
        <v>72</v>
      </c>
      <c r="C63" s="26">
        <f>+[1]DGII!N63</f>
        <v>1018.7</v>
      </c>
      <c r="D63" s="26">
        <f>+[1]DGII!O63</f>
        <v>891.3</v>
      </c>
      <c r="E63" s="26">
        <f>+[1]DGII!P63</f>
        <v>816.1</v>
      </c>
      <c r="F63" s="26">
        <f>+[1]DGII!Q63</f>
        <v>811</v>
      </c>
      <c r="G63" s="26">
        <f>+[1]DGII!R63</f>
        <v>990.3</v>
      </c>
      <c r="H63" s="26">
        <f>+[1]DGII!S63</f>
        <v>743.1</v>
      </c>
      <c r="I63" s="26">
        <f>+[1]DGII!T63</f>
        <v>1016.4</v>
      </c>
      <c r="J63" s="26">
        <f>+[1]DGII!U63</f>
        <v>814.9</v>
      </c>
      <c r="K63" s="26">
        <f>+[1]DGII!V63</f>
        <v>811.9</v>
      </c>
      <c r="L63" s="26">
        <f>+[1]DGII!W63</f>
        <v>987.2</v>
      </c>
      <c r="M63" s="30">
        <f t="shared" si="42"/>
        <v>8900.9</v>
      </c>
      <c r="N63" s="27">
        <v>1018.72832779</v>
      </c>
      <c r="O63" s="27">
        <v>891.32434488000001</v>
      </c>
      <c r="P63" s="27">
        <v>816.08380611000007</v>
      </c>
      <c r="Q63" s="27">
        <v>811.03921943</v>
      </c>
      <c r="R63" s="27">
        <v>990.25598624999998</v>
      </c>
      <c r="S63" s="27">
        <v>743.03604416999997</v>
      </c>
      <c r="T63" s="52">
        <v>1016.3765028</v>
      </c>
      <c r="U63" s="52">
        <v>885.18992492697862</v>
      </c>
      <c r="V63" s="52">
        <v>833.31187857262398</v>
      </c>
      <c r="W63" s="52">
        <v>1006.7166481394453</v>
      </c>
      <c r="X63" s="28">
        <f t="shared" si="41"/>
        <v>9012.0626830690489</v>
      </c>
      <c r="Y63" s="28">
        <f t="shared" si="2"/>
        <v>-111.16268306904931</v>
      </c>
      <c r="Z63" s="29">
        <f>+M63/X63*100</f>
        <v>98.766512318229985</v>
      </c>
      <c r="AB63" s="24"/>
    </row>
    <row r="64" spans="1:199" ht="18" customHeight="1">
      <c r="B64" s="50" t="s">
        <v>73</v>
      </c>
      <c r="C64" s="34">
        <f>+[1]DGII!N64</f>
        <v>1014.3</v>
      </c>
      <c r="D64" s="34">
        <f>+[1]DGII!O64</f>
        <v>883.2</v>
      </c>
      <c r="E64" s="34">
        <f>+[1]DGII!P64</f>
        <v>810.1</v>
      </c>
      <c r="F64" s="34">
        <f>+[1]DGII!Q64</f>
        <v>806.8</v>
      </c>
      <c r="G64" s="34">
        <f>+[1]DGII!R64</f>
        <v>984.6</v>
      </c>
      <c r="H64" s="34">
        <f>+[1]DGII!S64</f>
        <v>735.5</v>
      </c>
      <c r="I64" s="34">
        <f>+[1]DGII!T64</f>
        <v>1010.1</v>
      </c>
      <c r="J64" s="34">
        <f>+[1]DGII!U64</f>
        <v>810.7</v>
      </c>
      <c r="K64" s="34">
        <f>+[1]DGII!V64</f>
        <v>805</v>
      </c>
      <c r="L64" s="34">
        <f>+[1]DGII!W64</f>
        <v>983.2</v>
      </c>
      <c r="M64" s="35">
        <f t="shared" si="42"/>
        <v>8843.5</v>
      </c>
      <c r="N64" s="42">
        <v>1014.2658550499999</v>
      </c>
      <c r="O64" s="42">
        <v>883.16467484999998</v>
      </c>
      <c r="P64" s="42">
        <v>810.14151207000009</v>
      </c>
      <c r="Q64" s="42">
        <v>806.77876300000003</v>
      </c>
      <c r="R64" s="42">
        <v>984.63083175999998</v>
      </c>
      <c r="S64" s="42">
        <v>735.52762316999997</v>
      </c>
      <c r="T64" s="43">
        <v>1010.0439297</v>
      </c>
      <c r="U64" s="43">
        <v>879.23135205157269</v>
      </c>
      <c r="V64" s="43">
        <v>829.2693213275503</v>
      </c>
      <c r="W64" s="43">
        <v>1002.9325118576019</v>
      </c>
      <c r="X64" s="38">
        <f t="shared" si="41"/>
        <v>8955.9863748367261</v>
      </c>
      <c r="Y64" s="38">
        <f t="shared" si="2"/>
        <v>-112.4863748367261</v>
      </c>
      <c r="Z64" s="39">
        <f>+M64/X64*100</f>
        <v>98.74400908924143</v>
      </c>
      <c r="AB64" s="24"/>
    </row>
    <row r="65" spans="2:28" ht="21.75" customHeight="1" thickBot="1">
      <c r="B65" s="65" t="s">
        <v>74</v>
      </c>
      <c r="C65" s="66">
        <f>++C9</f>
        <v>85307.199999999997</v>
      </c>
      <c r="D65" s="66">
        <f t="shared" ref="D65:L65" si="43">++D9</f>
        <v>65990</v>
      </c>
      <c r="E65" s="66">
        <f t="shared" si="43"/>
        <v>67036.700000000012</v>
      </c>
      <c r="F65" s="66">
        <f t="shared" si="43"/>
        <v>102897.40000000001</v>
      </c>
      <c r="G65" s="66">
        <f t="shared" si="43"/>
        <v>80316</v>
      </c>
      <c r="H65" s="66">
        <f t="shared" si="43"/>
        <v>70596.800000000003</v>
      </c>
      <c r="I65" s="66">
        <f t="shared" si="43"/>
        <v>76462.699999999983</v>
      </c>
      <c r="J65" s="66">
        <f t="shared" si="43"/>
        <v>70341.3</v>
      </c>
      <c r="K65" s="66">
        <f t="shared" si="43"/>
        <v>67700.100000000006</v>
      </c>
      <c r="L65" s="66">
        <f t="shared" si="43"/>
        <v>79510.999999999985</v>
      </c>
      <c r="M65" s="66">
        <f>+M9</f>
        <v>766159.20000000007</v>
      </c>
      <c r="N65" s="66">
        <f>++N9</f>
        <v>85307.198391529993</v>
      </c>
      <c r="O65" s="66">
        <f t="shared" ref="O65:S65" si="44">++O9</f>
        <v>65990.020402949987</v>
      </c>
      <c r="P65" s="66">
        <f t="shared" si="44"/>
        <v>67036.678663669998</v>
      </c>
      <c r="Q65" s="66">
        <f t="shared" si="44"/>
        <v>102896.81680732001</v>
      </c>
      <c r="R65" s="66">
        <f t="shared" si="44"/>
        <v>80315.965132929967</v>
      </c>
      <c r="S65" s="66">
        <f t="shared" si="44"/>
        <v>70596.510493954454</v>
      </c>
      <c r="T65" s="66">
        <f>++T9</f>
        <v>76462.62857934057</v>
      </c>
      <c r="U65" s="66">
        <f>++U9</f>
        <v>69937.864256434521</v>
      </c>
      <c r="V65" s="66">
        <f>++V9</f>
        <v>67180.470755319897</v>
      </c>
      <c r="W65" s="66">
        <f>++W9</f>
        <v>78969.990441493093</v>
      </c>
      <c r="X65" s="66">
        <f t="shared" si="41"/>
        <v>764694.14392494247</v>
      </c>
      <c r="Y65" s="66">
        <f t="shared" si="2"/>
        <v>1465.0560750575969</v>
      </c>
      <c r="Z65" s="67">
        <f>+M65/X65*100</f>
        <v>100.19158719688082</v>
      </c>
      <c r="AB65" s="24"/>
    </row>
    <row r="66" spans="2:28" ht="18" customHeight="1" thickTop="1">
      <c r="B66" s="68" t="s">
        <v>75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1"/>
      <c r="AB66" s="24"/>
    </row>
    <row r="67" spans="2:28">
      <c r="B67" s="72" t="s">
        <v>76</v>
      </c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4"/>
      <c r="Z67" s="75"/>
      <c r="AB67" s="24"/>
    </row>
    <row r="68" spans="2:28" ht="12.75" customHeight="1">
      <c r="B68" s="76" t="s">
        <v>77</v>
      </c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7"/>
      <c r="AB68" s="24"/>
    </row>
    <row r="69" spans="2:28" ht="12" customHeight="1">
      <c r="B69" s="76" t="s">
        <v>78</v>
      </c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24"/>
    </row>
    <row r="70" spans="2:28">
      <c r="B70" s="79" t="s">
        <v>79</v>
      </c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2:28">
      <c r="B71" s="81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2:28"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2:28"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2:28"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2:28"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2:28"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2:28"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2:28"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2:28"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2:28"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2:26"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2:26"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2:26"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2:26"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2:26"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2:26"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2:26"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2:26"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2:26"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2:26"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2:26"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2:26"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2:26"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2:26"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2:26"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2:26"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2:26"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2:26"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2:26"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2:26"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2:26"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2:26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2:26"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2:26"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2:26"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2:26"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2:26"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2:26"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2:26"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2:26"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2:26"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2:26"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2:26"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2:26"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2:26"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2:26"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2:26"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2:26"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2:26"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2:26"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2:26"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2:26"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2:26"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2:26"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2:26"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2:26"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2:26"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2:26"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2:26"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2:26"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2:26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2:26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2:26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2:26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2:26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2:26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2:26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2:26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2:26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2:26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2:26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2:26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2:26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2:26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2:26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2:26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2:26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2:26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2:26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2:26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2:26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2:26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2:26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2:26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2:26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2:26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2:26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2:26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2:26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2:26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2:26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2:26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2:26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2:26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2:26"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2:26"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2:26"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2:26"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2:26"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2:26"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2:26"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2:26"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2:26"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2:26"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2:26"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2:26"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2:26"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2:26"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2:26"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2:26"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2:26"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2:26"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2:26"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2:26"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2:26"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2:26"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2:26"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2:26"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2:26" ht="14.25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3"/>
      <c r="O189" s="83"/>
      <c r="P189" s="83"/>
      <c r="Q189" s="83"/>
      <c r="R189" s="83"/>
      <c r="S189" s="83"/>
      <c r="T189" s="83"/>
      <c r="U189" s="83"/>
      <c r="V189" s="83"/>
      <c r="W189" s="83"/>
      <c r="X189" s="83"/>
      <c r="Y189" s="83"/>
      <c r="Z189" s="83"/>
    </row>
    <row r="190" spans="2:26" ht="14.25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3"/>
      <c r="O190" s="83"/>
      <c r="P190" s="83"/>
      <c r="Q190" s="83"/>
      <c r="R190" s="83"/>
      <c r="S190" s="83"/>
      <c r="T190" s="83"/>
      <c r="U190" s="83"/>
      <c r="V190" s="83"/>
      <c r="W190" s="83"/>
      <c r="X190" s="83"/>
      <c r="Y190" s="83"/>
      <c r="Z190" s="83"/>
    </row>
    <row r="191" spans="2:26" ht="14.25">
      <c r="B191" s="82"/>
      <c r="C191" s="82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3"/>
      <c r="O191" s="83"/>
      <c r="P191" s="83"/>
      <c r="Q191" s="83"/>
      <c r="R191" s="83"/>
      <c r="S191" s="83"/>
      <c r="T191" s="83"/>
      <c r="U191" s="83"/>
      <c r="V191" s="83"/>
      <c r="W191" s="83"/>
      <c r="X191" s="83"/>
      <c r="Y191" s="83"/>
      <c r="Z191" s="83"/>
    </row>
    <row r="192" spans="2:26" ht="14.25">
      <c r="B192" s="82"/>
      <c r="C192" s="82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3"/>
      <c r="O192" s="83"/>
      <c r="P192" s="83"/>
      <c r="Q192" s="83"/>
      <c r="R192" s="83"/>
      <c r="S192" s="83"/>
      <c r="T192" s="83"/>
      <c r="U192" s="83"/>
      <c r="V192" s="83"/>
      <c r="W192" s="83"/>
      <c r="X192" s="83"/>
      <c r="Y192" s="83"/>
      <c r="Z192" s="83"/>
    </row>
    <row r="193" spans="2:26" ht="14.25">
      <c r="B193" s="82"/>
      <c r="C193" s="82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3"/>
      <c r="O193" s="83"/>
      <c r="P193" s="83"/>
      <c r="Q193" s="83"/>
      <c r="R193" s="83"/>
      <c r="S193" s="83"/>
      <c r="T193" s="83"/>
      <c r="U193" s="83"/>
      <c r="V193" s="83"/>
      <c r="W193" s="83"/>
      <c r="X193" s="83"/>
      <c r="Y193" s="83"/>
      <c r="Z193" s="83"/>
    </row>
    <row r="194" spans="2:26" ht="14.25">
      <c r="B194" s="82"/>
      <c r="C194" s="82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3"/>
      <c r="O194" s="83"/>
      <c r="P194" s="83"/>
      <c r="Q194" s="83"/>
      <c r="R194" s="83"/>
      <c r="S194" s="83"/>
      <c r="T194" s="83"/>
      <c r="U194" s="83"/>
      <c r="V194" s="83"/>
      <c r="W194" s="83"/>
      <c r="X194" s="83"/>
      <c r="Y194" s="83"/>
      <c r="Z194" s="83"/>
    </row>
    <row r="195" spans="2:26" ht="14.25">
      <c r="B195" s="82"/>
      <c r="C195" s="82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3"/>
      <c r="O195" s="83"/>
      <c r="P195" s="83"/>
      <c r="Q195" s="83"/>
      <c r="R195" s="83"/>
      <c r="S195" s="83"/>
      <c r="T195" s="83"/>
      <c r="U195" s="83"/>
      <c r="V195" s="83"/>
      <c r="W195" s="83"/>
      <c r="X195" s="83"/>
      <c r="Y195" s="83"/>
      <c r="Z195" s="83"/>
    </row>
    <row r="196" spans="2:26" ht="14.25"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3"/>
      <c r="O196" s="83"/>
      <c r="P196" s="83"/>
      <c r="Q196" s="83"/>
      <c r="R196" s="83"/>
      <c r="S196" s="83"/>
      <c r="T196" s="83"/>
      <c r="U196" s="83"/>
      <c r="V196" s="83"/>
      <c r="W196" s="83"/>
      <c r="X196" s="83"/>
      <c r="Y196" s="83"/>
      <c r="Z196" s="83"/>
    </row>
    <row r="197" spans="2:26" ht="14.25">
      <c r="B197" s="82"/>
      <c r="C197" s="82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3"/>
      <c r="O197" s="83"/>
      <c r="P197" s="83"/>
      <c r="Q197" s="83"/>
      <c r="R197" s="83"/>
      <c r="S197" s="83"/>
      <c r="T197" s="83"/>
      <c r="U197" s="83"/>
      <c r="V197" s="83"/>
      <c r="W197" s="83"/>
      <c r="X197" s="83"/>
      <c r="Y197" s="83"/>
      <c r="Z197" s="83"/>
    </row>
    <row r="198" spans="2:26" ht="14.25">
      <c r="B198" s="82"/>
      <c r="C198" s="82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3"/>
      <c r="O198" s="83"/>
      <c r="P198" s="83"/>
      <c r="Q198" s="83"/>
      <c r="R198" s="83"/>
      <c r="S198" s="83"/>
      <c r="T198" s="83"/>
      <c r="U198" s="83"/>
      <c r="V198" s="83"/>
      <c r="W198" s="83"/>
      <c r="X198" s="83"/>
      <c r="Y198" s="83"/>
      <c r="Z198" s="83"/>
    </row>
    <row r="199" spans="2:26" ht="14.25">
      <c r="B199" s="82"/>
      <c r="C199" s="82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3"/>
      <c r="O199" s="83"/>
      <c r="P199" s="83"/>
      <c r="Q199" s="83"/>
      <c r="R199" s="83"/>
      <c r="S199" s="83"/>
      <c r="T199" s="83"/>
      <c r="U199" s="83"/>
      <c r="V199" s="83"/>
      <c r="W199" s="83"/>
      <c r="X199" s="83"/>
      <c r="Y199" s="83"/>
      <c r="Z199" s="83"/>
    </row>
    <row r="200" spans="2:26" ht="14.25">
      <c r="B200" s="82"/>
      <c r="C200" s="82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3"/>
      <c r="O200" s="83"/>
      <c r="P200" s="83"/>
      <c r="Q200" s="83"/>
      <c r="R200" s="83"/>
      <c r="S200" s="83"/>
      <c r="T200" s="83"/>
      <c r="U200" s="83"/>
      <c r="V200" s="83"/>
      <c r="W200" s="83"/>
      <c r="X200" s="83"/>
      <c r="Y200" s="83"/>
      <c r="Z200" s="83"/>
    </row>
    <row r="201" spans="2:26" ht="14.25">
      <c r="B201" s="82"/>
      <c r="C201" s="82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3"/>
      <c r="O201" s="83"/>
      <c r="P201" s="83"/>
      <c r="Q201" s="83"/>
      <c r="R201" s="83"/>
      <c r="S201" s="83"/>
      <c r="T201" s="83"/>
      <c r="U201" s="83"/>
      <c r="V201" s="83"/>
      <c r="W201" s="83"/>
      <c r="X201" s="83"/>
      <c r="Y201" s="83"/>
      <c r="Z201" s="83"/>
    </row>
    <row r="202" spans="2:26" ht="14.25">
      <c r="B202" s="82"/>
      <c r="C202" s="82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3"/>
      <c r="O202" s="83"/>
      <c r="P202" s="83"/>
      <c r="Q202" s="83"/>
      <c r="R202" s="83"/>
      <c r="S202" s="83"/>
      <c r="T202" s="83"/>
      <c r="U202" s="83"/>
      <c r="V202" s="83"/>
      <c r="W202" s="83"/>
      <c r="X202" s="83"/>
      <c r="Y202" s="83"/>
      <c r="Z202" s="83"/>
    </row>
    <row r="203" spans="2:26" ht="14.25">
      <c r="B203" s="82"/>
      <c r="C203" s="82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3"/>
      <c r="O203" s="83"/>
      <c r="P203" s="83"/>
      <c r="Q203" s="83"/>
      <c r="R203" s="83"/>
      <c r="S203" s="83"/>
      <c r="T203" s="83"/>
      <c r="U203" s="83"/>
      <c r="V203" s="83"/>
      <c r="W203" s="83"/>
      <c r="X203" s="83"/>
      <c r="Y203" s="83"/>
      <c r="Z203" s="83"/>
    </row>
    <row r="204" spans="2:26" ht="14.25">
      <c r="B204" s="82"/>
      <c r="C204" s="82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3"/>
      <c r="O204" s="83"/>
      <c r="P204" s="83"/>
      <c r="Q204" s="83"/>
      <c r="R204" s="83"/>
      <c r="S204" s="83"/>
      <c r="T204" s="83"/>
      <c r="U204" s="83"/>
      <c r="V204" s="83"/>
      <c r="W204" s="83"/>
      <c r="X204" s="83"/>
      <c r="Y204" s="83"/>
      <c r="Z204" s="83"/>
    </row>
    <row r="205" spans="2:26" ht="14.25">
      <c r="B205" s="82"/>
      <c r="C205" s="82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3"/>
      <c r="O205" s="83"/>
      <c r="P205" s="83"/>
      <c r="Q205" s="83"/>
      <c r="R205" s="83"/>
      <c r="S205" s="83"/>
      <c r="T205" s="83"/>
      <c r="U205" s="83"/>
      <c r="V205" s="83"/>
      <c r="W205" s="83"/>
      <c r="X205" s="83"/>
      <c r="Y205" s="83"/>
      <c r="Z205" s="83"/>
    </row>
    <row r="206" spans="2:26" ht="14.25">
      <c r="B206" s="82"/>
      <c r="C206" s="82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3"/>
      <c r="O206" s="83"/>
      <c r="P206" s="83"/>
      <c r="Q206" s="83"/>
      <c r="R206" s="83"/>
      <c r="S206" s="83"/>
      <c r="T206" s="83"/>
      <c r="U206" s="83"/>
      <c r="V206" s="83"/>
      <c r="W206" s="83"/>
      <c r="X206" s="83"/>
      <c r="Y206" s="83"/>
      <c r="Z206" s="83"/>
    </row>
    <row r="207" spans="2:26" ht="14.25">
      <c r="B207" s="82"/>
      <c r="C207" s="82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3"/>
      <c r="O207" s="83"/>
      <c r="P207" s="83"/>
      <c r="Q207" s="83"/>
      <c r="R207" s="83"/>
      <c r="S207" s="83"/>
      <c r="T207" s="83"/>
      <c r="U207" s="83"/>
      <c r="V207" s="83"/>
      <c r="W207" s="83"/>
      <c r="X207" s="83"/>
      <c r="Y207" s="83"/>
      <c r="Z207" s="83"/>
    </row>
    <row r="208" spans="2:26" ht="14.25">
      <c r="B208" s="82"/>
      <c r="C208" s="82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3"/>
      <c r="O208" s="83"/>
      <c r="P208" s="83"/>
      <c r="Q208" s="83"/>
      <c r="R208" s="83"/>
      <c r="S208" s="83"/>
      <c r="T208" s="83"/>
      <c r="U208" s="83"/>
      <c r="V208" s="83"/>
      <c r="W208" s="83"/>
      <c r="X208" s="83"/>
      <c r="Y208" s="83"/>
      <c r="Z208" s="83"/>
    </row>
    <row r="209" spans="2:26" ht="14.25">
      <c r="B209" s="82"/>
      <c r="C209" s="82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3"/>
      <c r="O209" s="83"/>
      <c r="P209" s="83"/>
      <c r="Q209" s="83"/>
      <c r="R209" s="83"/>
      <c r="S209" s="83"/>
      <c r="T209" s="83"/>
      <c r="U209" s="83"/>
      <c r="V209" s="83"/>
      <c r="W209" s="83"/>
      <c r="X209" s="83"/>
      <c r="Y209" s="83"/>
      <c r="Z209" s="83"/>
    </row>
    <row r="210" spans="2:26" ht="14.25">
      <c r="B210" s="82"/>
      <c r="C210" s="82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3"/>
      <c r="O210" s="83"/>
      <c r="P210" s="83"/>
      <c r="Q210" s="83"/>
      <c r="R210" s="83"/>
      <c r="S210" s="83"/>
      <c r="T210" s="83"/>
      <c r="U210" s="83"/>
      <c r="V210" s="83"/>
      <c r="W210" s="83"/>
      <c r="X210" s="83"/>
      <c r="Y210" s="83"/>
      <c r="Z210" s="83"/>
    </row>
    <row r="211" spans="2:26" ht="14.25">
      <c r="B211" s="82"/>
      <c r="C211" s="82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3"/>
      <c r="O211" s="83"/>
      <c r="P211" s="83"/>
      <c r="Q211" s="83"/>
      <c r="R211" s="83"/>
      <c r="S211" s="83"/>
      <c r="T211" s="83"/>
      <c r="U211" s="83"/>
      <c r="V211" s="83"/>
      <c r="W211" s="83"/>
      <c r="X211" s="83"/>
      <c r="Y211" s="83"/>
      <c r="Z211" s="83"/>
    </row>
    <row r="212" spans="2:26" ht="14.25">
      <c r="B212" s="82"/>
      <c r="C212" s="82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3"/>
      <c r="O212" s="83"/>
      <c r="P212" s="83"/>
      <c r="Q212" s="83"/>
      <c r="R212" s="83"/>
      <c r="S212" s="83"/>
      <c r="T212" s="83"/>
      <c r="U212" s="83"/>
      <c r="V212" s="83"/>
      <c r="W212" s="83"/>
      <c r="X212" s="83"/>
      <c r="Y212" s="83"/>
      <c r="Z212" s="83"/>
    </row>
    <row r="213" spans="2:26" ht="14.25">
      <c r="B213" s="82"/>
      <c r="C213" s="82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3"/>
      <c r="O213" s="83"/>
      <c r="P213" s="83"/>
      <c r="Q213" s="83"/>
      <c r="R213" s="83"/>
      <c r="S213" s="83"/>
      <c r="T213" s="83"/>
      <c r="U213" s="83"/>
      <c r="V213" s="83"/>
      <c r="W213" s="83"/>
      <c r="X213" s="83"/>
      <c r="Y213" s="83"/>
      <c r="Z213" s="83"/>
    </row>
    <row r="214" spans="2:26" ht="14.25">
      <c r="B214" s="82"/>
      <c r="C214" s="82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3"/>
      <c r="O214" s="83"/>
      <c r="P214" s="83"/>
      <c r="Q214" s="83"/>
      <c r="R214" s="83"/>
      <c r="S214" s="83"/>
      <c r="T214" s="83"/>
      <c r="U214" s="83"/>
      <c r="V214" s="83"/>
      <c r="W214" s="83"/>
      <c r="X214" s="83"/>
      <c r="Y214" s="83"/>
      <c r="Z214" s="83"/>
    </row>
    <row r="215" spans="2:26" ht="14.25">
      <c r="B215" s="82"/>
      <c r="C215" s="82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3"/>
      <c r="O215" s="83"/>
      <c r="P215" s="83"/>
      <c r="Q215" s="83"/>
      <c r="R215" s="83"/>
      <c r="S215" s="83"/>
      <c r="T215" s="83"/>
      <c r="U215" s="83"/>
      <c r="V215" s="83"/>
      <c r="W215" s="83"/>
      <c r="X215" s="83"/>
      <c r="Y215" s="83"/>
      <c r="Z215" s="83"/>
    </row>
    <row r="216" spans="2:26" ht="14.25">
      <c r="B216" s="82"/>
      <c r="C216" s="82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3"/>
      <c r="O216" s="83"/>
      <c r="P216" s="83"/>
      <c r="Q216" s="83"/>
      <c r="R216" s="83"/>
      <c r="S216" s="83"/>
      <c r="T216" s="83"/>
      <c r="U216" s="83"/>
      <c r="V216" s="83"/>
      <c r="W216" s="83"/>
      <c r="X216" s="83"/>
      <c r="Y216" s="83"/>
      <c r="Z216" s="83"/>
    </row>
    <row r="217" spans="2:26" ht="14.25">
      <c r="B217" s="82"/>
      <c r="C217" s="82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3"/>
      <c r="O217" s="83"/>
      <c r="P217" s="83"/>
      <c r="Q217" s="83"/>
      <c r="R217" s="83"/>
      <c r="S217" s="83"/>
      <c r="T217" s="83"/>
      <c r="U217" s="83"/>
      <c r="V217" s="83"/>
      <c r="W217" s="83"/>
      <c r="X217" s="83"/>
      <c r="Y217" s="83"/>
      <c r="Z217" s="83"/>
    </row>
    <row r="218" spans="2:26" ht="14.25">
      <c r="B218" s="82"/>
      <c r="C218" s="82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3"/>
      <c r="O218" s="83"/>
      <c r="P218" s="83"/>
      <c r="Q218" s="83"/>
      <c r="R218" s="83"/>
      <c r="S218" s="83"/>
      <c r="T218" s="83"/>
      <c r="U218" s="83"/>
      <c r="V218" s="83"/>
      <c r="W218" s="83"/>
      <c r="X218" s="83"/>
      <c r="Y218" s="83"/>
      <c r="Z218" s="83"/>
    </row>
    <row r="219" spans="2:26" ht="14.25">
      <c r="B219" s="82"/>
      <c r="C219" s="82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3"/>
      <c r="O219" s="83"/>
      <c r="P219" s="83"/>
      <c r="Q219" s="83"/>
      <c r="R219" s="83"/>
      <c r="S219" s="83"/>
      <c r="T219" s="83"/>
      <c r="U219" s="83"/>
      <c r="V219" s="83"/>
      <c r="W219" s="83"/>
      <c r="X219" s="83"/>
      <c r="Y219" s="83"/>
      <c r="Z219" s="83"/>
    </row>
    <row r="220" spans="2:26" ht="14.25">
      <c r="B220" s="82"/>
      <c r="C220" s="82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3"/>
      <c r="O220" s="83"/>
      <c r="P220" s="83"/>
      <c r="Q220" s="83"/>
      <c r="R220" s="83"/>
      <c r="S220" s="83"/>
      <c r="T220" s="83"/>
      <c r="U220" s="83"/>
      <c r="V220" s="83"/>
      <c r="W220" s="83"/>
      <c r="X220" s="83"/>
      <c r="Y220" s="83"/>
      <c r="Z220" s="83"/>
    </row>
    <row r="221" spans="2:26" ht="14.25">
      <c r="B221" s="82"/>
      <c r="C221" s="82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3"/>
      <c r="O221" s="83"/>
      <c r="P221" s="83"/>
      <c r="Q221" s="83"/>
      <c r="R221" s="83"/>
      <c r="S221" s="83"/>
      <c r="T221" s="83"/>
      <c r="U221" s="83"/>
      <c r="V221" s="83"/>
      <c r="W221" s="83"/>
      <c r="X221" s="83"/>
      <c r="Y221" s="83"/>
      <c r="Z221" s="83"/>
    </row>
    <row r="222" spans="2:26" ht="14.25">
      <c r="B222" s="82"/>
      <c r="C222" s="82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3"/>
      <c r="O222" s="83"/>
      <c r="P222" s="83"/>
      <c r="Q222" s="83"/>
      <c r="R222" s="83"/>
      <c r="S222" s="83"/>
      <c r="T222" s="83"/>
      <c r="U222" s="83"/>
      <c r="V222" s="83"/>
      <c r="W222" s="83"/>
      <c r="X222" s="83"/>
      <c r="Y222" s="83"/>
      <c r="Z222" s="83"/>
    </row>
    <row r="223" spans="2:26" ht="14.25">
      <c r="B223" s="82"/>
      <c r="C223" s="82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3"/>
      <c r="O223" s="83"/>
      <c r="P223" s="83"/>
      <c r="Q223" s="83"/>
      <c r="R223" s="83"/>
      <c r="S223" s="83"/>
      <c r="T223" s="83"/>
      <c r="U223" s="83"/>
      <c r="V223" s="83"/>
      <c r="W223" s="83"/>
      <c r="X223" s="83"/>
      <c r="Y223" s="83"/>
      <c r="Z223" s="83"/>
    </row>
    <row r="224" spans="2:26" ht="14.25">
      <c r="B224" s="82"/>
      <c r="C224" s="82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3"/>
      <c r="O224" s="83"/>
      <c r="P224" s="83"/>
      <c r="Q224" s="83"/>
      <c r="R224" s="83"/>
      <c r="S224" s="83"/>
      <c r="T224" s="83"/>
      <c r="U224" s="83"/>
      <c r="V224" s="83"/>
      <c r="W224" s="83"/>
      <c r="X224" s="83"/>
      <c r="Y224" s="83"/>
      <c r="Z224" s="83"/>
    </row>
    <row r="225" spans="2:26" ht="14.25">
      <c r="B225" s="82"/>
      <c r="C225" s="82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3"/>
      <c r="O225" s="83"/>
      <c r="P225" s="83"/>
      <c r="Q225" s="83"/>
      <c r="R225" s="83"/>
      <c r="S225" s="83"/>
      <c r="T225" s="83"/>
      <c r="U225" s="83"/>
      <c r="V225" s="83"/>
      <c r="W225" s="83"/>
      <c r="X225" s="83"/>
      <c r="Y225" s="83"/>
      <c r="Z225" s="83"/>
    </row>
    <row r="226" spans="2:26" ht="14.25">
      <c r="B226" s="82"/>
      <c r="C226" s="82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3"/>
      <c r="O226" s="83"/>
      <c r="P226" s="83"/>
      <c r="Q226" s="83"/>
      <c r="R226" s="83"/>
      <c r="S226" s="83"/>
      <c r="T226" s="83"/>
      <c r="U226" s="83"/>
      <c r="V226" s="83"/>
      <c r="W226" s="83"/>
      <c r="X226" s="83"/>
      <c r="Y226" s="83"/>
      <c r="Z226" s="83"/>
    </row>
    <row r="227" spans="2:26" ht="14.25">
      <c r="B227" s="82"/>
      <c r="C227" s="82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3"/>
      <c r="O227" s="83"/>
      <c r="P227" s="83"/>
      <c r="Q227" s="83"/>
      <c r="R227" s="83"/>
      <c r="S227" s="83"/>
      <c r="T227" s="83"/>
      <c r="U227" s="83"/>
      <c r="V227" s="83"/>
      <c r="W227" s="83"/>
      <c r="X227" s="83"/>
      <c r="Y227" s="83"/>
      <c r="Z227" s="83"/>
    </row>
    <row r="228" spans="2:26" ht="14.25">
      <c r="B228" s="82"/>
      <c r="C228" s="82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3"/>
      <c r="O228" s="83"/>
      <c r="P228" s="83"/>
      <c r="Q228" s="83"/>
      <c r="R228" s="83"/>
      <c r="S228" s="83"/>
      <c r="T228" s="83"/>
      <c r="U228" s="83"/>
      <c r="V228" s="83"/>
      <c r="W228" s="83"/>
      <c r="X228" s="83"/>
      <c r="Y228" s="83"/>
      <c r="Z228" s="83"/>
    </row>
    <row r="229" spans="2:26" ht="14.25">
      <c r="B229" s="82"/>
      <c r="C229" s="82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3"/>
      <c r="O229" s="83"/>
      <c r="P229" s="83"/>
      <c r="Q229" s="83"/>
      <c r="R229" s="83"/>
      <c r="S229" s="83"/>
      <c r="T229" s="83"/>
      <c r="U229" s="83"/>
      <c r="V229" s="83"/>
      <c r="W229" s="83"/>
      <c r="X229" s="83"/>
      <c r="Y229" s="83"/>
      <c r="Z229" s="83"/>
    </row>
    <row r="230" spans="2:26" ht="14.25">
      <c r="B230" s="82"/>
      <c r="C230" s="82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3"/>
      <c r="O230" s="83"/>
      <c r="P230" s="83"/>
      <c r="Q230" s="83"/>
      <c r="R230" s="83"/>
      <c r="S230" s="83"/>
      <c r="T230" s="83"/>
      <c r="U230" s="83"/>
      <c r="V230" s="83"/>
      <c r="W230" s="83"/>
      <c r="X230" s="83"/>
      <c r="Y230" s="83"/>
      <c r="Z230" s="83"/>
    </row>
    <row r="231" spans="2:26" ht="14.25">
      <c r="B231" s="82"/>
      <c r="C231" s="82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3"/>
      <c r="O231" s="83"/>
      <c r="P231" s="83"/>
      <c r="Q231" s="83"/>
      <c r="R231" s="83"/>
      <c r="S231" s="83"/>
      <c r="T231" s="83"/>
      <c r="U231" s="83"/>
      <c r="V231" s="83"/>
      <c r="W231" s="83"/>
      <c r="X231" s="83"/>
      <c r="Y231" s="83"/>
      <c r="Z231" s="83"/>
    </row>
    <row r="232" spans="2:26" ht="14.25">
      <c r="B232" s="82"/>
      <c r="C232" s="82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3"/>
      <c r="O232" s="83"/>
      <c r="P232" s="83"/>
      <c r="Q232" s="83"/>
      <c r="R232" s="83"/>
      <c r="S232" s="83"/>
      <c r="T232" s="83"/>
      <c r="U232" s="83"/>
      <c r="V232" s="83"/>
      <c r="W232" s="83"/>
      <c r="X232" s="83"/>
      <c r="Y232" s="83"/>
      <c r="Z232" s="83"/>
    </row>
    <row r="233" spans="2:26" ht="14.25">
      <c r="B233" s="82"/>
      <c r="C233" s="82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3"/>
      <c r="O233" s="83"/>
      <c r="P233" s="83"/>
      <c r="Q233" s="83"/>
      <c r="R233" s="83"/>
      <c r="S233" s="83"/>
      <c r="T233" s="83"/>
      <c r="U233" s="83"/>
      <c r="V233" s="83"/>
      <c r="W233" s="83"/>
      <c r="X233" s="83"/>
      <c r="Y233" s="83"/>
      <c r="Z233" s="83"/>
    </row>
    <row r="234" spans="2:26" ht="14.25">
      <c r="B234" s="82"/>
      <c r="C234" s="82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3"/>
      <c r="O234" s="83"/>
      <c r="P234" s="83"/>
      <c r="Q234" s="83"/>
      <c r="R234" s="83"/>
      <c r="S234" s="83"/>
      <c r="T234" s="83"/>
      <c r="U234" s="83"/>
      <c r="V234" s="83"/>
      <c r="W234" s="83"/>
      <c r="X234" s="83"/>
      <c r="Y234" s="83"/>
      <c r="Z234" s="83"/>
    </row>
    <row r="235" spans="2:26" ht="14.25">
      <c r="B235" s="82"/>
      <c r="C235" s="82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3"/>
      <c r="O235" s="83"/>
      <c r="P235" s="83"/>
      <c r="Q235" s="83"/>
      <c r="R235" s="83"/>
      <c r="S235" s="83"/>
      <c r="T235" s="83"/>
      <c r="U235" s="83"/>
      <c r="V235" s="83"/>
      <c r="W235" s="83"/>
      <c r="X235" s="83"/>
      <c r="Y235" s="83"/>
      <c r="Z235" s="83"/>
    </row>
    <row r="236" spans="2:26" ht="14.25">
      <c r="B236" s="82"/>
      <c r="C236" s="82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3"/>
      <c r="O236" s="83"/>
      <c r="P236" s="83"/>
      <c r="Q236" s="83"/>
      <c r="R236" s="83"/>
      <c r="S236" s="83"/>
      <c r="T236" s="83"/>
      <c r="U236" s="83"/>
      <c r="V236" s="83"/>
      <c r="W236" s="83"/>
      <c r="X236" s="83"/>
      <c r="Y236" s="83"/>
      <c r="Z236" s="83"/>
    </row>
    <row r="237" spans="2:26" ht="14.25">
      <c r="B237" s="82"/>
      <c r="C237" s="82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3"/>
      <c r="O237" s="83"/>
      <c r="P237" s="83"/>
      <c r="Q237" s="83"/>
      <c r="R237" s="83"/>
      <c r="S237" s="83"/>
      <c r="T237" s="83"/>
      <c r="U237" s="83"/>
      <c r="V237" s="83"/>
      <c r="W237" s="83"/>
      <c r="X237" s="83"/>
      <c r="Y237" s="83"/>
      <c r="Z237" s="83"/>
    </row>
    <row r="238" spans="2:26" ht="14.25">
      <c r="B238" s="82"/>
      <c r="C238" s="82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3"/>
      <c r="O238" s="83"/>
      <c r="P238" s="83"/>
      <c r="Q238" s="83"/>
      <c r="R238" s="83"/>
      <c r="S238" s="83"/>
      <c r="T238" s="83"/>
      <c r="U238" s="83"/>
      <c r="V238" s="83"/>
      <c r="W238" s="83"/>
      <c r="X238" s="83"/>
      <c r="Y238" s="83"/>
      <c r="Z238" s="83"/>
    </row>
    <row r="239" spans="2:26" ht="14.25">
      <c r="B239" s="82"/>
      <c r="C239" s="82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3"/>
      <c r="O239" s="83"/>
      <c r="P239" s="83"/>
      <c r="Q239" s="83"/>
      <c r="R239" s="83"/>
      <c r="S239" s="83"/>
      <c r="T239" s="83"/>
      <c r="U239" s="83"/>
      <c r="V239" s="83"/>
      <c r="W239" s="83"/>
      <c r="X239" s="83"/>
      <c r="Y239" s="83"/>
      <c r="Z239" s="83"/>
    </row>
    <row r="240" spans="2:26" ht="14.25">
      <c r="B240" s="82"/>
      <c r="C240" s="82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3"/>
      <c r="O240" s="83"/>
      <c r="P240" s="83"/>
      <c r="Q240" s="83"/>
      <c r="R240" s="83"/>
      <c r="S240" s="83"/>
      <c r="T240" s="83"/>
      <c r="U240" s="83"/>
      <c r="V240" s="83"/>
      <c r="W240" s="83"/>
      <c r="X240" s="83"/>
      <c r="Y240" s="83"/>
      <c r="Z240" s="83"/>
    </row>
    <row r="241" spans="2:26" ht="14.25">
      <c r="B241" s="82"/>
      <c r="C241" s="82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3"/>
      <c r="O241" s="83"/>
      <c r="P241" s="83"/>
      <c r="Q241" s="83"/>
      <c r="R241" s="83"/>
      <c r="S241" s="83"/>
      <c r="T241" s="83"/>
      <c r="U241" s="83"/>
      <c r="V241" s="83"/>
      <c r="W241" s="83"/>
      <c r="X241" s="83"/>
      <c r="Y241" s="83"/>
      <c r="Z241" s="83"/>
    </row>
    <row r="242" spans="2:26" ht="14.25">
      <c r="B242" s="82"/>
      <c r="C242" s="82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3"/>
      <c r="O242" s="83"/>
      <c r="P242" s="83"/>
      <c r="Q242" s="83"/>
      <c r="R242" s="83"/>
      <c r="S242" s="83"/>
      <c r="T242" s="83"/>
      <c r="U242" s="83"/>
      <c r="V242" s="83"/>
      <c r="W242" s="83"/>
      <c r="X242" s="83"/>
      <c r="Y242" s="83"/>
      <c r="Z242" s="83"/>
    </row>
    <row r="243" spans="2:26"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2:26"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2:26"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2:26"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2:26"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2:26"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2:26"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2:26"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2:26"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2:26"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2:26"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2:26"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2:26"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2:26"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4:26"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4:26"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4:26"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4:26"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4:26"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4:26"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4:26"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4:26"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4:26"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4:26"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4:26"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4:26"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4:26"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4:26"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4:26"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4:26"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4:26"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4:26"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4:26"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4:26"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4:26"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4:26"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4:26"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4:26"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4:26"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4:26"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4:26"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4:26"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4:26"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4:26"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4:26"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4:26"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4:26"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4:26"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4:26"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4:26"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4:26"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4:26"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4:26"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4:26"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4:26"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4:26"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4:26"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4:26"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4:26"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4:26"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4:26"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4:26"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2:26"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2:26"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2:26"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2:26"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2:26"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2:26"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2:26"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2:26"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2:26">
      <c r="B313" s="84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</row>
    <row r="314" spans="2:26">
      <c r="B314" s="84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</row>
    <row r="315" spans="2:26">
      <c r="B315" s="84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</row>
    <row r="316" spans="2:26">
      <c r="B316" s="84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</row>
    <row r="317" spans="2:26">
      <c r="B317" s="84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</row>
    <row r="318" spans="2:26">
      <c r="B318" s="84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</row>
    <row r="319" spans="2:26">
      <c r="B319" s="84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</row>
    <row r="320" spans="2:26">
      <c r="B320" s="84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</row>
    <row r="321" spans="2:26">
      <c r="B321" s="84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</row>
    <row r="322" spans="2:26">
      <c r="B322" s="84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</row>
    <row r="323" spans="2:26">
      <c r="B323" s="84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</row>
    <row r="324" spans="2:26">
      <c r="B324" s="84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</row>
    <row r="325" spans="2:26">
      <c r="B325" s="84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</row>
    <row r="326" spans="2:26">
      <c r="B326" s="84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</row>
    <row r="327" spans="2:26">
      <c r="B327" s="84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</row>
    <row r="328" spans="2:26">
      <c r="B328" s="84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</row>
    <row r="329" spans="2:26">
      <c r="B329" s="84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</row>
    <row r="330" spans="2:26">
      <c r="B330" s="84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</row>
    <row r="331" spans="2:26">
      <c r="B331" s="84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</row>
    <row r="332" spans="2:26">
      <c r="B332" s="84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</row>
    <row r="333" spans="2:26">
      <c r="B333" s="84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</row>
    <row r="334" spans="2:26">
      <c r="B334" s="84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</row>
    <row r="335" spans="2:26">
      <c r="B335" s="84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</row>
    <row r="336" spans="2:26">
      <c r="B336" s="84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</row>
    <row r="337" spans="2:26">
      <c r="B337" s="84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</row>
    <row r="338" spans="2:26">
      <c r="B338" s="84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</row>
    <row r="339" spans="2:26">
      <c r="B339" s="84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</row>
    <row r="340" spans="2:26">
      <c r="B340" s="84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</row>
    <row r="341" spans="2:26">
      <c r="B341" s="84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</row>
    <row r="342" spans="2:26">
      <c r="B342" s="84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</row>
    <row r="343" spans="2:26">
      <c r="B343" s="84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</row>
    <row r="344" spans="2:26">
      <c r="B344" s="84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</row>
    <row r="345" spans="2:26">
      <c r="B345" s="84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</row>
    <row r="346" spans="2:26">
      <c r="B346" s="84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</row>
    <row r="347" spans="2:26">
      <c r="B347" s="84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</row>
    <row r="348" spans="2:26">
      <c r="B348" s="84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</row>
    <row r="349" spans="2:26">
      <c r="B349" s="84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</row>
    <row r="350" spans="2:26">
      <c r="B350" s="84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</row>
    <row r="351" spans="2:26">
      <c r="B351" s="84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</row>
    <row r="352" spans="2:26">
      <c r="B352" s="84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</row>
    <row r="353" spans="2:26">
      <c r="B353" s="84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</row>
    <row r="354" spans="2:26">
      <c r="B354" s="84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</row>
    <row r="355" spans="2:26">
      <c r="B355" s="84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</row>
    <row r="356" spans="2:26">
      <c r="B356" s="84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</row>
    <row r="357" spans="2:26">
      <c r="B357" s="84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</row>
    <row r="358" spans="2:26">
      <c r="B358" s="84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</row>
    <row r="359" spans="2:26">
      <c r="B359" s="84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</row>
    <row r="360" spans="2:26">
      <c r="B360" s="84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</row>
    <row r="361" spans="2:26">
      <c r="B361" s="84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</row>
    <row r="362" spans="2:26">
      <c r="B362" s="84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</row>
    <row r="363" spans="2:26">
      <c r="B363" s="84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</row>
    <row r="364" spans="2:26">
      <c r="B364" s="84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</row>
    <row r="365" spans="2:26">
      <c r="B365" s="84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</row>
    <row r="366" spans="2:26">
      <c r="B366" s="84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</row>
    <row r="367" spans="2:26">
      <c r="B367" s="84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</row>
    <row r="368" spans="2:26">
      <c r="B368" s="84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</row>
    <row r="369" spans="2:26">
      <c r="B369" s="84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</row>
    <row r="370" spans="2:26">
      <c r="B370" s="84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</row>
    <row r="371" spans="2:26">
      <c r="B371" s="84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</row>
    <row r="372" spans="2:26">
      <c r="B372" s="84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</row>
    <row r="373" spans="2:26">
      <c r="B373" s="84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</row>
    <row r="374" spans="2:26">
      <c r="B374" s="84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</row>
    <row r="375" spans="2:26">
      <c r="B375" s="84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</row>
    <row r="376" spans="2:26">
      <c r="B376" s="84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</row>
    <row r="377" spans="2:26">
      <c r="B377" s="84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</row>
    <row r="378" spans="2:26">
      <c r="B378" s="84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</row>
    <row r="379" spans="2:26">
      <c r="B379" s="84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</row>
    <row r="380" spans="2:26">
      <c r="B380" s="84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</row>
    <row r="381" spans="2:26">
      <c r="B381" s="84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</row>
    <row r="382" spans="2:26">
      <c r="B382" s="84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</row>
    <row r="383" spans="2:26">
      <c r="B383" s="84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</row>
    <row r="384" spans="2:26">
      <c r="B384" s="84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</row>
    <row r="385" spans="2:26">
      <c r="B385" s="84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</row>
    <row r="386" spans="2:26">
      <c r="B386" s="84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</row>
    <row r="387" spans="2:26">
      <c r="B387" s="84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</row>
    <row r="388" spans="2:26">
      <c r="B388" s="84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</row>
    <row r="389" spans="2:26">
      <c r="B389" s="84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</row>
    <row r="390" spans="2:26">
      <c r="B390" s="84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</row>
    <row r="391" spans="2:26">
      <c r="B391" s="84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</row>
    <row r="392" spans="2:26">
      <c r="B392" s="84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</row>
    <row r="393" spans="2:26">
      <c r="B393" s="84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</row>
    <row r="394" spans="2:26">
      <c r="B394" s="84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</row>
    <row r="395" spans="2:26">
      <c r="B395" s="84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</row>
    <row r="396" spans="2:26">
      <c r="B396" s="84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</row>
    <row r="397" spans="2:26">
      <c r="B397" s="84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</row>
    <row r="398" spans="2:26">
      <c r="B398" s="84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</row>
    <row r="399" spans="2:26">
      <c r="B399" s="84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</row>
    <row r="400" spans="2:26">
      <c r="B400" s="84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</row>
    <row r="401" spans="2:26">
      <c r="B401" s="84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</row>
    <row r="402" spans="2:26"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</row>
    <row r="403" spans="2:26"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</row>
    <row r="404" spans="2:26"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</row>
    <row r="405" spans="2:26"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</row>
    <row r="406" spans="2:26"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</row>
    <row r="407" spans="2:26"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</row>
    <row r="408" spans="2:26"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</row>
    <row r="409" spans="2:26"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</row>
    <row r="410" spans="2:26"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</row>
    <row r="411" spans="2:26"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</row>
    <row r="412" spans="2:26"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</row>
    <row r="413" spans="2:26"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</row>
    <row r="414" spans="2:26"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</row>
    <row r="415" spans="2:26"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</row>
    <row r="416" spans="2:26"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</row>
    <row r="417" spans="14:26"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</row>
    <row r="418" spans="14:26"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</row>
    <row r="419" spans="14:26"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</row>
    <row r="420" spans="14:26"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</row>
    <row r="421" spans="14:26"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</row>
    <row r="422" spans="14:26"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</row>
    <row r="423" spans="14:26"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</row>
    <row r="424" spans="14:26"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</row>
    <row r="425" spans="14:26"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</row>
    <row r="426" spans="14:26"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</row>
    <row r="427" spans="14:26"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</row>
    <row r="428" spans="14:26"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</row>
    <row r="429" spans="14:26"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</row>
    <row r="430" spans="14:26"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</row>
    <row r="431" spans="14:26"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</row>
    <row r="432" spans="14:26"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</row>
    <row r="433" spans="14:26"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</row>
    <row r="434" spans="14:26"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</row>
    <row r="435" spans="14:26"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</row>
    <row r="436" spans="14:26"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</row>
    <row r="437" spans="14:26"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</row>
    <row r="438" spans="14:26"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</row>
    <row r="439" spans="14:26"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</row>
    <row r="440" spans="14:26"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</row>
    <row r="441" spans="14:26"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</row>
    <row r="442" spans="14:26"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</row>
    <row r="443" spans="14:26"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</row>
    <row r="444" spans="14:26"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</row>
    <row r="445" spans="14:26"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</row>
    <row r="446" spans="14:26"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</row>
    <row r="447" spans="14:26"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</row>
    <row r="448" spans="14:26"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</row>
    <row r="449" spans="14:26"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</row>
    <row r="450" spans="14:26"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</row>
    <row r="451" spans="14:26"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</row>
    <row r="452" spans="14:26"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</row>
    <row r="453" spans="14:26"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</row>
    <row r="454" spans="14:26"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</row>
    <row r="455" spans="14:26"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</row>
    <row r="456" spans="14:26"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</row>
    <row r="457" spans="14:26"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</row>
    <row r="458" spans="14:26"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</row>
    <row r="459" spans="14:26"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</row>
    <row r="460" spans="14:26"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</row>
    <row r="461" spans="14:26"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</row>
    <row r="462" spans="14:26"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</row>
    <row r="463" spans="14:26"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</row>
    <row r="464" spans="14:26"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</row>
    <row r="465" spans="14:26"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</row>
    <row r="466" spans="14:26"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</row>
    <row r="467" spans="14:26"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</row>
    <row r="468" spans="14:26"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</row>
    <row r="469" spans="14:26"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</row>
    <row r="470" spans="14:26"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</row>
    <row r="471" spans="14:26"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</row>
    <row r="472" spans="14:26"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</row>
    <row r="473" spans="14:26"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</row>
    <row r="474" spans="14:26"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</row>
    <row r="475" spans="14:26"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</row>
    <row r="476" spans="14:26"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</row>
    <row r="477" spans="14:26"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</row>
    <row r="478" spans="14:26"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</row>
    <row r="479" spans="14:26"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</row>
    <row r="480" spans="14:26"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</row>
    <row r="481" spans="14:26"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</row>
    <row r="482" spans="14:26"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</row>
    <row r="483" spans="14:26"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</row>
    <row r="484" spans="14:26"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</row>
    <row r="485" spans="14:26"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</row>
    <row r="486" spans="14:26"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</row>
    <row r="487" spans="14:26"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</row>
    <row r="488" spans="14:26"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</row>
    <row r="489" spans="14:26"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</row>
    <row r="490" spans="14:26"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</row>
    <row r="491" spans="14:26"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</row>
    <row r="492" spans="14:26"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</row>
    <row r="493" spans="14:26"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</row>
    <row r="494" spans="14:26"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</row>
    <row r="495" spans="14:26"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</row>
    <row r="496" spans="14:26"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</row>
    <row r="497" spans="14:26"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</row>
    <row r="498" spans="14:26"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</row>
    <row r="499" spans="14:26"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</row>
    <row r="500" spans="14:26"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</row>
    <row r="501" spans="14:26"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</row>
    <row r="502" spans="14:26"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</row>
    <row r="503" spans="14:26"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</row>
    <row r="504" spans="14:26"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</row>
    <row r="505" spans="14:26"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</row>
    <row r="506" spans="14:26"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</row>
    <row r="507" spans="14:26"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</row>
    <row r="508" spans="14:26"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</row>
    <row r="509" spans="14:26"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</row>
    <row r="510" spans="14:26"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</row>
    <row r="511" spans="14:26"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</row>
    <row r="512" spans="14:26"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</row>
    <row r="513" spans="14:26"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</row>
    <row r="514" spans="14:26"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</row>
    <row r="515" spans="14:26"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</row>
    <row r="516" spans="14:26"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</row>
    <row r="517" spans="14:26"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</row>
    <row r="518" spans="14:26"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</row>
    <row r="519" spans="14:26"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</row>
    <row r="520" spans="14:26"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</row>
    <row r="521" spans="14:26"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</row>
    <row r="522" spans="14:26"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</row>
    <row r="523" spans="14:26"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</row>
    <row r="524" spans="14:26"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</row>
    <row r="525" spans="14:26"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</row>
    <row r="526" spans="14:26"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</row>
    <row r="527" spans="14:26"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</row>
    <row r="528" spans="14:26"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</row>
    <row r="529" spans="14:26"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</row>
    <row r="530" spans="14:26"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</row>
    <row r="531" spans="14:26"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</row>
    <row r="532" spans="14:26"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</row>
    <row r="533" spans="14:26"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</row>
    <row r="534" spans="14:26"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</row>
    <row r="535" spans="14:26"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</row>
    <row r="536" spans="14:26"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</row>
    <row r="537" spans="14:26"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</row>
    <row r="538" spans="14:26"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</row>
    <row r="539" spans="14:26"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</row>
    <row r="540" spans="14:26"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</row>
    <row r="541" spans="14:26"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</row>
    <row r="542" spans="14:26"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</row>
    <row r="543" spans="14:26"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</row>
    <row r="544" spans="14:26"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</row>
    <row r="545" spans="14:26"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</row>
    <row r="546" spans="14:26"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</row>
    <row r="547" spans="14:26"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</row>
    <row r="548" spans="14:26"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</row>
    <row r="549" spans="14:26"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</row>
    <row r="550" spans="14:26"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</row>
    <row r="551" spans="14:26"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</row>
    <row r="552" spans="14:26"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</row>
    <row r="553" spans="14:26"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</row>
    <row r="554" spans="14:26"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</row>
    <row r="555" spans="14:26"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</row>
    <row r="556" spans="14:26"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</row>
    <row r="557" spans="14:26"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</row>
    <row r="558" spans="14:26"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</row>
    <row r="559" spans="14:26"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</row>
    <row r="560" spans="14:26"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</row>
    <row r="561" spans="14:26"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</row>
    <row r="562" spans="14:26"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</row>
    <row r="563" spans="14:26"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</row>
    <row r="564" spans="14:26"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</row>
    <row r="565" spans="14:26"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</row>
    <row r="566" spans="14:26"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</row>
    <row r="567" spans="14:26"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</row>
    <row r="568" spans="14:26"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</row>
    <row r="569" spans="14:26"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</row>
    <row r="570" spans="14:26"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</row>
    <row r="571" spans="14:26"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</row>
    <row r="572" spans="14:26"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</row>
    <row r="573" spans="14:26"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</row>
    <row r="574" spans="14:26"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</row>
    <row r="575" spans="14:26"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</row>
    <row r="576" spans="14:26"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</row>
    <row r="577" spans="14:26"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</row>
    <row r="578" spans="14:26"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</row>
    <row r="579" spans="14:26"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</row>
    <row r="580" spans="14:26"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</row>
    <row r="581" spans="14:26"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</row>
    <row r="582" spans="14:26"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</row>
    <row r="583" spans="14:26"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</row>
    <row r="584" spans="14:26"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</row>
    <row r="585" spans="14:26"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</row>
    <row r="586" spans="14:26"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</row>
    <row r="587" spans="14:26"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</row>
    <row r="588" spans="14:26"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</row>
    <row r="589" spans="14:26"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</row>
    <row r="590" spans="14:26"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</row>
    <row r="591" spans="14:26"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</row>
    <row r="592" spans="14:26"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</row>
    <row r="593" spans="14:26"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</row>
    <row r="594" spans="14:26"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</row>
    <row r="595" spans="14:26"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</row>
    <row r="596" spans="14:26"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</row>
    <row r="597" spans="14:26"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</row>
    <row r="598" spans="14:26"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</row>
    <row r="599" spans="14:26"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</row>
    <row r="600" spans="14:26"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</row>
    <row r="601" spans="14:26"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</row>
    <row r="602" spans="14:26"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</row>
    <row r="603" spans="14:26"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</row>
    <row r="604" spans="14:26"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</row>
    <row r="605" spans="14:26"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</row>
    <row r="606" spans="14:26"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</row>
    <row r="607" spans="14:26"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</row>
    <row r="608" spans="14:26"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</row>
    <row r="609" spans="14:26"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</row>
    <row r="610" spans="14:26"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</row>
    <row r="611" spans="14:26"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</row>
    <row r="612" spans="14:26"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</row>
    <row r="613" spans="14:26"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</row>
    <row r="614" spans="14:26"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</row>
    <row r="615" spans="14:26"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</row>
    <row r="616" spans="14:26"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</row>
    <row r="617" spans="14:26"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</row>
    <row r="618" spans="14:26"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</row>
    <row r="619" spans="14:26"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</row>
    <row r="620" spans="14:26"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</row>
    <row r="621" spans="14:26"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</row>
    <row r="622" spans="14:26"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</row>
    <row r="623" spans="14:26"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</row>
    <row r="624" spans="14:26"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</row>
    <row r="625" spans="14:26"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</row>
    <row r="626" spans="14:26"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</row>
    <row r="627" spans="14:26"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</row>
    <row r="628" spans="14:26"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</row>
    <row r="629" spans="14:26"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</row>
    <row r="630" spans="14:26"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</row>
    <row r="631" spans="14:26"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</row>
    <row r="632" spans="14:26"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</row>
    <row r="633" spans="14:26"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</row>
    <row r="634" spans="14:26"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</row>
    <row r="635" spans="14:26"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</row>
    <row r="636" spans="14:26"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</row>
    <row r="637" spans="14:26"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</row>
    <row r="638" spans="14:26"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</row>
    <row r="639" spans="14:26"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</row>
    <row r="640" spans="14:26"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</row>
    <row r="641" spans="14:26"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</row>
    <row r="642" spans="14:26"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</row>
    <row r="643" spans="14:26"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</row>
    <row r="644" spans="14:26"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</row>
    <row r="645" spans="14:26"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</row>
    <row r="646" spans="14:26"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</row>
    <row r="647" spans="14:26"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</row>
    <row r="648" spans="14:26"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</row>
    <row r="649" spans="14:26"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</row>
    <row r="650" spans="14:26"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</row>
    <row r="651" spans="14:26"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</row>
    <row r="652" spans="14:26"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</row>
    <row r="653" spans="14:26"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</row>
    <row r="654" spans="14:26"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</row>
    <row r="655" spans="14:26"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</row>
    <row r="656" spans="14:26"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</row>
    <row r="657" spans="14:26"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</row>
    <row r="658" spans="14:26"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</row>
    <row r="659" spans="14:26"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</row>
    <row r="660" spans="14:26"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</row>
    <row r="661" spans="14:26"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</row>
    <row r="662" spans="14:26"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</row>
    <row r="663" spans="14:26"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</row>
    <row r="664" spans="14:26"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</row>
    <row r="665" spans="14:26"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</row>
    <row r="666" spans="14:26"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</row>
    <row r="667" spans="14:26"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</row>
    <row r="668" spans="14:26"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</row>
    <row r="669" spans="14:26"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</row>
    <row r="670" spans="14:26"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</row>
    <row r="671" spans="14:26"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</row>
    <row r="672" spans="14:26"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</row>
    <row r="673" spans="14:26"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</row>
    <row r="674" spans="14:26"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</row>
    <row r="675" spans="14:26"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</row>
    <row r="676" spans="14:26"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</row>
    <row r="677" spans="14:26"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</row>
    <row r="678" spans="14:26"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</row>
    <row r="679" spans="14:26"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</row>
    <row r="680" spans="14:26"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</row>
    <row r="681" spans="14:26"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</row>
    <row r="682" spans="14:26"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</row>
    <row r="683" spans="14:26"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</row>
    <row r="684" spans="14:26"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</row>
    <row r="685" spans="14:26"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</row>
    <row r="686" spans="14:26"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</row>
    <row r="687" spans="14:26"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</row>
    <row r="688" spans="14:26"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</row>
    <row r="689" spans="14:26"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</row>
    <row r="690" spans="14:26"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</row>
    <row r="691" spans="14:26"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</row>
    <row r="692" spans="14:26"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</row>
    <row r="693" spans="14:26"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</row>
    <row r="694" spans="14:26"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</row>
    <row r="695" spans="14:26"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</row>
    <row r="696" spans="14:26"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</row>
    <row r="697" spans="14:26"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</row>
    <row r="698" spans="14:26"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</row>
    <row r="699" spans="14:26"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</row>
    <row r="700" spans="14:26"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</row>
    <row r="701" spans="14:26"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</row>
    <row r="702" spans="14:26"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</row>
    <row r="703" spans="14:26"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</row>
    <row r="704" spans="14:26"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</row>
    <row r="705" spans="14:26"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</row>
    <row r="706" spans="14:26"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</row>
    <row r="707" spans="14:26"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</row>
    <row r="708" spans="14:26"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</row>
    <row r="709" spans="14:26"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</row>
    <row r="710" spans="14:26"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</row>
    <row r="711" spans="14:26"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</row>
    <row r="712" spans="14:26"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</row>
    <row r="713" spans="14:26"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</row>
    <row r="714" spans="14:26"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</row>
    <row r="715" spans="14:26"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</row>
    <row r="716" spans="14:26"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</row>
    <row r="717" spans="14:26"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</row>
    <row r="718" spans="14:26"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</row>
    <row r="719" spans="14:26"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</row>
    <row r="720" spans="14:26"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</row>
    <row r="721" spans="14:26"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</row>
    <row r="722" spans="14:26"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</row>
    <row r="723" spans="14:26"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</row>
    <row r="724" spans="14:26"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</row>
    <row r="725" spans="14:26"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</row>
    <row r="726" spans="14:26"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</row>
    <row r="727" spans="14:26"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</row>
    <row r="728" spans="14:26"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</row>
    <row r="729" spans="14:26"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</row>
    <row r="730" spans="14:26"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</row>
    <row r="731" spans="14:26"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</row>
    <row r="732" spans="14:26"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</row>
    <row r="733" spans="14:26"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</row>
    <row r="734" spans="14:26"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</row>
    <row r="735" spans="14:26"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</row>
    <row r="736" spans="14:26"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</row>
    <row r="737" spans="14:26"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</row>
    <row r="738" spans="14:26"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</row>
    <row r="739" spans="14:26"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</row>
    <row r="740" spans="14:26"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</row>
    <row r="741" spans="14:26"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</row>
    <row r="742" spans="14:26"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</row>
    <row r="743" spans="14:26"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</row>
    <row r="744" spans="14:26"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</row>
    <row r="745" spans="14:26"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</row>
    <row r="746" spans="14:26"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</row>
    <row r="747" spans="14:26"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</row>
    <row r="748" spans="14:26"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</row>
    <row r="749" spans="14:26"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</row>
    <row r="750" spans="14:26"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</row>
    <row r="751" spans="14:26"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</row>
    <row r="752" spans="14:26"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</row>
    <row r="753" spans="14:26"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</row>
    <row r="754" spans="14:26"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</row>
    <row r="755" spans="14:26"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</row>
    <row r="756" spans="14:26"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</row>
    <row r="757" spans="14:26"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</row>
    <row r="758" spans="14:26"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</row>
    <row r="759" spans="14:26"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</row>
    <row r="760" spans="14:26"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</row>
    <row r="761" spans="14:26"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</row>
    <row r="762" spans="14:26"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</row>
    <row r="763" spans="14:26"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</row>
    <row r="764" spans="14:26"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</row>
    <row r="765" spans="14:26"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</row>
    <row r="766" spans="14:26"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</row>
    <row r="767" spans="14:26"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</row>
    <row r="768" spans="14:26"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</row>
    <row r="769" spans="14:26"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</row>
    <row r="770" spans="14:26"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</row>
    <row r="771" spans="14:26"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</row>
    <row r="772" spans="14:26"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</row>
    <row r="773" spans="14:26"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</row>
    <row r="774" spans="14:26"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</row>
    <row r="775" spans="14:26"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</row>
    <row r="776" spans="14:26"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</row>
    <row r="777" spans="14:26"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</row>
    <row r="778" spans="14:26"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</row>
    <row r="779" spans="14:26"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</row>
    <row r="780" spans="14:26"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</row>
    <row r="781" spans="14:26"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</row>
    <row r="782" spans="14:26"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</row>
    <row r="783" spans="14:26"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</row>
    <row r="784" spans="14:26"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</row>
    <row r="785" spans="14:26"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</row>
    <row r="786" spans="14:26"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</row>
    <row r="787" spans="14:26"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</row>
    <row r="788" spans="14:26"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</row>
    <row r="789" spans="14:26"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</row>
    <row r="790" spans="14:26"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</row>
    <row r="791" spans="14:26"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</row>
    <row r="792" spans="14:26"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</row>
    <row r="793" spans="14:26"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</row>
    <row r="794" spans="14:26"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</row>
    <row r="795" spans="14:26"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</row>
    <row r="796" spans="14:26"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</row>
    <row r="797" spans="14:26"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</row>
    <row r="798" spans="14:26"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</row>
    <row r="799" spans="14:26"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</row>
    <row r="800" spans="14:26"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</row>
    <row r="801" spans="14:26"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</row>
    <row r="802" spans="14:26"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</row>
    <row r="803" spans="14:26"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</row>
    <row r="804" spans="14:26"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</row>
    <row r="805" spans="14:26"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</row>
    <row r="806" spans="14:26"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</row>
    <row r="807" spans="14:26"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</row>
    <row r="808" spans="14:26"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</row>
    <row r="809" spans="14:26"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</row>
    <row r="810" spans="14:26"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</row>
    <row r="811" spans="14:26"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</row>
    <row r="812" spans="14:26"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</row>
    <row r="813" spans="14:26"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</row>
    <row r="814" spans="14:26"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</row>
    <row r="815" spans="14:26"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</row>
    <row r="816" spans="14:26"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</row>
    <row r="817" spans="14:26"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</row>
    <row r="818" spans="14:26"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</row>
    <row r="819" spans="14:26"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</row>
    <row r="820" spans="14:26"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</row>
    <row r="821" spans="14:26"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</row>
    <row r="822" spans="14:26"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</row>
    <row r="823" spans="14:26"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</row>
    <row r="824" spans="14:26"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</row>
    <row r="825" spans="14:26"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</row>
    <row r="826" spans="14:26"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</row>
    <row r="827" spans="14:26"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</row>
    <row r="828" spans="14:26"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</row>
    <row r="829" spans="14:26"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</row>
    <row r="830" spans="14:26"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</row>
    <row r="831" spans="14:26"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</row>
    <row r="832" spans="14:26"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</row>
    <row r="833" spans="14:26"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</row>
    <row r="834" spans="14:26"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</row>
    <row r="835" spans="14:26"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</row>
    <row r="836" spans="14:26"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</row>
    <row r="837" spans="14:26"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</row>
    <row r="838" spans="14:26"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</row>
    <row r="839" spans="14:26"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</row>
    <row r="840" spans="14:26"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</row>
    <row r="841" spans="14:26"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</row>
    <row r="842" spans="14:26"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</row>
    <row r="843" spans="14:26"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</row>
    <row r="844" spans="14:26"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</row>
    <row r="845" spans="14:26"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</row>
    <row r="846" spans="14:26"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</row>
    <row r="847" spans="14:26"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</row>
    <row r="848" spans="14:26"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</row>
    <row r="849" spans="14:26"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</row>
    <row r="850" spans="14:26"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</row>
    <row r="851" spans="14:26"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</row>
    <row r="852" spans="14:26"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</row>
    <row r="853" spans="14:26"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</row>
    <row r="854" spans="14:26"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</row>
    <row r="855" spans="14:26"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</row>
    <row r="856" spans="14:26"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</row>
    <row r="857" spans="14:26"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</row>
    <row r="858" spans="14:26"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</row>
    <row r="859" spans="14:26"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</row>
    <row r="860" spans="14:26"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</row>
    <row r="861" spans="14:26"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</row>
    <row r="862" spans="14:26"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</row>
    <row r="863" spans="14:26"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</row>
    <row r="864" spans="14:26"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</row>
    <row r="865" spans="14:26"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</row>
    <row r="866" spans="14:26"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</row>
    <row r="867" spans="14:26"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</row>
    <row r="868" spans="14:26"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</row>
    <row r="869" spans="14:26"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</row>
    <row r="870" spans="14:26"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</row>
    <row r="871" spans="14:26"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</row>
    <row r="872" spans="14:26"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</row>
    <row r="873" spans="14:26"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</row>
    <row r="874" spans="14:26"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</row>
    <row r="875" spans="14:26"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</row>
    <row r="876" spans="14:26"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</row>
    <row r="877" spans="14:26"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</row>
    <row r="878" spans="14:26"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</row>
    <row r="879" spans="14:26"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</row>
    <row r="880" spans="14:26"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</row>
    <row r="881" spans="14:26"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</row>
    <row r="882" spans="14:26"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</row>
    <row r="883" spans="14:26"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</row>
    <row r="884" spans="14:26"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</row>
    <row r="885" spans="14:26"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</row>
    <row r="886" spans="14:26"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</row>
    <row r="887" spans="14:26"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</row>
    <row r="888" spans="14:26"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</row>
    <row r="889" spans="14:26"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</row>
    <row r="890" spans="14:26"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</row>
    <row r="891" spans="14:26"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</row>
    <row r="892" spans="14:26"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</row>
    <row r="893" spans="14:26"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</row>
  </sheetData>
  <mergeCells count="11">
    <mergeCell ref="Z7:Z8"/>
    <mergeCell ref="B2:Z2"/>
    <mergeCell ref="B4:Z4"/>
    <mergeCell ref="B5:Z5"/>
    <mergeCell ref="B6:Z6"/>
    <mergeCell ref="B7:B8"/>
    <mergeCell ref="C7:H7"/>
    <mergeCell ref="M7:M8"/>
    <mergeCell ref="N7:S7"/>
    <mergeCell ref="X7:X8"/>
    <mergeCell ref="Y7:Y8"/>
  </mergeCells>
  <printOptions horizontalCentered="1"/>
  <pageMargins left="0" right="0" top="0.59055118110236227" bottom="0.78740157480314965" header="0" footer="0.31496062992125984"/>
  <pageSetup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EEA20-0F17-49D6-BE9C-BCAE09AFE692}">
  <sheetPr>
    <pageSetUpPr fitToPage="1"/>
  </sheetPr>
  <dimension ref="A1:BB212"/>
  <sheetViews>
    <sheetView showGridLines="0" zoomScaleNormal="100" workbookViewId="0">
      <pane xSplit="2" ySplit="7" topLeftCell="G20" activePane="bottomRight" state="frozen"/>
      <selection pane="topRight" activeCell="C1" sqref="C1"/>
      <selection pane="bottomLeft" activeCell="A8" sqref="A8"/>
      <selection pane="bottomRight" activeCell="M30" sqref="M30"/>
    </sheetView>
  </sheetViews>
  <sheetFormatPr baseColWidth="10" defaultColWidth="11.42578125" defaultRowHeight="12.75"/>
  <cols>
    <col min="1" max="1" width="1.28515625" customWidth="1"/>
    <col min="2" max="2" width="76.28515625" customWidth="1"/>
    <col min="3" max="12" width="10.7109375" customWidth="1"/>
    <col min="13" max="13" width="14.5703125" customWidth="1"/>
    <col min="14" max="21" width="10.7109375" customWidth="1"/>
    <col min="22" max="22" width="14.85546875" customWidth="1"/>
    <col min="23" max="23" width="13.28515625" bestFit="1" customWidth="1"/>
    <col min="24" max="24" width="17.42578125" customWidth="1"/>
    <col min="25" max="25" width="14.5703125" customWidth="1"/>
    <col min="26" max="26" width="15" customWidth="1"/>
    <col min="27" max="27" width="14.28515625" customWidth="1"/>
  </cols>
  <sheetData>
    <row r="1" spans="1:54" ht="15.75">
      <c r="A1" t="s">
        <v>0</v>
      </c>
      <c r="B1" s="86" t="s">
        <v>80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</row>
    <row r="2" spans="1:54" ht="15.75"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9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</row>
    <row r="3" spans="1:54" ht="18.75" customHeight="1">
      <c r="B3" s="90" t="s">
        <v>81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1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</row>
    <row r="4" spans="1:54" ht="18.75" customHeight="1">
      <c r="B4" s="92" t="s">
        <v>82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89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</row>
    <row r="5" spans="1:54" ht="14.25" customHeight="1"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3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</row>
    <row r="6" spans="1:54" ht="18" customHeight="1">
      <c r="B6" s="12" t="s">
        <v>5</v>
      </c>
      <c r="C6" s="13">
        <v>2025</v>
      </c>
      <c r="D6" s="14"/>
      <c r="E6" s="14"/>
      <c r="F6" s="14"/>
      <c r="G6" s="14"/>
      <c r="H6" s="14"/>
      <c r="I6" s="15"/>
      <c r="J6" s="15"/>
      <c r="K6" s="15"/>
      <c r="L6" s="15"/>
      <c r="M6" s="16" t="s">
        <v>6</v>
      </c>
      <c r="N6" s="13">
        <v>2025</v>
      </c>
      <c r="O6" s="14"/>
      <c r="P6" s="14"/>
      <c r="Q6" s="14"/>
      <c r="R6" s="14"/>
      <c r="S6" s="14"/>
      <c r="T6" s="15"/>
      <c r="U6" s="15"/>
      <c r="V6" s="15"/>
      <c r="W6" s="15"/>
      <c r="X6" s="16" t="s">
        <v>83</v>
      </c>
      <c r="Y6" s="94" t="s">
        <v>8</v>
      </c>
      <c r="Z6" s="16" t="s">
        <v>9</v>
      </c>
      <c r="AA6" s="95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</row>
    <row r="7" spans="1:54" ht="31.5" customHeight="1" thickBot="1">
      <c r="B7" s="17"/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8" t="s">
        <v>19</v>
      </c>
      <c r="M7" s="19"/>
      <c r="N7" s="18" t="s">
        <v>10</v>
      </c>
      <c r="O7" s="18" t="s">
        <v>11</v>
      </c>
      <c r="P7" s="18" t="s">
        <v>12</v>
      </c>
      <c r="Q7" s="18" t="s">
        <v>13</v>
      </c>
      <c r="R7" s="18" t="s">
        <v>14</v>
      </c>
      <c r="S7" s="18" t="s">
        <v>15</v>
      </c>
      <c r="T7" s="18" t="s">
        <v>16</v>
      </c>
      <c r="U7" s="18" t="s">
        <v>17</v>
      </c>
      <c r="V7" s="18" t="s">
        <v>18</v>
      </c>
      <c r="W7" s="18" t="s">
        <v>19</v>
      </c>
      <c r="X7" s="19"/>
      <c r="Y7" s="96"/>
      <c r="Z7" s="19"/>
      <c r="AA7" s="95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</row>
    <row r="8" spans="1:54" ht="18" customHeight="1" thickTop="1">
      <c r="B8" s="97" t="s">
        <v>21</v>
      </c>
      <c r="C8" s="98">
        <f t="shared" ref="C8:H8" si="0">+C9+C19</f>
        <v>19532</v>
      </c>
      <c r="D8" s="98">
        <f t="shared" si="0"/>
        <v>19543.099999999999</v>
      </c>
      <c r="E8" s="98">
        <f t="shared" si="0"/>
        <v>21792.5</v>
      </c>
      <c r="F8" s="98">
        <f t="shared" si="0"/>
        <v>21271</v>
      </c>
      <c r="G8" s="98">
        <f t="shared" si="0"/>
        <v>21201.4</v>
      </c>
      <c r="H8" s="98">
        <f t="shared" si="0"/>
        <v>20382.400000000001</v>
      </c>
      <c r="I8" s="98">
        <f>+I9+I19</f>
        <v>22950.2</v>
      </c>
      <c r="J8" s="98">
        <f>+J9+J19</f>
        <v>22088.000000000004</v>
      </c>
      <c r="K8" s="98">
        <f>+K9+K19</f>
        <v>23270.9</v>
      </c>
      <c r="L8" s="98">
        <f>+L9+L19</f>
        <v>23838.800000000003</v>
      </c>
      <c r="M8" s="98">
        <f>+M9+M19</f>
        <v>215870.30000000002</v>
      </c>
      <c r="N8" s="98">
        <f t="shared" ref="N8:W8" si="1">+N9+N19</f>
        <v>19531.964268939999</v>
      </c>
      <c r="O8" s="98">
        <f t="shared" si="1"/>
        <v>19543.060999050002</v>
      </c>
      <c r="P8" s="98">
        <f t="shared" si="1"/>
        <v>21792.502138719996</v>
      </c>
      <c r="Q8" s="98">
        <f t="shared" si="1"/>
        <v>21270.963263149999</v>
      </c>
      <c r="R8" s="98">
        <f t="shared" si="1"/>
        <v>21201.529639009997</v>
      </c>
      <c r="S8" s="98">
        <f t="shared" si="1"/>
        <v>20382.43750376</v>
      </c>
      <c r="T8" s="98">
        <f t="shared" si="1"/>
        <v>22950.150396000001</v>
      </c>
      <c r="U8" s="98">
        <f t="shared" si="1"/>
        <v>25404.709862439573</v>
      </c>
      <c r="V8" s="98">
        <f t="shared" si="1"/>
        <v>25359.736127042015</v>
      </c>
      <c r="W8" s="98">
        <f t="shared" si="1"/>
        <v>27242.045159992493</v>
      </c>
      <c r="X8" s="99">
        <f>+X9+X19</f>
        <v>224679.09935810405</v>
      </c>
      <c r="Y8" s="99">
        <f t="shared" ref="Y8:Y30" si="2">+M8-X8</f>
        <v>-8808.7993581040355</v>
      </c>
      <c r="Z8" s="100">
        <f t="shared" ref="Z8:Z16" si="3">+M8/X8*100</f>
        <v>96.079386385618292</v>
      </c>
      <c r="AA8" s="101"/>
      <c r="AB8" s="102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</row>
    <row r="9" spans="1:54" ht="18" customHeight="1">
      <c r="B9" s="103" t="s">
        <v>84</v>
      </c>
      <c r="C9" s="26">
        <f t="shared" ref="C9:L9" si="4">+C11+C12+C18</f>
        <v>15012.4</v>
      </c>
      <c r="D9" s="26">
        <f t="shared" si="4"/>
        <v>15008.5</v>
      </c>
      <c r="E9" s="26">
        <f t="shared" si="4"/>
        <v>16813.599999999999</v>
      </c>
      <c r="F9" s="26">
        <f t="shared" si="4"/>
        <v>16291.4</v>
      </c>
      <c r="G9" s="26">
        <f t="shared" si="4"/>
        <v>16340.7</v>
      </c>
      <c r="H9" s="26">
        <f t="shared" si="4"/>
        <v>15670</v>
      </c>
      <c r="I9" s="26">
        <f t="shared" si="4"/>
        <v>17349.7</v>
      </c>
      <c r="J9" s="26">
        <f t="shared" si="4"/>
        <v>16743.100000000002</v>
      </c>
      <c r="K9" s="26">
        <f t="shared" si="4"/>
        <v>17455.5</v>
      </c>
      <c r="L9" s="26">
        <f t="shared" si="4"/>
        <v>18132.7</v>
      </c>
      <c r="M9" s="26">
        <f>+M10+M12+M18</f>
        <v>164817.60000000001</v>
      </c>
      <c r="N9" s="26">
        <f>+N11+N12+N18</f>
        <v>15012.387547779999</v>
      </c>
      <c r="O9" s="26">
        <f t="shared" ref="O9:W9" si="5">+O11+O12+O18</f>
        <v>15008.511766390002</v>
      </c>
      <c r="P9" s="26">
        <f t="shared" si="5"/>
        <v>16813.667503179997</v>
      </c>
      <c r="Q9" s="26">
        <f t="shared" si="5"/>
        <v>16291.419353009998</v>
      </c>
      <c r="R9" s="26">
        <f t="shared" si="5"/>
        <v>16340.778701309999</v>
      </c>
      <c r="S9" s="26">
        <f t="shared" si="5"/>
        <v>15669.996068380002</v>
      </c>
      <c r="T9" s="26">
        <f t="shared" si="5"/>
        <v>17349.694329490001</v>
      </c>
      <c r="U9" s="26">
        <f t="shared" si="5"/>
        <v>19407.5473020889</v>
      </c>
      <c r="V9" s="26">
        <f t="shared" si="5"/>
        <v>19274.258754655537</v>
      </c>
      <c r="W9" s="26">
        <f t="shared" si="5"/>
        <v>20852.264588530568</v>
      </c>
      <c r="X9" s="104">
        <f>+X11+X12+X18</f>
        <v>172020.52591481499</v>
      </c>
      <c r="Y9" s="104">
        <f t="shared" si="2"/>
        <v>-7202.9259148149868</v>
      </c>
      <c r="Z9" s="100">
        <f t="shared" si="3"/>
        <v>95.812752067516698</v>
      </c>
      <c r="AA9" s="101"/>
      <c r="AB9" s="102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</row>
    <row r="10" spans="1:54" ht="18" customHeight="1">
      <c r="B10" s="105" t="s">
        <v>38</v>
      </c>
      <c r="C10" s="26">
        <f t="shared" ref="C10:W10" si="6">+C11</f>
        <v>13284.3</v>
      </c>
      <c r="D10" s="26">
        <f t="shared" si="6"/>
        <v>13018.4</v>
      </c>
      <c r="E10" s="26">
        <f t="shared" si="6"/>
        <v>14741.7</v>
      </c>
      <c r="F10" s="26">
        <f t="shared" si="6"/>
        <v>14306.8</v>
      </c>
      <c r="G10" s="26">
        <f t="shared" si="6"/>
        <v>14275.6</v>
      </c>
      <c r="H10" s="26">
        <f t="shared" si="6"/>
        <v>13740.1</v>
      </c>
      <c r="I10" s="26">
        <f t="shared" si="6"/>
        <v>15173.7</v>
      </c>
      <c r="J10" s="26">
        <f t="shared" si="6"/>
        <v>14719.2</v>
      </c>
      <c r="K10" s="26">
        <f t="shared" si="6"/>
        <v>15082.4</v>
      </c>
      <c r="L10" s="26">
        <f t="shared" si="6"/>
        <v>15516.5</v>
      </c>
      <c r="M10" s="30">
        <f>+M11</f>
        <v>143858.70000000001</v>
      </c>
      <c r="N10" s="26">
        <f t="shared" si="6"/>
        <v>13284.286157799999</v>
      </c>
      <c r="O10" s="26">
        <f t="shared" si="6"/>
        <v>13018.36831591</v>
      </c>
      <c r="P10" s="26">
        <f t="shared" si="6"/>
        <v>14741.721045209999</v>
      </c>
      <c r="Q10" s="26">
        <f t="shared" si="6"/>
        <v>14306.799679469999</v>
      </c>
      <c r="R10" s="26">
        <f t="shared" si="6"/>
        <v>14275.623245409999</v>
      </c>
      <c r="S10" s="26">
        <f t="shared" si="6"/>
        <v>13740.110588790001</v>
      </c>
      <c r="T10" s="26">
        <f t="shared" si="6"/>
        <v>15173.703119</v>
      </c>
      <c r="U10" s="26">
        <f t="shared" si="6"/>
        <v>16813.764762957271</v>
      </c>
      <c r="V10" s="26">
        <f t="shared" si="6"/>
        <v>16767.951072325399</v>
      </c>
      <c r="W10" s="26">
        <f t="shared" si="6"/>
        <v>17974.126449567299</v>
      </c>
      <c r="X10" s="100">
        <f>+X11</f>
        <v>150096.45443643996</v>
      </c>
      <c r="Y10" s="100">
        <f t="shared" si="2"/>
        <v>-6237.754436439951</v>
      </c>
      <c r="Z10" s="100">
        <f t="shared" si="3"/>
        <v>95.844169364386019</v>
      </c>
      <c r="AA10" s="101"/>
      <c r="AB10" s="102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</row>
    <row r="11" spans="1:54" ht="18" customHeight="1">
      <c r="B11" s="106" t="s">
        <v>39</v>
      </c>
      <c r="C11" s="107">
        <f>+[1]DGA!N11</f>
        <v>13284.3</v>
      </c>
      <c r="D11" s="107">
        <f>+[1]DGA!O11</f>
        <v>13018.4</v>
      </c>
      <c r="E11" s="107">
        <f>+[1]DGA!P11</f>
        <v>14741.7</v>
      </c>
      <c r="F11" s="107">
        <f>+[1]DGA!Q11</f>
        <v>14306.8</v>
      </c>
      <c r="G11" s="107">
        <f>+[1]DGA!R11</f>
        <v>14275.6</v>
      </c>
      <c r="H11" s="107">
        <f>+[1]DGA!S11</f>
        <v>13740.1</v>
      </c>
      <c r="I11" s="107">
        <f>+[1]DGA!T11</f>
        <v>15173.7</v>
      </c>
      <c r="J11" s="107">
        <f>+[1]DGA!U11</f>
        <v>14719.2</v>
      </c>
      <c r="K11" s="107">
        <f>+[1]DGA!V11</f>
        <v>15082.4</v>
      </c>
      <c r="L11" s="107">
        <f>+[1]DGA!W11</f>
        <v>15516.5</v>
      </c>
      <c r="M11" s="108">
        <f>SUM(C11:L11)</f>
        <v>143858.70000000001</v>
      </c>
      <c r="N11" s="107">
        <v>13284.286157799999</v>
      </c>
      <c r="O11" s="107">
        <v>13018.36831591</v>
      </c>
      <c r="P11" s="107">
        <v>14741.721045209999</v>
      </c>
      <c r="Q11" s="107">
        <v>14306.799679469999</v>
      </c>
      <c r="R11" s="107">
        <v>14275.623245409999</v>
      </c>
      <c r="S11" s="107">
        <v>13740.110588790001</v>
      </c>
      <c r="T11" s="108">
        <v>15173.703119</v>
      </c>
      <c r="U11" s="108">
        <v>16813.764762957271</v>
      </c>
      <c r="V11" s="108">
        <v>16767.951072325399</v>
      </c>
      <c r="W11" s="108">
        <v>17974.126449567299</v>
      </c>
      <c r="X11" s="109">
        <f>SUM(N11:W11)</f>
        <v>150096.45443643996</v>
      </c>
      <c r="Y11" s="109">
        <f t="shared" si="2"/>
        <v>-6237.754436439951</v>
      </c>
      <c r="Z11" s="109">
        <f t="shared" si="3"/>
        <v>95.844169364386019</v>
      </c>
      <c r="AA11" s="101"/>
      <c r="AB11" s="102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</row>
    <row r="12" spans="1:54" ht="18" customHeight="1">
      <c r="B12" s="40" t="s">
        <v>40</v>
      </c>
      <c r="C12" s="110">
        <f t="shared" ref="C12:L12" si="7">SUM(C13:C17)</f>
        <v>1667.1999999999998</v>
      </c>
      <c r="D12" s="110">
        <f t="shared" si="7"/>
        <v>1936.8000000000002</v>
      </c>
      <c r="E12" s="110">
        <f t="shared" si="7"/>
        <v>2033.1</v>
      </c>
      <c r="F12" s="110">
        <f t="shared" si="7"/>
        <v>1942.1</v>
      </c>
      <c r="G12" s="110">
        <f t="shared" si="7"/>
        <v>2012.6</v>
      </c>
      <c r="H12" s="110">
        <f t="shared" si="7"/>
        <v>1885.5</v>
      </c>
      <c r="I12" s="110">
        <f t="shared" si="7"/>
        <v>2128.7999999999997</v>
      </c>
      <c r="J12" s="110">
        <f t="shared" si="7"/>
        <v>1974.7</v>
      </c>
      <c r="K12" s="110">
        <f t="shared" si="7"/>
        <v>2311.4</v>
      </c>
      <c r="L12" s="110">
        <f t="shared" si="7"/>
        <v>2566.1999999999998</v>
      </c>
      <c r="M12" s="110">
        <f>SUM(M13:M17)</f>
        <v>20458.400000000001</v>
      </c>
      <c r="N12" s="110">
        <f t="shared" ref="N12:W12" si="8">SUM(N13:N17)</f>
        <v>1667.2010480399999</v>
      </c>
      <c r="O12" s="110">
        <f t="shared" si="8"/>
        <v>1936.8658647000002</v>
      </c>
      <c r="P12" s="110">
        <f t="shared" si="8"/>
        <v>2033.1179984000003</v>
      </c>
      <c r="Q12" s="110">
        <f t="shared" si="8"/>
        <v>1942.12244328</v>
      </c>
      <c r="R12" s="110">
        <f t="shared" si="8"/>
        <v>2012.6523400399999</v>
      </c>
      <c r="S12" s="110">
        <f t="shared" si="8"/>
        <v>1885.45092245</v>
      </c>
      <c r="T12" s="110">
        <f t="shared" si="8"/>
        <v>2128.8298890400001</v>
      </c>
      <c r="U12" s="110">
        <f t="shared" si="8"/>
        <v>2548.7688479708227</v>
      </c>
      <c r="V12" s="110">
        <f t="shared" si="8"/>
        <v>2446.5849974040029</v>
      </c>
      <c r="W12" s="110">
        <f t="shared" si="8"/>
        <v>2812.0883960660271</v>
      </c>
      <c r="X12" s="111">
        <f>SUM(X13:X17)</f>
        <v>21413.682747390852</v>
      </c>
      <c r="Y12" s="111">
        <f t="shared" si="2"/>
        <v>-955.282747390851</v>
      </c>
      <c r="Z12" s="112">
        <f t="shared" si="3"/>
        <v>95.538914260288806</v>
      </c>
      <c r="AA12" s="101"/>
      <c r="AB12" s="102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</row>
    <row r="13" spans="1:54" ht="18" customHeight="1">
      <c r="B13" s="113" t="s">
        <v>43</v>
      </c>
      <c r="C13" s="107">
        <f>+[1]DGA!N13</f>
        <v>1092.8</v>
      </c>
      <c r="D13" s="107">
        <f>+[1]DGA!O13</f>
        <v>1335.7</v>
      </c>
      <c r="E13" s="107">
        <f>+[1]DGA!P13</f>
        <v>1431.6</v>
      </c>
      <c r="F13" s="107">
        <f>+[1]DGA!Q13</f>
        <v>1247.7</v>
      </c>
      <c r="G13" s="107">
        <f>+[1]DGA!R13</f>
        <v>1291.0999999999999</v>
      </c>
      <c r="H13" s="107">
        <f>+[1]DGA!S13</f>
        <v>1195.2</v>
      </c>
      <c r="I13" s="107">
        <f>+[1]DGA!T13</f>
        <v>1385.1</v>
      </c>
      <c r="J13" s="107">
        <f>+[1]DGA!U13</f>
        <v>1274.7</v>
      </c>
      <c r="K13" s="107">
        <f>+[1]DGA!V13</f>
        <v>1560.4</v>
      </c>
      <c r="L13" s="107">
        <f>+[1]DGA!W13</f>
        <v>1899.9</v>
      </c>
      <c r="M13" s="108">
        <f>SUM(C13:L13)</f>
        <v>13714.199999999999</v>
      </c>
      <c r="N13" s="107">
        <v>1092.84580018</v>
      </c>
      <c r="O13" s="107">
        <v>1335.7219093800002</v>
      </c>
      <c r="P13" s="107">
        <v>1431.5840053700001</v>
      </c>
      <c r="Q13" s="107">
        <v>1247.72600932</v>
      </c>
      <c r="R13" s="107">
        <v>1291.1588792299999</v>
      </c>
      <c r="S13" s="107">
        <v>1195.2278060599999</v>
      </c>
      <c r="T13" s="108">
        <v>1385.1133281200002</v>
      </c>
      <c r="U13" s="108">
        <v>1659.8492800825047</v>
      </c>
      <c r="V13" s="108">
        <v>1521.8598143688764</v>
      </c>
      <c r="W13" s="108">
        <v>1792.9090762550788</v>
      </c>
      <c r="X13" s="109">
        <f>SUM(N13:W13)</f>
        <v>13953.99590836646</v>
      </c>
      <c r="Y13" s="109">
        <f t="shared" si="2"/>
        <v>-239.79590836646094</v>
      </c>
      <c r="Z13" s="109">
        <f t="shared" si="3"/>
        <v>98.28152516353623</v>
      </c>
      <c r="AA13" s="101"/>
      <c r="AB13" s="102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</row>
    <row r="14" spans="1:54" ht="18" customHeight="1">
      <c r="B14" s="113" t="s">
        <v>45</v>
      </c>
      <c r="C14" s="107">
        <f>+[1]DGA!N14</f>
        <v>123.3</v>
      </c>
      <c r="D14" s="107">
        <f>+[1]DGA!O14</f>
        <v>224</v>
      </c>
      <c r="E14" s="107">
        <f>+[1]DGA!P14</f>
        <v>163.19999999999999</v>
      </c>
      <c r="F14" s="107">
        <f>+[1]DGA!Q14</f>
        <v>200.8</v>
      </c>
      <c r="G14" s="107">
        <f>+[1]DGA!R14</f>
        <v>207.4</v>
      </c>
      <c r="H14" s="107">
        <f>+[1]DGA!S14</f>
        <v>218.1</v>
      </c>
      <c r="I14" s="107">
        <f>+[1]DGA!T14</f>
        <v>205.1</v>
      </c>
      <c r="J14" s="107">
        <f>+[1]DGA!U14</f>
        <v>210.4</v>
      </c>
      <c r="K14" s="107">
        <f>+[1]DGA!V14</f>
        <v>210.2</v>
      </c>
      <c r="L14" s="107">
        <f>+[1]DGA!W14</f>
        <v>202.7</v>
      </c>
      <c r="M14" s="108">
        <f t="shared" ref="M14:M17" si="9">SUM(C14:L14)</f>
        <v>1965.2</v>
      </c>
      <c r="N14" s="107">
        <v>123.34400240000001</v>
      </c>
      <c r="O14" s="107">
        <v>224.03099412</v>
      </c>
      <c r="P14" s="107">
        <v>163.20068860000003</v>
      </c>
      <c r="Q14" s="107">
        <v>200.76880828</v>
      </c>
      <c r="R14" s="107">
        <v>207.40819483999999</v>
      </c>
      <c r="S14" s="107">
        <v>218.08701184</v>
      </c>
      <c r="T14" s="108">
        <v>205.08321352000002</v>
      </c>
      <c r="U14" s="108">
        <v>302.54322095381798</v>
      </c>
      <c r="V14" s="108">
        <v>278.4009497177093</v>
      </c>
      <c r="W14" s="108">
        <v>324.81304293924001</v>
      </c>
      <c r="X14" s="109">
        <f t="shared" ref="X14:X16" si="10">SUM(N14:W14)</f>
        <v>2247.6801272107673</v>
      </c>
      <c r="Y14" s="109">
        <f t="shared" si="2"/>
        <v>-282.48012721076725</v>
      </c>
      <c r="Z14" s="109">
        <f t="shared" si="3"/>
        <v>87.432369766897949</v>
      </c>
      <c r="AA14" s="101"/>
      <c r="AB14" s="102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</row>
    <row r="15" spans="1:54" ht="18" customHeight="1">
      <c r="B15" s="113" t="s">
        <v>85</v>
      </c>
      <c r="C15" s="107">
        <f>+[1]DGA!N15</f>
        <v>279.10000000000002</v>
      </c>
      <c r="D15" s="107">
        <f>+[1]DGA!O15</f>
        <v>237.2</v>
      </c>
      <c r="E15" s="107">
        <f>+[1]DGA!P15</f>
        <v>259.39999999999998</v>
      </c>
      <c r="F15" s="107">
        <f>+[1]DGA!Q15</f>
        <v>341</v>
      </c>
      <c r="G15" s="107">
        <f>+[1]DGA!R15</f>
        <v>323.3</v>
      </c>
      <c r="H15" s="107">
        <f>+[1]DGA!S15</f>
        <v>337</v>
      </c>
      <c r="I15" s="107">
        <f>+[1]DGA!T15</f>
        <v>356.6</v>
      </c>
      <c r="J15" s="107">
        <f>+[1]DGA!U15</f>
        <v>327.3</v>
      </c>
      <c r="K15" s="107">
        <f>+[1]DGA!V15</f>
        <v>322.3</v>
      </c>
      <c r="L15" s="107">
        <f>+[1]DGA!W15</f>
        <v>264.89999999999998</v>
      </c>
      <c r="M15" s="108">
        <f t="shared" si="9"/>
        <v>3048.1000000000004</v>
      </c>
      <c r="N15" s="107">
        <v>279.01249458000001</v>
      </c>
      <c r="O15" s="107">
        <v>237.20572971999999</v>
      </c>
      <c r="P15" s="107">
        <v>259.38268830999999</v>
      </c>
      <c r="Q15" s="107">
        <v>340.9920846</v>
      </c>
      <c r="R15" s="107">
        <v>323.31618893000001</v>
      </c>
      <c r="S15" s="107">
        <v>336.99172785000002</v>
      </c>
      <c r="T15" s="108">
        <v>356.62085407999996</v>
      </c>
      <c r="U15" s="108">
        <v>374.80169618044664</v>
      </c>
      <c r="V15" s="108">
        <v>442.94700489487417</v>
      </c>
      <c r="W15" s="108">
        <v>506.69033307633725</v>
      </c>
      <c r="X15" s="109">
        <f t="shared" si="10"/>
        <v>3457.9608022216576</v>
      </c>
      <c r="Y15" s="109">
        <f t="shared" si="2"/>
        <v>-409.8608022216572</v>
      </c>
      <c r="Z15" s="109">
        <f t="shared" si="3"/>
        <v>88.147326541170415</v>
      </c>
      <c r="AA15" s="101"/>
      <c r="AB15" s="102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</row>
    <row r="16" spans="1:54" ht="22.5" customHeight="1">
      <c r="B16" s="113" t="s">
        <v>86</v>
      </c>
      <c r="C16" s="107">
        <f>+[1]DGA!N16</f>
        <v>172</v>
      </c>
      <c r="D16" s="107">
        <f>+[1]DGA!O16</f>
        <v>139.9</v>
      </c>
      <c r="E16" s="107">
        <f>+[1]DGA!P16</f>
        <v>178.9</v>
      </c>
      <c r="F16" s="107">
        <f>+[1]DGA!Q16</f>
        <v>152.6</v>
      </c>
      <c r="G16" s="107">
        <f>+[1]DGA!R16</f>
        <v>190.8</v>
      </c>
      <c r="H16" s="107">
        <f>+[1]DGA!S16</f>
        <v>135.19999999999999</v>
      </c>
      <c r="I16" s="107">
        <f>+[1]DGA!T16</f>
        <v>182</v>
      </c>
      <c r="J16" s="107">
        <f>+[1]DGA!U16</f>
        <v>162.30000000000001</v>
      </c>
      <c r="K16" s="107">
        <f>+[1]DGA!V16</f>
        <v>218.5</v>
      </c>
      <c r="L16" s="107">
        <f>+[1]DGA!W16</f>
        <v>198.7</v>
      </c>
      <c r="M16" s="108">
        <f t="shared" si="9"/>
        <v>1730.9</v>
      </c>
      <c r="N16" s="107">
        <v>171.99875087999999</v>
      </c>
      <c r="O16" s="107">
        <v>139.90723147999998</v>
      </c>
      <c r="P16" s="107">
        <v>178.95061612000001</v>
      </c>
      <c r="Q16" s="107">
        <v>152.63554108000002</v>
      </c>
      <c r="R16" s="107">
        <v>190.76907703999998</v>
      </c>
      <c r="S16" s="107">
        <v>135.14437669999998</v>
      </c>
      <c r="T16" s="108">
        <v>182.01249332</v>
      </c>
      <c r="U16" s="108">
        <v>211.57465075405335</v>
      </c>
      <c r="V16" s="108">
        <v>203.377228422543</v>
      </c>
      <c r="W16" s="108">
        <v>187.67594379537098</v>
      </c>
      <c r="X16" s="109">
        <f t="shared" si="10"/>
        <v>1754.0459095919673</v>
      </c>
      <c r="Y16" s="109">
        <f t="shared" si="2"/>
        <v>-23.145909591967211</v>
      </c>
      <c r="Z16" s="109">
        <f t="shared" si="3"/>
        <v>98.680427378474292</v>
      </c>
      <c r="AA16" s="101"/>
      <c r="AB16" s="102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</row>
    <row r="17" spans="1:54" ht="17.25" customHeight="1">
      <c r="B17" s="113" t="s">
        <v>35</v>
      </c>
      <c r="C17" s="107">
        <f>+[1]DGA!N17</f>
        <v>0</v>
      </c>
      <c r="D17" s="107">
        <f>+[1]DGA!O17</f>
        <v>0</v>
      </c>
      <c r="E17" s="107">
        <f>+[1]DGA!P17</f>
        <v>0</v>
      </c>
      <c r="F17" s="107">
        <f>+[1]DGA!Q17</f>
        <v>0</v>
      </c>
      <c r="G17" s="107">
        <f>+[1]DGA!R17</f>
        <v>0</v>
      </c>
      <c r="H17" s="107">
        <f>+[1]DGA!S17</f>
        <v>0</v>
      </c>
      <c r="I17" s="107">
        <f>+[1]DGA!T17</f>
        <v>0</v>
      </c>
      <c r="J17" s="107">
        <f>+[1]DGA!U17</f>
        <v>0</v>
      </c>
      <c r="K17" s="107">
        <f>+[1]DGA!V17</f>
        <v>0</v>
      </c>
      <c r="L17" s="107">
        <f>+[1]DGA!W17</f>
        <v>0</v>
      </c>
      <c r="M17" s="108">
        <f t="shared" si="9"/>
        <v>0</v>
      </c>
      <c r="N17" s="107">
        <v>0</v>
      </c>
      <c r="O17" s="107">
        <v>0</v>
      </c>
      <c r="P17" s="107">
        <v>0</v>
      </c>
      <c r="Q17" s="107">
        <v>0</v>
      </c>
      <c r="R17" s="107">
        <v>0</v>
      </c>
      <c r="S17" s="107">
        <v>0</v>
      </c>
      <c r="T17" s="108">
        <v>0</v>
      </c>
      <c r="U17" s="108">
        <v>0</v>
      </c>
      <c r="V17" s="108">
        <v>0</v>
      </c>
      <c r="W17" s="108">
        <v>0</v>
      </c>
      <c r="X17" s="109">
        <f>SUM(N17:W17)</f>
        <v>0</v>
      </c>
      <c r="Y17" s="109">
        <f t="shared" si="2"/>
        <v>0</v>
      </c>
      <c r="Z17" s="114">
        <v>0</v>
      </c>
      <c r="AA17" s="101"/>
      <c r="AB17" s="102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</row>
    <row r="18" spans="1:54" ht="17.25" customHeight="1">
      <c r="B18" s="115" t="s">
        <v>53</v>
      </c>
      <c r="C18" s="110">
        <f>+[1]DGA!N18</f>
        <v>60.9</v>
      </c>
      <c r="D18" s="110">
        <f>+[1]DGA!O18</f>
        <v>53.3</v>
      </c>
      <c r="E18" s="110">
        <f>+[1]DGA!P18</f>
        <v>38.799999999999997</v>
      </c>
      <c r="F18" s="110">
        <f>+[1]DGA!Q18</f>
        <v>42.5</v>
      </c>
      <c r="G18" s="110">
        <f>+[1]DGA!R18</f>
        <v>52.5</v>
      </c>
      <c r="H18" s="110">
        <f>+[1]DGA!S18</f>
        <v>44.4</v>
      </c>
      <c r="I18" s="110">
        <f>+[1]DGA!T18</f>
        <v>47.2</v>
      </c>
      <c r="J18" s="110">
        <f>+[1]DGA!U18</f>
        <v>49.2</v>
      </c>
      <c r="K18" s="110">
        <f>+[1]DGA!V18</f>
        <v>61.7</v>
      </c>
      <c r="L18" s="110">
        <f>+[1]DGA!W18</f>
        <v>50</v>
      </c>
      <c r="M18" s="116">
        <f>SUM(C18:L18)</f>
        <v>500.49999999999994</v>
      </c>
      <c r="N18" s="110">
        <v>60.900341939999997</v>
      </c>
      <c r="O18" s="110">
        <v>53.277585780000003</v>
      </c>
      <c r="P18" s="110">
        <v>38.82845957</v>
      </c>
      <c r="Q18" s="110">
        <v>42.497230259999995</v>
      </c>
      <c r="R18" s="110">
        <v>52.503115860000001</v>
      </c>
      <c r="S18" s="110">
        <v>44.434557140000003</v>
      </c>
      <c r="T18" s="116">
        <v>47.161321450000003</v>
      </c>
      <c r="U18" s="116">
        <v>45.013691160805216</v>
      </c>
      <c r="V18" s="116">
        <v>59.722684926133404</v>
      </c>
      <c r="W18" s="116">
        <v>66.04974289724224</v>
      </c>
      <c r="X18" s="112">
        <f>SUM(N18:W18)</f>
        <v>510.38873098418088</v>
      </c>
      <c r="Y18" s="112">
        <f t="shared" si="2"/>
        <v>-9.8887309841809383</v>
      </c>
      <c r="Z18" s="112">
        <f t="shared" ref="Z18:Z24" si="11">+M18/X18*100</f>
        <v>98.062509929419377</v>
      </c>
      <c r="AA18" s="101"/>
      <c r="AB18" s="102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</row>
    <row r="19" spans="1:54" ht="18" customHeight="1">
      <c r="B19" s="117" t="s">
        <v>87</v>
      </c>
      <c r="C19" s="110">
        <f t="shared" ref="C19:L19" si="12">+C20+C22</f>
        <v>4519.6000000000004</v>
      </c>
      <c r="D19" s="110">
        <f t="shared" si="12"/>
        <v>4534.6000000000004</v>
      </c>
      <c r="E19" s="110">
        <f t="shared" si="12"/>
        <v>4978.9000000000005</v>
      </c>
      <c r="F19" s="110">
        <f t="shared" si="12"/>
        <v>4979.6000000000004</v>
      </c>
      <c r="G19" s="110">
        <f t="shared" si="12"/>
        <v>4860.7000000000007</v>
      </c>
      <c r="H19" s="110">
        <f t="shared" si="12"/>
        <v>4712.3999999999996</v>
      </c>
      <c r="I19" s="110">
        <f t="shared" si="12"/>
        <v>5600.5</v>
      </c>
      <c r="J19" s="110">
        <f t="shared" si="12"/>
        <v>5344.9000000000005</v>
      </c>
      <c r="K19" s="110">
        <f t="shared" si="12"/>
        <v>5815.4</v>
      </c>
      <c r="L19" s="110">
        <f t="shared" si="12"/>
        <v>5706.1</v>
      </c>
      <c r="M19" s="110">
        <f>+M20+M22</f>
        <v>51052.700000000004</v>
      </c>
      <c r="N19" s="110">
        <f t="shared" ref="N19:W19" si="13">+N20+N22</f>
        <v>4519.5767211599996</v>
      </c>
      <c r="O19" s="110">
        <f t="shared" si="13"/>
        <v>4534.5492326600006</v>
      </c>
      <c r="P19" s="110">
        <f t="shared" si="13"/>
        <v>4978.8346355400008</v>
      </c>
      <c r="Q19" s="110">
        <f t="shared" si="13"/>
        <v>4979.5439101399998</v>
      </c>
      <c r="R19" s="110">
        <f t="shared" si="13"/>
        <v>4860.7509377000006</v>
      </c>
      <c r="S19" s="110">
        <f t="shared" si="13"/>
        <v>4712.4414353799993</v>
      </c>
      <c r="T19" s="110">
        <f t="shared" si="13"/>
        <v>5600.4560665099998</v>
      </c>
      <c r="U19" s="110">
        <f t="shared" si="13"/>
        <v>5997.1625603506709</v>
      </c>
      <c r="V19" s="110">
        <f t="shared" si="13"/>
        <v>6085.4773723864791</v>
      </c>
      <c r="W19" s="110">
        <f t="shared" si="13"/>
        <v>6389.7805714619235</v>
      </c>
      <c r="X19" s="111">
        <f>+X20+X22</f>
        <v>52658.573443289068</v>
      </c>
      <c r="Y19" s="111">
        <f t="shared" si="2"/>
        <v>-1605.8734432890633</v>
      </c>
      <c r="Z19" s="112">
        <f t="shared" si="11"/>
        <v>96.950404581281489</v>
      </c>
      <c r="AA19" s="101"/>
      <c r="AB19" s="102"/>
      <c r="AC19" s="87"/>
      <c r="AD19" s="87"/>
      <c r="AE19" s="87"/>
      <c r="AF19" s="87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</row>
    <row r="20" spans="1:54" ht="18" customHeight="1">
      <c r="B20" s="105" t="s">
        <v>88</v>
      </c>
      <c r="C20" s="110">
        <f t="shared" ref="C20:L20" si="14">+C21</f>
        <v>4516.1000000000004</v>
      </c>
      <c r="D20" s="110">
        <f t="shared" si="14"/>
        <v>4532.1000000000004</v>
      </c>
      <c r="E20" s="110">
        <f t="shared" si="14"/>
        <v>4975.8</v>
      </c>
      <c r="F20" s="110">
        <f t="shared" si="14"/>
        <v>4976.8</v>
      </c>
      <c r="G20" s="110">
        <f t="shared" si="14"/>
        <v>4858.1000000000004</v>
      </c>
      <c r="H20" s="110">
        <f t="shared" si="14"/>
        <v>4709.8999999999996</v>
      </c>
      <c r="I20" s="110">
        <f t="shared" si="14"/>
        <v>5598</v>
      </c>
      <c r="J20" s="110">
        <f t="shared" si="14"/>
        <v>5342.3</v>
      </c>
      <c r="K20" s="110">
        <f t="shared" si="14"/>
        <v>5812.2</v>
      </c>
      <c r="L20" s="110">
        <f t="shared" si="14"/>
        <v>5703</v>
      </c>
      <c r="M20" s="110">
        <f>+M21</f>
        <v>51024.3</v>
      </c>
      <c r="N20" s="110">
        <f t="shared" ref="N20:W20" si="15">+N21</f>
        <v>4516.0970102299998</v>
      </c>
      <c r="O20" s="110">
        <f t="shared" si="15"/>
        <v>4532.0640103300002</v>
      </c>
      <c r="P20" s="110">
        <f t="shared" si="15"/>
        <v>4975.7789904600004</v>
      </c>
      <c r="Q20" s="110">
        <f t="shared" si="15"/>
        <v>4976.7869044099998</v>
      </c>
      <c r="R20" s="110">
        <f t="shared" si="15"/>
        <v>4858.0872523400003</v>
      </c>
      <c r="S20" s="110">
        <f t="shared" si="15"/>
        <v>4709.8888395699996</v>
      </c>
      <c r="T20" s="110">
        <f t="shared" si="15"/>
        <v>5597.9458331300002</v>
      </c>
      <c r="U20" s="110">
        <f t="shared" si="15"/>
        <v>5993.6228492963292</v>
      </c>
      <c r="V20" s="110">
        <f t="shared" si="15"/>
        <v>6082.3701657996926</v>
      </c>
      <c r="W20" s="110">
        <f t="shared" si="15"/>
        <v>6385.8392352767496</v>
      </c>
      <c r="X20" s="111">
        <f>+X21</f>
        <v>52628.481090842768</v>
      </c>
      <c r="Y20" s="111">
        <f t="shared" si="2"/>
        <v>-1604.1810908427651</v>
      </c>
      <c r="Z20" s="112">
        <f t="shared" si="11"/>
        <v>96.951876517063511</v>
      </c>
      <c r="AA20" s="101"/>
      <c r="AB20" s="102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</row>
    <row r="21" spans="1:54" ht="18" customHeight="1">
      <c r="B21" s="48" t="s">
        <v>89</v>
      </c>
      <c r="C21" s="107">
        <f>+[1]DGA!N21</f>
        <v>4516.1000000000004</v>
      </c>
      <c r="D21" s="107">
        <f>+[1]DGA!O21</f>
        <v>4532.1000000000004</v>
      </c>
      <c r="E21" s="107">
        <f>+[1]DGA!P21</f>
        <v>4975.8</v>
      </c>
      <c r="F21" s="107">
        <f>+[1]DGA!Q21</f>
        <v>4976.8</v>
      </c>
      <c r="G21" s="107">
        <f>+[1]DGA!R21</f>
        <v>4858.1000000000004</v>
      </c>
      <c r="H21" s="107">
        <f>+[1]DGA!S21</f>
        <v>4709.8999999999996</v>
      </c>
      <c r="I21" s="107">
        <f>+[1]DGA!T21</f>
        <v>5598</v>
      </c>
      <c r="J21" s="107">
        <f>+[1]DGA!U21</f>
        <v>5342.3</v>
      </c>
      <c r="K21" s="107">
        <f>+[1]DGA!V21</f>
        <v>5812.2</v>
      </c>
      <c r="L21" s="107">
        <f>+[1]DGA!W21</f>
        <v>5703</v>
      </c>
      <c r="M21" s="108">
        <f>SUM(C21:L21)</f>
        <v>51024.3</v>
      </c>
      <c r="N21" s="107">
        <v>4516.0970102299998</v>
      </c>
      <c r="O21" s="107">
        <v>4532.0640103300002</v>
      </c>
      <c r="P21" s="107">
        <v>4975.7789904600004</v>
      </c>
      <c r="Q21" s="107">
        <v>4976.7869044099998</v>
      </c>
      <c r="R21" s="107">
        <v>4858.0872523400003</v>
      </c>
      <c r="S21" s="107">
        <v>4709.8888395699996</v>
      </c>
      <c r="T21" s="108">
        <v>5597.9458331300002</v>
      </c>
      <c r="U21" s="108">
        <v>5993.6228492963292</v>
      </c>
      <c r="V21" s="108">
        <v>6082.3701657996926</v>
      </c>
      <c r="W21" s="108">
        <v>6385.8392352767496</v>
      </c>
      <c r="X21" s="109">
        <f>SUM(N21:W21)</f>
        <v>52628.481090842768</v>
      </c>
      <c r="Y21" s="109">
        <f t="shared" si="2"/>
        <v>-1604.1810908427651</v>
      </c>
      <c r="Z21" s="109">
        <f t="shared" si="11"/>
        <v>96.951876517063511</v>
      </c>
      <c r="AA21" s="101"/>
      <c r="AB21" s="102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</row>
    <row r="22" spans="1:54" ht="18" customHeight="1">
      <c r="B22" s="105" t="s">
        <v>90</v>
      </c>
      <c r="C22" s="26">
        <f t="shared" ref="C22:L22" si="16">+C23+C24</f>
        <v>3.5</v>
      </c>
      <c r="D22" s="26">
        <f t="shared" si="16"/>
        <v>2.5</v>
      </c>
      <c r="E22" s="26">
        <f t="shared" si="16"/>
        <v>3.0999999999999996</v>
      </c>
      <c r="F22" s="26">
        <f t="shared" si="16"/>
        <v>2.8</v>
      </c>
      <c r="G22" s="26">
        <f t="shared" si="16"/>
        <v>2.6</v>
      </c>
      <c r="H22" s="26">
        <f t="shared" si="16"/>
        <v>2.5</v>
      </c>
      <c r="I22" s="26">
        <f t="shared" si="16"/>
        <v>2.5</v>
      </c>
      <c r="J22" s="26">
        <f t="shared" si="16"/>
        <v>2.5999999999999996</v>
      </c>
      <c r="K22" s="26">
        <f t="shared" si="16"/>
        <v>3.2</v>
      </c>
      <c r="L22" s="26">
        <f t="shared" si="16"/>
        <v>3.0999999999999996</v>
      </c>
      <c r="M22" s="30">
        <f>+M23+M24</f>
        <v>28.400000000000002</v>
      </c>
      <c r="N22" s="26">
        <f t="shared" ref="N22:W22" si="17">+N23+N24</f>
        <v>3.47971093</v>
      </c>
      <c r="O22" s="26">
        <f t="shared" si="17"/>
        <v>2.48522233</v>
      </c>
      <c r="P22" s="26">
        <f t="shared" si="17"/>
        <v>3.0556450799999997</v>
      </c>
      <c r="Q22" s="26">
        <f t="shared" si="17"/>
        <v>2.7570057299999999</v>
      </c>
      <c r="R22" s="26">
        <f t="shared" si="17"/>
        <v>2.6636853599999997</v>
      </c>
      <c r="S22" s="26">
        <f t="shared" si="17"/>
        <v>2.5525958100000001</v>
      </c>
      <c r="T22" s="26">
        <f t="shared" si="17"/>
        <v>2.5102333800000003</v>
      </c>
      <c r="U22" s="26">
        <f t="shared" si="17"/>
        <v>3.5397110543415016</v>
      </c>
      <c r="V22" s="26">
        <f t="shared" si="17"/>
        <v>3.1072065867861713</v>
      </c>
      <c r="W22" s="26">
        <f t="shared" si="17"/>
        <v>3.9413361851736779</v>
      </c>
      <c r="X22" s="100">
        <f>+X23+X24</f>
        <v>30.092352446301355</v>
      </c>
      <c r="Y22" s="100">
        <f t="shared" si="2"/>
        <v>-1.6923524463013528</v>
      </c>
      <c r="Z22" s="112">
        <f t="shared" si="11"/>
        <v>94.376137760179134</v>
      </c>
      <c r="AA22" s="101"/>
      <c r="AB22" s="102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</row>
    <row r="23" spans="1:54" ht="18" customHeight="1">
      <c r="B23" s="48" t="s">
        <v>91</v>
      </c>
      <c r="C23" s="34">
        <f>+[1]DGA!N23</f>
        <v>2.7</v>
      </c>
      <c r="D23" s="34">
        <f>+[1]DGA!O23</f>
        <v>1.5</v>
      </c>
      <c r="E23" s="34">
        <f>+[1]DGA!P23</f>
        <v>1.7</v>
      </c>
      <c r="F23" s="34">
        <f>+[1]DGA!Q23</f>
        <v>1.7</v>
      </c>
      <c r="G23" s="34">
        <f>+[1]DGA!R23</f>
        <v>1.5</v>
      </c>
      <c r="H23" s="34">
        <f>+[1]DGA!S23</f>
        <v>1.6</v>
      </c>
      <c r="I23" s="34">
        <f>+[1]DGA!T23</f>
        <v>2.1</v>
      </c>
      <c r="J23" s="34">
        <f>+[1]DGA!U23</f>
        <v>1.9</v>
      </c>
      <c r="K23" s="34">
        <f>+[1]DGA!V23</f>
        <v>1.9</v>
      </c>
      <c r="L23" s="34">
        <f>+[1]DGA!W23</f>
        <v>1.7</v>
      </c>
      <c r="M23" s="108">
        <f>SUM(C23:L23)</f>
        <v>18.3</v>
      </c>
      <c r="N23" s="34">
        <v>2.69657182</v>
      </c>
      <c r="O23" s="34">
        <v>1.5000364099999999</v>
      </c>
      <c r="P23" s="34">
        <v>1.70573745</v>
      </c>
      <c r="Q23" s="34">
        <v>1.6667826000000001</v>
      </c>
      <c r="R23" s="34">
        <v>1.5383031999999999</v>
      </c>
      <c r="S23" s="34">
        <v>1.6068640300000001</v>
      </c>
      <c r="T23" s="35">
        <v>2.0964873000000002</v>
      </c>
      <c r="U23" s="35">
        <v>2.2911850793427937</v>
      </c>
      <c r="V23" s="35">
        <v>2.1964181366564088</v>
      </c>
      <c r="W23" s="35">
        <v>2.3329444781249387</v>
      </c>
      <c r="X23" s="109">
        <f>SUM(N23:W23)</f>
        <v>19.631330504124143</v>
      </c>
      <c r="Y23" s="109">
        <f t="shared" si="2"/>
        <v>-1.3313305041241428</v>
      </c>
      <c r="Z23" s="109">
        <f t="shared" si="11"/>
        <v>93.218337881660858</v>
      </c>
      <c r="AA23" s="101"/>
      <c r="AB23" s="102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</row>
    <row r="24" spans="1:54" ht="18" customHeight="1">
      <c r="B24" s="118" t="s">
        <v>35</v>
      </c>
      <c r="C24" s="34">
        <f>+[1]DGA!N24</f>
        <v>0.8</v>
      </c>
      <c r="D24" s="34">
        <f>+[1]DGA!O24</f>
        <v>1</v>
      </c>
      <c r="E24" s="34">
        <f>+[1]DGA!P24</f>
        <v>1.4</v>
      </c>
      <c r="F24" s="34">
        <f>+[1]DGA!Q24</f>
        <v>1.1000000000000001</v>
      </c>
      <c r="G24" s="34">
        <f>+[1]DGA!R24</f>
        <v>1.1000000000000001</v>
      </c>
      <c r="H24" s="34">
        <f>+[1]DGA!S24</f>
        <v>0.9</v>
      </c>
      <c r="I24" s="34">
        <f>+[1]DGA!T24</f>
        <v>0.4</v>
      </c>
      <c r="J24" s="34">
        <f>+[1]DGA!U24</f>
        <v>0.7</v>
      </c>
      <c r="K24" s="34">
        <f>+[1]DGA!V24</f>
        <v>1.3</v>
      </c>
      <c r="L24" s="34">
        <f>+[1]DGA!W24</f>
        <v>1.4</v>
      </c>
      <c r="M24" s="108">
        <f>SUM(C24:L24)</f>
        <v>10.100000000000001</v>
      </c>
      <c r="N24" s="34">
        <v>0.78313911000000003</v>
      </c>
      <c r="O24" s="34">
        <v>0.98518592000000005</v>
      </c>
      <c r="P24" s="34">
        <v>1.3499076299999999</v>
      </c>
      <c r="Q24" s="34">
        <v>1.0902231299999998</v>
      </c>
      <c r="R24" s="34">
        <v>1.12538216</v>
      </c>
      <c r="S24" s="34">
        <v>0.94573178000000002</v>
      </c>
      <c r="T24" s="35">
        <v>0.41374608000000002</v>
      </c>
      <c r="U24" s="35">
        <v>1.2485259749987077</v>
      </c>
      <c r="V24" s="35">
        <v>0.91078845012976239</v>
      </c>
      <c r="W24" s="35">
        <v>1.608391707048739</v>
      </c>
      <c r="X24" s="109">
        <f>SUM(N24:W24)</f>
        <v>10.46102194217721</v>
      </c>
      <c r="Y24" s="109">
        <f t="shared" si="2"/>
        <v>-0.36102194217720829</v>
      </c>
      <c r="Z24" s="109">
        <f t="shared" si="11"/>
        <v>96.548884571959221</v>
      </c>
      <c r="AA24" s="101"/>
      <c r="AB24" s="102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</row>
    <row r="25" spans="1:54" ht="18" customHeight="1">
      <c r="B25" s="97" t="s">
        <v>92</v>
      </c>
      <c r="C25" s="26">
        <f>+[1]DGA!N25</f>
        <v>0</v>
      </c>
      <c r="D25" s="26">
        <f>+[1]DGA!O25</f>
        <v>0</v>
      </c>
      <c r="E25" s="26">
        <f>+[1]DGA!P25</f>
        <v>0</v>
      </c>
      <c r="F25" s="26">
        <f>+[1]DGA!Q25</f>
        <v>0</v>
      </c>
      <c r="G25" s="26">
        <f>+[1]DGA!R25</f>
        <v>0</v>
      </c>
      <c r="H25" s="26">
        <f>+[1]DGA!S25</f>
        <v>0</v>
      </c>
      <c r="I25" s="26">
        <f>+[1]DGA!T25</f>
        <v>0</v>
      </c>
      <c r="J25" s="26">
        <f>+[1]DGA!U25</f>
        <v>0</v>
      </c>
      <c r="K25" s="26">
        <f>+[1]DGA!V25</f>
        <v>0</v>
      </c>
      <c r="L25" s="26">
        <f>+[1]DGA!W25</f>
        <v>0</v>
      </c>
      <c r="M25" s="116">
        <f>SUM(C25:L25)</f>
        <v>0</v>
      </c>
      <c r="N25" s="26">
        <v>0</v>
      </c>
      <c r="O25" s="26">
        <v>0</v>
      </c>
      <c r="P25" s="26">
        <v>0</v>
      </c>
      <c r="Q25" s="26">
        <v>0</v>
      </c>
      <c r="R25" s="26">
        <v>0</v>
      </c>
      <c r="S25" s="26">
        <v>0</v>
      </c>
      <c r="T25" s="26">
        <v>0</v>
      </c>
      <c r="U25" s="26">
        <v>0</v>
      </c>
      <c r="V25" s="26">
        <v>0</v>
      </c>
      <c r="W25" s="26">
        <v>0</v>
      </c>
      <c r="X25" s="112">
        <f>SUM(N25:W25)</f>
        <v>0</v>
      </c>
      <c r="Y25" s="112">
        <f t="shared" si="2"/>
        <v>0</v>
      </c>
      <c r="Z25" s="112">
        <v>0</v>
      </c>
      <c r="AA25" s="101"/>
      <c r="AB25" s="102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</row>
    <row r="26" spans="1:54" ht="18" customHeight="1">
      <c r="B26" s="119" t="s">
        <v>93</v>
      </c>
      <c r="C26" s="26">
        <f t="shared" ref="C26:V27" si="18">+C27</f>
        <v>202.3</v>
      </c>
      <c r="D26" s="26">
        <f t="shared" si="18"/>
        <v>103.2</v>
      </c>
      <c r="E26" s="26">
        <f t="shared" si="18"/>
        <v>114.5</v>
      </c>
      <c r="F26" s="26">
        <f t="shared" si="18"/>
        <v>58.6</v>
      </c>
      <c r="G26" s="26">
        <f t="shared" si="18"/>
        <v>687.9</v>
      </c>
      <c r="H26" s="26">
        <f t="shared" si="18"/>
        <v>553.79999999999995</v>
      </c>
      <c r="I26" s="26">
        <f t="shared" si="18"/>
        <v>207.7</v>
      </c>
      <c r="J26" s="26">
        <f t="shared" si="18"/>
        <v>198.1</v>
      </c>
      <c r="K26" s="26">
        <f t="shared" si="18"/>
        <v>418</v>
      </c>
      <c r="L26" s="26">
        <f t="shared" si="18"/>
        <v>73.5</v>
      </c>
      <c r="M26" s="26">
        <f>+M27</f>
        <v>2617.6</v>
      </c>
      <c r="N26" s="26">
        <f t="shared" si="18"/>
        <v>202.33480237000001</v>
      </c>
      <c r="O26" s="26">
        <f t="shared" si="18"/>
        <v>103.25646403</v>
      </c>
      <c r="P26" s="26">
        <f t="shared" si="18"/>
        <v>114.50788305</v>
      </c>
      <c r="Q26" s="26">
        <f t="shared" si="18"/>
        <v>58.582033509999995</v>
      </c>
      <c r="R26" s="26">
        <f t="shared" si="18"/>
        <v>687.87265434000005</v>
      </c>
      <c r="S26" s="26">
        <f t="shared" si="18"/>
        <v>553.79040869000005</v>
      </c>
      <c r="T26" s="26">
        <f t="shared" si="18"/>
        <v>207.68605843</v>
      </c>
      <c r="U26" s="26">
        <f t="shared" si="18"/>
        <v>224.60613010885501</v>
      </c>
      <c r="V26" s="26">
        <f t="shared" si="18"/>
        <v>232.98152747682983</v>
      </c>
      <c r="W26" s="26">
        <v>394.14435550567163</v>
      </c>
      <c r="X26" s="104">
        <f>+X27</f>
        <v>2779.7623175113563</v>
      </c>
      <c r="Y26" s="104">
        <f t="shared" si="2"/>
        <v>-162.16231751135638</v>
      </c>
      <c r="Z26" s="112">
        <f>+M26/X26*100</f>
        <v>94.166324347596174</v>
      </c>
      <c r="AA26" s="120"/>
      <c r="AB26" s="102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</row>
    <row r="27" spans="1:54" ht="18" customHeight="1">
      <c r="B27" s="121" t="s">
        <v>59</v>
      </c>
      <c r="C27" s="26">
        <f t="shared" si="18"/>
        <v>202.3</v>
      </c>
      <c r="D27" s="26">
        <f t="shared" si="18"/>
        <v>103.2</v>
      </c>
      <c r="E27" s="26">
        <f t="shared" si="18"/>
        <v>114.5</v>
      </c>
      <c r="F27" s="26">
        <f t="shared" si="18"/>
        <v>58.6</v>
      </c>
      <c r="G27" s="26">
        <f t="shared" si="18"/>
        <v>687.9</v>
      </c>
      <c r="H27" s="26">
        <f t="shared" si="18"/>
        <v>553.79999999999995</v>
      </c>
      <c r="I27" s="26">
        <f t="shared" si="18"/>
        <v>207.7</v>
      </c>
      <c r="J27" s="26">
        <f t="shared" si="18"/>
        <v>198.1</v>
      </c>
      <c r="K27" s="26">
        <f t="shared" si="18"/>
        <v>418</v>
      </c>
      <c r="L27" s="26">
        <f t="shared" si="18"/>
        <v>73.5</v>
      </c>
      <c r="M27" s="30">
        <f>+M28</f>
        <v>2617.6</v>
      </c>
      <c r="N27" s="26">
        <f t="shared" si="18"/>
        <v>202.33480237000001</v>
      </c>
      <c r="O27" s="26">
        <f t="shared" si="18"/>
        <v>103.25646403</v>
      </c>
      <c r="P27" s="26">
        <f t="shared" si="18"/>
        <v>114.50788305</v>
      </c>
      <c r="Q27" s="26">
        <f t="shared" si="18"/>
        <v>58.582033509999995</v>
      </c>
      <c r="R27" s="26">
        <f t="shared" si="18"/>
        <v>687.87265434000005</v>
      </c>
      <c r="S27" s="26">
        <f t="shared" si="18"/>
        <v>553.79040869000005</v>
      </c>
      <c r="T27" s="26">
        <f t="shared" si="18"/>
        <v>207.68605843</v>
      </c>
      <c r="U27" s="26">
        <f t="shared" si="18"/>
        <v>224.60613010885501</v>
      </c>
      <c r="V27" s="26">
        <f t="shared" si="18"/>
        <v>232.98152747682983</v>
      </c>
      <c r="W27" s="26">
        <f t="shared" ref="W27:AQ27" si="19">+W28</f>
        <v>394.14435550567163</v>
      </c>
      <c r="X27" s="100">
        <f>+X28</f>
        <v>2779.7623175113563</v>
      </c>
      <c r="Y27" s="100">
        <f t="shared" si="2"/>
        <v>-162.16231751135638</v>
      </c>
      <c r="Z27" s="112">
        <f>+M27/X27*100</f>
        <v>94.166324347596174</v>
      </c>
      <c r="AA27" s="101"/>
      <c r="AB27" s="102"/>
      <c r="AC27" s="87"/>
      <c r="AD27" s="87"/>
      <c r="AE27" s="87"/>
      <c r="AF27" s="87"/>
      <c r="AG27" s="87"/>
      <c r="AH27" s="87"/>
      <c r="AI27" s="87"/>
      <c r="AJ27" s="87"/>
      <c r="AK27" s="87"/>
      <c r="AL27" s="87"/>
      <c r="AM27" s="87"/>
      <c r="AN27" s="87"/>
      <c r="AO27" s="87"/>
      <c r="AP27" s="87"/>
      <c r="AQ27" s="87"/>
      <c r="AR27" s="87"/>
      <c r="AS27" s="87"/>
      <c r="AT27" s="87"/>
      <c r="AU27" s="87"/>
      <c r="AV27" s="87"/>
      <c r="AW27" s="87"/>
      <c r="AX27" s="87"/>
      <c r="AY27" s="87"/>
      <c r="AZ27" s="87"/>
      <c r="BA27" s="87"/>
      <c r="BB27" s="87"/>
    </row>
    <row r="28" spans="1:54" ht="18" customHeight="1">
      <c r="B28" s="122" t="s">
        <v>61</v>
      </c>
      <c r="C28" s="34">
        <f>+[1]DGA!N28</f>
        <v>202.3</v>
      </c>
      <c r="D28" s="34">
        <f>+[1]DGA!O28</f>
        <v>103.2</v>
      </c>
      <c r="E28" s="34">
        <f>+[1]DGA!P28</f>
        <v>114.5</v>
      </c>
      <c r="F28" s="34">
        <f>+[1]DGA!Q28</f>
        <v>58.6</v>
      </c>
      <c r="G28" s="34">
        <f>+[1]DGA!R28</f>
        <v>687.9</v>
      </c>
      <c r="H28" s="34">
        <f>+[1]DGA!S28</f>
        <v>553.79999999999995</v>
      </c>
      <c r="I28" s="34">
        <f>+[1]DGA!T28</f>
        <v>207.7</v>
      </c>
      <c r="J28" s="34">
        <f>+[1]DGA!U28</f>
        <v>198.1</v>
      </c>
      <c r="K28" s="34">
        <f>+[1]DGA!V28</f>
        <v>418</v>
      </c>
      <c r="L28" s="34">
        <f>+[1]DGA!W28</f>
        <v>73.5</v>
      </c>
      <c r="M28" s="108">
        <f>SUM(C28:L28)</f>
        <v>2617.6</v>
      </c>
      <c r="N28" s="34">
        <v>202.33480237000001</v>
      </c>
      <c r="O28" s="34">
        <v>103.25646403</v>
      </c>
      <c r="P28" s="34">
        <v>114.50788305</v>
      </c>
      <c r="Q28" s="34">
        <v>58.582033509999995</v>
      </c>
      <c r="R28" s="34">
        <v>687.87265434000005</v>
      </c>
      <c r="S28" s="34">
        <v>553.79040869000005</v>
      </c>
      <c r="T28" s="35">
        <v>207.68605843</v>
      </c>
      <c r="U28" s="35">
        <v>224.60613010885501</v>
      </c>
      <c r="V28" s="35">
        <v>232.98152747682983</v>
      </c>
      <c r="W28" s="35">
        <v>394.14435550567163</v>
      </c>
      <c r="X28" s="109">
        <f>SUM(N28:W28)</f>
        <v>2779.7623175113563</v>
      </c>
      <c r="Y28" s="109">
        <f t="shared" si="2"/>
        <v>-162.16231751135638</v>
      </c>
      <c r="Z28" s="109">
        <f>+M28/X28*100</f>
        <v>94.166324347596174</v>
      </c>
      <c r="AA28" s="123"/>
      <c r="AB28" s="102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</row>
    <row r="29" spans="1:54" ht="18" customHeight="1">
      <c r="B29" s="117" t="s">
        <v>94</v>
      </c>
      <c r="C29" s="26">
        <f>+[1]DGA!N29</f>
        <v>259</v>
      </c>
      <c r="D29" s="26">
        <f>+[1]DGA!O29</f>
        <v>0</v>
      </c>
      <c r="E29" s="26">
        <f>+[1]DGA!P29</f>
        <v>0</v>
      </c>
      <c r="F29" s="26">
        <f>+[1]DGA!Q29</f>
        <v>109.3</v>
      </c>
      <c r="G29" s="26">
        <f>+[1]DGA!R29</f>
        <v>134.1</v>
      </c>
      <c r="H29" s="26">
        <f>+[1]DGA!S29</f>
        <v>0</v>
      </c>
      <c r="I29" s="26">
        <f>+[1]DGA!T29</f>
        <v>125.3</v>
      </c>
      <c r="J29" s="26">
        <f>+[1]DGA!U29</f>
        <v>0</v>
      </c>
      <c r="K29" s="26">
        <f>+[1]DGA!V29</f>
        <v>0</v>
      </c>
      <c r="L29" s="26">
        <f>+[1]DGA!W29</f>
        <v>104.3</v>
      </c>
      <c r="M29" s="116">
        <f>SUM(C29:L29)</f>
        <v>731.99999999999989</v>
      </c>
      <c r="N29" s="26">
        <v>258.95298026</v>
      </c>
      <c r="O29" s="26">
        <v>0</v>
      </c>
      <c r="P29" s="26">
        <v>0</v>
      </c>
      <c r="Q29" s="26">
        <v>109.29614298999999</v>
      </c>
      <c r="R29" s="26">
        <v>134.05504182999999</v>
      </c>
      <c r="S29" s="26">
        <v>0</v>
      </c>
      <c r="T29" s="30">
        <v>125.3171358</v>
      </c>
      <c r="U29" s="30">
        <v>0</v>
      </c>
      <c r="V29" s="30">
        <v>133.190972599952</v>
      </c>
      <c r="W29" s="30">
        <v>135.87599204</v>
      </c>
      <c r="X29" s="112">
        <f>SUM(N29:W29)</f>
        <v>896.6882655199521</v>
      </c>
      <c r="Y29" s="112">
        <f t="shared" si="2"/>
        <v>-164.68826551995221</v>
      </c>
      <c r="Z29" s="112">
        <f>+M29/X29*100</f>
        <v>81.633721344122151</v>
      </c>
      <c r="AA29" s="123"/>
      <c r="AB29" s="102"/>
      <c r="AC29" s="87"/>
      <c r="AD29" s="87"/>
      <c r="AE29" s="87"/>
      <c r="AF29" s="87"/>
      <c r="AG29" s="87"/>
      <c r="AH29" s="87"/>
      <c r="AI29" s="87"/>
      <c r="AJ29" s="87"/>
      <c r="AK29" s="87"/>
      <c r="AL29" s="87"/>
      <c r="AM29" s="87"/>
      <c r="AN29" s="87"/>
      <c r="AO29" s="87"/>
      <c r="AP29" s="87"/>
      <c r="AQ29" s="87"/>
      <c r="AR29" s="87"/>
      <c r="AS29" s="87"/>
      <c r="AT29" s="87"/>
      <c r="AU29" s="87"/>
      <c r="AV29" s="87"/>
      <c r="AW29" s="87"/>
      <c r="AX29" s="87"/>
      <c r="AY29" s="87"/>
      <c r="AZ29" s="87"/>
      <c r="BA29" s="87"/>
      <c r="BB29" s="87"/>
    </row>
    <row r="30" spans="1:54" ht="20.25" customHeight="1" thickBot="1">
      <c r="B30" s="65" t="s">
        <v>95</v>
      </c>
      <c r="C30" s="66">
        <f t="shared" ref="C30:H30" si="20">+C8+C25+C26+C29</f>
        <v>19993.3</v>
      </c>
      <c r="D30" s="66">
        <f t="shared" si="20"/>
        <v>19646.3</v>
      </c>
      <c r="E30" s="66">
        <f t="shared" si="20"/>
        <v>21907</v>
      </c>
      <c r="F30" s="66">
        <f t="shared" si="20"/>
        <v>21438.899999999998</v>
      </c>
      <c r="G30" s="66">
        <f t="shared" si="20"/>
        <v>22023.4</v>
      </c>
      <c r="H30" s="66">
        <f t="shared" si="20"/>
        <v>20936.2</v>
      </c>
      <c r="I30" s="66">
        <f>+I8+I25+I26+I29</f>
        <v>23283.200000000001</v>
      </c>
      <c r="J30" s="66">
        <f>+J8+J25+J26+J29</f>
        <v>22286.100000000002</v>
      </c>
      <c r="K30" s="66">
        <f>+K8+K25+K26+K29</f>
        <v>23688.9</v>
      </c>
      <c r="L30" s="66">
        <f>+L8+L25+L26+L29</f>
        <v>24016.600000000002</v>
      </c>
      <c r="M30" s="66">
        <f>+M8+M25+M26+M29</f>
        <v>219219.90000000002</v>
      </c>
      <c r="N30" s="66">
        <f t="shared" ref="N30:W30" si="21">+N8+N25+N26+N29</f>
        <v>19993.252051569998</v>
      </c>
      <c r="O30" s="66">
        <f t="shared" si="21"/>
        <v>19646.317463080002</v>
      </c>
      <c r="P30" s="66">
        <f t="shared" si="21"/>
        <v>21907.010021769995</v>
      </c>
      <c r="Q30" s="66">
        <f t="shared" si="21"/>
        <v>21438.841439649997</v>
      </c>
      <c r="R30" s="66">
        <f t="shared" si="21"/>
        <v>22023.457335179999</v>
      </c>
      <c r="S30" s="66">
        <f t="shared" si="21"/>
        <v>20936.227912450002</v>
      </c>
      <c r="T30" s="66">
        <f t="shared" si="21"/>
        <v>23283.153590230002</v>
      </c>
      <c r="U30" s="66">
        <f t="shared" si="21"/>
        <v>25629.315992548429</v>
      </c>
      <c r="V30" s="66">
        <f t="shared" si="21"/>
        <v>25725.908627118795</v>
      </c>
      <c r="W30" s="66">
        <f t="shared" si="21"/>
        <v>27772.065507538166</v>
      </c>
      <c r="X30" s="124">
        <f>+X8+X25+X26+X29</f>
        <v>228355.54994113537</v>
      </c>
      <c r="Y30" s="124">
        <f t="shared" si="2"/>
        <v>-9135.6499411353434</v>
      </c>
      <c r="Z30" s="125">
        <f>+M30/X30*100</f>
        <v>95.999374684131695</v>
      </c>
      <c r="AA30" s="126"/>
      <c r="AB30" s="127"/>
      <c r="AC30" s="102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87"/>
      <c r="AU30" s="87"/>
      <c r="AV30" s="87"/>
      <c r="AW30" s="87"/>
      <c r="AX30" s="87"/>
      <c r="AY30" s="87"/>
      <c r="AZ30" s="87"/>
      <c r="BA30" s="87"/>
      <c r="BB30" s="87"/>
    </row>
    <row r="31" spans="1:54" ht="18" customHeight="1" thickTop="1">
      <c r="A31" s="128"/>
      <c r="B31" s="68" t="s">
        <v>159</v>
      </c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129"/>
      <c r="Y31" s="69"/>
      <c r="Z31" s="69"/>
      <c r="AA31" s="130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</row>
    <row r="32" spans="1:54">
      <c r="B32" s="131" t="s">
        <v>76</v>
      </c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30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</row>
    <row r="33" spans="2:54" ht="18" customHeight="1">
      <c r="B33" s="132" t="s">
        <v>96</v>
      </c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33"/>
      <c r="Z33" s="123"/>
      <c r="AA33" s="130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</row>
    <row r="34" spans="2:54" ht="12" customHeight="1">
      <c r="B34" s="132" t="s">
        <v>97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30"/>
      <c r="Y34" s="130"/>
      <c r="Z34" s="130"/>
      <c r="AA34" s="130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</row>
    <row r="35" spans="2:54" ht="15.75" customHeight="1">
      <c r="B35" s="134" t="s">
        <v>79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123"/>
      <c r="Y35" s="123"/>
      <c r="Z35" s="130"/>
      <c r="AA35" s="130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</row>
    <row r="36" spans="2:54"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130"/>
      <c r="Y36" s="130"/>
      <c r="Z36" s="130"/>
      <c r="AA36" s="130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</row>
    <row r="37" spans="2:54">
      <c r="B37" s="130"/>
      <c r="C37" s="135"/>
      <c r="D37" s="135"/>
      <c r="E37" s="135"/>
      <c r="F37" s="135"/>
      <c r="G37" s="135"/>
      <c r="H37" s="135"/>
      <c r="I37" s="135"/>
      <c r="J37" s="135"/>
      <c r="K37" s="135"/>
      <c r="L37" s="135"/>
      <c r="M37" s="135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</row>
    <row r="38" spans="2:54"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</row>
    <row r="39" spans="2:54">
      <c r="B39" s="95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</row>
    <row r="40" spans="2:54">
      <c r="B40" s="95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</row>
    <row r="41" spans="2:54"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</row>
    <row r="42" spans="2:54"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  <c r="AA42" s="130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</row>
    <row r="43" spans="2:54">
      <c r="B43" s="130"/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</row>
    <row r="44" spans="2:54">
      <c r="B44" s="130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</row>
    <row r="45" spans="2:54">
      <c r="B45" s="130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</row>
    <row r="46" spans="2:54"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87"/>
      <c r="AC46" s="87"/>
      <c r="AD46" s="87"/>
      <c r="AE46" s="87"/>
      <c r="AF46" s="87"/>
      <c r="AG46" s="87"/>
      <c r="AH46" s="87"/>
      <c r="AI46" s="87"/>
      <c r="AJ46" s="87"/>
      <c r="AK46" s="87"/>
      <c r="AL46" s="87"/>
      <c r="AM46" s="87"/>
      <c r="AN46" s="87"/>
      <c r="AO46" s="87"/>
      <c r="AP46" s="87"/>
      <c r="AQ46" s="87"/>
      <c r="AR46" s="87"/>
      <c r="AS46" s="87"/>
      <c r="AT46" s="87"/>
      <c r="AU46" s="87"/>
      <c r="AV46" s="87"/>
      <c r="AW46" s="87"/>
      <c r="AX46" s="87"/>
      <c r="AY46" s="87"/>
      <c r="AZ46" s="87"/>
      <c r="BA46" s="87"/>
      <c r="BB46" s="87"/>
    </row>
    <row r="47" spans="2:54">
      <c r="B47" s="130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87"/>
      <c r="AY47" s="87"/>
      <c r="AZ47" s="87"/>
      <c r="BA47" s="87"/>
      <c r="BB47" s="87"/>
    </row>
    <row r="48" spans="2:54">
      <c r="B48" s="130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  <c r="AA48" s="130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</row>
    <row r="49" spans="2:54">
      <c r="B49" s="130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87"/>
      <c r="AY49" s="87"/>
      <c r="AZ49" s="87"/>
      <c r="BA49" s="87"/>
      <c r="BB49" s="87"/>
    </row>
    <row r="50" spans="2:54">
      <c r="B50" s="130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87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87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</row>
    <row r="51" spans="2:54"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7"/>
      <c r="AO51" s="87"/>
      <c r="AP51" s="87"/>
      <c r="AQ51" s="87"/>
      <c r="AR51" s="87"/>
      <c r="AS51" s="87"/>
      <c r="AT51" s="87"/>
      <c r="AU51" s="87"/>
      <c r="AV51" s="87"/>
      <c r="AW51" s="87"/>
      <c r="AX51" s="87"/>
      <c r="AY51" s="87"/>
      <c r="AZ51" s="87"/>
      <c r="BA51" s="87"/>
      <c r="BB51" s="87"/>
    </row>
    <row r="52" spans="2:54"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87"/>
      <c r="AV52" s="87"/>
      <c r="AW52" s="87"/>
      <c r="AX52" s="87"/>
      <c r="AY52" s="87"/>
      <c r="AZ52" s="87"/>
      <c r="BA52" s="87"/>
      <c r="BB52" s="87"/>
    </row>
    <row r="53" spans="2:54"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87"/>
      <c r="AC53" s="87"/>
      <c r="AD53" s="87"/>
      <c r="AE53" s="87"/>
      <c r="AF53" s="87"/>
      <c r="AG53" s="87"/>
      <c r="AH53" s="87"/>
      <c r="AI53" s="87"/>
      <c r="AJ53" s="87"/>
      <c r="AK53" s="87"/>
      <c r="AL53" s="87"/>
      <c r="AM53" s="87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</row>
    <row r="54" spans="2:54"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</row>
    <row r="55" spans="2:54">
      <c r="B55" s="130"/>
      <c r="C55" s="130"/>
      <c r="D55" s="13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</row>
    <row r="56" spans="2:54"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87"/>
      <c r="AC56" s="87"/>
      <c r="AD56" s="87"/>
      <c r="AE56" s="87"/>
      <c r="AF56" s="87"/>
      <c r="AG56" s="87"/>
      <c r="AH56" s="87"/>
      <c r="AI56" s="87"/>
      <c r="AJ56" s="87"/>
      <c r="AK56" s="87"/>
      <c r="AL56" s="87"/>
      <c r="AM56" s="87"/>
      <c r="AN56" s="87"/>
      <c r="AO56" s="87"/>
      <c r="AP56" s="87"/>
      <c r="AQ56" s="87"/>
      <c r="AR56" s="87"/>
      <c r="AS56" s="87"/>
      <c r="AT56" s="87"/>
      <c r="AU56" s="87"/>
      <c r="AV56" s="87"/>
      <c r="AW56" s="87"/>
      <c r="AX56" s="87"/>
      <c r="AY56" s="87"/>
      <c r="AZ56" s="87"/>
      <c r="BA56" s="87"/>
      <c r="BB56" s="87"/>
    </row>
    <row r="57" spans="2:54">
      <c r="B57" s="130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7"/>
      <c r="AO57" s="87"/>
      <c r="AP57" s="87"/>
      <c r="AQ57" s="87"/>
      <c r="AR57" s="87"/>
      <c r="AS57" s="87"/>
      <c r="AT57" s="87"/>
      <c r="AU57" s="87"/>
      <c r="AV57" s="87"/>
      <c r="AW57" s="87"/>
      <c r="AX57" s="87"/>
      <c r="AY57" s="87"/>
      <c r="AZ57" s="87"/>
      <c r="BA57" s="87"/>
      <c r="BB57" s="87"/>
    </row>
    <row r="58" spans="2:54">
      <c r="B58" s="130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</row>
    <row r="59" spans="2:54">
      <c r="B59" s="130"/>
      <c r="C59" s="130"/>
      <c r="D59" s="13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87"/>
      <c r="AC59" s="87"/>
      <c r="AD59" s="87"/>
      <c r="AE59" s="87"/>
      <c r="AF59" s="87"/>
      <c r="AG59" s="87"/>
      <c r="AH59" s="87"/>
      <c r="AI59" s="87"/>
      <c r="AJ59" s="87"/>
      <c r="AK59" s="87"/>
      <c r="AL59" s="87"/>
      <c r="AM59" s="87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</row>
    <row r="60" spans="2:54">
      <c r="B60" s="130"/>
      <c r="C60" s="130"/>
      <c r="D60" s="13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</row>
    <row r="61" spans="2:54">
      <c r="B61" s="130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</row>
    <row r="62" spans="2:54">
      <c r="B62" s="130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</row>
    <row r="63" spans="2:54">
      <c r="B63" s="130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</row>
    <row r="64" spans="2:54">
      <c r="B64" s="130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  <c r="AA64" s="130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</row>
    <row r="65" spans="2:54">
      <c r="B65" s="130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</row>
    <row r="66" spans="2:54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87"/>
      <c r="AC66" s="87"/>
      <c r="AD66" s="87"/>
      <c r="AE66" s="87"/>
      <c r="AF66" s="87"/>
      <c r="AG66" s="87"/>
      <c r="AH66" s="87"/>
      <c r="AI66" s="87"/>
      <c r="AJ66" s="87"/>
      <c r="AK66" s="87"/>
      <c r="AL66" s="87"/>
      <c r="AM66" s="87"/>
      <c r="AN66" s="87"/>
      <c r="AO66" s="87"/>
      <c r="AP66" s="87"/>
      <c r="AQ66" s="87"/>
      <c r="AR66" s="87"/>
      <c r="AS66" s="87"/>
      <c r="AT66" s="87"/>
      <c r="AU66" s="87"/>
      <c r="AV66" s="87"/>
      <c r="AW66" s="87"/>
      <c r="AX66" s="87"/>
      <c r="AY66" s="87"/>
      <c r="AZ66" s="87"/>
      <c r="BA66" s="87"/>
      <c r="BB66" s="87"/>
    </row>
    <row r="67" spans="2:54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87"/>
      <c r="AC67" s="87"/>
      <c r="AD67" s="87"/>
      <c r="AE67" s="87"/>
      <c r="AF67" s="87"/>
      <c r="AG67" s="87"/>
      <c r="AH67" s="87"/>
      <c r="AI67" s="87"/>
      <c r="AJ67" s="87"/>
      <c r="AK67" s="87"/>
      <c r="AL67" s="87"/>
      <c r="AM67" s="87"/>
      <c r="AN67" s="87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</row>
    <row r="68" spans="2:54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  <c r="AA68" s="130"/>
      <c r="AB68" s="87"/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7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</row>
    <row r="69" spans="2:54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0"/>
      <c r="AB69" s="87"/>
      <c r="AC69" s="87"/>
      <c r="AD69" s="87"/>
      <c r="AE69" s="87"/>
      <c r="AF69" s="87"/>
      <c r="AG69" s="87"/>
      <c r="AH69" s="87"/>
      <c r="AI69" s="87"/>
      <c r="AJ69" s="87"/>
      <c r="AK69" s="87"/>
      <c r="AL69" s="87"/>
      <c r="AM69" s="87"/>
      <c r="AN69" s="87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</row>
    <row r="70" spans="2:54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7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</row>
    <row r="71" spans="2:54">
      <c r="B71" s="130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  <c r="AA71" s="130"/>
      <c r="AB71" s="87"/>
      <c r="AC71" s="87"/>
      <c r="AD71" s="87"/>
      <c r="AE71" s="87"/>
      <c r="AF71" s="87"/>
      <c r="AG71" s="87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</row>
    <row r="72" spans="2:54">
      <c r="B72" s="130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  <c r="AA72" s="130"/>
      <c r="AB72" s="87"/>
      <c r="AC72" s="87"/>
      <c r="AD72" s="87"/>
      <c r="AE72" s="87"/>
      <c r="AF72" s="87"/>
      <c r="AG72" s="87"/>
      <c r="AH72" s="87"/>
      <c r="AI72" s="87"/>
      <c r="AJ72" s="87"/>
      <c r="AK72" s="87"/>
      <c r="AL72" s="87"/>
      <c r="AM72" s="87"/>
      <c r="AN72" s="87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</row>
    <row r="73" spans="2:54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  <c r="AA73" s="130"/>
      <c r="AB73" s="87"/>
      <c r="AC73" s="87"/>
      <c r="AD73" s="87"/>
      <c r="AE73" s="87"/>
      <c r="AF73" s="87"/>
      <c r="AG73" s="87"/>
      <c r="AH73" s="87"/>
      <c r="AI73" s="87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</row>
    <row r="74" spans="2:54">
      <c r="B74" s="130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0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</row>
    <row r="75" spans="2:54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  <c r="AA75" s="130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87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</row>
    <row r="76" spans="2:54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  <c r="AA76" s="130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87"/>
      <c r="AO76" s="87"/>
      <c r="AP76" s="87"/>
      <c r="AQ76" s="87"/>
      <c r="AR76" s="87"/>
      <c r="AS76" s="87"/>
      <c r="AT76" s="87"/>
      <c r="AU76" s="87"/>
      <c r="AV76" s="87"/>
      <c r="AW76" s="87"/>
      <c r="AX76" s="87"/>
      <c r="AY76" s="87"/>
      <c r="AZ76" s="87"/>
      <c r="BA76" s="87"/>
      <c r="BB76" s="87"/>
    </row>
    <row r="77" spans="2:54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  <c r="AA77" s="130"/>
      <c r="AB77" s="87"/>
      <c r="AC77" s="87"/>
      <c r="AD77" s="87"/>
      <c r="AE77" s="87"/>
      <c r="AF77" s="87"/>
      <c r="AG77" s="87"/>
      <c r="AH77" s="87"/>
      <c r="AI77" s="87"/>
      <c r="AJ77" s="87"/>
      <c r="AK77" s="87"/>
      <c r="AL77" s="87"/>
      <c r="AM77" s="87"/>
      <c r="AN77" s="87"/>
      <c r="AO77" s="87"/>
      <c r="AP77" s="87"/>
      <c r="AQ77" s="87"/>
      <c r="AR77" s="87"/>
      <c r="AS77" s="87"/>
      <c r="AT77" s="87"/>
      <c r="AU77" s="87"/>
      <c r="AV77" s="87"/>
      <c r="AW77" s="87"/>
      <c r="AX77" s="87"/>
      <c r="AY77" s="87"/>
      <c r="AZ77" s="87"/>
      <c r="BA77" s="87"/>
      <c r="BB77" s="87"/>
    </row>
    <row r="78" spans="2:54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  <c r="AA78" s="130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</row>
    <row r="79" spans="2:54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87"/>
      <c r="AC79" s="87"/>
      <c r="AD79" s="87"/>
      <c r="AE79" s="87"/>
      <c r="AF79" s="87"/>
      <c r="AG79" s="87"/>
      <c r="AH79" s="87"/>
      <c r="AI79" s="87"/>
      <c r="AJ79" s="87"/>
      <c r="AK79" s="87"/>
      <c r="AL79" s="87"/>
      <c r="AM79" s="87"/>
      <c r="AN79" s="87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</row>
    <row r="80" spans="2:54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  <c r="AA80" s="130"/>
      <c r="AB80" s="87"/>
      <c r="AC80" s="87"/>
      <c r="AD80" s="87"/>
      <c r="AE80" s="87"/>
      <c r="AF80" s="87"/>
      <c r="AG80" s="87"/>
      <c r="AH80" s="87"/>
      <c r="AI80" s="87"/>
      <c r="AJ80" s="87"/>
      <c r="AK80" s="87"/>
      <c r="AL80" s="87"/>
      <c r="AM80" s="87"/>
      <c r="AN80" s="87"/>
      <c r="AO80" s="87"/>
      <c r="AP80" s="87"/>
      <c r="AQ80" s="87"/>
      <c r="AR80" s="87"/>
      <c r="AS80" s="87"/>
      <c r="AT80" s="87"/>
      <c r="AU80" s="87"/>
      <c r="AV80" s="87"/>
      <c r="AW80" s="87"/>
      <c r="AX80" s="87"/>
      <c r="AY80" s="87"/>
      <c r="AZ80" s="87"/>
      <c r="BA80" s="87"/>
      <c r="BB80" s="87"/>
    </row>
    <row r="81" spans="2:54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  <c r="AA81" s="130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</row>
    <row r="82" spans="2:54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  <c r="AA82" s="130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</row>
    <row r="83" spans="2:54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87"/>
      <c r="AC83" s="87"/>
      <c r="AD83" s="87"/>
      <c r="AE83" s="87"/>
      <c r="AF83" s="87"/>
      <c r="AG83" s="87"/>
      <c r="AH83" s="87"/>
      <c r="AI83" s="87"/>
      <c r="AJ83" s="87"/>
      <c r="AK83" s="87"/>
      <c r="AL83" s="87"/>
      <c r="AM83" s="87"/>
      <c r="AN83" s="87"/>
      <c r="AO83" s="87"/>
      <c r="AP83" s="87"/>
      <c r="AQ83" s="87"/>
      <c r="AR83" s="87"/>
      <c r="AS83" s="87"/>
      <c r="AT83" s="87"/>
      <c r="AU83" s="87"/>
      <c r="AV83" s="87"/>
      <c r="AW83" s="87"/>
      <c r="AX83" s="87"/>
      <c r="AY83" s="87"/>
      <c r="AZ83" s="87"/>
      <c r="BA83" s="87"/>
      <c r="BB83" s="87"/>
    </row>
    <row r="84" spans="2:54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87"/>
      <c r="AC84" s="87"/>
      <c r="AD84" s="87"/>
      <c r="AE84" s="87"/>
      <c r="AF84" s="87"/>
      <c r="AG84" s="87"/>
      <c r="AH84" s="87"/>
      <c r="AI84" s="87"/>
      <c r="AJ84" s="87"/>
      <c r="AK84" s="87"/>
      <c r="AL84" s="87"/>
      <c r="AM84" s="87"/>
      <c r="AN84" s="87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</row>
    <row r="85" spans="2:54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</row>
    <row r="86" spans="2:54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</row>
    <row r="87" spans="2:54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87"/>
      <c r="AC87" s="87"/>
      <c r="AD87" s="87"/>
      <c r="AE87" s="87"/>
      <c r="AF87" s="87"/>
      <c r="AG87" s="87"/>
      <c r="AH87" s="87"/>
      <c r="AI87" s="87"/>
      <c r="AJ87" s="87"/>
      <c r="AK87" s="87"/>
      <c r="AL87" s="87"/>
      <c r="AM87" s="87"/>
      <c r="AN87" s="87"/>
      <c r="AO87" s="87"/>
      <c r="AP87" s="87"/>
      <c r="AQ87" s="87"/>
      <c r="AR87" s="87"/>
      <c r="AS87" s="87"/>
      <c r="AT87" s="87"/>
      <c r="AU87" s="87"/>
      <c r="AV87" s="87"/>
      <c r="AW87" s="87"/>
      <c r="AX87" s="87"/>
      <c r="AY87" s="87"/>
      <c r="AZ87" s="87"/>
      <c r="BA87" s="87"/>
      <c r="BB87" s="87"/>
    </row>
    <row r="88" spans="2:54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87"/>
      <c r="AC88" s="87"/>
      <c r="AD88" s="87"/>
      <c r="AE88" s="87"/>
      <c r="AF88" s="87"/>
      <c r="AG88" s="87"/>
      <c r="AH88" s="87"/>
      <c r="AI88" s="87"/>
      <c r="AJ88" s="87"/>
      <c r="AK88" s="87"/>
      <c r="AL88" s="87"/>
      <c r="AM88" s="87"/>
      <c r="AN88" s="87"/>
      <c r="AO88" s="87"/>
      <c r="AP88" s="87"/>
      <c r="AQ88" s="87"/>
      <c r="AR88" s="87"/>
      <c r="AS88" s="87"/>
      <c r="AT88" s="87"/>
      <c r="AU88" s="87"/>
      <c r="AV88" s="87"/>
      <c r="AW88" s="87"/>
      <c r="AX88" s="87"/>
      <c r="AY88" s="87"/>
      <c r="AZ88" s="87"/>
      <c r="BA88" s="87"/>
      <c r="BB88" s="87"/>
    </row>
    <row r="89" spans="2:54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U89" s="87"/>
      <c r="AV89" s="87"/>
      <c r="AW89" s="87"/>
      <c r="AX89" s="87"/>
      <c r="AY89" s="87"/>
      <c r="AZ89" s="87"/>
      <c r="BA89" s="87"/>
      <c r="BB89" s="87"/>
    </row>
    <row r="90" spans="2:54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  <c r="AA90" s="130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</row>
    <row r="91" spans="2:54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  <c r="AA91" s="130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87"/>
      <c r="BB91" s="87"/>
    </row>
    <row r="92" spans="2:54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</row>
    <row r="93" spans="2:54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  <c r="AA93" s="130"/>
      <c r="AB93" s="87"/>
      <c r="AC93" s="87"/>
      <c r="AD93" s="87"/>
      <c r="AE93" s="87"/>
      <c r="AF93" s="87"/>
      <c r="AG93" s="87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7"/>
      <c r="AU93" s="87"/>
      <c r="AV93" s="87"/>
      <c r="AW93" s="87"/>
      <c r="AX93" s="87"/>
      <c r="AY93" s="87"/>
      <c r="AZ93" s="87"/>
      <c r="BA93" s="87"/>
      <c r="BB93" s="87"/>
    </row>
    <row r="94" spans="2:54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  <c r="AA94" s="130"/>
      <c r="AB94" s="87"/>
      <c r="AC94" s="87"/>
      <c r="AD94" s="87"/>
      <c r="AE94" s="87"/>
      <c r="AF94" s="87"/>
      <c r="AG94" s="87"/>
      <c r="AH94" s="87"/>
      <c r="AI94" s="87"/>
      <c r="AJ94" s="87"/>
      <c r="AK94" s="87"/>
      <c r="AL94" s="87"/>
      <c r="AM94" s="87"/>
      <c r="AN94" s="87"/>
      <c r="AO94" s="87"/>
      <c r="AP94" s="87"/>
      <c r="AQ94" s="87"/>
      <c r="AR94" s="87"/>
      <c r="AS94" s="87"/>
      <c r="AT94" s="87"/>
      <c r="AU94" s="87"/>
      <c r="AV94" s="87"/>
      <c r="AW94" s="87"/>
      <c r="AX94" s="87"/>
      <c r="AY94" s="87"/>
      <c r="AZ94" s="87"/>
      <c r="BA94" s="87"/>
      <c r="BB94" s="87"/>
    </row>
    <row r="95" spans="2:54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</row>
    <row r="96" spans="2:54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0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7"/>
      <c r="AP96" s="87"/>
      <c r="AQ96" s="87"/>
      <c r="AR96" s="87"/>
      <c r="AS96" s="87"/>
      <c r="AT96" s="87"/>
      <c r="AU96" s="87"/>
      <c r="AV96" s="87"/>
      <c r="AW96" s="87"/>
      <c r="AX96" s="87"/>
      <c r="AY96" s="87"/>
      <c r="AZ96" s="87"/>
      <c r="BA96" s="87"/>
      <c r="BB96" s="87"/>
    </row>
    <row r="97" spans="2:54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  <c r="AA97" s="130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7"/>
      <c r="AO97" s="87"/>
      <c r="AP97" s="87"/>
      <c r="AQ97" s="87"/>
      <c r="AR97" s="87"/>
      <c r="AS97" s="87"/>
      <c r="AT97" s="87"/>
      <c r="AU97" s="87"/>
      <c r="AV97" s="87"/>
      <c r="AW97" s="87"/>
      <c r="AX97" s="87"/>
      <c r="AY97" s="87"/>
      <c r="AZ97" s="87"/>
      <c r="BA97" s="87"/>
      <c r="BB97" s="87"/>
    </row>
    <row r="98" spans="2:54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7"/>
      <c r="AP98" s="87"/>
      <c r="AQ98" s="87"/>
      <c r="AR98" s="87"/>
      <c r="AS98" s="87"/>
      <c r="AT98" s="87"/>
      <c r="AU98" s="87"/>
      <c r="AV98" s="87"/>
      <c r="AW98" s="87"/>
      <c r="AX98" s="87"/>
      <c r="AY98" s="87"/>
      <c r="AZ98" s="87"/>
      <c r="BA98" s="87"/>
      <c r="BB98" s="87"/>
    </row>
    <row r="99" spans="2:54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87"/>
      <c r="AC99" s="87"/>
      <c r="AD99" s="87"/>
      <c r="AE99" s="87"/>
      <c r="AF99" s="87"/>
      <c r="AG99" s="87"/>
      <c r="AH99" s="87"/>
      <c r="AI99" s="87"/>
      <c r="AJ99" s="87"/>
      <c r="AK99" s="87"/>
      <c r="AL99" s="87"/>
      <c r="AM99" s="87"/>
      <c r="AN99" s="87"/>
      <c r="AO99" s="87"/>
      <c r="AP99" s="87"/>
      <c r="AQ99" s="87"/>
      <c r="AR99" s="87"/>
      <c r="AS99" s="87"/>
      <c r="AT99" s="87"/>
      <c r="AU99" s="87"/>
      <c r="AV99" s="87"/>
      <c r="AW99" s="87"/>
      <c r="AX99" s="87"/>
      <c r="AY99" s="87"/>
      <c r="AZ99" s="87"/>
      <c r="BA99" s="87"/>
      <c r="BB99" s="87"/>
    </row>
    <row r="100" spans="2:54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87"/>
      <c r="AC100" s="87"/>
      <c r="AD100" s="87"/>
      <c r="AE100" s="87"/>
      <c r="AF100" s="87"/>
      <c r="AG100" s="87"/>
      <c r="AH100" s="87"/>
      <c r="AI100" s="87"/>
      <c r="AJ100" s="87"/>
      <c r="AK100" s="87"/>
      <c r="AL100" s="87"/>
      <c r="AM100" s="87"/>
      <c r="AN100" s="87"/>
      <c r="AO100" s="87"/>
      <c r="AP100" s="87"/>
      <c r="AQ100" s="87"/>
      <c r="AR100" s="87"/>
      <c r="AS100" s="87"/>
      <c r="AT100" s="87"/>
      <c r="AU100" s="87"/>
      <c r="AV100" s="87"/>
      <c r="AW100" s="87"/>
      <c r="AX100" s="87"/>
      <c r="AY100" s="87"/>
      <c r="AZ100" s="87"/>
      <c r="BA100" s="87"/>
      <c r="BB100" s="87"/>
    </row>
    <row r="101" spans="2:54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87"/>
      <c r="AC101" s="87"/>
      <c r="AD101" s="87"/>
      <c r="AE101" s="87"/>
      <c r="AF101" s="87"/>
      <c r="AG101" s="87"/>
      <c r="AH101" s="87"/>
      <c r="AI101" s="87"/>
      <c r="AJ101" s="87"/>
      <c r="AK101" s="87"/>
      <c r="AL101" s="87"/>
      <c r="AM101" s="87"/>
      <c r="AN101" s="87"/>
      <c r="AO101" s="87"/>
      <c r="AP101" s="87"/>
      <c r="AQ101" s="87"/>
      <c r="AR101" s="87"/>
      <c r="AS101" s="87"/>
      <c r="AT101" s="87"/>
      <c r="AU101" s="87"/>
      <c r="AV101" s="87"/>
      <c r="AW101" s="87"/>
      <c r="AX101" s="87"/>
      <c r="AY101" s="87"/>
      <c r="AZ101" s="87"/>
      <c r="BA101" s="87"/>
      <c r="BB101" s="87"/>
    </row>
    <row r="102" spans="2:54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87"/>
      <c r="AC102" s="87"/>
      <c r="AD102" s="87"/>
      <c r="AE102" s="87"/>
      <c r="AF102" s="87"/>
      <c r="AG102" s="87"/>
      <c r="AH102" s="87"/>
      <c r="AI102" s="87"/>
      <c r="AJ102" s="87"/>
      <c r="AK102" s="87"/>
      <c r="AL102" s="87"/>
      <c r="AM102" s="87"/>
      <c r="AN102" s="87"/>
      <c r="AO102" s="87"/>
      <c r="AP102" s="87"/>
      <c r="AQ102" s="87"/>
      <c r="AR102" s="87"/>
      <c r="AS102" s="87"/>
      <c r="AT102" s="87"/>
      <c r="AU102" s="87"/>
      <c r="AV102" s="87"/>
      <c r="AW102" s="87"/>
      <c r="AX102" s="87"/>
      <c r="AY102" s="87"/>
      <c r="AZ102" s="87"/>
      <c r="BA102" s="87"/>
      <c r="BB102" s="87"/>
    </row>
    <row r="103" spans="2:54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U103" s="87"/>
      <c r="AV103" s="87"/>
      <c r="AW103" s="87"/>
      <c r="AX103" s="87"/>
      <c r="AY103" s="87"/>
      <c r="AZ103" s="87"/>
      <c r="BA103" s="87"/>
      <c r="BB103" s="87"/>
    </row>
    <row r="104" spans="2:54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87"/>
      <c r="AC104" s="87"/>
      <c r="AD104" s="87"/>
      <c r="AE104" s="87"/>
      <c r="AF104" s="87"/>
      <c r="AG104" s="87"/>
      <c r="AH104" s="87"/>
      <c r="AI104" s="87"/>
      <c r="AJ104" s="87"/>
      <c r="AK104" s="87"/>
      <c r="AL104" s="87"/>
      <c r="AM104" s="87"/>
      <c r="AN104" s="87"/>
      <c r="AO104" s="87"/>
      <c r="AP104" s="87"/>
      <c r="AQ104" s="87"/>
      <c r="AR104" s="87"/>
      <c r="AS104" s="87"/>
      <c r="AT104" s="87"/>
      <c r="AU104" s="87"/>
      <c r="AV104" s="87"/>
      <c r="AW104" s="87"/>
      <c r="AX104" s="87"/>
      <c r="AY104" s="87"/>
      <c r="AZ104" s="87"/>
      <c r="BA104" s="87"/>
      <c r="BB104" s="87"/>
    </row>
    <row r="105" spans="2:54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  <c r="AU105" s="87"/>
      <c r="AV105" s="87"/>
      <c r="AW105" s="87"/>
      <c r="AX105" s="87"/>
      <c r="AY105" s="87"/>
      <c r="AZ105" s="87"/>
      <c r="BA105" s="87"/>
      <c r="BB105" s="87"/>
    </row>
    <row r="106" spans="2:54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  <c r="AU106" s="87"/>
      <c r="AV106" s="87"/>
      <c r="AW106" s="87"/>
      <c r="AX106" s="87"/>
      <c r="AY106" s="87"/>
      <c r="AZ106" s="87"/>
      <c r="BA106" s="87"/>
      <c r="BB106" s="87"/>
    </row>
    <row r="107" spans="2:54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</row>
    <row r="108" spans="2:54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  <c r="AU108" s="87"/>
      <c r="AV108" s="87"/>
      <c r="AW108" s="87"/>
      <c r="AX108" s="87"/>
      <c r="AY108" s="87"/>
      <c r="AZ108" s="87"/>
      <c r="BA108" s="87"/>
      <c r="BB108" s="87"/>
    </row>
    <row r="109" spans="2:54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87"/>
      <c r="AC109" s="87"/>
      <c r="AD109" s="87"/>
      <c r="AE109" s="87"/>
      <c r="AF109" s="87"/>
      <c r="AG109" s="87"/>
      <c r="AH109" s="87"/>
      <c r="AI109" s="87"/>
      <c r="AJ109" s="87"/>
      <c r="AK109" s="87"/>
      <c r="AL109" s="87"/>
      <c r="AM109" s="87"/>
      <c r="AN109" s="87"/>
      <c r="AO109" s="87"/>
      <c r="AP109" s="87"/>
      <c r="AQ109" s="87"/>
      <c r="AR109" s="87"/>
      <c r="AS109" s="87"/>
      <c r="AT109" s="87"/>
      <c r="AU109" s="87"/>
      <c r="AV109" s="87"/>
      <c r="AW109" s="87"/>
      <c r="AX109" s="87"/>
      <c r="AY109" s="87"/>
      <c r="AZ109" s="87"/>
      <c r="BA109" s="87"/>
      <c r="BB109" s="87"/>
    </row>
    <row r="110" spans="2:54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  <c r="AU110" s="87"/>
      <c r="AV110" s="87"/>
      <c r="AW110" s="87"/>
      <c r="AX110" s="87"/>
      <c r="AY110" s="87"/>
      <c r="AZ110" s="87"/>
      <c r="BA110" s="87"/>
      <c r="BB110" s="87"/>
    </row>
    <row r="111" spans="2:54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87"/>
      <c r="AC111" s="87"/>
      <c r="AD111" s="87"/>
      <c r="AE111" s="87"/>
      <c r="AF111" s="87"/>
      <c r="AG111" s="87"/>
      <c r="AH111" s="87"/>
      <c r="AI111" s="87"/>
      <c r="AJ111" s="87"/>
      <c r="AK111" s="87"/>
      <c r="AL111" s="87"/>
      <c r="AM111" s="87"/>
      <c r="AN111" s="87"/>
      <c r="AO111" s="87"/>
      <c r="AP111" s="87"/>
      <c r="AQ111" s="87"/>
      <c r="AR111" s="87"/>
      <c r="AS111" s="87"/>
      <c r="AT111" s="87"/>
      <c r="AU111" s="87"/>
      <c r="AV111" s="87"/>
      <c r="AW111" s="87"/>
      <c r="AX111" s="87"/>
      <c r="AY111" s="87"/>
      <c r="AZ111" s="87"/>
      <c r="BA111" s="87"/>
      <c r="BB111" s="87"/>
    </row>
    <row r="112" spans="2:54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87"/>
      <c r="AC112" s="87"/>
      <c r="AD112" s="87"/>
      <c r="AE112" s="87"/>
      <c r="AF112" s="87"/>
      <c r="AG112" s="87"/>
      <c r="AH112" s="87"/>
      <c r="AI112" s="87"/>
      <c r="AJ112" s="87"/>
      <c r="AK112" s="87"/>
      <c r="AL112" s="87"/>
      <c r="AM112" s="87"/>
      <c r="AN112" s="87"/>
      <c r="AO112" s="87"/>
      <c r="AP112" s="87"/>
      <c r="AQ112" s="87"/>
      <c r="AR112" s="87"/>
      <c r="AS112" s="87"/>
      <c r="AT112" s="87"/>
      <c r="AU112" s="87"/>
      <c r="AV112" s="87"/>
      <c r="AW112" s="87"/>
      <c r="AX112" s="87"/>
      <c r="AY112" s="87"/>
      <c r="AZ112" s="87"/>
      <c r="BA112" s="87"/>
      <c r="BB112" s="87"/>
    </row>
    <row r="113" spans="2:54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87"/>
      <c r="AC113" s="87"/>
      <c r="AD113" s="87"/>
      <c r="AE113" s="87"/>
      <c r="AF113" s="87"/>
      <c r="AG113" s="87"/>
      <c r="AH113" s="87"/>
      <c r="AI113" s="87"/>
      <c r="AJ113" s="87"/>
      <c r="AK113" s="87"/>
      <c r="AL113" s="87"/>
      <c r="AM113" s="87"/>
      <c r="AN113" s="87"/>
      <c r="AO113" s="87"/>
      <c r="AP113" s="87"/>
      <c r="AQ113" s="87"/>
      <c r="AR113" s="87"/>
      <c r="AS113" s="87"/>
      <c r="AT113" s="87"/>
      <c r="AU113" s="87"/>
      <c r="AV113" s="87"/>
      <c r="AW113" s="87"/>
      <c r="AX113" s="87"/>
      <c r="AY113" s="87"/>
      <c r="AZ113" s="87"/>
      <c r="BA113" s="87"/>
      <c r="BB113" s="87"/>
    </row>
    <row r="114" spans="2:54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87"/>
      <c r="AC114" s="87"/>
      <c r="AD114" s="87"/>
      <c r="AE114" s="87"/>
      <c r="AF114" s="87"/>
      <c r="AG114" s="87"/>
      <c r="AH114" s="87"/>
      <c r="AI114" s="87"/>
      <c r="AJ114" s="87"/>
      <c r="AK114" s="87"/>
      <c r="AL114" s="87"/>
      <c r="AM114" s="87"/>
      <c r="AN114" s="87"/>
      <c r="AO114" s="87"/>
      <c r="AP114" s="87"/>
      <c r="AQ114" s="87"/>
      <c r="AR114" s="87"/>
      <c r="AS114" s="87"/>
      <c r="AT114" s="87"/>
      <c r="AU114" s="87"/>
      <c r="AV114" s="87"/>
      <c r="AW114" s="87"/>
      <c r="AX114" s="87"/>
      <c r="AY114" s="87"/>
      <c r="AZ114" s="87"/>
      <c r="BA114" s="87"/>
      <c r="BB114" s="87"/>
    </row>
    <row r="115" spans="2:54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</row>
    <row r="116" spans="2:54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87"/>
      <c r="AC116" s="87"/>
      <c r="AD116" s="87"/>
      <c r="AE116" s="87"/>
      <c r="AF116" s="87"/>
      <c r="AG116" s="87"/>
      <c r="AH116" s="87"/>
      <c r="AI116" s="87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87"/>
      <c r="AU116" s="87"/>
      <c r="AV116" s="87"/>
      <c r="AW116" s="87"/>
      <c r="AX116" s="87"/>
      <c r="AY116" s="87"/>
      <c r="AZ116" s="87"/>
      <c r="BA116" s="87"/>
      <c r="BB116" s="87"/>
    </row>
    <row r="117" spans="2:54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</row>
    <row r="118" spans="2:54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</row>
    <row r="119" spans="2:54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87"/>
      <c r="AC119" s="87"/>
      <c r="AD119" s="87"/>
      <c r="AE119" s="87"/>
      <c r="AF119" s="87"/>
      <c r="AG119" s="87"/>
      <c r="AH119" s="87"/>
      <c r="AI119" s="87"/>
      <c r="AJ119" s="87"/>
      <c r="AK119" s="87"/>
      <c r="AL119" s="87"/>
      <c r="AM119" s="87"/>
      <c r="AN119" s="87"/>
      <c r="AO119" s="87"/>
      <c r="AP119" s="87"/>
      <c r="AQ119" s="87"/>
      <c r="AR119" s="87"/>
      <c r="AS119" s="87"/>
      <c r="AT119" s="87"/>
      <c r="AU119" s="87"/>
      <c r="AV119" s="87"/>
      <c r="AW119" s="87"/>
      <c r="AX119" s="87"/>
      <c r="AY119" s="87"/>
      <c r="AZ119" s="87"/>
      <c r="BA119" s="87"/>
      <c r="BB119" s="87"/>
    </row>
    <row r="120" spans="2:54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87"/>
      <c r="AC120" s="87"/>
      <c r="AD120" s="87"/>
      <c r="AE120" s="87"/>
      <c r="AF120" s="87"/>
      <c r="AG120" s="87"/>
      <c r="AH120" s="87"/>
      <c r="AI120" s="87"/>
      <c r="AJ120" s="87"/>
      <c r="AK120" s="87"/>
      <c r="AL120" s="87"/>
      <c r="AM120" s="87"/>
      <c r="AN120" s="87"/>
      <c r="AO120" s="87"/>
      <c r="AP120" s="87"/>
      <c r="AQ120" s="87"/>
      <c r="AR120" s="87"/>
      <c r="AS120" s="87"/>
      <c r="AT120" s="87"/>
      <c r="AU120" s="87"/>
      <c r="AV120" s="87"/>
      <c r="AW120" s="87"/>
      <c r="AX120" s="87"/>
      <c r="AY120" s="87"/>
      <c r="AZ120" s="87"/>
      <c r="BA120" s="87"/>
      <c r="BB120" s="87"/>
    </row>
    <row r="121" spans="2:54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87"/>
      <c r="AC121" s="87"/>
      <c r="AD121" s="87"/>
      <c r="AE121" s="87"/>
      <c r="AF121" s="87"/>
      <c r="AG121" s="87"/>
      <c r="AH121" s="87"/>
      <c r="AI121" s="87"/>
      <c r="AJ121" s="87"/>
      <c r="AK121" s="87"/>
      <c r="AL121" s="87"/>
      <c r="AM121" s="87"/>
      <c r="AN121" s="87"/>
      <c r="AO121" s="87"/>
      <c r="AP121" s="87"/>
      <c r="AQ121" s="87"/>
      <c r="AR121" s="87"/>
      <c r="AS121" s="87"/>
      <c r="AT121" s="87"/>
      <c r="AU121" s="87"/>
      <c r="AV121" s="87"/>
      <c r="AW121" s="87"/>
      <c r="AX121" s="87"/>
      <c r="AY121" s="87"/>
      <c r="AZ121" s="87"/>
      <c r="BA121" s="87"/>
      <c r="BB121" s="87"/>
    </row>
    <row r="122" spans="2:54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87"/>
      <c r="AC122" s="87"/>
      <c r="AD122" s="87"/>
      <c r="AE122" s="87"/>
      <c r="AF122" s="87"/>
      <c r="AG122" s="87"/>
      <c r="AH122" s="87"/>
      <c r="AI122" s="87"/>
      <c r="AJ122" s="87"/>
      <c r="AK122" s="87"/>
      <c r="AL122" s="87"/>
      <c r="AM122" s="87"/>
      <c r="AN122" s="87"/>
      <c r="AO122" s="87"/>
      <c r="AP122" s="87"/>
      <c r="AQ122" s="87"/>
      <c r="AR122" s="87"/>
      <c r="AS122" s="87"/>
      <c r="AT122" s="87"/>
      <c r="AU122" s="87"/>
      <c r="AV122" s="87"/>
      <c r="AW122" s="87"/>
      <c r="AX122" s="87"/>
      <c r="AY122" s="87"/>
      <c r="AZ122" s="87"/>
      <c r="BA122" s="87"/>
      <c r="BB122" s="87"/>
    </row>
    <row r="123" spans="2:54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87"/>
      <c r="AC123" s="87"/>
      <c r="AD123" s="87"/>
      <c r="AE123" s="87"/>
      <c r="AF123" s="87"/>
      <c r="AG123" s="87"/>
      <c r="AH123" s="87"/>
      <c r="AI123" s="87"/>
      <c r="AJ123" s="87"/>
      <c r="AK123" s="87"/>
      <c r="AL123" s="87"/>
      <c r="AM123" s="87"/>
      <c r="AN123" s="87"/>
      <c r="AO123" s="87"/>
      <c r="AP123" s="87"/>
      <c r="AQ123" s="87"/>
      <c r="AR123" s="87"/>
      <c r="AS123" s="87"/>
      <c r="AT123" s="87"/>
      <c r="AU123" s="87"/>
      <c r="AV123" s="87"/>
      <c r="AW123" s="87"/>
      <c r="AX123" s="87"/>
      <c r="AY123" s="87"/>
      <c r="AZ123" s="87"/>
      <c r="BA123" s="87"/>
      <c r="BB123" s="87"/>
    </row>
    <row r="124" spans="2:54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87"/>
      <c r="AC124" s="87"/>
      <c r="AD124" s="87"/>
      <c r="AE124" s="87"/>
      <c r="AF124" s="87"/>
      <c r="AG124" s="87"/>
      <c r="AH124" s="87"/>
      <c r="AI124" s="87"/>
      <c r="AJ124" s="87"/>
      <c r="AK124" s="87"/>
      <c r="AL124" s="87"/>
      <c r="AM124" s="87"/>
      <c r="AN124" s="87"/>
      <c r="AO124" s="87"/>
      <c r="AP124" s="87"/>
      <c r="AQ124" s="87"/>
      <c r="AR124" s="87"/>
      <c r="AS124" s="87"/>
      <c r="AT124" s="87"/>
      <c r="AU124" s="87"/>
      <c r="AV124" s="87"/>
      <c r="AW124" s="87"/>
      <c r="AX124" s="87"/>
      <c r="AY124" s="87"/>
      <c r="AZ124" s="87"/>
      <c r="BA124" s="87"/>
      <c r="BB124" s="87"/>
    </row>
    <row r="125" spans="2:54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87"/>
      <c r="AC125" s="87"/>
      <c r="AD125" s="87"/>
      <c r="AE125" s="87"/>
      <c r="AF125" s="87"/>
      <c r="AG125" s="87"/>
      <c r="AH125" s="87"/>
      <c r="AI125" s="87"/>
      <c r="AJ125" s="87"/>
      <c r="AK125" s="87"/>
      <c r="AL125" s="87"/>
      <c r="AM125" s="87"/>
      <c r="AN125" s="87"/>
      <c r="AO125" s="87"/>
      <c r="AP125" s="87"/>
      <c r="AQ125" s="87"/>
      <c r="AR125" s="87"/>
      <c r="AS125" s="87"/>
      <c r="AT125" s="87"/>
      <c r="AU125" s="87"/>
      <c r="AV125" s="87"/>
      <c r="AW125" s="87"/>
      <c r="AX125" s="87"/>
      <c r="AY125" s="87"/>
      <c r="AZ125" s="87"/>
      <c r="BA125" s="87"/>
      <c r="BB125" s="87"/>
    </row>
    <row r="126" spans="2:54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87"/>
      <c r="AC126" s="87"/>
      <c r="AD126" s="87"/>
      <c r="AE126" s="87"/>
      <c r="AF126" s="87"/>
      <c r="AG126" s="87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7"/>
      <c r="AU126" s="87"/>
      <c r="AV126" s="87"/>
      <c r="AW126" s="87"/>
      <c r="AX126" s="87"/>
      <c r="AY126" s="87"/>
      <c r="AZ126" s="87"/>
      <c r="BA126" s="87"/>
      <c r="BB126" s="87"/>
    </row>
    <row r="127" spans="2:54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87"/>
      <c r="AC127" s="87"/>
      <c r="AD127" s="87"/>
      <c r="AE127" s="87"/>
      <c r="AF127" s="87"/>
      <c r="AG127" s="87"/>
      <c r="AH127" s="87"/>
      <c r="AI127" s="87"/>
      <c r="AJ127" s="87"/>
      <c r="AK127" s="87"/>
      <c r="AL127" s="87"/>
      <c r="AM127" s="87"/>
      <c r="AN127" s="87"/>
      <c r="AO127" s="87"/>
      <c r="AP127" s="87"/>
      <c r="AQ127" s="87"/>
      <c r="AR127" s="87"/>
      <c r="AS127" s="87"/>
      <c r="AT127" s="87"/>
      <c r="AU127" s="87"/>
      <c r="AV127" s="87"/>
      <c r="AW127" s="87"/>
      <c r="AX127" s="87"/>
      <c r="AY127" s="87"/>
      <c r="AZ127" s="87"/>
      <c r="BA127" s="87"/>
      <c r="BB127" s="87"/>
    </row>
    <row r="128" spans="2:54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</row>
    <row r="129" spans="2:54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87"/>
      <c r="AC129" s="87"/>
      <c r="AD129" s="87"/>
      <c r="AE129" s="87"/>
      <c r="AF129" s="87"/>
      <c r="AG129" s="87"/>
      <c r="AH129" s="87"/>
      <c r="AI129" s="87"/>
      <c r="AJ129" s="87"/>
      <c r="AK129" s="87"/>
      <c r="AL129" s="87"/>
      <c r="AM129" s="87"/>
      <c r="AN129" s="87"/>
      <c r="AO129" s="87"/>
      <c r="AP129" s="87"/>
      <c r="AQ129" s="87"/>
      <c r="AR129" s="87"/>
      <c r="AS129" s="87"/>
      <c r="AT129" s="87"/>
      <c r="AU129" s="87"/>
      <c r="AV129" s="87"/>
      <c r="AW129" s="87"/>
      <c r="AX129" s="87"/>
      <c r="AY129" s="87"/>
      <c r="AZ129" s="87"/>
      <c r="BA129" s="87"/>
      <c r="BB129" s="87"/>
    </row>
    <row r="130" spans="2:54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87"/>
      <c r="AC130" s="87"/>
      <c r="AD130" s="87"/>
      <c r="AE130" s="87"/>
      <c r="AF130" s="87"/>
      <c r="AG130" s="87"/>
      <c r="AH130" s="87"/>
      <c r="AI130" s="87"/>
      <c r="AJ130" s="87"/>
      <c r="AK130" s="87"/>
      <c r="AL130" s="87"/>
      <c r="AM130" s="87"/>
      <c r="AN130" s="87"/>
      <c r="AO130" s="87"/>
      <c r="AP130" s="87"/>
      <c r="AQ130" s="87"/>
      <c r="AR130" s="87"/>
      <c r="AS130" s="87"/>
      <c r="AT130" s="87"/>
      <c r="AU130" s="87"/>
      <c r="AV130" s="87"/>
      <c r="AW130" s="87"/>
      <c r="AX130" s="87"/>
      <c r="AY130" s="87"/>
      <c r="AZ130" s="87"/>
      <c r="BA130" s="87"/>
      <c r="BB130" s="87"/>
    </row>
    <row r="131" spans="2:54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87"/>
      <c r="AC131" s="87"/>
      <c r="AD131" s="87"/>
      <c r="AE131" s="87"/>
      <c r="AF131" s="87"/>
      <c r="AG131" s="87"/>
      <c r="AH131" s="87"/>
      <c r="AI131" s="87"/>
      <c r="AJ131" s="87"/>
      <c r="AK131" s="87"/>
      <c r="AL131" s="87"/>
      <c r="AM131" s="87"/>
      <c r="AN131" s="87"/>
      <c r="AO131" s="87"/>
      <c r="AP131" s="87"/>
      <c r="AQ131" s="87"/>
      <c r="AR131" s="87"/>
      <c r="AS131" s="87"/>
      <c r="AT131" s="87"/>
      <c r="AU131" s="87"/>
      <c r="AV131" s="87"/>
      <c r="AW131" s="87"/>
      <c r="AX131" s="87"/>
      <c r="AY131" s="87"/>
      <c r="AZ131" s="87"/>
      <c r="BA131" s="87"/>
      <c r="BB131" s="87"/>
    </row>
    <row r="132" spans="2:54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87"/>
      <c r="AC132" s="87"/>
      <c r="AD132" s="87"/>
      <c r="AE132" s="87"/>
      <c r="AF132" s="87"/>
      <c r="AG132" s="87"/>
      <c r="AH132" s="87"/>
      <c r="AI132" s="87"/>
      <c r="AJ132" s="87"/>
      <c r="AK132" s="87"/>
      <c r="AL132" s="87"/>
      <c r="AM132" s="87"/>
      <c r="AN132" s="87"/>
      <c r="AO132" s="87"/>
      <c r="AP132" s="87"/>
      <c r="AQ132" s="87"/>
      <c r="AR132" s="87"/>
      <c r="AS132" s="87"/>
      <c r="AT132" s="87"/>
      <c r="AU132" s="87"/>
      <c r="AV132" s="87"/>
      <c r="AW132" s="87"/>
      <c r="AX132" s="87"/>
      <c r="AY132" s="87"/>
      <c r="AZ132" s="87"/>
      <c r="BA132" s="87"/>
      <c r="BB132" s="87"/>
    </row>
    <row r="133" spans="2:54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87"/>
      <c r="AC133" s="87"/>
      <c r="AD133" s="87"/>
      <c r="AE133" s="87"/>
      <c r="AF133" s="87"/>
      <c r="AG133" s="87"/>
      <c r="AH133" s="87"/>
      <c r="AI133" s="87"/>
      <c r="AJ133" s="87"/>
      <c r="AK133" s="87"/>
      <c r="AL133" s="87"/>
      <c r="AM133" s="87"/>
      <c r="AN133" s="87"/>
      <c r="AO133" s="87"/>
      <c r="AP133" s="87"/>
      <c r="AQ133" s="87"/>
      <c r="AR133" s="87"/>
      <c r="AS133" s="87"/>
      <c r="AT133" s="87"/>
      <c r="AU133" s="87"/>
      <c r="AV133" s="87"/>
      <c r="AW133" s="87"/>
      <c r="AX133" s="87"/>
      <c r="AY133" s="87"/>
      <c r="AZ133" s="87"/>
      <c r="BA133" s="87"/>
      <c r="BB133" s="87"/>
    </row>
    <row r="134" spans="2:54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87"/>
      <c r="AC134" s="87"/>
      <c r="AD134" s="87"/>
      <c r="AE134" s="87"/>
      <c r="AF134" s="87"/>
      <c r="AG134" s="87"/>
      <c r="AH134" s="87"/>
      <c r="AI134" s="87"/>
      <c r="AJ134" s="87"/>
      <c r="AK134" s="87"/>
      <c r="AL134" s="87"/>
      <c r="AM134" s="87"/>
      <c r="AN134" s="87"/>
      <c r="AO134" s="87"/>
      <c r="AP134" s="87"/>
      <c r="AQ134" s="87"/>
      <c r="AR134" s="87"/>
      <c r="AS134" s="87"/>
      <c r="AT134" s="87"/>
      <c r="AU134" s="87"/>
      <c r="AV134" s="87"/>
      <c r="AW134" s="87"/>
      <c r="AX134" s="87"/>
      <c r="AY134" s="87"/>
      <c r="AZ134" s="87"/>
      <c r="BA134" s="87"/>
      <c r="BB134" s="87"/>
    </row>
    <row r="135" spans="2:54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87"/>
      <c r="AC135" s="87"/>
      <c r="AD135" s="87"/>
      <c r="AE135" s="87"/>
      <c r="AF135" s="87"/>
      <c r="AG135" s="87"/>
      <c r="AH135" s="87"/>
      <c r="AI135" s="87"/>
      <c r="AJ135" s="87"/>
      <c r="AK135" s="87"/>
      <c r="AL135" s="87"/>
      <c r="AM135" s="87"/>
      <c r="AN135" s="87"/>
      <c r="AO135" s="87"/>
      <c r="AP135" s="87"/>
      <c r="AQ135" s="87"/>
      <c r="AR135" s="87"/>
      <c r="AS135" s="87"/>
      <c r="AT135" s="87"/>
      <c r="AU135" s="87"/>
      <c r="AV135" s="87"/>
      <c r="AW135" s="87"/>
      <c r="AX135" s="87"/>
      <c r="AY135" s="87"/>
      <c r="AZ135" s="87"/>
      <c r="BA135" s="87"/>
      <c r="BB135" s="87"/>
    </row>
    <row r="136" spans="2:54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87"/>
      <c r="AC136" s="87"/>
      <c r="AD136" s="87"/>
      <c r="AE136" s="87"/>
      <c r="AF136" s="87"/>
      <c r="AG136" s="87"/>
      <c r="AH136" s="87"/>
      <c r="AI136" s="87"/>
      <c r="AJ136" s="87"/>
      <c r="AK136" s="87"/>
      <c r="AL136" s="87"/>
      <c r="AM136" s="87"/>
      <c r="AN136" s="87"/>
      <c r="AO136" s="87"/>
      <c r="AP136" s="87"/>
      <c r="AQ136" s="87"/>
      <c r="AR136" s="87"/>
      <c r="AS136" s="87"/>
      <c r="AT136" s="87"/>
      <c r="AU136" s="87"/>
      <c r="AV136" s="87"/>
      <c r="AW136" s="87"/>
      <c r="AX136" s="87"/>
      <c r="AY136" s="87"/>
      <c r="AZ136" s="87"/>
      <c r="BA136" s="87"/>
      <c r="BB136" s="87"/>
    </row>
    <row r="137" spans="2:54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87"/>
      <c r="AC137" s="87"/>
      <c r="AD137" s="87"/>
      <c r="AE137" s="87"/>
      <c r="AF137" s="87"/>
      <c r="AG137" s="87"/>
      <c r="AH137" s="87"/>
      <c r="AI137" s="87"/>
      <c r="AJ137" s="87"/>
      <c r="AK137" s="87"/>
      <c r="AL137" s="87"/>
      <c r="AM137" s="87"/>
      <c r="AN137" s="87"/>
      <c r="AO137" s="87"/>
      <c r="AP137" s="87"/>
      <c r="AQ137" s="87"/>
      <c r="AR137" s="87"/>
      <c r="AS137" s="87"/>
      <c r="AT137" s="87"/>
      <c r="AU137" s="87"/>
      <c r="AV137" s="87"/>
      <c r="AW137" s="87"/>
      <c r="AX137" s="87"/>
      <c r="AY137" s="87"/>
      <c r="AZ137" s="87"/>
      <c r="BA137" s="87"/>
      <c r="BB137" s="87"/>
    </row>
    <row r="138" spans="2:54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87"/>
      <c r="AC138" s="87"/>
      <c r="AD138" s="87"/>
      <c r="AE138" s="87"/>
      <c r="AF138" s="87"/>
      <c r="AG138" s="87"/>
      <c r="AH138" s="87"/>
      <c r="AI138" s="87"/>
      <c r="AJ138" s="87"/>
      <c r="AK138" s="87"/>
      <c r="AL138" s="87"/>
      <c r="AM138" s="87"/>
      <c r="AN138" s="87"/>
      <c r="AO138" s="87"/>
      <c r="AP138" s="87"/>
      <c r="AQ138" s="87"/>
      <c r="AR138" s="87"/>
      <c r="AS138" s="87"/>
      <c r="AT138" s="87"/>
      <c r="AU138" s="87"/>
      <c r="AV138" s="87"/>
      <c r="AW138" s="87"/>
      <c r="AX138" s="87"/>
      <c r="AY138" s="87"/>
      <c r="AZ138" s="87"/>
      <c r="BA138" s="87"/>
      <c r="BB138" s="87"/>
    </row>
    <row r="139" spans="2:54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87"/>
      <c r="AC139" s="87"/>
      <c r="AD139" s="87"/>
      <c r="AE139" s="87"/>
      <c r="AF139" s="87"/>
      <c r="AG139" s="87"/>
      <c r="AH139" s="87"/>
      <c r="AI139" s="87"/>
      <c r="AJ139" s="87"/>
      <c r="AK139" s="87"/>
      <c r="AL139" s="87"/>
      <c r="AM139" s="87"/>
      <c r="AN139" s="87"/>
      <c r="AO139" s="87"/>
      <c r="AP139" s="87"/>
      <c r="AQ139" s="87"/>
      <c r="AR139" s="87"/>
      <c r="AS139" s="87"/>
      <c r="AT139" s="87"/>
      <c r="AU139" s="87"/>
      <c r="AV139" s="87"/>
      <c r="AW139" s="87"/>
      <c r="AX139" s="87"/>
      <c r="AY139" s="87"/>
      <c r="AZ139" s="87"/>
      <c r="BA139" s="87"/>
      <c r="BB139" s="87"/>
    </row>
    <row r="140" spans="2:54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87"/>
      <c r="AC140" s="87"/>
      <c r="AD140" s="87"/>
      <c r="AE140" s="87"/>
      <c r="AF140" s="87"/>
      <c r="AG140" s="87"/>
      <c r="AH140" s="87"/>
      <c r="AI140" s="87"/>
      <c r="AJ140" s="87"/>
      <c r="AK140" s="87"/>
      <c r="AL140" s="87"/>
      <c r="AM140" s="87"/>
      <c r="AN140" s="87"/>
      <c r="AO140" s="87"/>
      <c r="AP140" s="87"/>
      <c r="AQ140" s="87"/>
      <c r="AR140" s="87"/>
      <c r="AS140" s="87"/>
      <c r="AT140" s="87"/>
      <c r="AU140" s="87"/>
      <c r="AV140" s="87"/>
      <c r="AW140" s="87"/>
      <c r="AX140" s="87"/>
      <c r="AY140" s="87"/>
      <c r="AZ140" s="87"/>
      <c r="BA140" s="87"/>
      <c r="BB140" s="87"/>
    </row>
    <row r="141" spans="2:54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87"/>
      <c r="AC141" s="87"/>
      <c r="AD141" s="87"/>
      <c r="AE141" s="87"/>
      <c r="AF141" s="87"/>
      <c r="AG141" s="87"/>
      <c r="AH141" s="87"/>
      <c r="AI141" s="87"/>
      <c r="AJ141" s="87"/>
      <c r="AK141" s="87"/>
      <c r="AL141" s="87"/>
      <c r="AM141" s="87"/>
      <c r="AN141" s="87"/>
      <c r="AO141" s="87"/>
      <c r="AP141" s="87"/>
      <c r="AQ141" s="87"/>
      <c r="AR141" s="87"/>
      <c r="AS141" s="87"/>
      <c r="AT141" s="87"/>
      <c r="AU141" s="87"/>
      <c r="AV141" s="87"/>
      <c r="AW141" s="87"/>
      <c r="AX141" s="87"/>
      <c r="AY141" s="87"/>
      <c r="AZ141" s="87"/>
      <c r="BA141" s="87"/>
      <c r="BB141" s="87"/>
    </row>
    <row r="142" spans="2:54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87"/>
      <c r="AC142" s="87"/>
      <c r="AD142" s="87"/>
      <c r="AE142" s="87"/>
      <c r="AF142" s="87"/>
      <c r="AG142" s="87"/>
      <c r="AH142" s="87"/>
      <c r="AI142" s="87"/>
      <c r="AJ142" s="87"/>
      <c r="AK142" s="87"/>
      <c r="AL142" s="87"/>
      <c r="AM142" s="87"/>
      <c r="AN142" s="87"/>
      <c r="AO142" s="87"/>
      <c r="AP142" s="87"/>
      <c r="AQ142" s="87"/>
      <c r="AR142" s="87"/>
      <c r="AS142" s="87"/>
      <c r="AT142" s="87"/>
      <c r="AU142" s="87"/>
      <c r="AV142" s="87"/>
      <c r="AW142" s="87"/>
      <c r="AX142" s="87"/>
      <c r="AY142" s="87"/>
      <c r="AZ142" s="87"/>
      <c r="BA142" s="87"/>
      <c r="BB142" s="87"/>
    </row>
    <row r="143" spans="2:54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87"/>
      <c r="AC143" s="87"/>
      <c r="AD143" s="87"/>
      <c r="AE143" s="87"/>
      <c r="AF143" s="87"/>
      <c r="AG143" s="87"/>
      <c r="AH143" s="87"/>
      <c r="AI143" s="87"/>
      <c r="AJ143" s="87"/>
      <c r="AK143" s="87"/>
      <c r="AL143" s="87"/>
      <c r="AM143" s="87"/>
      <c r="AN143" s="87"/>
      <c r="AO143" s="87"/>
      <c r="AP143" s="87"/>
      <c r="AQ143" s="87"/>
      <c r="AR143" s="87"/>
      <c r="AS143" s="87"/>
      <c r="AT143" s="87"/>
      <c r="AU143" s="87"/>
      <c r="AV143" s="87"/>
      <c r="AW143" s="87"/>
      <c r="AX143" s="87"/>
      <c r="AY143" s="87"/>
      <c r="AZ143" s="87"/>
      <c r="BA143" s="87"/>
      <c r="BB143" s="87"/>
    </row>
    <row r="144" spans="2:54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87"/>
      <c r="AC144" s="87"/>
      <c r="AD144" s="87"/>
      <c r="AE144" s="87"/>
      <c r="AF144" s="87"/>
      <c r="AG144" s="87"/>
      <c r="AH144" s="87"/>
      <c r="AI144" s="87"/>
      <c r="AJ144" s="87"/>
      <c r="AK144" s="87"/>
      <c r="AL144" s="87"/>
      <c r="AM144" s="87"/>
      <c r="AN144" s="87"/>
      <c r="AO144" s="87"/>
      <c r="AP144" s="87"/>
      <c r="AQ144" s="87"/>
      <c r="AR144" s="87"/>
      <c r="AS144" s="87"/>
      <c r="AT144" s="87"/>
      <c r="AU144" s="87"/>
      <c r="AV144" s="87"/>
      <c r="AW144" s="87"/>
      <c r="AX144" s="87"/>
      <c r="AY144" s="87"/>
      <c r="AZ144" s="87"/>
      <c r="BA144" s="87"/>
      <c r="BB144" s="87"/>
    </row>
    <row r="145" spans="2:54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87"/>
      <c r="AC145" s="87"/>
      <c r="AD145" s="87"/>
      <c r="AE145" s="87"/>
      <c r="AF145" s="87"/>
      <c r="AG145" s="87"/>
      <c r="AH145" s="87"/>
      <c r="AI145" s="87"/>
      <c r="AJ145" s="87"/>
      <c r="AK145" s="87"/>
      <c r="AL145" s="87"/>
      <c r="AM145" s="87"/>
      <c r="AN145" s="87"/>
      <c r="AO145" s="87"/>
      <c r="AP145" s="87"/>
      <c r="AQ145" s="87"/>
      <c r="AR145" s="87"/>
      <c r="AS145" s="87"/>
      <c r="AT145" s="87"/>
      <c r="AU145" s="87"/>
      <c r="AV145" s="87"/>
      <c r="AW145" s="87"/>
      <c r="AX145" s="87"/>
      <c r="AY145" s="87"/>
      <c r="AZ145" s="87"/>
      <c r="BA145" s="87"/>
      <c r="BB145" s="87"/>
    </row>
    <row r="146" spans="2:54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87"/>
      <c r="AC146" s="87"/>
      <c r="AD146" s="87"/>
      <c r="AE146" s="87"/>
      <c r="AF146" s="87"/>
      <c r="AG146" s="87"/>
      <c r="AH146" s="87"/>
      <c r="AI146" s="87"/>
      <c r="AJ146" s="87"/>
      <c r="AK146" s="87"/>
      <c r="AL146" s="87"/>
      <c r="AM146" s="87"/>
      <c r="AN146" s="87"/>
      <c r="AO146" s="87"/>
      <c r="AP146" s="87"/>
      <c r="AQ146" s="87"/>
      <c r="AR146" s="87"/>
      <c r="AS146" s="87"/>
      <c r="AT146" s="87"/>
      <c r="AU146" s="87"/>
      <c r="AV146" s="87"/>
      <c r="AW146" s="87"/>
      <c r="AX146" s="87"/>
      <c r="AY146" s="87"/>
      <c r="AZ146" s="87"/>
      <c r="BA146" s="87"/>
      <c r="BB146" s="87"/>
    </row>
    <row r="147" spans="2:54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87"/>
      <c r="AC147" s="87"/>
      <c r="AD147" s="87"/>
      <c r="AE147" s="87"/>
      <c r="AF147" s="87"/>
      <c r="AG147" s="87"/>
      <c r="AH147" s="87"/>
      <c r="AI147" s="87"/>
      <c r="AJ147" s="87"/>
      <c r="AK147" s="87"/>
      <c r="AL147" s="87"/>
      <c r="AM147" s="87"/>
      <c r="AN147" s="87"/>
      <c r="AO147" s="87"/>
      <c r="AP147" s="87"/>
      <c r="AQ147" s="87"/>
      <c r="AR147" s="87"/>
      <c r="AS147" s="87"/>
      <c r="AT147" s="87"/>
      <c r="AU147" s="87"/>
      <c r="AV147" s="87"/>
      <c r="AW147" s="87"/>
      <c r="AX147" s="87"/>
      <c r="AY147" s="87"/>
      <c r="AZ147" s="87"/>
      <c r="BA147" s="87"/>
      <c r="BB147" s="87"/>
    </row>
    <row r="148" spans="2:54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87"/>
      <c r="AC148" s="87"/>
      <c r="AD148" s="87"/>
      <c r="AE148" s="87"/>
      <c r="AF148" s="87"/>
      <c r="AG148" s="87"/>
      <c r="AH148" s="87"/>
      <c r="AI148" s="87"/>
      <c r="AJ148" s="87"/>
      <c r="AK148" s="87"/>
      <c r="AL148" s="87"/>
      <c r="AM148" s="87"/>
      <c r="AN148" s="87"/>
      <c r="AO148" s="87"/>
      <c r="AP148" s="87"/>
      <c r="AQ148" s="87"/>
      <c r="AR148" s="87"/>
      <c r="AS148" s="87"/>
      <c r="AT148" s="87"/>
      <c r="AU148" s="87"/>
      <c r="AV148" s="87"/>
      <c r="AW148" s="87"/>
      <c r="AX148" s="87"/>
      <c r="AY148" s="87"/>
      <c r="AZ148" s="87"/>
      <c r="BA148" s="87"/>
      <c r="BB148" s="87"/>
    </row>
    <row r="149" spans="2:54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87"/>
      <c r="AC149" s="87"/>
      <c r="AD149" s="87"/>
      <c r="AE149" s="87"/>
      <c r="AF149" s="87"/>
      <c r="AG149" s="87"/>
      <c r="AH149" s="87"/>
      <c r="AI149" s="87"/>
      <c r="AJ149" s="87"/>
      <c r="AK149" s="87"/>
      <c r="AL149" s="87"/>
      <c r="AM149" s="87"/>
      <c r="AN149" s="87"/>
      <c r="AO149" s="87"/>
      <c r="AP149" s="87"/>
      <c r="AQ149" s="87"/>
      <c r="AR149" s="87"/>
      <c r="AS149" s="87"/>
      <c r="AT149" s="87"/>
      <c r="AU149" s="87"/>
      <c r="AV149" s="87"/>
      <c r="AW149" s="87"/>
      <c r="AX149" s="87"/>
      <c r="AY149" s="87"/>
      <c r="AZ149" s="87"/>
      <c r="BA149" s="87"/>
      <c r="BB149" s="87"/>
    </row>
    <row r="150" spans="2:54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87"/>
      <c r="AC150" s="87"/>
      <c r="AD150" s="87"/>
      <c r="AE150" s="87"/>
      <c r="AF150" s="87"/>
      <c r="AG150" s="87"/>
      <c r="AH150" s="87"/>
      <c r="AI150" s="87"/>
      <c r="AJ150" s="87"/>
      <c r="AK150" s="87"/>
      <c r="AL150" s="87"/>
      <c r="AM150" s="87"/>
      <c r="AN150" s="87"/>
      <c r="AO150" s="87"/>
      <c r="AP150" s="87"/>
      <c r="AQ150" s="87"/>
      <c r="AR150" s="87"/>
      <c r="AS150" s="87"/>
      <c r="AT150" s="87"/>
      <c r="AU150" s="87"/>
      <c r="AV150" s="87"/>
      <c r="AW150" s="87"/>
      <c r="AX150" s="87"/>
      <c r="AY150" s="87"/>
      <c r="AZ150" s="87"/>
      <c r="BA150" s="87"/>
      <c r="BB150" s="87"/>
    </row>
    <row r="151" spans="2:54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</row>
    <row r="152" spans="2:54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87"/>
      <c r="AC152" s="87"/>
      <c r="AD152" s="87"/>
      <c r="AE152" s="87"/>
      <c r="AF152" s="87"/>
      <c r="AG152" s="87"/>
      <c r="AH152" s="87"/>
      <c r="AI152" s="87"/>
      <c r="AJ152" s="87"/>
      <c r="AK152" s="87"/>
      <c r="AL152" s="87"/>
      <c r="AM152" s="87"/>
      <c r="AN152" s="87"/>
      <c r="AO152" s="87"/>
      <c r="AP152" s="87"/>
      <c r="AQ152" s="87"/>
      <c r="AR152" s="87"/>
      <c r="AS152" s="87"/>
      <c r="AT152" s="87"/>
      <c r="AU152" s="87"/>
      <c r="AV152" s="87"/>
      <c r="AW152" s="87"/>
      <c r="AX152" s="87"/>
      <c r="AY152" s="87"/>
      <c r="AZ152" s="87"/>
      <c r="BA152" s="87"/>
      <c r="BB152" s="87"/>
    </row>
    <row r="153" spans="2:54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87"/>
      <c r="AC153" s="87"/>
      <c r="AD153" s="87"/>
      <c r="AE153" s="87"/>
      <c r="AF153" s="87"/>
      <c r="AG153" s="87"/>
      <c r="AH153" s="87"/>
      <c r="AI153" s="87"/>
      <c r="AJ153" s="87"/>
      <c r="AK153" s="87"/>
      <c r="AL153" s="87"/>
      <c r="AM153" s="87"/>
      <c r="AN153" s="87"/>
      <c r="AO153" s="87"/>
      <c r="AP153" s="87"/>
      <c r="AQ153" s="87"/>
      <c r="AR153" s="87"/>
      <c r="AS153" s="87"/>
      <c r="AT153" s="87"/>
      <c r="AU153" s="87"/>
      <c r="AV153" s="87"/>
      <c r="AW153" s="87"/>
      <c r="AX153" s="87"/>
      <c r="AY153" s="87"/>
      <c r="AZ153" s="87"/>
      <c r="BA153" s="87"/>
      <c r="BB153" s="87"/>
    </row>
    <row r="154" spans="2:54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87"/>
      <c r="AC154" s="87"/>
      <c r="AD154" s="87"/>
      <c r="AE154" s="87"/>
      <c r="AF154" s="87"/>
      <c r="AG154" s="87"/>
      <c r="AH154" s="87"/>
      <c r="AI154" s="87"/>
      <c r="AJ154" s="87"/>
      <c r="AK154" s="87"/>
      <c r="AL154" s="87"/>
      <c r="AM154" s="87"/>
      <c r="AN154" s="87"/>
      <c r="AO154" s="87"/>
      <c r="AP154" s="87"/>
      <c r="AQ154" s="87"/>
      <c r="AR154" s="87"/>
      <c r="AS154" s="87"/>
      <c r="AT154" s="87"/>
      <c r="AU154" s="87"/>
      <c r="AV154" s="87"/>
      <c r="AW154" s="87"/>
      <c r="AX154" s="87"/>
      <c r="AY154" s="87"/>
      <c r="AZ154" s="87"/>
      <c r="BA154" s="87"/>
      <c r="BB154" s="87"/>
    </row>
    <row r="155" spans="2:54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87"/>
      <c r="AC155" s="87"/>
      <c r="AD155" s="87"/>
      <c r="AE155" s="87"/>
      <c r="AF155" s="87"/>
      <c r="AG155" s="87"/>
      <c r="AH155" s="87"/>
      <c r="AI155" s="87"/>
      <c r="AJ155" s="87"/>
      <c r="AK155" s="87"/>
      <c r="AL155" s="87"/>
      <c r="AM155" s="87"/>
      <c r="AN155" s="87"/>
      <c r="AO155" s="87"/>
      <c r="AP155" s="87"/>
      <c r="AQ155" s="87"/>
      <c r="AR155" s="87"/>
      <c r="AS155" s="87"/>
      <c r="AT155" s="87"/>
      <c r="AU155" s="87"/>
      <c r="AV155" s="87"/>
      <c r="AW155" s="87"/>
      <c r="AX155" s="87"/>
      <c r="AY155" s="87"/>
      <c r="AZ155" s="87"/>
      <c r="BA155" s="87"/>
      <c r="BB155" s="87"/>
    </row>
    <row r="156" spans="2:54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87"/>
      <c r="AC156" s="87"/>
      <c r="AD156" s="87"/>
      <c r="AE156" s="87"/>
      <c r="AF156" s="87"/>
      <c r="AG156" s="87"/>
      <c r="AH156" s="87"/>
      <c r="AI156" s="87"/>
      <c r="AJ156" s="87"/>
      <c r="AK156" s="87"/>
      <c r="AL156" s="87"/>
      <c r="AM156" s="87"/>
      <c r="AN156" s="87"/>
      <c r="AO156" s="87"/>
      <c r="AP156" s="87"/>
      <c r="AQ156" s="87"/>
      <c r="AR156" s="87"/>
      <c r="AS156" s="87"/>
      <c r="AT156" s="87"/>
      <c r="AU156" s="87"/>
      <c r="AV156" s="87"/>
      <c r="AW156" s="87"/>
      <c r="AX156" s="87"/>
      <c r="AY156" s="87"/>
      <c r="AZ156" s="87"/>
      <c r="BA156" s="87"/>
      <c r="BB156" s="87"/>
    </row>
    <row r="157" spans="2:54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87"/>
      <c r="AC157" s="87"/>
      <c r="AD157" s="87"/>
      <c r="AE157" s="87"/>
      <c r="AF157" s="87"/>
      <c r="AG157" s="87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7"/>
      <c r="AU157" s="87"/>
      <c r="AV157" s="87"/>
      <c r="AW157" s="87"/>
      <c r="AX157" s="87"/>
      <c r="AY157" s="87"/>
      <c r="AZ157" s="87"/>
      <c r="BA157" s="87"/>
      <c r="BB157" s="87"/>
    </row>
    <row r="158" spans="2:54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87"/>
      <c r="AC158" s="87"/>
      <c r="AD158" s="87"/>
      <c r="AE158" s="87"/>
      <c r="AF158" s="87"/>
      <c r="AG158" s="87"/>
      <c r="AH158" s="87"/>
      <c r="AI158" s="87"/>
      <c r="AJ158" s="87"/>
      <c r="AK158" s="87"/>
      <c r="AL158" s="87"/>
      <c r="AM158" s="87"/>
      <c r="AN158" s="87"/>
      <c r="AO158" s="87"/>
      <c r="AP158" s="87"/>
      <c r="AQ158" s="87"/>
      <c r="AR158" s="87"/>
      <c r="AS158" s="87"/>
      <c r="AT158" s="87"/>
      <c r="AU158" s="87"/>
      <c r="AV158" s="87"/>
      <c r="AW158" s="87"/>
      <c r="AX158" s="87"/>
      <c r="AY158" s="87"/>
      <c r="AZ158" s="87"/>
      <c r="BA158" s="87"/>
      <c r="BB158" s="87"/>
    </row>
    <row r="159" spans="2:54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87"/>
      <c r="AC159" s="87"/>
      <c r="AD159" s="87"/>
      <c r="AE159" s="87"/>
      <c r="AF159" s="87"/>
      <c r="AG159" s="87"/>
      <c r="AH159" s="87"/>
      <c r="AI159" s="87"/>
      <c r="AJ159" s="87"/>
      <c r="AK159" s="87"/>
      <c r="AL159" s="87"/>
      <c r="AM159" s="87"/>
      <c r="AN159" s="87"/>
      <c r="AO159" s="87"/>
      <c r="AP159" s="87"/>
      <c r="AQ159" s="87"/>
      <c r="AR159" s="87"/>
      <c r="AS159" s="87"/>
      <c r="AT159" s="87"/>
      <c r="AU159" s="87"/>
      <c r="AV159" s="87"/>
      <c r="AW159" s="87"/>
      <c r="AX159" s="87"/>
      <c r="AY159" s="87"/>
      <c r="AZ159" s="87"/>
      <c r="BA159" s="87"/>
      <c r="BB159" s="87"/>
    </row>
    <row r="160" spans="2:54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87"/>
      <c r="AC160" s="87"/>
      <c r="AD160" s="87"/>
      <c r="AE160" s="87"/>
      <c r="AF160" s="87"/>
      <c r="AG160" s="87"/>
      <c r="AH160" s="87"/>
      <c r="AI160" s="87"/>
      <c r="AJ160" s="87"/>
      <c r="AK160" s="87"/>
      <c r="AL160" s="87"/>
      <c r="AM160" s="87"/>
      <c r="AN160" s="87"/>
      <c r="AO160" s="87"/>
      <c r="AP160" s="87"/>
      <c r="AQ160" s="87"/>
      <c r="AR160" s="87"/>
      <c r="AS160" s="87"/>
      <c r="AT160" s="87"/>
      <c r="AU160" s="87"/>
      <c r="AV160" s="87"/>
      <c r="AW160" s="87"/>
      <c r="AX160" s="87"/>
      <c r="AY160" s="87"/>
      <c r="AZ160" s="87"/>
      <c r="BA160" s="87"/>
      <c r="BB160" s="87"/>
    </row>
    <row r="161" spans="2:54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87"/>
      <c r="AC161" s="87"/>
      <c r="AD161" s="87"/>
      <c r="AE161" s="87"/>
      <c r="AF161" s="87"/>
      <c r="AG161" s="87"/>
      <c r="AH161" s="87"/>
      <c r="AI161" s="87"/>
      <c r="AJ161" s="87"/>
      <c r="AK161" s="87"/>
      <c r="AL161" s="87"/>
      <c r="AM161" s="87"/>
      <c r="AN161" s="87"/>
      <c r="AO161" s="87"/>
      <c r="AP161" s="87"/>
      <c r="AQ161" s="87"/>
      <c r="AR161" s="87"/>
      <c r="AS161" s="87"/>
      <c r="AT161" s="87"/>
      <c r="AU161" s="87"/>
      <c r="AV161" s="87"/>
      <c r="AW161" s="87"/>
      <c r="AX161" s="87"/>
      <c r="AY161" s="87"/>
      <c r="AZ161" s="87"/>
      <c r="BA161" s="87"/>
      <c r="BB161" s="87"/>
    </row>
    <row r="162" spans="2:54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87"/>
      <c r="AC162" s="87"/>
      <c r="AD162" s="87"/>
      <c r="AE162" s="87"/>
      <c r="AF162" s="87"/>
      <c r="AG162" s="87"/>
      <c r="AH162" s="87"/>
      <c r="AI162" s="87"/>
      <c r="AJ162" s="87"/>
      <c r="AK162" s="87"/>
      <c r="AL162" s="87"/>
      <c r="AM162" s="87"/>
      <c r="AN162" s="87"/>
      <c r="AO162" s="87"/>
      <c r="AP162" s="87"/>
      <c r="AQ162" s="87"/>
      <c r="AR162" s="87"/>
      <c r="AS162" s="87"/>
      <c r="AT162" s="87"/>
      <c r="AU162" s="87"/>
      <c r="AV162" s="87"/>
      <c r="AW162" s="87"/>
      <c r="AX162" s="87"/>
      <c r="AY162" s="87"/>
      <c r="AZ162" s="87"/>
      <c r="BA162" s="87"/>
      <c r="BB162" s="87"/>
    </row>
    <row r="163" spans="2:54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87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87"/>
      <c r="AN163" s="87"/>
      <c r="AO163" s="87"/>
      <c r="AP163" s="87"/>
      <c r="AQ163" s="87"/>
      <c r="AR163" s="87"/>
      <c r="AS163" s="87"/>
      <c r="AT163" s="87"/>
      <c r="AU163" s="87"/>
      <c r="AV163" s="87"/>
      <c r="AW163" s="87"/>
      <c r="AX163" s="87"/>
      <c r="AY163" s="87"/>
      <c r="AZ163" s="87"/>
      <c r="BA163" s="87"/>
      <c r="BB163" s="87"/>
    </row>
    <row r="164" spans="2:54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87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87"/>
      <c r="AN164" s="87"/>
      <c r="AO164" s="87"/>
      <c r="AP164" s="87"/>
      <c r="AQ164" s="87"/>
      <c r="AR164" s="87"/>
      <c r="AS164" s="87"/>
      <c r="AT164" s="87"/>
      <c r="AU164" s="87"/>
      <c r="AV164" s="87"/>
      <c r="AW164" s="87"/>
      <c r="AX164" s="87"/>
      <c r="AY164" s="87"/>
      <c r="AZ164" s="87"/>
      <c r="BA164" s="87"/>
      <c r="BB164" s="87"/>
    </row>
    <row r="165" spans="2:54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87"/>
      <c r="AC165" s="87"/>
      <c r="AD165" s="87"/>
      <c r="AE165" s="87"/>
      <c r="AF165" s="87"/>
      <c r="AG165" s="87"/>
      <c r="AH165" s="87"/>
      <c r="AI165" s="87"/>
      <c r="AJ165" s="87"/>
      <c r="AK165" s="87"/>
      <c r="AL165" s="87"/>
      <c r="AM165" s="87"/>
      <c r="AN165" s="87"/>
      <c r="AO165" s="87"/>
      <c r="AP165" s="87"/>
      <c r="AQ165" s="87"/>
      <c r="AR165" s="87"/>
      <c r="AS165" s="87"/>
      <c r="AT165" s="87"/>
      <c r="AU165" s="87"/>
      <c r="AV165" s="87"/>
      <c r="AW165" s="87"/>
      <c r="AX165" s="87"/>
      <c r="AY165" s="87"/>
      <c r="AZ165" s="87"/>
      <c r="BA165" s="87"/>
      <c r="BB165" s="87"/>
    </row>
    <row r="166" spans="2:54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87"/>
      <c r="AC166" s="87"/>
      <c r="AD166" s="87"/>
      <c r="AE166" s="87"/>
      <c r="AF166" s="87"/>
      <c r="AG166" s="87"/>
      <c r="AH166" s="87"/>
      <c r="AI166" s="87"/>
      <c r="AJ166" s="87"/>
      <c r="AK166" s="87"/>
      <c r="AL166" s="87"/>
      <c r="AM166" s="87"/>
      <c r="AN166" s="87"/>
      <c r="AO166" s="87"/>
      <c r="AP166" s="87"/>
      <c r="AQ166" s="87"/>
      <c r="AR166" s="87"/>
      <c r="AS166" s="87"/>
      <c r="AT166" s="87"/>
      <c r="AU166" s="87"/>
      <c r="AV166" s="87"/>
      <c r="AW166" s="87"/>
      <c r="AX166" s="87"/>
      <c r="AY166" s="87"/>
      <c r="AZ166" s="87"/>
      <c r="BA166" s="87"/>
      <c r="BB166" s="87"/>
    </row>
    <row r="167" spans="2:54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87"/>
      <c r="AC167" s="87"/>
      <c r="AD167" s="87"/>
      <c r="AE167" s="87"/>
      <c r="AF167" s="87"/>
      <c r="AG167" s="87"/>
      <c r="AH167" s="87"/>
      <c r="AI167" s="87"/>
      <c r="AJ167" s="87"/>
      <c r="AK167" s="87"/>
      <c r="AL167" s="87"/>
      <c r="AM167" s="87"/>
      <c r="AN167" s="87"/>
      <c r="AO167" s="87"/>
      <c r="AP167" s="87"/>
      <c r="AQ167" s="87"/>
      <c r="AR167" s="87"/>
      <c r="AS167" s="87"/>
      <c r="AT167" s="87"/>
      <c r="AU167" s="87"/>
      <c r="AV167" s="87"/>
      <c r="AW167" s="87"/>
      <c r="AX167" s="87"/>
      <c r="AY167" s="87"/>
      <c r="AZ167" s="87"/>
      <c r="BA167" s="87"/>
      <c r="BB167" s="87"/>
    </row>
    <row r="168" spans="2:54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87"/>
      <c r="AC168" s="87"/>
      <c r="AD168" s="87"/>
      <c r="AE168" s="87"/>
      <c r="AF168" s="87"/>
      <c r="AG168" s="87"/>
      <c r="AH168" s="87"/>
      <c r="AI168" s="87"/>
      <c r="AJ168" s="87"/>
      <c r="AK168" s="87"/>
      <c r="AL168" s="87"/>
      <c r="AM168" s="87"/>
      <c r="AN168" s="87"/>
      <c r="AO168" s="87"/>
      <c r="AP168" s="87"/>
      <c r="AQ168" s="87"/>
      <c r="AR168" s="87"/>
      <c r="AS168" s="87"/>
      <c r="AT168" s="87"/>
      <c r="AU168" s="87"/>
      <c r="AV168" s="87"/>
      <c r="AW168" s="87"/>
      <c r="AX168" s="87"/>
      <c r="AY168" s="87"/>
      <c r="AZ168" s="87"/>
      <c r="BA168" s="87"/>
      <c r="BB168" s="87"/>
    </row>
    <row r="169" spans="2:54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87"/>
      <c r="AC169" s="87"/>
      <c r="AD169" s="87"/>
      <c r="AE169" s="87"/>
      <c r="AF169" s="87"/>
      <c r="AG169" s="87"/>
      <c r="AH169" s="87"/>
      <c r="AI169" s="87"/>
      <c r="AJ169" s="87"/>
      <c r="AK169" s="87"/>
      <c r="AL169" s="87"/>
      <c r="AM169" s="87"/>
      <c r="AN169" s="87"/>
      <c r="AO169" s="87"/>
      <c r="AP169" s="87"/>
      <c r="AQ169" s="87"/>
      <c r="AR169" s="87"/>
      <c r="AS169" s="87"/>
      <c r="AT169" s="87"/>
      <c r="AU169" s="87"/>
      <c r="AV169" s="87"/>
      <c r="AW169" s="87"/>
      <c r="AX169" s="87"/>
      <c r="AY169" s="87"/>
      <c r="AZ169" s="87"/>
      <c r="BA169" s="87"/>
      <c r="BB169" s="87"/>
    </row>
    <row r="170" spans="2:54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87"/>
      <c r="AC170" s="87"/>
      <c r="AD170" s="87"/>
      <c r="AE170" s="87"/>
      <c r="AF170" s="87"/>
      <c r="AG170" s="87"/>
      <c r="AH170" s="87"/>
      <c r="AI170" s="87"/>
      <c r="AJ170" s="87"/>
      <c r="AK170" s="87"/>
      <c r="AL170" s="87"/>
      <c r="AM170" s="87"/>
      <c r="AN170" s="87"/>
      <c r="AO170" s="87"/>
      <c r="AP170" s="87"/>
      <c r="AQ170" s="87"/>
      <c r="AR170" s="87"/>
      <c r="AS170" s="87"/>
      <c r="AT170" s="87"/>
      <c r="AU170" s="87"/>
      <c r="AV170" s="87"/>
      <c r="AW170" s="87"/>
      <c r="AX170" s="87"/>
      <c r="AY170" s="87"/>
      <c r="AZ170" s="87"/>
      <c r="BA170" s="87"/>
      <c r="BB170" s="87"/>
    </row>
    <row r="171" spans="2:54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87"/>
      <c r="AC171" s="87"/>
      <c r="AD171" s="87"/>
      <c r="AE171" s="87"/>
      <c r="AF171" s="87"/>
      <c r="AG171" s="87"/>
      <c r="AH171" s="87"/>
      <c r="AI171" s="87"/>
      <c r="AJ171" s="87"/>
      <c r="AK171" s="87"/>
      <c r="AL171" s="87"/>
      <c r="AM171" s="87"/>
      <c r="AN171" s="87"/>
      <c r="AO171" s="87"/>
      <c r="AP171" s="87"/>
      <c r="AQ171" s="87"/>
      <c r="AR171" s="87"/>
      <c r="AS171" s="87"/>
      <c r="AT171" s="87"/>
      <c r="AU171" s="87"/>
      <c r="AV171" s="87"/>
      <c r="AW171" s="87"/>
      <c r="AX171" s="87"/>
      <c r="AY171" s="87"/>
      <c r="AZ171" s="87"/>
      <c r="BA171" s="87"/>
      <c r="BB171" s="87"/>
    </row>
    <row r="172" spans="2:54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87"/>
      <c r="AC172" s="87"/>
      <c r="AD172" s="87"/>
      <c r="AE172" s="87"/>
      <c r="AF172" s="87"/>
      <c r="AG172" s="87"/>
      <c r="AH172" s="87"/>
      <c r="AI172" s="87"/>
      <c r="AJ172" s="87"/>
      <c r="AK172" s="87"/>
      <c r="AL172" s="87"/>
      <c r="AM172" s="87"/>
      <c r="AN172" s="87"/>
      <c r="AO172" s="87"/>
      <c r="AP172" s="87"/>
      <c r="AQ172" s="87"/>
      <c r="AR172" s="87"/>
      <c r="AS172" s="87"/>
      <c r="AT172" s="87"/>
      <c r="AU172" s="87"/>
      <c r="AV172" s="87"/>
      <c r="AW172" s="87"/>
      <c r="AX172" s="87"/>
      <c r="AY172" s="87"/>
      <c r="AZ172" s="87"/>
      <c r="BA172" s="87"/>
      <c r="BB172" s="87"/>
    </row>
    <row r="173" spans="2:54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87"/>
      <c r="AC173" s="87"/>
      <c r="AD173" s="87"/>
      <c r="AE173" s="87"/>
      <c r="AF173" s="87"/>
      <c r="AG173" s="87"/>
      <c r="AH173" s="87"/>
      <c r="AI173" s="87"/>
      <c r="AJ173" s="87"/>
      <c r="AK173" s="87"/>
      <c r="AL173" s="87"/>
      <c r="AM173" s="87"/>
      <c r="AN173" s="87"/>
      <c r="AO173" s="87"/>
      <c r="AP173" s="87"/>
      <c r="AQ173" s="87"/>
      <c r="AR173" s="87"/>
      <c r="AS173" s="87"/>
      <c r="AT173" s="87"/>
      <c r="AU173" s="87"/>
      <c r="AV173" s="87"/>
      <c r="AW173" s="87"/>
      <c r="AX173" s="87"/>
      <c r="AY173" s="87"/>
      <c r="AZ173" s="87"/>
      <c r="BA173" s="87"/>
      <c r="BB173" s="87"/>
    </row>
    <row r="174" spans="2:54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87"/>
      <c r="AC174" s="87"/>
      <c r="AD174" s="87"/>
      <c r="AE174" s="87"/>
      <c r="AF174" s="87"/>
      <c r="AG174" s="87"/>
      <c r="AH174" s="87"/>
      <c r="AI174" s="87"/>
      <c r="AJ174" s="87"/>
      <c r="AK174" s="87"/>
      <c r="AL174" s="87"/>
      <c r="AM174" s="87"/>
      <c r="AN174" s="87"/>
      <c r="AO174" s="87"/>
      <c r="AP174" s="87"/>
      <c r="AQ174" s="87"/>
      <c r="AR174" s="87"/>
      <c r="AS174" s="87"/>
      <c r="AT174" s="87"/>
      <c r="AU174" s="87"/>
      <c r="AV174" s="87"/>
      <c r="AW174" s="87"/>
      <c r="AX174" s="87"/>
      <c r="AY174" s="87"/>
      <c r="AZ174" s="87"/>
      <c r="BA174" s="87"/>
      <c r="BB174" s="87"/>
    </row>
    <row r="175" spans="2:54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87"/>
      <c r="AC175" s="87"/>
      <c r="AD175" s="87"/>
      <c r="AE175" s="87"/>
      <c r="AF175" s="87"/>
      <c r="AG175" s="87"/>
      <c r="AH175" s="87"/>
      <c r="AI175" s="87"/>
      <c r="AJ175" s="87"/>
      <c r="AK175" s="87"/>
      <c r="AL175" s="87"/>
      <c r="AM175" s="87"/>
      <c r="AN175" s="87"/>
      <c r="AO175" s="87"/>
      <c r="AP175" s="87"/>
      <c r="AQ175" s="87"/>
      <c r="AR175" s="87"/>
      <c r="AS175" s="87"/>
      <c r="AT175" s="87"/>
      <c r="AU175" s="87"/>
      <c r="AV175" s="87"/>
      <c r="AW175" s="87"/>
      <c r="AX175" s="87"/>
      <c r="AY175" s="87"/>
      <c r="AZ175" s="87"/>
      <c r="BA175" s="87"/>
      <c r="BB175" s="87"/>
    </row>
    <row r="176" spans="2:54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87"/>
      <c r="AC176" s="87"/>
      <c r="AD176" s="87"/>
      <c r="AE176" s="87"/>
      <c r="AF176" s="87"/>
      <c r="AG176" s="87"/>
      <c r="AH176" s="87"/>
      <c r="AI176" s="87"/>
      <c r="AJ176" s="87"/>
      <c r="AK176" s="87"/>
      <c r="AL176" s="87"/>
      <c r="AM176" s="87"/>
      <c r="AN176" s="87"/>
      <c r="AO176" s="87"/>
      <c r="AP176" s="87"/>
      <c r="AQ176" s="87"/>
      <c r="AR176" s="87"/>
      <c r="AS176" s="87"/>
      <c r="AT176" s="87"/>
      <c r="AU176" s="87"/>
      <c r="AV176" s="87"/>
      <c r="AW176" s="87"/>
      <c r="AX176" s="87"/>
      <c r="AY176" s="87"/>
      <c r="AZ176" s="87"/>
      <c r="BA176" s="87"/>
      <c r="BB176" s="87"/>
    </row>
    <row r="177" spans="2:54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87"/>
      <c r="AC177" s="87"/>
      <c r="AD177" s="87"/>
      <c r="AE177" s="87"/>
      <c r="AF177" s="87"/>
      <c r="AG177" s="87"/>
      <c r="AH177" s="87"/>
      <c r="AI177" s="87"/>
      <c r="AJ177" s="87"/>
      <c r="AK177" s="87"/>
      <c r="AL177" s="87"/>
      <c r="AM177" s="87"/>
      <c r="AN177" s="87"/>
      <c r="AO177" s="87"/>
      <c r="AP177" s="87"/>
      <c r="AQ177" s="87"/>
      <c r="AR177" s="87"/>
      <c r="AS177" s="87"/>
      <c r="AT177" s="87"/>
      <c r="AU177" s="87"/>
      <c r="AV177" s="87"/>
      <c r="AW177" s="87"/>
      <c r="AX177" s="87"/>
      <c r="AY177" s="87"/>
      <c r="AZ177" s="87"/>
      <c r="BA177" s="87"/>
      <c r="BB177" s="87"/>
    </row>
    <row r="178" spans="2:54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87"/>
      <c r="AC178" s="87"/>
      <c r="AD178" s="87"/>
      <c r="AE178" s="87"/>
      <c r="AF178" s="87"/>
      <c r="AG178" s="87"/>
      <c r="AH178" s="87"/>
      <c r="AI178" s="87"/>
      <c r="AJ178" s="87"/>
      <c r="AK178" s="87"/>
      <c r="AL178" s="87"/>
      <c r="AM178" s="87"/>
      <c r="AN178" s="87"/>
      <c r="AO178" s="87"/>
      <c r="AP178" s="87"/>
      <c r="AQ178" s="87"/>
      <c r="AR178" s="87"/>
      <c r="AS178" s="87"/>
      <c r="AT178" s="87"/>
      <c r="AU178" s="87"/>
      <c r="AV178" s="87"/>
      <c r="AW178" s="87"/>
      <c r="AX178" s="87"/>
      <c r="AY178" s="87"/>
      <c r="AZ178" s="87"/>
      <c r="BA178" s="87"/>
      <c r="BB178" s="87"/>
    </row>
    <row r="179" spans="2:54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87"/>
      <c r="AC179" s="87"/>
      <c r="AD179" s="87"/>
      <c r="AE179" s="87"/>
      <c r="AF179" s="87"/>
      <c r="AG179" s="87"/>
      <c r="AH179" s="87"/>
      <c r="AI179" s="87"/>
      <c r="AJ179" s="87"/>
      <c r="AK179" s="87"/>
      <c r="AL179" s="87"/>
      <c r="AM179" s="87"/>
      <c r="AN179" s="87"/>
      <c r="AO179" s="87"/>
      <c r="AP179" s="87"/>
      <c r="AQ179" s="87"/>
      <c r="AR179" s="87"/>
      <c r="AS179" s="87"/>
      <c r="AT179" s="87"/>
      <c r="AU179" s="87"/>
      <c r="AV179" s="87"/>
      <c r="AW179" s="87"/>
      <c r="AX179" s="87"/>
      <c r="AY179" s="87"/>
      <c r="AZ179" s="87"/>
      <c r="BA179" s="87"/>
      <c r="BB179" s="87"/>
    </row>
    <row r="180" spans="2:54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87"/>
      <c r="AC180" s="87"/>
      <c r="AD180" s="87"/>
      <c r="AE180" s="87"/>
      <c r="AF180" s="87"/>
      <c r="AG180" s="87"/>
      <c r="AH180" s="87"/>
      <c r="AI180" s="87"/>
      <c r="AJ180" s="87"/>
      <c r="AK180" s="87"/>
      <c r="AL180" s="87"/>
      <c r="AM180" s="87"/>
      <c r="AN180" s="87"/>
      <c r="AO180" s="87"/>
      <c r="AP180" s="87"/>
      <c r="AQ180" s="87"/>
      <c r="AR180" s="87"/>
      <c r="AS180" s="87"/>
      <c r="AT180" s="87"/>
      <c r="AU180" s="87"/>
      <c r="AV180" s="87"/>
      <c r="AW180" s="87"/>
      <c r="AX180" s="87"/>
      <c r="AY180" s="87"/>
      <c r="AZ180" s="87"/>
      <c r="BA180" s="87"/>
      <c r="BB180" s="87"/>
    </row>
    <row r="181" spans="2:54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87"/>
      <c r="AC181" s="87"/>
      <c r="AD181" s="87"/>
      <c r="AE181" s="87"/>
      <c r="AF181" s="87"/>
      <c r="AG181" s="87"/>
      <c r="AH181" s="87"/>
      <c r="AI181" s="87"/>
      <c r="AJ181" s="87"/>
      <c r="AK181" s="87"/>
      <c r="AL181" s="87"/>
      <c r="AM181" s="87"/>
      <c r="AN181" s="87"/>
      <c r="AO181" s="87"/>
      <c r="AP181" s="87"/>
      <c r="AQ181" s="87"/>
      <c r="AR181" s="87"/>
      <c r="AS181" s="87"/>
      <c r="AT181" s="87"/>
      <c r="AU181" s="87"/>
      <c r="AV181" s="87"/>
      <c r="AW181" s="87"/>
      <c r="AX181" s="87"/>
      <c r="AY181" s="87"/>
      <c r="AZ181" s="87"/>
      <c r="BA181" s="87"/>
      <c r="BB181" s="87"/>
    </row>
    <row r="182" spans="2:54"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  <c r="W182" s="87"/>
      <c r="X182" s="87"/>
      <c r="Y182" s="87"/>
      <c r="Z182" s="87"/>
      <c r="AA182" s="87"/>
      <c r="AB182" s="87"/>
      <c r="AC182" s="87"/>
      <c r="AD182" s="87"/>
      <c r="AE182" s="87"/>
      <c r="AF182" s="87"/>
      <c r="AG182" s="87"/>
      <c r="AH182" s="87"/>
      <c r="AI182" s="87"/>
      <c r="AJ182" s="87"/>
      <c r="AK182" s="87"/>
      <c r="AL182" s="87"/>
      <c r="AM182" s="87"/>
      <c r="AN182" s="87"/>
      <c r="AO182" s="87"/>
      <c r="AP182" s="87"/>
      <c r="AQ182" s="87"/>
      <c r="AR182" s="87"/>
      <c r="AS182" s="87"/>
      <c r="AT182" s="87"/>
      <c r="AU182" s="87"/>
      <c r="AV182" s="87"/>
      <c r="AW182" s="87"/>
      <c r="AX182" s="87"/>
      <c r="AY182" s="87"/>
      <c r="AZ182" s="87"/>
      <c r="BA182" s="87"/>
      <c r="BB182" s="87"/>
    </row>
    <row r="183" spans="2:54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  <c r="AR183" s="87"/>
      <c r="AS183" s="87"/>
      <c r="AT183" s="87"/>
      <c r="AU183" s="87"/>
      <c r="AV183" s="87"/>
      <c r="AW183" s="87"/>
      <c r="AX183" s="87"/>
      <c r="AY183" s="87"/>
      <c r="AZ183" s="87"/>
      <c r="BA183" s="87"/>
      <c r="BB183" s="87"/>
    </row>
    <row r="184" spans="2:54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  <c r="AR184" s="87"/>
      <c r="AS184" s="87"/>
      <c r="AT184" s="87"/>
      <c r="AU184" s="87"/>
      <c r="AV184" s="87"/>
      <c r="AW184" s="87"/>
      <c r="AX184" s="87"/>
      <c r="AY184" s="87"/>
      <c r="AZ184" s="87"/>
      <c r="BA184" s="87"/>
      <c r="BB184" s="87"/>
    </row>
    <row r="185" spans="2:54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  <c r="AR185" s="87"/>
      <c r="AS185" s="87"/>
      <c r="AT185" s="87"/>
      <c r="AU185" s="87"/>
      <c r="AV185" s="87"/>
      <c r="AW185" s="87"/>
      <c r="AX185" s="87"/>
      <c r="AY185" s="87"/>
      <c r="AZ185" s="87"/>
      <c r="BA185" s="87"/>
      <c r="BB185" s="87"/>
    </row>
    <row r="186" spans="2:54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  <c r="AR186" s="87"/>
      <c r="AS186" s="87"/>
      <c r="AT186" s="87"/>
      <c r="AU186" s="87"/>
      <c r="AV186" s="87"/>
      <c r="AW186" s="87"/>
      <c r="AX186" s="87"/>
      <c r="AY186" s="87"/>
      <c r="AZ186" s="87"/>
      <c r="BA186" s="87"/>
      <c r="BB186" s="87"/>
    </row>
    <row r="187" spans="2:54"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  <c r="W187" s="87"/>
      <c r="X187" s="87"/>
      <c r="Y187" s="87"/>
      <c r="Z187" s="87"/>
      <c r="AA187" s="87"/>
      <c r="AB187" s="87"/>
      <c r="AC187" s="87"/>
      <c r="AD187" s="87"/>
      <c r="AE187" s="87"/>
      <c r="AF187" s="87"/>
      <c r="AG187" s="87"/>
      <c r="AH187" s="87"/>
      <c r="AI187" s="87"/>
      <c r="AJ187" s="87"/>
      <c r="AK187" s="87"/>
      <c r="AL187" s="87"/>
      <c r="AM187" s="87"/>
      <c r="AN187" s="87"/>
      <c r="AO187" s="87"/>
      <c r="AP187" s="87"/>
      <c r="AQ187" s="87"/>
      <c r="AR187" s="87"/>
      <c r="AS187" s="87"/>
      <c r="AT187" s="87"/>
      <c r="AU187" s="87"/>
      <c r="AV187" s="87"/>
      <c r="AW187" s="87"/>
      <c r="AX187" s="87"/>
      <c r="AY187" s="87"/>
      <c r="AZ187" s="87"/>
      <c r="BA187" s="87"/>
      <c r="BB187" s="87"/>
    </row>
    <row r="188" spans="2:54"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  <c r="W188" s="87"/>
      <c r="X188" s="87"/>
      <c r="Y188" s="87"/>
      <c r="Z188" s="87"/>
      <c r="AA188" s="87"/>
      <c r="AB188" s="87"/>
      <c r="AC188" s="87"/>
      <c r="AD188" s="87"/>
      <c r="AE188" s="87"/>
      <c r="AF188" s="87"/>
      <c r="AG188" s="87"/>
      <c r="AH188" s="87"/>
      <c r="AI188" s="87"/>
      <c r="AJ188" s="87"/>
      <c r="AK188" s="87"/>
      <c r="AL188" s="87"/>
      <c r="AM188" s="87"/>
      <c r="AN188" s="87"/>
      <c r="AO188" s="87"/>
      <c r="AP188" s="87"/>
      <c r="AQ188" s="87"/>
      <c r="AR188" s="87"/>
      <c r="AS188" s="87"/>
      <c r="AT188" s="87"/>
      <c r="AU188" s="87"/>
      <c r="AV188" s="87"/>
      <c r="AW188" s="87"/>
      <c r="AX188" s="87"/>
      <c r="AY188" s="87"/>
      <c r="AZ188" s="87"/>
      <c r="BA188" s="87"/>
      <c r="BB188" s="87"/>
    </row>
    <row r="189" spans="2:54"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  <c r="W189" s="87"/>
      <c r="X189" s="87"/>
      <c r="Y189" s="87"/>
      <c r="Z189" s="87"/>
      <c r="AA189" s="87"/>
      <c r="AB189" s="87"/>
      <c r="AC189" s="87"/>
      <c r="AD189" s="87"/>
      <c r="AE189" s="87"/>
      <c r="AF189" s="87"/>
      <c r="AG189" s="87"/>
      <c r="AH189" s="87"/>
      <c r="AI189" s="87"/>
      <c r="AJ189" s="87"/>
      <c r="AK189" s="87"/>
      <c r="AL189" s="87"/>
      <c r="AM189" s="87"/>
      <c r="AN189" s="87"/>
      <c r="AO189" s="87"/>
      <c r="AP189" s="87"/>
      <c r="AQ189" s="87"/>
      <c r="AR189" s="87"/>
      <c r="AS189" s="87"/>
      <c r="AT189" s="87"/>
      <c r="AU189" s="87"/>
      <c r="AV189" s="87"/>
      <c r="AW189" s="87"/>
      <c r="AX189" s="87"/>
      <c r="AY189" s="87"/>
      <c r="AZ189" s="87"/>
      <c r="BA189" s="87"/>
      <c r="BB189" s="87"/>
    </row>
    <row r="190" spans="2:54"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  <c r="AC190" s="87"/>
      <c r="AD190" s="87"/>
      <c r="AE190" s="87"/>
      <c r="AF190" s="87"/>
      <c r="AG190" s="87"/>
      <c r="AH190" s="87"/>
      <c r="AI190" s="87"/>
      <c r="AJ190" s="87"/>
      <c r="AK190" s="87"/>
      <c r="AL190" s="87"/>
      <c r="AM190" s="87"/>
      <c r="AN190" s="87"/>
      <c r="AO190" s="87"/>
      <c r="AP190" s="87"/>
      <c r="AQ190" s="87"/>
      <c r="AR190" s="87"/>
      <c r="AS190" s="87"/>
      <c r="AT190" s="87"/>
      <c r="AU190" s="87"/>
      <c r="AV190" s="87"/>
      <c r="AW190" s="87"/>
      <c r="AX190" s="87"/>
      <c r="AY190" s="87"/>
      <c r="AZ190" s="87"/>
      <c r="BA190" s="87"/>
      <c r="BB190" s="87"/>
    </row>
    <row r="191" spans="2:54"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  <c r="W191" s="87"/>
      <c r="X191" s="87"/>
      <c r="Y191" s="87"/>
      <c r="Z191" s="87"/>
      <c r="AA191" s="87"/>
      <c r="AB191" s="87"/>
      <c r="AC191" s="87"/>
      <c r="AD191" s="87"/>
      <c r="AE191" s="87"/>
      <c r="AF191" s="87"/>
      <c r="AG191" s="87"/>
      <c r="AH191" s="87"/>
      <c r="AI191" s="87"/>
      <c r="AJ191" s="87"/>
      <c r="AK191" s="87"/>
      <c r="AL191" s="87"/>
      <c r="AM191" s="87"/>
      <c r="AN191" s="87"/>
      <c r="AO191" s="87"/>
      <c r="AP191" s="87"/>
      <c r="AQ191" s="87"/>
      <c r="AR191" s="87"/>
      <c r="AS191" s="87"/>
      <c r="AT191" s="87"/>
      <c r="AU191" s="87"/>
      <c r="AV191" s="87"/>
      <c r="AW191" s="87"/>
      <c r="AX191" s="87"/>
      <c r="AY191" s="87"/>
      <c r="AZ191" s="87"/>
      <c r="BA191" s="87"/>
      <c r="BB191" s="87"/>
    </row>
    <row r="192" spans="2:54"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  <c r="W192" s="87"/>
      <c r="X192" s="87"/>
      <c r="Y192" s="87"/>
      <c r="Z192" s="87"/>
      <c r="AA192" s="87"/>
      <c r="AB192" s="87"/>
      <c r="AC192" s="87"/>
      <c r="AD192" s="87"/>
      <c r="AE192" s="87"/>
      <c r="AF192" s="87"/>
      <c r="AG192" s="87"/>
      <c r="AH192" s="87"/>
      <c r="AI192" s="87"/>
      <c r="AJ192" s="87"/>
      <c r="AK192" s="87"/>
      <c r="AL192" s="87"/>
      <c r="AM192" s="87"/>
      <c r="AN192" s="87"/>
      <c r="AO192" s="87"/>
      <c r="AP192" s="87"/>
      <c r="AQ192" s="87"/>
      <c r="AR192" s="87"/>
      <c r="AS192" s="87"/>
      <c r="AT192" s="87"/>
      <c r="AU192" s="87"/>
      <c r="AV192" s="87"/>
      <c r="AW192" s="87"/>
      <c r="AX192" s="87"/>
      <c r="AY192" s="87"/>
      <c r="AZ192" s="87"/>
      <c r="BA192" s="87"/>
      <c r="BB192" s="87"/>
    </row>
    <row r="193" spans="2:54"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  <c r="W193" s="87"/>
      <c r="X193" s="87"/>
      <c r="Y193" s="87"/>
      <c r="Z193" s="87"/>
      <c r="AA193" s="87"/>
      <c r="AB193" s="87"/>
      <c r="AC193" s="87"/>
      <c r="AD193" s="87"/>
      <c r="AE193" s="87"/>
      <c r="AF193" s="87"/>
      <c r="AG193" s="87"/>
      <c r="AH193" s="87"/>
      <c r="AI193" s="87"/>
      <c r="AJ193" s="87"/>
      <c r="AK193" s="87"/>
      <c r="AL193" s="87"/>
      <c r="AM193" s="87"/>
      <c r="AN193" s="87"/>
      <c r="AO193" s="87"/>
      <c r="AP193" s="87"/>
      <c r="AQ193" s="87"/>
      <c r="AR193" s="87"/>
      <c r="AS193" s="87"/>
      <c r="AT193" s="87"/>
      <c r="AU193" s="87"/>
      <c r="AV193" s="87"/>
      <c r="AW193" s="87"/>
      <c r="AX193" s="87"/>
      <c r="AY193" s="87"/>
      <c r="AZ193" s="87"/>
      <c r="BA193" s="87"/>
      <c r="BB193" s="87"/>
    </row>
    <row r="194" spans="2:54"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  <c r="W194" s="87"/>
      <c r="X194" s="87"/>
      <c r="Y194" s="87"/>
      <c r="Z194" s="87"/>
      <c r="AA194" s="87"/>
      <c r="AB194" s="87"/>
      <c r="AC194" s="87"/>
      <c r="AD194" s="87"/>
      <c r="AE194" s="87"/>
      <c r="AF194" s="87"/>
      <c r="AG194" s="87"/>
      <c r="AH194" s="87"/>
      <c r="AI194" s="87"/>
      <c r="AJ194" s="87"/>
      <c r="AK194" s="87"/>
      <c r="AL194" s="87"/>
      <c r="AM194" s="87"/>
      <c r="AN194" s="87"/>
      <c r="AO194" s="87"/>
      <c r="AP194" s="87"/>
      <c r="AQ194" s="87"/>
      <c r="AR194" s="87"/>
      <c r="AS194" s="87"/>
      <c r="AT194" s="87"/>
      <c r="AU194" s="87"/>
      <c r="AV194" s="87"/>
      <c r="AW194" s="87"/>
      <c r="AX194" s="87"/>
      <c r="AY194" s="87"/>
      <c r="AZ194" s="87"/>
      <c r="BA194" s="87"/>
      <c r="BB194" s="87"/>
    </row>
    <row r="195" spans="2:54"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87"/>
      <c r="AP195" s="87"/>
      <c r="AQ195" s="87"/>
      <c r="AR195" s="87"/>
      <c r="AS195" s="87"/>
      <c r="AT195" s="87"/>
      <c r="AU195" s="87"/>
      <c r="AV195" s="87"/>
      <c r="AW195" s="87"/>
      <c r="AX195" s="87"/>
      <c r="AY195" s="87"/>
      <c r="AZ195" s="87"/>
      <c r="BA195" s="87"/>
      <c r="BB195" s="87"/>
    </row>
    <row r="196" spans="2:54"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  <c r="W196" s="87"/>
      <c r="X196" s="87"/>
      <c r="Y196" s="87"/>
      <c r="Z196" s="87"/>
      <c r="AA196" s="87"/>
      <c r="AB196" s="87"/>
      <c r="AC196" s="87"/>
      <c r="AD196" s="87"/>
      <c r="AE196" s="87"/>
      <c r="AF196" s="87"/>
      <c r="AG196" s="87"/>
      <c r="AH196" s="87"/>
      <c r="AI196" s="87"/>
      <c r="AJ196" s="87"/>
      <c r="AK196" s="87"/>
      <c r="AL196" s="87"/>
      <c r="AM196" s="87"/>
      <c r="AN196" s="87"/>
      <c r="AO196" s="87"/>
      <c r="AP196" s="87"/>
      <c r="AQ196" s="87"/>
      <c r="AR196" s="87"/>
      <c r="AS196" s="87"/>
      <c r="AT196" s="87"/>
      <c r="AU196" s="87"/>
      <c r="AV196" s="87"/>
      <c r="AW196" s="87"/>
      <c r="AX196" s="87"/>
      <c r="AY196" s="87"/>
      <c r="AZ196" s="87"/>
      <c r="BA196" s="87"/>
      <c r="BB196" s="87"/>
    </row>
    <row r="197" spans="2:54"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  <c r="W197" s="87"/>
      <c r="X197" s="87"/>
      <c r="Y197" s="87"/>
      <c r="Z197" s="87"/>
      <c r="AA197" s="87"/>
      <c r="AB197" s="87"/>
      <c r="AC197" s="87"/>
      <c r="AD197" s="87"/>
      <c r="AE197" s="87"/>
      <c r="AF197" s="87"/>
      <c r="AG197" s="87"/>
      <c r="AH197" s="87"/>
      <c r="AI197" s="87"/>
      <c r="AJ197" s="87"/>
      <c r="AK197" s="87"/>
      <c r="AL197" s="87"/>
      <c r="AM197" s="87"/>
      <c r="AN197" s="87"/>
      <c r="AO197" s="87"/>
      <c r="AP197" s="87"/>
      <c r="AQ197" s="87"/>
      <c r="AR197" s="87"/>
      <c r="AS197" s="87"/>
      <c r="AT197" s="87"/>
      <c r="AU197" s="87"/>
      <c r="AV197" s="87"/>
      <c r="AW197" s="87"/>
      <c r="AX197" s="87"/>
      <c r="AY197" s="87"/>
      <c r="AZ197" s="87"/>
      <c r="BA197" s="87"/>
      <c r="BB197" s="87"/>
    </row>
    <row r="198" spans="2:54"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87"/>
      <c r="AP198" s="87"/>
      <c r="AQ198" s="87"/>
      <c r="AR198" s="87"/>
      <c r="AS198" s="87"/>
      <c r="AT198" s="87"/>
      <c r="AU198" s="87"/>
      <c r="AV198" s="87"/>
      <c r="AW198" s="87"/>
      <c r="AX198" s="87"/>
      <c r="AY198" s="87"/>
      <c r="AZ198" s="87"/>
      <c r="BA198" s="87"/>
      <c r="BB198" s="87"/>
    </row>
    <row r="199" spans="2:54"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  <c r="W199" s="87"/>
      <c r="X199" s="87"/>
      <c r="Y199" s="87"/>
      <c r="Z199" s="87"/>
      <c r="AA199" s="87"/>
      <c r="AB199" s="87"/>
      <c r="AC199" s="87"/>
      <c r="AD199" s="87"/>
      <c r="AE199" s="87"/>
      <c r="AF199" s="87"/>
      <c r="AG199" s="87"/>
      <c r="AH199" s="87"/>
      <c r="AI199" s="87"/>
      <c r="AJ199" s="87"/>
      <c r="AK199" s="87"/>
      <c r="AL199" s="87"/>
      <c r="AM199" s="87"/>
      <c r="AN199" s="87"/>
      <c r="AO199" s="87"/>
      <c r="AP199" s="87"/>
      <c r="AQ199" s="87"/>
      <c r="AR199" s="87"/>
      <c r="AS199" s="87"/>
      <c r="AT199" s="87"/>
      <c r="AU199" s="87"/>
      <c r="AV199" s="87"/>
      <c r="AW199" s="87"/>
      <c r="AX199" s="87"/>
      <c r="AY199" s="87"/>
      <c r="AZ199" s="87"/>
      <c r="BA199" s="87"/>
      <c r="BB199" s="87"/>
    </row>
    <row r="200" spans="2:54"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  <c r="W200" s="87"/>
      <c r="X200" s="87"/>
      <c r="Y200" s="87"/>
      <c r="Z200" s="87"/>
      <c r="AA200" s="87"/>
      <c r="AB200" s="87"/>
      <c r="AC200" s="87"/>
      <c r="AD200" s="87"/>
      <c r="AE200" s="87"/>
      <c r="AF200" s="87"/>
      <c r="AG200" s="87"/>
      <c r="AH200" s="87"/>
      <c r="AI200" s="87"/>
      <c r="AJ200" s="87"/>
      <c r="AK200" s="87"/>
      <c r="AL200" s="87"/>
      <c r="AM200" s="87"/>
      <c r="AN200" s="87"/>
      <c r="AO200" s="87"/>
      <c r="AP200" s="87"/>
      <c r="AQ200" s="87"/>
      <c r="AR200" s="87"/>
      <c r="AS200" s="87"/>
      <c r="AT200" s="87"/>
      <c r="AU200" s="87"/>
      <c r="AV200" s="87"/>
      <c r="AW200" s="87"/>
      <c r="AX200" s="87"/>
      <c r="AY200" s="87"/>
      <c r="AZ200" s="87"/>
      <c r="BA200" s="87"/>
      <c r="BB200" s="87"/>
    </row>
    <row r="201" spans="2:54"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87"/>
      <c r="AP201" s="87"/>
      <c r="AQ201" s="87"/>
      <c r="AR201" s="87"/>
      <c r="AS201" s="87"/>
      <c r="AT201" s="87"/>
      <c r="AU201" s="87"/>
      <c r="AV201" s="87"/>
      <c r="AW201" s="87"/>
      <c r="AX201" s="87"/>
      <c r="AY201" s="87"/>
      <c r="AZ201" s="87"/>
      <c r="BA201" s="87"/>
      <c r="BB201" s="87"/>
    </row>
    <row r="202" spans="2:54"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  <c r="W202" s="87"/>
      <c r="X202" s="87"/>
      <c r="Y202" s="87"/>
      <c r="Z202" s="87"/>
      <c r="AA202" s="87"/>
      <c r="AB202" s="87"/>
      <c r="AC202" s="87"/>
      <c r="AD202" s="87"/>
      <c r="AE202" s="87"/>
      <c r="AF202" s="87"/>
      <c r="AG202" s="87"/>
      <c r="AH202" s="87"/>
      <c r="AI202" s="87"/>
      <c r="AJ202" s="87"/>
      <c r="AK202" s="87"/>
      <c r="AL202" s="87"/>
      <c r="AM202" s="87"/>
      <c r="AN202" s="87"/>
      <c r="AO202" s="87"/>
      <c r="AP202" s="87"/>
      <c r="AQ202" s="87"/>
      <c r="AR202" s="87"/>
      <c r="AS202" s="87"/>
      <c r="AT202" s="87"/>
      <c r="AU202" s="87"/>
      <c r="AV202" s="87"/>
      <c r="AW202" s="87"/>
      <c r="AX202" s="87"/>
      <c r="AY202" s="87"/>
      <c r="AZ202" s="87"/>
      <c r="BA202" s="87"/>
      <c r="BB202" s="87"/>
    </row>
    <row r="203" spans="2:54"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  <c r="W203" s="87"/>
      <c r="X203" s="87"/>
      <c r="Y203" s="87"/>
      <c r="Z203" s="87"/>
      <c r="AA203" s="87"/>
      <c r="AB203" s="87"/>
      <c r="AC203" s="87"/>
      <c r="AD203" s="87"/>
      <c r="AE203" s="87"/>
      <c r="AF203" s="87"/>
      <c r="AG203" s="87"/>
      <c r="AH203" s="87"/>
      <c r="AI203" s="87"/>
      <c r="AJ203" s="87"/>
      <c r="AK203" s="87"/>
      <c r="AL203" s="87"/>
      <c r="AM203" s="87"/>
      <c r="AN203" s="87"/>
      <c r="AO203" s="87"/>
      <c r="AP203" s="87"/>
      <c r="AQ203" s="87"/>
      <c r="AR203" s="87"/>
      <c r="AS203" s="87"/>
      <c r="AT203" s="87"/>
      <c r="AU203" s="87"/>
      <c r="AV203" s="87"/>
      <c r="AW203" s="87"/>
      <c r="AX203" s="87"/>
      <c r="AY203" s="87"/>
      <c r="AZ203" s="87"/>
      <c r="BA203" s="87"/>
      <c r="BB203" s="87"/>
    </row>
    <row r="204" spans="2:54"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  <c r="W204" s="87"/>
      <c r="X204" s="87"/>
      <c r="Y204" s="87"/>
      <c r="Z204" s="87"/>
      <c r="AA204" s="87"/>
      <c r="AB204" s="87"/>
      <c r="AC204" s="87"/>
      <c r="AD204" s="87"/>
      <c r="AE204" s="87"/>
      <c r="AF204" s="87"/>
      <c r="AG204" s="87"/>
      <c r="AH204" s="87"/>
      <c r="AI204" s="87"/>
      <c r="AJ204" s="87"/>
      <c r="AK204" s="87"/>
      <c r="AL204" s="87"/>
      <c r="AM204" s="87"/>
      <c r="AN204" s="87"/>
      <c r="AO204" s="87"/>
      <c r="AP204" s="87"/>
      <c r="AQ204" s="87"/>
      <c r="AR204" s="87"/>
      <c r="AS204" s="87"/>
      <c r="AT204" s="87"/>
      <c r="AU204" s="87"/>
      <c r="AV204" s="87"/>
      <c r="AW204" s="87"/>
      <c r="AX204" s="87"/>
      <c r="AY204" s="87"/>
      <c r="AZ204" s="87"/>
      <c r="BA204" s="87"/>
      <c r="BB204" s="87"/>
    </row>
    <row r="205" spans="2:54"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  <c r="W205" s="87"/>
      <c r="X205" s="87"/>
      <c r="Y205" s="87"/>
      <c r="Z205" s="87"/>
      <c r="AA205" s="87"/>
      <c r="AB205" s="87"/>
      <c r="AC205" s="87"/>
      <c r="AD205" s="87"/>
      <c r="AE205" s="87"/>
      <c r="AF205" s="87"/>
      <c r="AG205" s="87"/>
      <c r="AH205" s="87"/>
      <c r="AI205" s="87"/>
      <c r="AJ205" s="87"/>
      <c r="AK205" s="87"/>
      <c r="AL205" s="87"/>
      <c r="AM205" s="87"/>
      <c r="AN205" s="87"/>
      <c r="AO205" s="87"/>
      <c r="AP205" s="87"/>
      <c r="AQ205" s="87"/>
      <c r="AR205" s="87"/>
      <c r="AS205" s="87"/>
      <c r="AT205" s="87"/>
      <c r="AU205" s="87"/>
      <c r="AV205" s="87"/>
      <c r="AW205" s="87"/>
      <c r="AX205" s="87"/>
      <c r="AY205" s="87"/>
      <c r="AZ205" s="87"/>
      <c r="BA205" s="87"/>
      <c r="BB205" s="87"/>
    </row>
    <row r="206" spans="2:54"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  <c r="W206" s="87"/>
      <c r="X206" s="87"/>
      <c r="Y206" s="87"/>
      <c r="Z206" s="87"/>
      <c r="AA206" s="87"/>
      <c r="AB206" s="87"/>
      <c r="AC206" s="87"/>
      <c r="AD206" s="87"/>
      <c r="AE206" s="87"/>
      <c r="AF206" s="87"/>
      <c r="AG206" s="87"/>
      <c r="AH206" s="87"/>
      <c r="AI206" s="87"/>
      <c r="AJ206" s="87"/>
      <c r="AK206" s="87"/>
      <c r="AL206" s="87"/>
      <c r="AM206" s="87"/>
      <c r="AN206" s="87"/>
      <c r="AO206" s="87"/>
      <c r="AP206" s="87"/>
      <c r="AQ206" s="87"/>
      <c r="AR206" s="87"/>
      <c r="AS206" s="87"/>
      <c r="AT206" s="87"/>
      <c r="AU206" s="87"/>
      <c r="AV206" s="87"/>
      <c r="AW206" s="87"/>
      <c r="AX206" s="87"/>
      <c r="AY206" s="87"/>
      <c r="AZ206" s="87"/>
      <c r="BA206" s="87"/>
      <c r="BB206" s="87"/>
    </row>
    <row r="207" spans="2:54"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  <c r="W207" s="87"/>
      <c r="X207" s="87"/>
      <c r="Y207" s="87"/>
      <c r="Z207" s="87"/>
      <c r="AA207" s="87"/>
      <c r="AB207" s="87"/>
      <c r="AC207" s="87"/>
      <c r="AD207" s="87"/>
      <c r="AE207" s="87"/>
      <c r="AF207" s="87"/>
      <c r="AG207" s="87"/>
      <c r="AH207" s="87"/>
      <c r="AI207" s="87"/>
      <c r="AJ207" s="87"/>
      <c r="AK207" s="87"/>
      <c r="AL207" s="87"/>
      <c r="AM207" s="87"/>
      <c r="AN207" s="87"/>
      <c r="AO207" s="87"/>
      <c r="AP207" s="87"/>
      <c r="AQ207" s="87"/>
      <c r="AR207" s="87"/>
      <c r="AS207" s="87"/>
      <c r="AT207" s="87"/>
      <c r="AU207" s="87"/>
      <c r="AV207" s="87"/>
      <c r="AW207" s="87"/>
      <c r="AX207" s="87"/>
      <c r="AY207" s="87"/>
      <c r="AZ207" s="87"/>
      <c r="BA207" s="87"/>
      <c r="BB207" s="87"/>
    </row>
    <row r="208" spans="2:54"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  <c r="W208" s="87"/>
      <c r="X208" s="87"/>
      <c r="Y208" s="87"/>
      <c r="Z208" s="87"/>
      <c r="AA208" s="87"/>
      <c r="AB208" s="87"/>
      <c r="AC208" s="87"/>
      <c r="AD208" s="87"/>
      <c r="AE208" s="87"/>
      <c r="AF208" s="87"/>
      <c r="AG208" s="87"/>
      <c r="AH208" s="87"/>
      <c r="AI208" s="87"/>
      <c r="AJ208" s="87"/>
      <c r="AK208" s="87"/>
      <c r="AL208" s="87"/>
      <c r="AM208" s="87"/>
      <c r="AN208" s="87"/>
      <c r="AO208" s="87"/>
      <c r="AP208" s="87"/>
      <c r="AQ208" s="87"/>
      <c r="AR208" s="87"/>
      <c r="AS208" s="87"/>
      <c r="AT208" s="87"/>
      <c r="AU208" s="87"/>
      <c r="AV208" s="87"/>
      <c r="AW208" s="87"/>
      <c r="AX208" s="87"/>
      <c r="AY208" s="87"/>
      <c r="AZ208" s="87"/>
      <c r="BA208" s="87"/>
      <c r="BB208" s="87"/>
    </row>
    <row r="209" spans="2:54"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  <c r="W209" s="87"/>
      <c r="X209" s="87"/>
      <c r="Y209" s="87"/>
      <c r="Z209" s="87"/>
      <c r="AA209" s="87"/>
      <c r="AB209" s="87"/>
      <c r="AC209" s="87"/>
      <c r="AD209" s="87"/>
      <c r="AE209" s="87"/>
      <c r="AF209" s="87"/>
      <c r="AG209" s="87"/>
      <c r="AH209" s="87"/>
      <c r="AI209" s="87"/>
      <c r="AJ209" s="87"/>
      <c r="AK209" s="87"/>
      <c r="AL209" s="87"/>
      <c r="AM209" s="87"/>
      <c r="AN209" s="87"/>
      <c r="AO209" s="87"/>
      <c r="AP209" s="87"/>
      <c r="AQ209" s="87"/>
      <c r="AR209" s="87"/>
      <c r="AS209" s="87"/>
      <c r="AT209" s="87"/>
      <c r="AU209" s="87"/>
      <c r="AV209" s="87"/>
      <c r="AW209" s="87"/>
      <c r="AX209" s="87"/>
      <c r="AY209" s="87"/>
      <c r="AZ209" s="87"/>
      <c r="BA209" s="87"/>
      <c r="BB209" s="87"/>
    </row>
    <row r="210" spans="2:54"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  <c r="W210" s="87"/>
      <c r="X210" s="87"/>
      <c r="Y210" s="87"/>
      <c r="Z210" s="87"/>
      <c r="AA210" s="87"/>
      <c r="AB210" s="87"/>
      <c r="AC210" s="87"/>
      <c r="AD210" s="87"/>
      <c r="AE210" s="87"/>
      <c r="AF210" s="87"/>
      <c r="AG210" s="87"/>
      <c r="AH210" s="87"/>
      <c r="AI210" s="87"/>
      <c r="AJ210" s="87"/>
      <c r="AK210" s="87"/>
      <c r="AL210" s="87"/>
      <c r="AM210" s="87"/>
      <c r="AN210" s="87"/>
      <c r="AO210" s="87"/>
      <c r="AP210" s="87"/>
      <c r="AQ210" s="87"/>
      <c r="AR210" s="87"/>
      <c r="AS210" s="87"/>
      <c r="AT210" s="87"/>
      <c r="AU210" s="87"/>
      <c r="AV210" s="87"/>
      <c r="AW210" s="87"/>
      <c r="AX210" s="87"/>
      <c r="AY210" s="87"/>
      <c r="AZ210" s="87"/>
      <c r="BA210" s="87"/>
      <c r="BB210" s="87"/>
    </row>
    <row r="211" spans="2:54"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  <c r="W211" s="87"/>
      <c r="X211" s="87"/>
      <c r="Y211" s="87"/>
      <c r="Z211" s="87"/>
      <c r="AA211" s="87"/>
      <c r="AB211" s="87"/>
      <c r="AC211" s="87"/>
      <c r="AD211" s="87"/>
      <c r="AE211" s="87"/>
      <c r="AF211" s="87"/>
      <c r="AG211" s="87"/>
      <c r="AH211" s="87"/>
      <c r="AI211" s="87"/>
      <c r="AJ211" s="87"/>
      <c r="AK211" s="87"/>
      <c r="AL211" s="87"/>
      <c r="AM211" s="87"/>
      <c r="AN211" s="87"/>
      <c r="AO211" s="87"/>
      <c r="AP211" s="87"/>
      <c r="AQ211" s="87"/>
      <c r="AR211" s="87"/>
      <c r="AS211" s="87"/>
      <c r="AT211" s="87"/>
      <c r="AU211" s="87"/>
      <c r="AV211" s="87"/>
      <c r="AW211" s="87"/>
      <c r="AX211" s="87"/>
      <c r="AY211" s="87"/>
      <c r="AZ211" s="87"/>
      <c r="BA211" s="87"/>
      <c r="BB211" s="87"/>
    </row>
    <row r="212" spans="2:54"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  <c r="W212" s="87"/>
      <c r="X212" s="87"/>
      <c r="Y212" s="87"/>
      <c r="Z212" s="87"/>
      <c r="AA212" s="87"/>
      <c r="AB212" s="87"/>
      <c r="AC212" s="87"/>
      <c r="AD212" s="87"/>
      <c r="AE212" s="87"/>
      <c r="AF212" s="87"/>
      <c r="AG212" s="87"/>
      <c r="AH212" s="87"/>
      <c r="AI212" s="87"/>
      <c r="AJ212" s="87"/>
      <c r="AK212" s="87"/>
      <c r="AL212" s="87"/>
      <c r="AM212" s="87"/>
      <c r="AN212" s="87"/>
      <c r="AO212" s="87"/>
      <c r="AP212" s="87"/>
      <c r="AQ212" s="87"/>
      <c r="AR212" s="87"/>
      <c r="AS212" s="87"/>
      <c r="AT212" s="87"/>
      <c r="AU212" s="87"/>
      <c r="AV212" s="87"/>
      <c r="AW212" s="87"/>
      <c r="AX212" s="87"/>
      <c r="AY212" s="87"/>
      <c r="AZ212" s="87"/>
      <c r="BA212" s="87"/>
      <c r="BB212" s="87"/>
    </row>
  </sheetData>
  <mergeCells count="11">
    <mergeCell ref="Z6:Z7"/>
    <mergeCell ref="B1:AA1"/>
    <mergeCell ref="B3:Z3"/>
    <mergeCell ref="B4:Z4"/>
    <mergeCell ref="B5:Z5"/>
    <mergeCell ref="B6:B7"/>
    <mergeCell ref="C6:H6"/>
    <mergeCell ref="M6:M7"/>
    <mergeCell ref="N6:S6"/>
    <mergeCell ref="X6:X7"/>
    <mergeCell ref="Y6:Y7"/>
  </mergeCells>
  <printOptions horizontalCentered="1"/>
  <pageMargins left="0" right="0" top="0.19685039370078741" bottom="0.19685039370078741" header="0" footer="0.19685039370078741"/>
  <pageSetup scale="2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05D0D-A88A-4722-9DEC-779155CF110E}">
  <dimension ref="B1:BA302"/>
  <sheetViews>
    <sheetView showGridLines="0" topLeftCell="B1" zoomScaleNormal="100" workbookViewId="0">
      <pane xSplit="1" ySplit="8" topLeftCell="C47" activePane="bottomRight" state="frozen"/>
      <selection activeCell="B1" sqref="B1"/>
      <selection pane="topRight" activeCell="C1" sqref="C1"/>
      <selection pane="bottomLeft" activeCell="B8" sqref="B8"/>
      <selection pane="bottomRight" activeCell="M39" sqref="M39"/>
    </sheetView>
  </sheetViews>
  <sheetFormatPr baseColWidth="10" defaultColWidth="11.42578125" defaultRowHeight="12.75"/>
  <cols>
    <col min="1" max="1" width="3.42578125" customWidth="1"/>
    <col min="2" max="2" width="68.5703125" customWidth="1"/>
    <col min="3" max="10" width="10.140625" customWidth="1"/>
    <col min="11" max="11" width="14" customWidth="1"/>
    <col min="12" max="12" width="13.42578125" bestFit="1" customWidth="1"/>
    <col min="13" max="13" width="14" style="136" customWidth="1"/>
    <col min="14" max="23" width="11.7109375" customWidth="1"/>
    <col min="24" max="24" width="16.7109375" customWidth="1"/>
    <col min="25" max="25" width="13.28515625" customWidth="1"/>
    <col min="26" max="26" width="10.140625" customWidth="1"/>
    <col min="27" max="27" width="11.140625" style="136" customWidth="1"/>
    <col min="28" max="53" width="11.42578125" style="136"/>
  </cols>
  <sheetData>
    <row r="1" spans="2:53">
      <c r="B1" t="s">
        <v>0</v>
      </c>
    </row>
    <row r="2" spans="2:53" ht="14.25">
      <c r="B2" s="137" t="s">
        <v>98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</row>
    <row r="3" spans="2:53" ht="14.25" customHeight="1"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40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</row>
    <row r="4" spans="2:53" s="128" customFormat="1" ht="15">
      <c r="B4" s="141" t="s">
        <v>99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</row>
    <row r="5" spans="2:53" s="128" customFormat="1" ht="15">
      <c r="B5" s="92" t="s">
        <v>100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2"/>
    </row>
    <row r="6" spans="2:53" s="128" customFormat="1" ht="18" customHeight="1">
      <c r="B6" s="92" t="s">
        <v>101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</row>
    <row r="7" spans="2:53" s="128" customFormat="1" ht="18" customHeight="1">
      <c r="B7" s="12" t="s">
        <v>5</v>
      </c>
      <c r="C7" s="143">
        <v>2025</v>
      </c>
      <c r="D7" s="144"/>
      <c r="E7" s="144"/>
      <c r="F7" s="144"/>
      <c r="G7" s="144"/>
      <c r="H7" s="144"/>
      <c r="I7" s="145"/>
      <c r="J7" s="145"/>
      <c r="K7" s="145"/>
      <c r="L7" s="145"/>
      <c r="M7" s="16" t="s">
        <v>6</v>
      </c>
      <c r="N7" s="143">
        <v>2025</v>
      </c>
      <c r="O7" s="144"/>
      <c r="P7" s="144"/>
      <c r="Q7" s="144"/>
      <c r="R7" s="144"/>
      <c r="S7" s="144"/>
      <c r="T7" s="145"/>
      <c r="U7" s="145"/>
      <c r="V7" s="145"/>
      <c r="W7" s="146"/>
      <c r="X7" s="147" t="s">
        <v>102</v>
      </c>
      <c r="Y7" s="94" t="s">
        <v>8</v>
      </c>
      <c r="Z7" s="12" t="s">
        <v>103</v>
      </c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</row>
    <row r="8" spans="2:53" ht="44.25" customHeight="1" thickBot="1">
      <c r="B8" s="148"/>
      <c r="C8" s="149" t="s">
        <v>10</v>
      </c>
      <c r="D8" s="149" t="s">
        <v>11</v>
      </c>
      <c r="E8" s="149" t="s">
        <v>12</v>
      </c>
      <c r="F8" s="149" t="s">
        <v>13</v>
      </c>
      <c r="G8" s="18" t="s">
        <v>14</v>
      </c>
      <c r="H8" s="18" t="s">
        <v>15</v>
      </c>
      <c r="I8" s="18" t="s">
        <v>16</v>
      </c>
      <c r="J8" s="18" t="s">
        <v>17</v>
      </c>
      <c r="K8" s="18" t="s">
        <v>18</v>
      </c>
      <c r="L8" s="18" t="s">
        <v>19</v>
      </c>
      <c r="M8" s="19"/>
      <c r="N8" s="149" t="s">
        <v>10</v>
      </c>
      <c r="O8" s="149" t="s">
        <v>11</v>
      </c>
      <c r="P8" s="149" t="s">
        <v>12</v>
      </c>
      <c r="Q8" s="149" t="s">
        <v>13</v>
      </c>
      <c r="R8" s="18" t="s">
        <v>14</v>
      </c>
      <c r="S8" s="18" t="s">
        <v>15</v>
      </c>
      <c r="T8" s="18" t="s">
        <v>16</v>
      </c>
      <c r="U8" s="18" t="s">
        <v>17</v>
      </c>
      <c r="V8" s="18" t="s">
        <v>18</v>
      </c>
      <c r="W8" s="18" t="s">
        <v>19</v>
      </c>
      <c r="X8" s="150"/>
      <c r="Y8" s="151"/>
      <c r="Z8" s="148"/>
      <c r="AA8" s="138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  <c r="AN8" s="138"/>
      <c r="AO8" s="138"/>
      <c r="AP8" s="138"/>
      <c r="AQ8" s="138"/>
      <c r="AR8" s="138"/>
      <c r="AS8" s="138"/>
      <c r="AT8" s="138"/>
      <c r="AU8" s="138"/>
      <c r="AV8" s="138"/>
      <c r="AW8" s="138"/>
      <c r="AX8" s="138"/>
      <c r="AY8" s="138"/>
      <c r="AZ8" s="138"/>
    </row>
    <row r="9" spans="2:53" ht="18" customHeight="1" thickTop="1">
      <c r="B9" s="152" t="s">
        <v>20</v>
      </c>
      <c r="C9" s="26">
        <f t="shared" ref="C9:W9" si="0">+C10+C21+C27+C22+C39</f>
        <v>741</v>
      </c>
      <c r="D9" s="26">
        <f t="shared" si="0"/>
        <v>584.30000000000007</v>
      </c>
      <c r="E9" s="26">
        <f t="shared" si="0"/>
        <v>1597.1</v>
      </c>
      <c r="F9" s="26">
        <f t="shared" si="0"/>
        <v>1310.4000000000001</v>
      </c>
      <c r="G9" s="26">
        <f t="shared" si="0"/>
        <v>589.5</v>
      </c>
      <c r="H9" s="26">
        <f t="shared" si="0"/>
        <v>1484.8</v>
      </c>
      <c r="I9" s="26">
        <f>+I10+I21+I27+I22+I39</f>
        <v>10575.5</v>
      </c>
      <c r="J9" s="26">
        <f t="shared" ref="J9:L9" si="1">+J10+J21+J27+J22+J39</f>
        <v>635.09999999999991</v>
      </c>
      <c r="K9" s="26">
        <f t="shared" si="1"/>
        <v>1133</v>
      </c>
      <c r="L9" s="26">
        <f t="shared" si="1"/>
        <v>1802.2</v>
      </c>
      <c r="M9" s="26">
        <f>+M10+M21+M27+M22+M39</f>
        <v>20452.899999999998</v>
      </c>
      <c r="N9" s="26">
        <f t="shared" si="0"/>
        <v>890.88730696457924</v>
      </c>
      <c r="O9" s="26">
        <f t="shared" si="0"/>
        <v>709.93117158462644</v>
      </c>
      <c r="P9" s="26">
        <f t="shared" si="0"/>
        <v>1725.0447068176231</v>
      </c>
      <c r="Q9" s="26">
        <f t="shared" si="0"/>
        <v>1433.5010842314246</v>
      </c>
      <c r="R9" s="26">
        <f t="shared" si="0"/>
        <v>718.0628111701717</v>
      </c>
      <c r="S9" s="26">
        <f t="shared" si="0"/>
        <v>1607.7950203142977</v>
      </c>
      <c r="T9" s="26">
        <f t="shared" si="0"/>
        <v>10698.093626443504</v>
      </c>
      <c r="U9" s="26">
        <f t="shared" si="0"/>
        <v>938.08428015818299</v>
      </c>
      <c r="V9" s="26">
        <f t="shared" si="0"/>
        <v>985.30396351591185</v>
      </c>
      <c r="W9" s="26">
        <f t="shared" si="0"/>
        <v>2046.4361894355613</v>
      </c>
      <c r="X9" s="26">
        <f>+X10+X21+X27+X22+X39</f>
        <v>21753.140160635885</v>
      </c>
      <c r="Y9" s="26">
        <f t="shared" ref="Y9:Y53" si="2">+M9-X9</f>
        <v>-1300.2401606358872</v>
      </c>
      <c r="Z9" s="26">
        <f t="shared" ref="Z9:Z17" si="3">+M9/X9*100</f>
        <v>94.022747285981353</v>
      </c>
      <c r="AA9" s="153"/>
      <c r="AB9" s="154"/>
      <c r="AC9" s="154"/>
      <c r="AD9" s="138"/>
      <c r="AE9" s="138"/>
      <c r="AF9" s="138"/>
      <c r="AG9" s="138"/>
      <c r="AH9" s="138"/>
      <c r="AI9" s="138"/>
      <c r="AJ9" s="138"/>
      <c r="AK9" s="138"/>
      <c r="AL9" s="138"/>
      <c r="AM9" s="138"/>
      <c r="AN9" s="138"/>
      <c r="AO9" s="138"/>
      <c r="AP9" s="138"/>
      <c r="AQ9" s="138"/>
      <c r="AR9" s="138"/>
      <c r="AS9" s="138"/>
      <c r="AT9" s="138"/>
      <c r="AU9" s="138"/>
      <c r="AV9" s="138"/>
      <c r="AW9" s="138"/>
      <c r="AX9" s="138"/>
      <c r="AY9" s="138"/>
      <c r="AZ9" s="138"/>
    </row>
    <row r="10" spans="2:53" ht="18" customHeight="1">
      <c r="B10" s="155" t="s">
        <v>21</v>
      </c>
      <c r="C10" s="26">
        <f t="shared" ref="C10:L10" si="4">+C11+C19</f>
        <v>28</v>
      </c>
      <c r="D10" s="26">
        <f t="shared" si="4"/>
        <v>24.1</v>
      </c>
      <c r="E10" s="26">
        <f t="shared" si="4"/>
        <v>99.500000000000014</v>
      </c>
      <c r="F10" s="26">
        <f t="shared" si="4"/>
        <v>93.399999999999991</v>
      </c>
      <c r="G10" s="26">
        <f t="shared" si="4"/>
        <v>28</v>
      </c>
      <c r="H10" s="26">
        <f t="shared" si="4"/>
        <v>92.6</v>
      </c>
      <c r="I10" s="26">
        <f t="shared" si="4"/>
        <v>65</v>
      </c>
      <c r="J10" s="26">
        <f t="shared" si="4"/>
        <v>83.3</v>
      </c>
      <c r="K10" s="26">
        <f t="shared" si="4"/>
        <v>56.5</v>
      </c>
      <c r="L10" s="26">
        <f t="shared" si="4"/>
        <v>62.8</v>
      </c>
      <c r="M10" s="156">
        <f>+M11+M19</f>
        <v>633.20000000000005</v>
      </c>
      <c r="N10" s="26">
        <f>+N11+N19</f>
        <v>152.92875084457924</v>
      </c>
      <c r="O10" s="26">
        <f t="shared" ref="O10:W10" si="5">+O11+O19</f>
        <v>149.80256050462646</v>
      </c>
      <c r="P10" s="26">
        <f t="shared" si="5"/>
        <v>227.44646254762313</v>
      </c>
      <c r="Q10" s="26">
        <f t="shared" si="5"/>
        <v>216.54836784142455</v>
      </c>
      <c r="R10" s="26">
        <f t="shared" si="5"/>
        <v>151.46053066017174</v>
      </c>
      <c r="S10" s="26">
        <f t="shared" si="5"/>
        <v>215.56932823429798</v>
      </c>
      <c r="T10" s="26">
        <f t="shared" si="5"/>
        <v>187.57629102350325</v>
      </c>
      <c r="U10" s="26">
        <f t="shared" si="5"/>
        <v>215.4479809672689</v>
      </c>
      <c r="V10" s="26">
        <f t="shared" si="5"/>
        <v>210.27235196440728</v>
      </c>
      <c r="W10" s="26">
        <f t="shared" si="5"/>
        <v>207.14147699503897</v>
      </c>
      <c r="X10" s="30">
        <f>+X11+X19</f>
        <v>1934.1941015829414</v>
      </c>
      <c r="Y10" s="30">
        <f t="shared" si="2"/>
        <v>-1300.9941015829413</v>
      </c>
      <c r="Z10" s="30">
        <f t="shared" si="3"/>
        <v>32.737148742299965</v>
      </c>
      <c r="AA10" s="153"/>
      <c r="AB10" s="154"/>
      <c r="AC10" s="154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38"/>
      <c r="AR10" s="138"/>
      <c r="AS10" s="138"/>
      <c r="AT10" s="138"/>
      <c r="AU10" s="138"/>
      <c r="AV10" s="138"/>
      <c r="AW10" s="138"/>
      <c r="AX10" s="138"/>
      <c r="AY10" s="138"/>
      <c r="AZ10" s="138"/>
    </row>
    <row r="11" spans="2:53" ht="18" customHeight="1">
      <c r="B11" s="155" t="s">
        <v>84</v>
      </c>
      <c r="C11" s="26">
        <f t="shared" ref="C11:L11" si="6">+C12+C15</f>
        <v>12.5</v>
      </c>
      <c r="D11" s="26">
        <f t="shared" si="6"/>
        <v>9.6</v>
      </c>
      <c r="E11" s="26">
        <f t="shared" si="6"/>
        <v>82.300000000000011</v>
      </c>
      <c r="F11" s="26">
        <f t="shared" si="6"/>
        <v>79.3</v>
      </c>
      <c r="G11" s="26">
        <f t="shared" si="6"/>
        <v>14.4</v>
      </c>
      <c r="H11" s="26">
        <f t="shared" si="6"/>
        <v>74.599999999999994</v>
      </c>
      <c r="I11" s="26">
        <f t="shared" si="6"/>
        <v>46.8</v>
      </c>
      <c r="J11" s="26">
        <f t="shared" si="6"/>
        <v>68.2</v>
      </c>
      <c r="K11" s="26">
        <f t="shared" si="6"/>
        <v>40</v>
      </c>
      <c r="L11" s="26">
        <f t="shared" si="6"/>
        <v>45.1</v>
      </c>
      <c r="M11" s="156">
        <f>+M12+M15</f>
        <v>472.80000000000007</v>
      </c>
      <c r="N11" s="26">
        <f>+N12+N15</f>
        <v>137.46159484457925</v>
      </c>
      <c r="O11" s="26">
        <f t="shared" ref="O11:W11" si="7">+O12+O15</f>
        <v>135.27436810462646</v>
      </c>
      <c r="P11" s="26">
        <f t="shared" si="7"/>
        <v>210.26824049762314</v>
      </c>
      <c r="Q11" s="26">
        <f t="shared" si="7"/>
        <v>202.40645724142456</v>
      </c>
      <c r="R11" s="26">
        <f t="shared" si="7"/>
        <v>137.86030216017173</v>
      </c>
      <c r="S11" s="26">
        <f t="shared" si="7"/>
        <v>197.54249803429798</v>
      </c>
      <c r="T11" s="26">
        <f t="shared" si="7"/>
        <v>169.41219512350324</v>
      </c>
      <c r="U11" s="26">
        <f t="shared" si="7"/>
        <v>197.58133163758328</v>
      </c>
      <c r="V11" s="26">
        <f t="shared" si="7"/>
        <v>192.74258201837239</v>
      </c>
      <c r="W11" s="26">
        <f t="shared" si="7"/>
        <v>188.68062086220988</v>
      </c>
      <c r="X11" s="30">
        <f>+X12+X15</f>
        <v>1769.2301905243917</v>
      </c>
      <c r="Y11" s="30">
        <f t="shared" si="2"/>
        <v>-1296.4301905243915</v>
      </c>
      <c r="Z11" s="30">
        <f t="shared" si="3"/>
        <v>26.723487001986118</v>
      </c>
      <c r="AA11" s="153"/>
      <c r="AB11" s="154"/>
      <c r="AC11" s="154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  <c r="AN11" s="138"/>
      <c r="AO11" s="138"/>
      <c r="AP11" s="138"/>
      <c r="AQ11" s="138"/>
      <c r="AR11" s="138"/>
      <c r="AS11" s="138"/>
      <c r="AT11" s="138"/>
      <c r="AU11" s="138"/>
      <c r="AV11" s="138"/>
      <c r="AW11" s="138"/>
      <c r="AX11" s="138"/>
      <c r="AY11" s="138"/>
      <c r="AZ11" s="138"/>
    </row>
    <row r="12" spans="2:53" ht="18" customHeight="1">
      <c r="B12" s="157" t="s">
        <v>40</v>
      </c>
      <c r="C12" s="26">
        <f t="shared" ref="C12:L12" si="8">+C13+C14</f>
        <v>0</v>
      </c>
      <c r="D12" s="26">
        <f t="shared" si="8"/>
        <v>0</v>
      </c>
      <c r="E12" s="26">
        <f t="shared" si="8"/>
        <v>66.400000000000006</v>
      </c>
      <c r="F12" s="26">
        <f t="shared" si="8"/>
        <v>65.7</v>
      </c>
      <c r="G12" s="26">
        <f t="shared" si="8"/>
        <v>0</v>
      </c>
      <c r="H12" s="26">
        <f t="shared" si="8"/>
        <v>61.5</v>
      </c>
      <c r="I12" s="26">
        <f t="shared" si="8"/>
        <v>29.8</v>
      </c>
      <c r="J12" s="26">
        <f t="shared" si="8"/>
        <v>56.5</v>
      </c>
      <c r="K12" s="26">
        <f t="shared" si="8"/>
        <v>28.6</v>
      </c>
      <c r="L12" s="26">
        <f t="shared" si="8"/>
        <v>29.6</v>
      </c>
      <c r="M12" s="158">
        <f>+M13+M14</f>
        <v>338.10000000000008</v>
      </c>
      <c r="N12" s="26">
        <f>+N13+N14</f>
        <v>124.91382427457924</v>
      </c>
      <c r="O12" s="26">
        <f t="shared" ref="O12:W12" si="9">+O13+O14</f>
        <v>125.69474334462646</v>
      </c>
      <c r="P12" s="26">
        <f t="shared" si="9"/>
        <v>194.40507505762315</v>
      </c>
      <c r="Q12" s="26">
        <f t="shared" si="9"/>
        <v>188.87984587142455</v>
      </c>
      <c r="R12" s="26">
        <f t="shared" si="9"/>
        <v>123.50513004017174</v>
      </c>
      <c r="S12" s="26">
        <f t="shared" si="9"/>
        <v>184.43207669429799</v>
      </c>
      <c r="T12" s="26">
        <f t="shared" si="9"/>
        <v>152.39157196350325</v>
      </c>
      <c r="U12" s="26">
        <f t="shared" si="9"/>
        <v>185.12165522501567</v>
      </c>
      <c r="V12" s="26">
        <f t="shared" si="9"/>
        <v>178.13995131595587</v>
      </c>
      <c r="W12" s="26">
        <f t="shared" si="9"/>
        <v>172.80611953579626</v>
      </c>
      <c r="X12" s="26">
        <f>+X13+X14</f>
        <v>1630.289993322994</v>
      </c>
      <c r="Y12" s="26">
        <f t="shared" si="2"/>
        <v>-1292.1899933229938</v>
      </c>
      <c r="Z12" s="30">
        <f t="shared" si="3"/>
        <v>20.738641676310376</v>
      </c>
      <c r="AA12" s="153"/>
      <c r="AB12" s="154"/>
      <c r="AC12" s="154"/>
      <c r="AD12" s="138"/>
      <c r="AE12" s="138"/>
      <c r="AF12" s="138"/>
      <c r="AG12" s="138"/>
      <c r="AH12" s="138"/>
      <c r="AI12" s="138"/>
      <c r="AJ12" s="138"/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8"/>
      <c r="AW12" s="138"/>
      <c r="AX12" s="138"/>
      <c r="AY12" s="138"/>
      <c r="AZ12" s="138"/>
    </row>
    <row r="13" spans="2:53" ht="18" customHeight="1">
      <c r="B13" s="159" t="s">
        <v>104</v>
      </c>
      <c r="C13" s="34">
        <f>+'[1]TESORERIA '!N12</f>
        <v>0</v>
      </c>
      <c r="D13" s="34">
        <f>+'[1]TESORERIA '!O12</f>
        <v>0</v>
      </c>
      <c r="E13" s="34">
        <f>+'[1]TESORERIA '!P12</f>
        <v>0</v>
      </c>
      <c r="F13" s="34">
        <f>+'[1]TESORERIA '!Q12</f>
        <v>0</v>
      </c>
      <c r="G13" s="34">
        <f>+'[1]TESORERIA '!R12</f>
        <v>0</v>
      </c>
      <c r="H13" s="34">
        <f>+'[1]TESORERIA '!S12</f>
        <v>0</v>
      </c>
      <c r="I13" s="34">
        <f>+'[1]TESORERIA '!T12</f>
        <v>0</v>
      </c>
      <c r="J13" s="34">
        <f>+'[1]TESORERIA '!U12</f>
        <v>0</v>
      </c>
      <c r="K13" s="34">
        <f>+'[1]TESORERIA '!V12</f>
        <v>0</v>
      </c>
      <c r="L13" s="34">
        <f>+'[1]TESORERIA '!W12</f>
        <v>0</v>
      </c>
      <c r="M13" s="160">
        <f>SUM(C13:L13)</f>
        <v>0</v>
      </c>
      <c r="N13" s="34">
        <v>124.91382427457924</v>
      </c>
      <c r="O13" s="34">
        <v>125.69474334462646</v>
      </c>
      <c r="P13" s="34">
        <v>127.94543133762315</v>
      </c>
      <c r="Q13" s="34">
        <v>123.11485614142455</v>
      </c>
      <c r="R13" s="34">
        <v>123.50513004017174</v>
      </c>
      <c r="S13" s="34">
        <v>122.943666884298</v>
      </c>
      <c r="T13" s="35">
        <v>122.58360105350326</v>
      </c>
      <c r="U13" s="35">
        <v>123.08523276884806</v>
      </c>
      <c r="V13" s="35">
        <v>127.0290169239</v>
      </c>
      <c r="W13" s="35">
        <v>125.15434361638845</v>
      </c>
      <c r="X13" s="35">
        <f>SUM(N13:W13)</f>
        <v>1245.9698463853626</v>
      </c>
      <c r="Y13" s="35">
        <f t="shared" si="2"/>
        <v>-1245.9698463853626</v>
      </c>
      <c r="Z13" s="35">
        <f t="shared" si="3"/>
        <v>0</v>
      </c>
      <c r="AA13" s="153"/>
      <c r="AB13" s="154"/>
      <c r="AC13" s="154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38"/>
      <c r="AR13" s="138"/>
      <c r="AS13" s="138"/>
      <c r="AT13" s="138"/>
      <c r="AU13" s="138"/>
      <c r="AV13" s="138"/>
      <c r="AW13" s="138"/>
      <c r="AX13" s="138"/>
      <c r="AY13" s="138"/>
      <c r="AZ13" s="138"/>
    </row>
    <row r="14" spans="2:53" ht="18" customHeight="1">
      <c r="B14" s="161" t="s">
        <v>105</v>
      </c>
      <c r="C14" s="34">
        <f>+'[1]TESORERIA '!N14</f>
        <v>0</v>
      </c>
      <c r="D14" s="34">
        <f>+'[1]TESORERIA '!O14</f>
        <v>0</v>
      </c>
      <c r="E14" s="34">
        <f>+'[1]TESORERIA '!P14</f>
        <v>66.400000000000006</v>
      </c>
      <c r="F14" s="34">
        <f>+'[1]TESORERIA '!Q14</f>
        <v>65.7</v>
      </c>
      <c r="G14" s="34">
        <f>+'[1]TESORERIA '!R14</f>
        <v>0</v>
      </c>
      <c r="H14" s="34">
        <f>+'[1]TESORERIA '!S14</f>
        <v>61.5</v>
      </c>
      <c r="I14" s="34">
        <f>+'[1]TESORERIA '!T14</f>
        <v>29.8</v>
      </c>
      <c r="J14" s="34">
        <f>+'[1]TESORERIA '!U14</f>
        <v>56.5</v>
      </c>
      <c r="K14" s="34">
        <f>+'[1]TESORERIA '!V14</f>
        <v>28.6</v>
      </c>
      <c r="L14" s="34">
        <f>+'[1]TESORERIA '!W14</f>
        <v>29.6</v>
      </c>
      <c r="M14" s="160">
        <f>SUM(C14:L14)</f>
        <v>338.10000000000008</v>
      </c>
      <c r="N14" s="34">
        <v>0</v>
      </c>
      <c r="O14" s="34">
        <v>0</v>
      </c>
      <c r="P14" s="34">
        <v>66.459643720000003</v>
      </c>
      <c r="Q14" s="34">
        <v>65.764989729999996</v>
      </c>
      <c r="R14" s="34">
        <v>0</v>
      </c>
      <c r="S14" s="34">
        <v>61.48840981</v>
      </c>
      <c r="T14" s="35">
        <v>29.807970910000002</v>
      </c>
      <c r="U14" s="35">
        <v>62.036422456167621</v>
      </c>
      <c r="V14" s="35">
        <v>51.110934392055867</v>
      </c>
      <c r="W14" s="35">
        <v>47.651775919407825</v>
      </c>
      <c r="X14" s="35">
        <f>SUM(N14:W14)</f>
        <v>384.32014693763131</v>
      </c>
      <c r="Y14" s="35">
        <f t="shared" si="2"/>
        <v>-46.220146937631228</v>
      </c>
      <c r="Z14" s="35">
        <f t="shared" si="3"/>
        <v>87.973530061870008</v>
      </c>
      <c r="AA14" s="153"/>
      <c r="AB14" s="154"/>
      <c r="AC14" s="154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8"/>
      <c r="AW14" s="138"/>
      <c r="AX14" s="138"/>
      <c r="AY14" s="138"/>
      <c r="AZ14" s="138"/>
    </row>
    <row r="15" spans="2:53" ht="18" customHeight="1">
      <c r="B15" s="157" t="s">
        <v>106</v>
      </c>
      <c r="C15" s="26">
        <f t="shared" ref="C15:N16" si="10">+C16</f>
        <v>12.5</v>
      </c>
      <c r="D15" s="26">
        <f t="shared" si="10"/>
        <v>9.6</v>
      </c>
      <c r="E15" s="26">
        <f t="shared" si="10"/>
        <v>15.9</v>
      </c>
      <c r="F15" s="26">
        <f t="shared" si="10"/>
        <v>13.6</v>
      </c>
      <c r="G15" s="26">
        <f t="shared" si="10"/>
        <v>14.4</v>
      </c>
      <c r="H15" s="26">
        <f t="shared" si="10"/>
        <v>13.1</v>
      </c>
      <c r="I15" s="26">
        <f t="shared" si="10"/>
        <v>17</v>
      </c>
      <c r="J15" s="26">
        <f t="shared" si="10"/>
        <v>11.7</v>
      </c>
      <c r="K15" s="26">
        <f t="shared" si="10"/>
        <v>11.4</v>
      </c>
      <c r="L15" s="26">
        <f t="shared" si="10"/>
        <v>15.5</v>
      </c>
      <c r="M15" s="158">
        <f>+M16+M18</f>
        <v>134.69999999999999</v>
      </c>
      <c r="N15" s="26">
        <f t="shared" ref="N15:W16" si="11">+N16</f>
        <v>12.547770570000001</v>
      </c>
      <c r="O15" s="26">
        <f t="shared" si="11"/>
        <v>9.5796247599999997</v>
      </c>
      <c r="P15" s="26">
        <f t="shared" si="11"/>
        <v>15.86316544</v>
      </c>
      <c r="Q15" s="26">
        <f t="shared" si="11"/>
        <v>13.526611369999999</v>
      </c>
      <c r="R15" s="26">
        <f t="shared" si="11"/>
        <v>14.355172119999999</v>
      </c>
      <c r="S15" s="26">
        <f t="shared" si="11"/>
        <v>13.11042134</v>
      </c>
      <c r="T15" s="26">
        <f t="shared" si="11"/>
        <v>17.02062316</v>
      </c>
      <c r="U15" s="26">
        <f t="shared" si="11"/>
        <v>12.459676412567605</v>
      </c>
      <c r="V15" s="26">
        <f t="shared" si="11"/>
        <v>14.602630702416516</v>
      </c>
      <c r="W15" s="26">
        <f t="shared" si="11"/>
        <v>15.874501326413625</v>
      </c>
      <c r="X15" s="26">
        <f>SUM(N15:W15)</f>
        <v>138.94019720139775</v>
      </c>
      <c r="Y15" s="26">
        <f t="shared" si="2"/>
        <v>-4.2401972013977627</v>
      </c>
      <c r="Z15" s="30">
        <f t="shared" si="3"/>
        <v>96.948185415879692</v>
      </c>
      <c r="AA15" s="153"/>
      <c r="AB15" s="154"/>
      <c r="AC15" s="154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</row>
    <row r="16" spans="2:53" ht="18" customHeight="1">
      <c r="B16" s="162" t="s">
        <v>107</v>
      </c>
      <c r="C16" s="26">
        <f>+C17</f>
        <v>12.5</v>
      </c>
      <c r="D16" s="26">
        <f t="shared" si="10"/>
        <v>9.6</v>
      </c>
      <c r="E16" s="26">
        <f t="shared" si="10"/>
        <v>15.9</v>
      </c>
      <c r="F16" s="26">
        <f t="shared" si="10"/>
        <v>13.6</v>
      </c>
      <c r="G16" s="26">
        <f t="shared" si="10"/>
        <v>14.4</v>
      </c>
      <c r="H16" s="26">
        <f t="shared" si="10"/>
        <v>13.1</v>
      </c>
      <c r="I16" s="26">
        <f t="shared" si="10"/>
        <v>17</v>
      </c>
      <c r="J16" s="26">
        <f t="shared" si="10"/>
        <v>11.7</v>
      </c>
      <c r="K16" s="26">
        <f t="shared" si="10"/>
        <v>11.4</v>
      </c>
      <c r="L16" s="26">
        <f t="shared" si="10"/>
        <v>15.5</v>
      </c>
      <c r="M16" s="26">
        <f>+M17</f>
        <v>134.69999999999999</v>
      </c>
      <c r="N16" s="26">
        <f t="shared" si="10"/>
        <v>12.547770570000001</v>
      </c>
      <c r="O16" s="26">
        <f t="shared" si="11"/>
        <v>9.5796247599999997</v>
      </c>
      <c r="P16" s="26">
        <f t="shared" si="11"/>
        <v>15.86316544</v>
      </c>
      <c r="Q16" s="26">
        <f t="shared" si="11"/>
        <v>13.526611369999999</v>
      </c>
      <c r="R16" s="26">
        <f t="shared" si="11"/>
        <v>14.355172119999999</v>
      </c>
      <c r="S16" s="26">
        <f t="shared" si="11"/>
        <v>13.11042134</v>
      </c>
      <c r="T16" s="26">
        <f t="shared" si="11"/>
        <v>17.02062316</v>
      </c>
      <c r="U16" s="26">
        <f t="shared" si="11"/>
        <v>12.459676412567605</v>
      </c>
      <c r="V16" s="26">
        <f t="shared" si="11"/>
        <v>14.602630702416516</v>
      </c>
      <c r="W16" s="26">
        <f t="shared" si="11"/>
        <v>15.874501326413625</v>
      </c>
      <c r="X16" s="26">
        <f>+X17</f>
        <v>138.94019720139775</v>
      </c>
      <c r="Y16" s="26">
        <f t="shared" si="2"/>
        <v>-4.2401972013977627</v>
      </c>
      <c r="Z16" s="30">
        <f t="shared" si="3"/>
        <v>96.948185415879692</v>
      </c>
      <c r="AA16" s="153"/>
      <c r="AB16" s="154"/>
      <c r="AC16" s="154"/>
      <c r="AD16" s="138"/>
      <c r="AE16" s="138"/>
      <c r="AF16" s="138"/>
      <c r="AG16" s="138"/>
      <c r="AH16" s="138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38"/>
      <c r="AT16" s="138"/>
      <c r="AU16" s="138"/>
      <c r="AV16" s="138"/>
      <c r="AW16" s="138"/>
      <c r="AX16" s="138"/>
      <c r="AY16" s="138"/>
      <c r="AZ16" s="138"/>
    </row>
    <row r="17" spans="2:52" ht="18" customHeight="1">
      <c r="B17" s="163" t="s">
        <v>108</v>
      </c>
      <c r="C17" s="34">
        <f>+'[1]TESORERIA '!N17</f>
        <v>12.5</v>
      </c>
      <c r="D17" s="34">
        <f>+'[1]TESORERIA '!O17</f>
        <v>9.6</v>
      </c>
      <c r="E17" s="34">
        <f>+'[1]TESORERIA '!P17</f>
        <v>15.9</v>
      </c>
      <c r="F17" s="34">
        <f>+'[1]TESORERIA '!Q17</f>
        <v>13.6</v>
      </c>
      <c r="G17" s="34">
        <f>+'[1]TESORERIA '!R17</f>
        <v>14.4</v>
      </c>
      <c r="H17" s="34">
        <f>+'[1]TESORERIA '!S17</f>
        <v>13.1</v>
      </c>
      <c r="I17" s="34">
        <f>+'[1]TESORERIA '!T17</f>
        <v>17</v>
      </c>
      <c r="J17" s="34">
        <f>+'[1]TESORERIA '!U17</f>
        <v>11.7</v>
      </c>
      <c r="K17" s="34">
        <f>+'[1]TESORERIA '!V17</f>
        <v>11.4</v>
      </c>
      <c r="L17" s="34">
        <f>+'[1]TESORERIA '!W17</f>
        <v>15.5</v>
      </c>
      <c r="M17" s="160">
        <f>SUM(C17:L17)</f>
        <v>134.69999999999999</v>
      </c>
      <c r="N17" s="34">
        <v>12.547770570000001</v>
      </c>
      <c r="O17" s="34">
        <v>9.5796247599999997</v>
      </c>
      <c r="P17" s="34">
        <v>15.86316544</v>
      </c>
      <c r="Q17" s="34">
        <v>13.526611369999999</v>
      </c>
      <c r="R17" s="34">
        <v>14.355172119999999</v>
      </c>
      <c r="S17" s="34">
        <v>13.11042134</v>
      </c>
      <c r="T17" s="35">
        <v>17.02062316</v>
      </c>
      <c r="U17" s="35">
        <v>12.459676412567605</v>
      </c>
      <c r="V17" s="35">
        <v>14.602630702416516</v>
      </c>
      <c r="W17" s="35">
        <v>15.874501326413625</v>
      </c>
      <c r="X17" s="35">
        <f>SUM(N17:W17)</f>
        <v>138.94019720139775</v>
      </c>
      <c r="Y17" s="35">
        <f t="shared" si="2"/>
        <v>-4.2401972013977627</v>
      </c>
      <c r="Z17" s="35">
        <f t="shared" si="3"/>
        <v>96.948185415879692</v>
      </c>
      <c r="AA17" s="153"/>
      <c r="AB17" s="154"/>
      <c r="AC17" s="154"/>
      <c r="AD17" s="138"/>
      <c r="AE17" s="138"/>
      <c r="AF17" s="138"/>
      <c r="AG17" s="138"/>
      <c r="AH17" s="138"/>
      <c r="AI17" s="138"/>
      <c r="AJ17" s="138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138"/>
      <c r="AX17" s="138"/>
      <c r="AY17" s="138"/>
      <c r="AZ17" s="138"/>
    </row>
    <row r="18" spans="2:52" ht="18" customHeight="1">
      <c r="B18" s="164" t="s">
        <v>35</v>
      </c>
      <c r="C18" s="34">
        <f>+'[1]TESORERIA '!N18</f>
        <v>0</v>
      </c>
      <c r="D18" s="34">
        <f>+'[1]TESORERIA '!N18</f>
        <v>0</v>
      </c>
      <c r="E18" s="34">
        <f>+'[1]TESORERIA '!P18</f>
        <v>0</v>
      </c>
      <c r="F18" s="34">
        <f>+'[1]TESORERIA '!Q18</f>
        <v>0</v>
      </c>
      <c r="G18" s="34">
        <f>+'[1]TESORERIA '!R18</f>
        <v>0</v>
      </c>
      <c r="H18" s="34">
        <f>+'[1]TESORERIA '!S18</f>
        <v>0</v>
      </c>
      <c r="I18" s="34">
        <f>+'[1]TESORERIA '!T18</f>
        <v>0</v>
      </c>
      <c r="J18" s="34">
        <f>+'[1]TESORERIA '!U18</f>
        <v>0</v>
      </c>
      <c r="K18" s="34">
        <f>+'[1]TESORERIA '!V18</f>
        <v>0</v>
      </c>
      <c r="L18" s="34">
        <f>+'[1]TESORERIA '!W18</f>
        <v>0</v>
      </c>
      <c r="M18" s="160">
        <f>SUM(C18:L18)</f>
        <v>0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5">
        <v>0</v>
      </c>
      <c r="U18" s="35">
        <v>0</v>
      </c>
      <c r="V18" s="35">
        <v>0</v>
      </c>
      <c r="W18" s="35">
        <v>0</v>
      </c>
      <c r="X18" s="35">
        <f>SUM(N18:W18)</f>
        <v>0</v>
      </c>
      <c r="Y18" s="35">
        <f t="shared" si="2"/>
        <v>0</v>
      </c>
      <c r="Z18" s="165">
        <v>0</v>
      </c>
      <c r="AA18" s="153"/>
      <c r="AB18" s="154"/>
      <c r="AC18" s="154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  <c r="AS18" s="138"/>
      <c r="AT18" s="138"/>
      <c r="AU18" s="138"/>
      <c r="AV18" s="138"/>
      <c r="AW18" s="138"/>
      <c r="AX18" s="138"/>
      <c r="AY18" s="138"/>
      <c r="AZ18" s="138"/>
    </row>
    <row r="19" spans="2:52" ht="18" customHeight="1">
      <c r="B19" s="157" t="s">
        <v>87</v>
      </c>
      <c r="C19" s="26">
        <f t="shared" ref="C19:L19" si="12">+C20</f>
        <v>15.5</v>
      </c>
      <c r="D19" s="26">
        <f t="shared" si="12"/>
        <v>14.5</v>
      </c>
      <c r="E19" s="26">
        <f t="shared" si="12"/>
        <v>17.2</v>
      </c>
      <c r="F19" s="26">
        <f t="shared" si="12"/>
        <v>14.1</v>
      </c>
      <c r="G19" s="26">
        <f t="shared" si="12"/>
        <v>13.6</v>
      </c>
      <c r="H19" s="26">
        <f t="shared" si="12"/>
        <v>18</v>
      </c>
      <c r="I19" s="26">
        <f t="shared" si="12"/>
        <v>18.2</v>
      </c>
      <c r="J19" s="26">
        <f t="shared" si="12"/>
        <v>15.1</v>
      </c>
      <c r="K19" s="26">
        <f t="shared" si="12"/>
        <v>16.5</v>
      </c>
      <c r="L19" s="26">
        <f t="shared" si="12"/>
        <v>17.7</v>
      </c>
      <c r="M19" s="156">
        <f>+M20</f>
        <v>160.39999999999998</v>
      </c>
      <c r="N19" s="26">
        <f t="shared" ref="N19:W19" si="13">+N20</f>
        <v>15.467155999999999</v>
      </c>
      <c r="O19" s="26">
        <f t="shared" si="13"/>
        <v>14.5281924</v>
      </c>
      <c r="P19" s="26">
        <f t="shared" si="13"/>
        <v>17.178222050000002</v>
      </c>
      <c r="Q19" s="26">
        <f t="shared" si="13"/>
        <v>14.141910599999999</v>
      </c>
      <c r="R19" s="26">
        <f t="shared" si="13"/>
        <v>13.6002285</v>
      </c>
      <c r="S19" s="26">
        <f t="shared" si="13"/>
        <v>18.026830199999999</v>
      </c>
      <c r="T19" s="26">
        <f t="shared" si="13"/>
        <v>18.1640959</v>
      </c>
      <c r="U19" s="26">
        <f t="shared" si="13"/>
        <v>17.866649329685615</v>
      </c>
      <c r="V19" s="26">
        <f t="shared" si="13"/>
        <v>17.529769946034882</v>
      </c>
      <c r="W19" s="26">
        <f t="shared" si="13"/>
        <v>18.460856132829083</v>
      </c>
      <c r="X19" s="30">
        <f>+X20</f>
        <v>164.9639110585496</v>
      </c>
      <c r="Y19" s="30">
        <f t="shared" si="2"/>
        <v>-4.5639110585496212</v>
      </c>
      <c r="Z19" s="30">
        <f t="shared" ref="Z19:Z31" si="14">+M19/X19*100</f>
        <v>97.233388182140175</v>
      </c>
      <c r="AA19" s="153"/>
      <c r="AB19" s="154"/>
      <c r="AC19" s="154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</row>
    <row r="20" spans="2:52" ht="18" customHeight="1">
      <c r="B20" s="164" t="s">
        <v>109</v>
      </c>
      <c r="C20" s="34">
        <f>+'[1]TESORERIA '!N20</f>
        <v>15.5</v>
      </c>
      <c r="D20" s="34">
        <f>+'[1]TESORERIA '!O20</f>
        <v>14.5</v>
      </c>
      <c r="E20" s="34">
        <f>+'[1]TESORERIA '!P20</f>
        <v>17.2</v>
      </c>
      <c r="F20" s="34">
        <f>+'[1]TESORERIA '!Q20</f>
        <v>14.1</v>
      </c>
      <c r="G20" s="34">
        <f>+'[1]TESORERIA '!R20</f>
        <v>13.6</v>
      </c>
      <c r="H20" s="34">
        <f>+'[1]TESORERIA '!S20</f>
        <v>18</v>
      </c>
      <c r="I20" s="34">
        <f>+'[1]TESORERIA '!T20</f>
        <v>18.2</v>
      </c>
      <c r="J20" s="34">
        <f>+'[1]TESORERIA '!U20</f>
        <v>15.1</v>
      </c>
      <c r="K20" s="34">
        <f>+'[1]TESORERIA '!V20</f>
        <v>16.5</v>
      </c>
      <c r="L20" s="34">
        <f>+'[1]TESORERIA '!W20</f>
        <v>17.7</v>
      </c>
      <c r="M20" s="160">
        <f>SUM(C20:L20)</f>
        <v>160.39999999999998</v>
      </c>
      <c r="N20" s="34">
        <v>15.467155999999999</v>
      </c>
      <c r="O20" s="34">
        <v>14.5281924</v>
      </c>
      <c r="P20" s="34">
        <v>17.178222050000002</v>
      </c>
      <c r="Q20" s="34">
        <v>14.141910599999999</v>
      </c>
      <c r="R20" s="34">
        <v>13.6002285</v>
      </c>
      <c r="S20" s="34">
        <v>18.026830199999999</v>
      </c>
      <c r="T20" s="35">
        <v>18.1640959</v>
      </c>
      <c r="U20" s="35">
        <v>17.866649329685615</v>
      </c>
      <c r="V20" s="35">
        <v>17.529769946034882</v>
      </c>
      <c r="W20" s="35">
        <v>18.460856132829083</v>
      </c>
      <c r="X20" s="35">
        <f>SUM(N20:W20)</f>
        <v>164.9639110585496</v>
      </c>
      <c r="Y20" s="35">
        <f t="shared" si="2"/>
        <v>-4.5639110585496212</v>
      </c>
      <c r="Z20" s="35">
        <f t="shared" si="14"/>
        <v>97.233388182140175</v>
      </c>
      <c r="AA20" s="153"/>
      <c r="AB20" s="154"/>
      <c r="AC20" s="154"/>
      <c r="AD20" s="138"/>
      <c r="AE20" s="138"/>
      <c r="AF20" s="138"/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138"/>
      <c r="AS20" s="138"/>
      <c r="AT20" s="138"/>
      <c r="AU20" s="138"/>
      <c r="AV20" s="138"/>
      <c r="AW20" s="138"/>
      <c r="AX20" s="138"/>
      <c r="AY20" s="138"/>
      <c r="AZ20" s="138"/>
    </row>
    <row r="21" spans="2:52" ht="18" customHeight="1">
      <c r="B21" s="166" t="s">
        <v>110</v>
      </c>
      <c r="C21" s="26">
        <f>+'[1]TESORERIA '!N21</f>
        <v>313.60000000000002</v>
      </c>
      <c r="D21" s="26">
        <f>+'[1]TESORERIA '!O21</f>
        <v>352.4</v>
      </c>
      <c r="E21" s="26">
        <f>+'[1]TESORERIA '!P21</f>
        <v>988.2</v>
      </c>
      <c r="F21" s="26">
        <f>+'[1]TESORERIA '!Q21</f>
        <v>329.6</v>
      </c>
      <c r="G21" s="26">
        <f>+'[1]TESORERIA '!R21</f>
        <v>328.5</v>
      </c>
      <c r="H21" s="26">
        <f>+'[1]TESORERIA '!S21</f>
        <v>1196.0999999999999</v>
      </c>
      <c r="I21" s="26">
        <f>+'[1]TESORERIA '!T21</f>
        <v>381.9</v>
      </c>
      <c r="J21" s="26">
        <f>+'[1]TESORERIA '!U21</f>
        <v>331</v>
      </c>
      <c r="K21" s="26">
        <f>+'[1]TESORERIA '!V21</f>
        <v>663.2</v>
      </c>
      <c r="L21" s="26">
        <f>+'[1]TESORERIA '!W21</f>
        <v>817.4</v>
      </c>
      <c r="M21" s="156">
        <f>SUM(C21:L21)</f>
        <v>5701.9</v>
      </c>
      <c r="N21" s="26">
        <v>313.61356018999999</v>
      </c>
      <c r="O21" s="26">
        <v>352.36492356000002</v>
      </c>
      <c r="P21" s="26">
        <v>988.14199103999999</v>
      </c>
      <c r="Q21" s="26">
        <v>329.57287581000003</v>
      </c>
      <c r="R21" s="26">
        <v>328.45816119</v>
      </c>
      <c r="S21" s="26">
        <v>1196.1089574599998</v>
      </c>
      <c r="T21" s="26">
        <v>381.95950416999995</v>
      </c>
      <c r="U21" s="26">
        <v>489.08686730661572</v>
      </c>
      <c r="V21" s="26">
        <v>541.05693868609558</v>
      </c>
      <c r="W21" s="26">
        <v>550.2723731116796</v>
      </c>
      <c r="X21" s="30">
        <f>SUM(N21:W21)</f>
        <v>5470.6361525243901</v>
      </c>
      <c r="Y21" s="30">
        <f t="shared" si="2"/>
        <v>231.26384747560951</v>
      </c>
      <c r="Z21" s="30">
        <f t="shared" si="14"/>
        <v>104.22736663575942</v>
      </c>
      <c r="AA21" s="153"/>
      <c r="AB21" s="154"/>
      <c r="AC21" s="154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8"/>
      <c r="AQ21" s="138"/>
      <c r="AR21" s="138"/>
      <c r="AS21" s="138"/>
      <c r="AT21" s="138"/>
      <c r="AU21" s="138"/>
      <c r="AV21" s="138"/>
      <c r="AW21" s="138"/>
      <c r="AX21" s="138"/>
      <c r="AY21" s="138"/>
      <c r="AZ21" s="138"/>
    </row>
    <row r="22" spans="2:52" ht="18" customHeight="1">
      <c r="B22" s="167" t="s">
        <v>111</v>
      </c>
      <c r="C22" s="26">
        <f>+C23</f>
        <v>0.9</v>
      </c>
      <c r="D22" s="26">
        <f t="shared" ref="D22:W22" si="15">+D23</f>
        <v>0</v>
      </c>
      <c r="E22" s="26">
        <f t="shared" si="15"/>
        <v>0</v>
      </c>
      <c r="F22" s="26">
        <f t="shared" si="15"/>
        <v>1</v>
      </c>
      <c r="G22" s="26">
        <f t="shared" si="15"/>
        <v>0</v>
      </c>
      <c r="H22" s="26">
        <f t="shared" si="15"/>
        <v>1.7</v>
      </c>
      <c r="I22" s="26">
        <f t="shared" si="15"/>
        <v>6</v>
      </c>
      <c r="J22" s="26">
        <f t="shared" si="15"/>
        <v>0</v>
      </c>
      <c r="K22" s="26">
        <f t="shared" si="15"/>
        <v>0</v>
      </c>
      <c r="L22" s="26">
        <f t="shared" si="15"/>
        <v>464.7</v>
      </c>
      <c r="M22" s="158">
        <f>+M23</f>
        <v>474.3</v>
      </c>
      <c r="N22" s="26">
        <f t="shared" si="15"/>
        <v>0.90287700000000004</v>
      </c>
      <c r="O22" s="26">
        <f t="shared" si="15"/>
        <v>0</v>
      </c>
      <c r="P22" s="26">
        <f t="shared" si="15"/>
        <v>0</v>
      </c>
      <c r="Q22" s="26">
        <f t="shared" si="15"/>
        <v>1</v>
      </c>
      <c r="R22" s="26">
        <f t="shared" si="15"/>
        <v>0</v>
      </c>
      <c r="S22" s="26">
        <f t="shared" si="15"/>
        <v>1.66641051</v>
      </c>
      <c r="T22" s="26">
        <f t="shared" si="15"/>
        <v>6.0279999999999996</v>
      </c>
      <c r="U22" s="26">
        <f t="shared" si="15"/>
        <v>0</v>
      </c>
      <c r="V22" s="26">
        <f t="shared" si="15"/>
        <v>0</v>
      </c>
      <c r="W22" s="26">
        <f t="shared" si="15"/>
        <v>1066.2352510000001</v>
      </c>
      <c r="X22" s="26">
        <f>SUM(N22:W22)</f>
        <v>1075.8325385099999</v>
      </c>
      <c r="Y22" s="26">
        <f t="shared" si="2"/>
        <v>-601.53253850999999</v>
      </c>
      <c r="Z22" s="30">
        <v>0</v>
      </c>
      <c r="AA22" s="153"/>
      <c r="AB22" s="154"/>
      <c r="AC22" s="154"/>
      <c r="AD22" s="138"/>
      <c r="AE22" s="138"/>
      <c r="AF22" s="138"/>
      <c r="AG22" s="138"/>
      <c r="AH22" s="138"/>
      <c r="AI22" s="138"/>
      <c r="AJ22" s="138"/>
      <c r="AK22" s="138"/>
      <c r="AL22" s="138"/>
      <c r="AM22" s="138"/>
      <c r="AN22" s="138"/>
      <c r="AO22" s="138"/>
      <c r="AP22" s="138"/>
      <c r="AQ22" s="138"/>
      <c r="AR22" s="138"/>
      <c r="AS22" s="138"/>
      <c r="AT22" s="138"/>
      <c r="AU22" s="138"/>
      <c r="AV22" s="138"/>
      <c r="AW22" s="138"/>
      <c r="AX22" s="138"/>
      <c r="AY22" s="138"/>
      <c r="AZ22" s="138"/>
    </row>
    <row r="23" spans="2:52" ht="18" customHeight="1">
      <c r="B23" s="168" t="s">
        <v>112</v>
      </c>
      <c r="C23" s="26">
        <f>+C24+C25+C26</f>
        <v>0.9</v>
      </c>
      <c r="D23" s="26">
        <f t="shared" ref="D23:M23" si="16">+D24+D25+D26</f>
        <v>0</v>
      </c>
      <c r="E23" s="26">
        <f t="shared" si="16"/>
        <v>0</v>
      </c>
      <c r="F23" s="26">
        <f t="shared" si="16"/>
        <v>1</v>
      </c>
      <c r="G23" s="26">
        <f t="shared" si="16"/>
        <v>0</v>
      </c>
      <c r="H23" s="26">
        <f t="shared" si="16"/>
        <v>1.7</v>
      </c>
      <c r="I23" s="26">
        <f t="shared" si="16"/>
        <v>6</v>
      </c>
      <c r="J23" s="26">
        <f t="shared" si="16"/>
        <v>0</v>
      </c>
      <c r="K23" s="26">
        <f t="shared" si="16"/>
        <v>0</v>
      </c>
      <c r="L23" s="26">
        <f t="shared" si="16"/>
        <v>464.7</v>
      </c>
      <c r="M23" s="26">
        <f t="shared" si="16"/>
        <v>474.3</v>
      </c>
      <c r="N23" s="26">
        <f>+N24+N25+N26</f>
        <v>0.90287700000000004</v>
      </c>
      <c r="O23" s="26">
        <f t="shared" ref="O23:Q23" si="17">+O24+O25+O26</f>
        <v>0</v>
      </c>
      <c r="P23" s="26">
        <f t="shared" si="17"/>
        <v>0</v>
      </c>
      <c r="Q23" s="26">
        <f t="shared" si="17"/>
        <v>1</v>
      </c>
      <c r="R23" s="26">
        <f>+R24+R25+R26</f>
        <v>0</v>
      </c>
      <c r="S23" s="26">
        <f t="shared" ref="S23" si="18">+S24+S25+S26</f>
        <v>1.66641051</v>
      </c>
      <c r="T23" s="26">
        <f>+T24+T25+T26</f>
        <v>6.0279999999999996</v>
      </c>
      <c r="U23" s="26">
        <f t="shared" ref="U23:W23" si="19">+U24+U25+U26</f>
        <v>0</v>
      </c>
      <c r="V23" s="26">
        <f t="shared" si="19"/>
        <v>0</v>
      </c>
      <c r="W23" s="26">
        <f t="shared" si="19"/>
        <v>1066.2352510000001</v>
      </c>
      <c r="X23" s="26">
        <f t="shared" ref="X23:X26" si="20">SUM(N23:W23)</f>
        <v>1075.8325385099999</v>
      </c>
      <c r="Y23" s="26">
        <f t="shared" si="2"/>
        <v>-601.53253850999999</v>
      </c>
      <c r="Z23" s="30">
        <v>0</v>
      </c>
      <c r="AA23" s="153"/>
      <c r="AB23" s="154"/>
      <c r="AC23" s="154"/>
      <c r="AD23" s="138"/>
      <c r="AE23" s="138"/>
      <c r="AF23" s="138"/>
      <c r="AG23" s="138"/>
      <c r="AH23" s="138"/>
      <c r="AI23" s="138"/>
      <c r="AJ23" s="138"/>
      <c r="AK23" s="138"/>
      <c r="AL23" s="138"/>
      <c r="AM23" s="138"/>
      <c r="AN23" s="138"/>
      <c r="AO23" s="138"/>
      <c r="AP23" s="138"/>
      <c r="AQ23" s="138"/>
      <c r="AR23" s="138"/>
      <c r="AS23" s="138"/>
      <c r="AT23" s="138"/>
      <c r="AU23" s="138"/>
      <c r="AV23" s="138"/>
      <c r="AW23" s="138"/>
      <c r="AX23" s="138"/>
      <c r="AY23" s="138"/>
      <c r="AZ23" s="138"/>
    </row>
    <row r="24" spans="2:52" ht="18" customHeight="1">
      <c r="B24" s="169" t="s">
        <v>113</v>
      </c>
      <c r="C24" s="34">
        <f>+'[1]TESORERIA '!N24</f>
        <v>0.9</v>
      </c>
      <c r="D24" s="34">
        <f>+'[1]TESORERIA '!O24</f>
        <v>0</v>
      </c>
      <c r="E24" s="34">
        <f>+'[1]TESORERIA '!P24</f>
        <v>0</v>
      </c>
      <c r="F24" s="34">
        <f>+'[1]TESORERIA '!Q24</f>
        <v>1</v>
      </c>
      <c r="G24" s="34">
        <f>+'[1]TESORERIA '!R24</f>
        <v>0</v>
      </c>
      <c r="H24" s="34">
        <f>+'[1]TESORERIA '!S24</f>
        <v>1.7</v>
      </c>
      <c r="I24" s="34">
        <f>+'[1]TESORERIA '!T24</f>
        <v>0</v>
      </c>
      <c r="J24" s="34">
        <f>+'[1]TESORERIA '!U24</f>
        <v>0</v>
      </c>
      <c r="K24" s="34">
        <f>+'[1]TESORERIA '!V24</f>
        <v>0</v>
      </c>
      <c r="L24" s="34">
        <f>+'[1]TESORERIA '!W24</f>
        <v>0</v>
      </c>
      <c r="M24" s="156">
        <f t="shared" ref="M24:M26" si="21">SUM(C24:L24)</f>
        <v>3.5999999999999996</v>
      </c>
      <c r="N24" s="34">
        <v>0.90287700000000004</v>
      </c>
      <c r="O24" s="34">
        <v>0</v>
      </c>
      <c r="P24" s="34">
        <v>0</v>
      </c>
      <c r="Q24" s="34">
        <v>1</v>
      </c>
      <c r="R24" s="34">
        <v>0</v>
      </c>
      <c r="S24" s="34">
        <v>1.66641051</v>
      </c>
      <c r="T24" s="34">
        <v>0</v>
      </c>
      <c r="U24" s="34">
        <v>0</v>
      </c>
      <c r="V24" s="34">
        <v>0</v>
      </c>
      <c r="W24" s="34">
        <v>0</v>
      </c>
      <c r="X24" s="26">
        <f t="shared" si="20"/>
        <v>3.5692875100000001</v>
      </c>
      <c r="Y24" s="35">
        <f t="shared" si="2"/>
        <v>3.0712489999999537E-2</v>
      </c>
      <c r="Z24" s="35">
        <f t="shared" ref="Z24:Z26" si="22">+M24/X24*100</f>
        <v>100.86046556669793</v>
      </c>
      <c r="AA24" s="153"/>
      <c r="AB24" s="154"/>
      <c r="AC24" s="154"/>
      <c r="AD24" s="138"/>
      <c r="AE24" s="138"/>
      <c r="AF24" s="138"/>
      <c r="AG24" s="138"/>
      <c r="AH24" s="138"/>
      <c r="AI24" s="138"/>
      <c r="AJ24" s="138"/>
      <c r="AK24" s="138"/>
      <c r="AL24" s="138"/>
      <c r="AM24" s="138"/>
      <c r="AN24" s="138"/>
      <c r="AO24" s="138"/>
      <c r="AP24" s="138"/>
      <c r="AQ24" s="138"/>
      <c r="AR24" s="138"/>
      <c r="AS24" s="138"/>
      <c r="AT24" s="138"/>
      <c r="AU24" s="138"/>
      <c r="AV24" s="138"/>
      <c r="AW24" s="138"/>
      <c r="AX24" s="138"/>
      <c r="AY24" s="138"/>
      <c r="AZ24" s="138"/>
    </row>
    <row r="25" spans="2:52" ht="18" customHeight="1">
      <c r="B25" s="169" t="s">
        <v>114</v>
      </c>
      <c r="C25" s="34">
        <f>+'[1]TESORERIA '!N26</f>
        <v>0</v>
      </c>
      <c r="D25" s="34">
        <f>+'[1]TESORERIA '!O26</f>
        <v>0</v>
      </c>
      <c r="E25" s="34">
        <f>+'[1]TESORERIA '!P26</f>
        <v>0</v>
      </c>
      <c r="F25" s="34">
        <f>+'[1]TESORERIA '!Q26</f>
        <v>0</v>
      </c>
      <c r="G25" s="34">
        <f>+'[1]TESORERIA '!R26</f>
        <v>0</v>
      </c>
      <c r="H25" s="34">
        <f>+'[1]TESORERIA '!S26</f>
        <v>0</v>
      </c>
      <c r="I25" s="34">
        <f>+'[1]TESORERIA '!T26</f>
        <v>6</v>
      </c>
      <c r="J25" s="34">
        <f>+'[1]TESORERIA '!U26</f>
        <v>0</v>
      </c>
      <c r="K25" s="34">
        <f>+'[1]TESORERIA '!V26</f>
        <v>0</v>
      </c>
      <c r="L25" s="34">
        <f>+'[1]TESORERIA '!W26</f>
        <v>0</v>
      </c>
      <c r="M25" s="156">
        <f t="shared" si="21"/>
        <v>6</v>
      </c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6.0279999999999996</v>
      </c>
      <c r="U25" s="34">
        <v>0</v>
      </c>
      <c r="V25" s="34">
        <v>0</v>
      </c>
      <c r="W25" s="34">
        <v>0</v>
      </c>
      <c r="X25" s="26">
        <f t="shared" si="20"/>
        <v>6.0279999999999996</v>
      </c>
      <c r="Y25" s="35">
        <f t="shared" si="2"/>
        <v>-2.7999999999999581E-2</v>
      </c>
      <c r="Z25" s="35">
        <f t="shared" si="22"/>
        <v>99.535500995355022</v>
      </c>
      <c r="AA25" s="153"/>
      <c r="AB25" s="154"/>
      <c r="AC25" s="154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8"/>
      <c r="AS25" s="138"/>
      <c r="AT25" s="138"/>
      <c r="AU25" s="138"/>
      <c r="AV25" s="138"/>
      <c r="AW25" s="138"/>
      <c r="AX25" s="138"/>
      <c r="AY25" s="138"/>
      <c r="AZ25" s="138"/>
    </row>
    <row r="26" spans="2:52" ht="18" customHeight="1">
      <c r="B26" s="169" t="s">
        <v>115</v>
      </c>
      <c r="C26" s="34">
        <f>+'[1]TESORERIA '!N25+'[1]TESORERIA '!N27</f>
        <v>0</v>
      </c>
      <c r="D26" s="34">
        <f>+'[1]TESORERIA '!O25+'[1]TESORERIA '!O27</f>
        <v>0</v>
      </c>
      <c r="E26" s="34">
        <f>+'[1]TESORERIA '!P25+'[1]TESORERIA '!P27</f>
        <v>0</v>
      </c>
      <c r="F26" s="34">
        <f>+'[1]TESORERIA '!Q25+'[1]TESORERIA '!Q27</f>
        <v>0</v>
      </c>
      <c r="G26" s="34">
        <f>+'[1]TESORERIA '!R25+'[1]TESORERIA '!R27</f>
        <v>0</v>
      </c>
      <c r="H26" s="34">
        <f>+'[1]TESORERIA '!S25+'[1]TESORERIA '!S27</f>
        <v>0</v>
      </c>
      <c r="I26" s="34">
        <f>+'[1]TESORERIA '!T25+'[1]TESORERIA '!T27</f>
        <v>0</v>
      </c>
      <c r="J26" s="34">
        <f>+'[1]TESORERIA '!U25+'[1]TESORERIA '!U27</f>
        <v>0</v>
      </c>
      <c r="K26" s="34">
        <f>+'[1]TESORERIA '!V25+'[1]TESORERIA '!V27</f>
        <v>0</v>
      </c>
      <c r="L26" s="34">
        <f>+'[1]TESORERIA '!W25+'[1]TESORERIA '!W27</f>
        <v>464.7</v>
      </c>
      <c r="M26" s="156">
        <f t="shared" si="21"/>
        <v>464.7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4">
        <v>0</v>
      </c>
      <c r="W26" s="34">
        <v>1066.2352510000001</v>
      </c>
      <c r="X26" s="26">
        <f t="shared" si="20"/>
        <v>1066.2352510000001</v>
      </c>
      <c r="Y26" s="35">
        <f t="shared" si="2"/>
        <v>-601.53525100000002</v>
      </c>
      <c r="Z26" s="35">
        <f t="shared" si="22"/>
        <v>43.583252341747979</v>
      </c>
      <c r="AA26" s="153"/>
      <c r="AB26" s="154"/>
      <c r="AC26" s="154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8"/>
      <c r="AX26" s="138"/>
      <c r="AY26" s="138"/>
      <c r="AZ26" s="138"/>
    </row>
    <row r="27" spans="2:52" ht="18" customHeight="1">
      <c r="B27" s="167" t="s">
        <v>116</v>
      </c>
      <c r="C27" s="26">
        <f>+C28+C36</f>
        <v>240</v>
      </c>
      <c r="D27" s="26">
        <f t="shared" ref="D27:W27" si="23">+D28+D36</f>
        <v>182.7</v>
      </c>
      <c r="E27" s="26">
        <f t="shared" si="23"/>
        <v>206.1</v>
      </c>
      <c r="F27" s="26">
        <f t="shared" si="23"/>
        <v>200.9</v>
      </c>
      <c r="G27" s="26">
        <f t="shared" si="23"/>
        <v>195.2</v>
      </c>
      <c r="H27" s="26">
        <f t="shared" si="23"/>
        <v>177.2</v>
      </c>
      <c r="I27" s="26">
        <f t="shared" si="23"/>
        <v>198.60000000000002</v>
      </c>
      <c r="J27" s="26">
        <f t="shared" si="23"/>
        <v>186</v>
      </c>
      <c r="K27" s="26">
        <f t="shared" si="23"/>
        <v>174.39999999999998</v>
      </c>
      <c r="L27" s="26">
        <f t="shared" si="23"/>
        <v>438.4</v>
      </c>
      <c r="M27" s="26">
        <f>+M28+M36</f>
        <v>2199.5</v>
      </c>
      <c r="N27" s="26">
        <f t="shared" si="23"/>
        <v>240.05819308999997</v>
      </c>
      <c r="O27" s="26">
        <f t="shared" si="23"/>
        <v>182.64056152999999</v>
      </c>
      <c r="P27" s="26">
        <f t="shared" si="23"/>
        <v>206.10270675999999</v>
      </c>
      <c r="Q27" s="26">
        <f t="shared" si="23"/>
        <v>200.85420839</v>
      </c>
      <c r="R27" s="26">
        <f t="shared" si="23"/>
        <v>200.28011609000001</v>
      </c>
      <c r="S27" s="26">
        <f t="shared" si="23"/>
        <v>177.2562107</v>
      </c>
      <c r="T27" s="26">
        <f t="shared" si="23"/>
        <v>198.61763342</v>
      </c>
      <c r="U27" s="26">
        <f t="shared" si="23"/>
        <v>217.57607157058757</v>
      </c>
      <c r="V27" s="26">
        <f t="shared" si="23"/>
        <v>217.36783450366175</v>
      </c>
      <c r="W27" s="26">
        <f t="shared" si="23"/>
        <v>214.44160438209553</v>
      </c>
      <c r="X27" s="26">
        <f>+X28+X36</f>
        <v>2055.1951404363449</v>
      </c>
      <c r="Y27" s="26">
        <f t="shared" si="2"/>
        <v>144.3048595636551</v>
      </c>
      <c r="Z27" s="30">
        <f t="shared" si="14"/>
        <v>107.02146753485498</v>
      </c>
      <c r="AA27" s="153"/>
      <c r="AB27" s="154"/>
      <c r="AC27" s="154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</row>
    <row r="28" spans="2:52" ht="18" customHeight="1">
      <c r="B28" s="162" t="s">
        <v>59</v>
      </c>
      <c r="C28" s="26">
        <f t="shared" ref="C28:W28" si="24">+C29+C33</f>
        <v>107.9</v>
      </c>
      <c r="D28" s="26">
        <f t="shared" si="24"/>
        <v>88.600000000000009</v>
      </c>
      <c r="E28" s="26">
        <f t="shared" si="24"/>
        <v>91.699999999999989</v>
      </c>
      <c r="F28" s="26">
        <f t="shared" si="24"/>
        <v>97</v>
      </c>
      <c r="G28" s="26">
        <f t="shared" si="24"/>
        <v>102.8</v>
      </c>
      <c r="H28" s="26">
        <f t="shared" si="24"/>
        <v>77.8</v>
      </c>
      <c r="I28" s="26">
        <f t="shared" si="24"/>
        <v>80.900000000000006</v>
      </c>
      <c r="J28" s="26">
        <f t="shared" si="24"/>
        <v>91.8</v>
      </c>
      <c r="K28" s="26">
        <f t="shared" si="24"/>
        <v>88.899999999999991</v>
      </c>
      <c r="L28" s="26">
        <f t="shared" si="24"/>
        <v>365.29999999999995</v>
      </c>
      <c r="M28" s="156">
        <f>+M29+M33</f>
        <v>1192.7</v>
      </c>
      <c r="N28" s="26">
        <f t="shared" si="24"/>
        <v>107.91781243999999</v>
      </c>
      <c r="O28" s="26">
        <f t="shared" si="24"/>
        <v>88.572012649999991</v>
      </c>
      <c r="P28" s="26">
        <f t="shared" si="24"/>
        <v>91.701758459999994</v>
      </c>
      <c r="Q28" s="26">
        <f t="shared" si="24"/>
        <v>96.985848449999992</v>
      </c>
      <c r="R28" s="26">
        <f t="shared" si="24"/>
        <v>107.85809810000001</v>
      </c>
      <c r="S28" s="26">
        <f t="shared" si="24"/>
        <v>77.813996589999988</v>
      </c>
      <c r="T28" s="26">
        <f t="shared" si="24"/>
        <v>80.917850389999998</v>
      </c>
      <c r="U28" s="26">
        <f t="shared" si="24"/>
        <v>106.10498944264204</v>
      </c>
      <c r="V28" s="26">
        <f t="shared" si="24"/>
        <v>104.78133599894663</v>
      </c>
      <c r="W28" s="26">
        <f t="shared" si="24"/>
        <v>101.92410765454517</v>
      </c>
      <c r="X28" s="30">
        <f>+X29+X33</f>
        <v>964.57781017613388</v>
      </c>
      <c r="Y28" s="30">
        <f t="shared" si="2"/>
        <v>228.12218982386617</v>
      </c>
      <c r="Z28" s="30">
        <f t="shared" si="14"/>
        <v>123.64995207408001</v>
      </c>
      <c r="AA28" s="153"/>
      <c r="AB28" s="154"/>
      <c r="AC28" s="154"/>
      <c r="AD28" s="138"/>
      <c r="AE28" s="138"/>
      <c r="AF28" s="138"/>
      <c r="AG28" s="138"/>
      <c r="AH28" s="138"/>
      <c r="AI28" s="138"/>
      <c r="AJ28" s="138"/>
      <c r="AK28" s="138"/>
      <c r="AL28" s="138"/>
      <c r="AM28" s="138"/>
      <c r="AN28" s="138"/>
      <c r="AO28" s="138"/>
      <c r="AP28" s="138"/>
      <c r="AQ28" s="138"/>
      <c r="AR28" s="138"/>
      <c r="AS28" s="138"/>
      <c r="AT28" s="138"/>
      <c r="AU28" s="138"/>
      <c r="AV28" s="138"/>
      <c r="AW28" s="138"/>
      <c r="AX28" s="138"/>
      <c r="AY28" s="138"/>
      <c r="AZ28" s="138"/>
    </row>
    <row r="29" spans="2:52" ht="18" customHeight="1">
      <c r="B29" s="170" t="s">
        <v>60</v>
      </c>
      <c r="C29" s="26">
        <f t="shared" ref="C29:W29" si="25">+C30+C32</f>
        <v>98.2</v>
      </c>
      <c r="D29" s="26">
        <f t="shared" si="25"/>
        <v>81.400000000000006</v>
      </c>
      <c r="E29" s="26">
        <f t="shared" si="25"/>
        <v>83.6</v>
      </c>
      <c r="F29" s="26">
        <f t="shared" si="25"/>
        <v>75.599999999999994</v>
      </c>
      <c r="G29" s="26">
        <f t="shared" si="25"/>
        <v>82</v>
      </c>
      <c r="H29" s="26">
        <f t="shared" si="25"/>
        <v>70.3</v>
      </c>
      <c r="I29" s="26">
        <f t="shared" si="25"/>
        <v>73.900000000000006</v>
      </c>
      <c r="J29" s="26">
        <f t="shared" si="25"/>
        <v>73.099999999999994</v>
      </c>
      <c r="K29" s="26">
        <f t="shared" si="25"/>
        <v>76.099999999999994</v>
      </c>
      <c r="L29" s="26">
        <f t="shared" si="25"/>
        <v>92.9</v>
      </c>
      <c r="M29" s="26">
        <f>+M30+M32</f>
        <v>807.10000000000014</v>
      </c>
      <c r="N29" s="26">
        <f t="shared" si="25"/>
        <v>98.209820019999995</v>
      </c>
      <c r="O29" s="26">
        <f t="shared" si="25"/>
        <v>81.399080999999995</v>
      </c>
      <c r="P29" s="26">
        <f t="shared" si="25"/>
        <v>83.591790799999998</v>
      </c>
      <c r="Q29" s="26">
        <f t="shared" si="25"/>
        <v>75.581074349999994</v>
      </c>
      <c r="R29" s="26">
        <f t="shared" si="25"/>
        <v>81.997736200000006</v>
      </c>
      <c r="S29" s="26">
        <f t="shared" si="25"/>
        <v>70.342073599999992</v>
      </c>
      <c r="T29" s="26">
        <f t="shared" si="25"/>
        <v>73.919431160000002</v>
      </c>
      <c r="U29" s="26">
        <f t="shared" si="25"/>
        <v>97.524117281846827</v>
      </c>
      <c r="V29" s="26">
        <f t="shared" si="25"/>
        <v>96.233866070022401</v>
      </c>
      <c r="W29" s="26">
        <f t="shared" si="25"/>
        <v>93.50426590635</v>
      </c>
      <c r="X29" s="26">
        <f>+X30+X32</f>
        <v>852.30325638821932</v>
      </c>
      <c r="Y29" s="26">
        <f t="shared" si="2"/>
        <v>-45.203256388219188</v>
      </c>
      <c r="Z29" s="30">
        <f t="shared" si="14"/>
        <v>94.696341231901926</v>
      </c>
      <c r="AA29" s="153"/>
      <c r="AB29" s="154"/>
      <c r="AC29" s="154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  <c r="AP29" s="138"/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</row>
    <row r="30" spans="2:52" ht="18" customHeight="1">
      <c r="B30" s="171" t="s">
        <v>117</v>
      </c>
      <c r="C30" s="34">
        <f>+C31</f>
        <v>98.2</v>
      </c>
      <c r="D30" s="34">
        <f t="shared" ref="D30:L30" si="26">+D31</f>
        <v>81.400000000000006</v>
      </c>
      <c r="E30" s="34">
        <f t="shared" si="26"/>
        <v>83.6</v>
      </c>
      <c r="F30" s="34">
        <f t="shared" si="26"/>
        <v>75.599999999999994</v>
      </c>
      <c r="G30" s="34">
        <f t="shared" si="26"/>
        <v>82</v>
      </c>
      <c r="H30" s="34">
        <f t="shared" si="26"/>
        <v>70.3</v>
      </c>
      <c r="I30" s="34">
        <f t="shared" si="26"/>
        <v>73.900000000000006</v>
      </c>
      <c r="J30" s="34">
        <f t="shared" si="26"/>
        <v>73.099999999999994</v>
      </c>
      <c r="K30" s="34">
        <f t="shared" si="26"/>
        <v>76.099999999999994</v>
      </c>
      <c r="L30" s="34">
        <f t="shared" si="26"/>
        <v>92.9</v>
      </c>
      <c r="M30" s="34">
        <f>+M31</f>
        <v>807.10000000000014</v>
      </c>
      <c r="N30" s="34">
        <v>98.209820019999995</v>
      </c>
      <c r="O30" s="34">
        <v>81.399080999999995</v>
      </c>
      <c r="P30" s="34">
        <v>83.591790799999998</v>
      </c>
      <c r="Q30" s="34">
        <v>75.581074349999994</v>
      </c>
      <c r="R30" s="34">
        <v>81.997736200000006</v>
      </c>
      <c r="S30" s="34">
        <v>70.342073599999992</v>
      </c>
      <c r="T30" s="34">
        <v>73.919431160000002</v>
      </c>
      <c r="U30" s="34">
        <v>97.524117281846827</v>
      </c>
      <c r="V30" s="34">
        <v>96.233866070022401</v>
      </c>
      <c r="W30" s="34">
        <v>93.50426590635</v>
      </c>
      <c r="X30" s="34">
        <f>+X31</f>
        <v>852.30325638821932</v>
      </c>
      <c r="Y30" s="35">
        <f t="shared" si="2"/>
        <v>-45.203256388219188</v>
      </c>
      <c r="Z30" s="35">
        <f t="shared" si="14"/>
        <v>94.696341231901926</v>
      </c>
      <c r="AA30" s="153"/>
      <c r="AB30" s="154"/>
      <c r="AC30" s="154"/>
      <c r="AD30" s="138"/>
      <c r="AE30" s="138"/>
      <c r="AF30" s="138"/>
      <c r="AG30" s="138"/>
      <c r="AH30" s="138"/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</row>
    <row r="31" spans="2:52" ht="18" customHeight="1">
      <c r="B31" s="172" t="s">
        <v>118</v>
      </c>
      <c r="C31" s="34">
        <f>+'[1]TESORERIA '!N32</f>
        <v>98.2</v>
      </c>
      <c r="D31" s="34">
        <f>+'[1]TESORERIA '!O32</f>
        <v>81.400000000000006</v>
      </c>
      <c r="E31" s="34">
        <f>+'[1]TESORERIA '!P32</f>
        <v>83.6</v>
      </c>
      <c r="F31" s="34">
        <f>+'[1]TESORERIA '!Q32</f>
        <v>75.599999999999994</v>
      </c>
      <c r="G31" s="34">
        <f>+'[1]TESORERIA '!R32</f>
        <v>82</v>
      </c>
      <c r="H31" s="34">
        <f>+'[1]TESORERIA '!S32</f>
        <v>70.3</v>
      </c>
      <c r="I31" s="34">
        <f>+'[1]TESORERIA '!T32</f>
        <v>73.900000000000006</v>
      </c>
      <c r="J31" s="34">
        <f>+'[1]TESORERIA '!U32</f>
        <v>73.099999999999994</v>
      </c>
      <c r="K31" s="34">
        <f>+'[1]TESORERIA '!V32</f>
        <v>76.099999999999994</v>
      </c>
      <c r="L31" s="34">
        <f>+'[1]TESORERIA '!W32</f>
        <v>92.9</v>
      </c>
      <c r="M31" s="160">
        <f>SUM(C31:L31)</f>
        <v>807.10000000000014</v>
      </c>
      <c r="N31" s="34">
        <v>98.209820019999995</v>
      </c>
      <c r="O31" s="34">
        <v>81.399080999999995</v>
      </c>
      <c r="P31" s="34">
        <v>83.591790799999998</v>
      </c>
      <c r="Q31" s="34">
        <v>75.581074349999994</v>
      </c>
      <c r="R31" s="34">
        <v>81.997736200000006</v>
      </c>
      <c r="S31" s="34">
        <v>70.342073599999992</v>
      </c>
      <c r="T31" s="35">
        <v>73.919431160000002</v>
      </c>
      <c r="U31" s="34">
        <v>97.524117281846827</v>
      </c>
      <c r="V31" s="34">
        <v>96.233866070022401</v>
      </c>
      <c r="W31" s="34">
        <v>93.50426590635</v>
      </c>
      <c r="X31" s="35">
        <f>SUM(N31:W31)</f>
        <v>852.30325638821932</v>
      </c>
      <c r="Y31" s="35">
        <f t="shared" si="2"/>
        <v>-45.203256388219188</v>
      </c>
      <c r="Z31" s="35">
        <f t="shared" si="14"/>
        <v>94.696341231901926</v>
      </c>
      <c r="AA31" s="153"/>
      <c r="AB31" s="154"/>
      <c r="AC31" s="154"/>
      <c r="AD31" s="138"/>
      <c r="AE31" s="138"/>
      <c r="AF31" s="138"/>
      <c r="AG31" s="138"/>
      <c r="AH31" s="138"/>
      <c r="AI31" s="138"/>
      <c r="AJ31" s="138"/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8"/>
      <c r="AX31" s="138"/>
      <c r="AY31" s="138"/>
      <c r="AZ31" s="138"/>
    </row>
    <row r="32" spans="2:52" ht="18" customHeight="1">
      <c r="B32" s="171" t="s">
        <v>119</v>
      </c>
      <c r="C32" s="34">
        <f>+'[1]TESORERIA '!N33</f>
        <v>0</v>
      </c>
      <c r="D32" s="34">
        <f>+'[1]TESORERIA '!N33</f>
        <v>0</v>
      </c>
      <c r="E32" s="34">
        <f>+'[1]TESORERIA '!P33</f>
        <v>0</v>
      </c>
      <c r="F32" s="34">
        <f>+'[1]TESORERIA '!Q33</f>
        <v>0</v>
      </c>
      <c r="G32" s="34">
        <f>+'[1]TESORERIA '!R33</f>
        <v>0</v>
      </c>
      <c r="H32" s="34">
        <f>+'[1]TESORERIA '!S33</f>
        <v>0</v>
      </c>
      <c r="I32" s="34">
        <f>+'[1]TESORERIA '!T33</f>
        <v>0</v>
      </c>
      <c r="J32" s="34">
        <f>+'[1]TESORERIA '!U33</f>
        <v>0</v>
      </c>
      <c r="K32" s="34">
        <f>+'[1]TESORERIA '!V33</f>
        <v>0</v>
      </c>
      <c r="L32" s="34">
        <f>+'[1]TESORERIA '!W33</f>
        <v>0</v>
      </c>
      <c r="M32" s="160">
        <f>SUM(C32:L32)</f>
        <v>0</v>
      </c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5">
        <v>0</v>
      </c>
      <c r="U32" s="35">
        <v>0</v>
      </c>
      <c r="V32" s="35">
        <v>0</v>
      </c>
      <c r="W32" s="35">
        <v>0</v>
      </c>
      <c r="X32" s="35">
        <f>SUM(N32:W32)</f>
        <v>0</v>
      </c>
      <c r="Y32" s="173">
        <f t="shared" si="2"/>
        <v>0</v>
      </c>
      <c r="Z32" s="165">
        <v>0</v>
      </c>
      <c r="AA32" s="153"/>
      <c r="AB32" s="154"/>
      <c r="AC32" s="154"/>
      <c r="AD32" s="138"/>
      <c r="AE32" s="138"/>
      <c r="AF32" s="138"/>
      <c r="AG32" s="138"/>
      <c r="AH32" s="138"/>
      <c r="AI32" s="138"/>
      <c r="AJ32" s="138"/>
      <c r="AK32" s="138"/>
      <c r="AL32" s="138"/>
      <c r="AM32" s="138"/>
      <c r="AN32" s="138"/>
      <c r="AO32" s="138"/>
      <c r="AP32" s="138"/>
      <c r="AQ32" s="138"/>
      <c r="AR32" s="138"/>
      <c r="AS32" s="138"/>
      <c r="AT32" s="138"/>
      <c r="AU32" s="138"/>
      <c r="AV32" s="138"/>
      <c r="AW32" s="138"/>
      <c r="AX32" s="138"/>
      <c r="AY32" s="138"/>
      <c r="AZ32" s="138"/>
    </row>
    <row r="33" spans="2:52" ht="18" customHeight="1">
      <c r="B33" s="174" t="s">
        <v>61</v>
      </c>
      <c r="C33" s="26">
        <f t="shared" ref="C33:W33" si="27">SUM(C34:C35)</f>
        <v>9.6999999999999993</v>
      </c>
      <c r="D33" s="26">
        <f t="shared" si="27"/>
        <v>7.2</v>
      </c>
      <c r="E33" s="26">
        <f t="shared" si="27"/>
        <v>8.1</v>
      </c>
      <c r="F33" s="26">
        <f t="shared" si="27"/>
        <v>21.4</v>
      </c>
      <c r="G33" s="26">
        <f t="shared" si="27"/>
        <v>20.8</v>
      </c>
      <c r="H33" s="26">
        <f t="shared" si="27"/>
        <v>7.5</v>
      </c>
      <c r="I33" s="26">
        <f t="shared" si="27"/>
        <v>7</v>
      </c>
      <c r="J33" s="26">
        <f t="shared" si="27"/>
        <v>18.7</v>
      </c>
      <c r="K33" s="26">
        <f t="shared" si="27"/>
        <v>12.8</v>
      </c>
      <c r="L33" s="26">
        <f t="shared" si="27"/>
        <v>272.39999999999998</v>
      </c>
      <c r="M33" s="156">
        <f>SUM(M34:M35)</f>
        <v>385.59999999999997</v>
      </c>
      <c r="N33" s="26">
        <f t="shared" si="27"/>
        <v>9.7079924199999983</v>
      </c>
      <c r="O33" s="26">
        <f t="shared" si="27"/>
        <v>7.1729316500000007</v>
      </c>
      <c r="P33" s="26">
        <f t="shared" si="27"/>
        <v>8.1099676599999988</v>
      </c>
      <c r="Q33" s="26">
        <f t="shared" si="27"/>
        <v>21.404774100000001</v>
      </c>
      <c r="R33" s="26">
        <f t="shared" si="27"/>
        <v>25.860361900000001</v>
      </c>
      <c r="S33" s="26">
        <f t="shared" si="27"/>
        <v>7.4719229900000022</v>
      </c>
      <c r="T33" s="26">
        <f t="shared" si="27"/>
        <v>6.9984192299999997</v>
      </c>
      <c r="U33" s="26">
        <f t="shared" si="27"/>
        <v>8.580872160795213</v>
      </c>
      <c r="V33" s="26">
        <f t="shared" si="27"/>
        <v>8.5474699289242295</v>
      </c>
      <c r="W33" s="26">
        <f t="shared" si="27"/>
        <v>8.4198417481951697</v>
      </c>
      <c r="X33" s="30">
        <f>SUM(X34:X35)</f>
        <v>112.2745537879146</v>
      </c>
      <c r="Y33" s="30">
        <f t="shared" si="2"/>
        <v>273.32544621208535</v>
      </c>
      <c r="Z33" s="30">
        <f>+M33/X33*100</f>
        <v>343.44380537765858</v>
      </c>
      <c r="AA33" s="153"/>
      <c r="AB33" s="154"/>
      <c r="AC33" s="154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8"/>
      <c r="AS33" s="138"/>
      <c r="AT33" s="138"/>
      <c r="AU33" s="138"/>
      <c r="AV33" s="138"/>
      <c r="AW33" s="138"/>
      <c r="AX33" s="138"/>
      <c r="AY33" s="138"/>
      <c r="AZ33" s="138"/>
    </row>
    <row r="34" spans="2:52" ht="18" customHeight="1">
      <c r="B34" s="171" t="s">
        <v>120</v>
      </c>
      <c r="C34" s="34">
        <f>+'[1]TESORERIA '!N35</f>
        <v>9.6999999999999993</v>
      </c>
      <c r="D34" s="34">
        <f>+'[1]TESORERIA '!O35</f>
        <v>7.2</v>
      </c>
      <c r="E34" s="34">
        <f>+'[1]TESORERIA '!P35</f>
        <v>8.1</v>
      </c>
      <c r="F34" s="34">
        <f>+'[1]TESORERIA '!Q35</f>
        <v>21.4</v>
      </c>
      <c r="G34" s="34">
        <f>+'[1]TESORERIA '!R35</f>
        <v>20.8</v>
      </c>
      <c r="H34" s="34">
        <f>+'[1]TESORERIA '!S35</f>
        <v>7.5</v>
      </c>
      <c r="I34" s="34">
        <f>+'[1]TESORERIA '!T35</f>
        <v>7</v>
      </c>
      <c r="J34" s="34">
        <f>+'[1]TESORERIA '!U35</f>
        <v>18.7</v>
      </c>
      <c r="K34" s="34">
        <f>+'[1]TESORERIA '!V35</f>
        <v>12.8</v>
      </c>
      <c r="L34" s="34">
        <f>+'[1]TESORERIA '!W35</f>
        <v>10</v>
      </c>
      <c r="M34" s="160">
        <f>SUM(C34:L34)</f>
        <v>123.2</v>
      </c>
      <c r="N34" s="34">
        <v>9.7079924199999983</v>
      </c>
      <c r="O34" s="34">
        <v>7.1729316500000007</v>
      </c>
      <c r="P34" s="34">
        <v>8.1099676599999988</v>
      </c>
      <c r="Q34" s="34">
        <v>21.404774100000001</v>
      </c>
      <c r="R34" s="34">
        <v>25.860361900000001</v>
      </c>
      <c r="S34" s="34">
        <v>7.4719229900000022</v>
      </c>
      <c r="T34" s="35">
        <v>6.9984192299999997</v>
      </c>
      <c r="U34" s="35">
        <v>8.580872160795213</v>
      </c>
      <c r="V34" s="35">
        <v>8.5474699289242295</v>
      </c>
      <c r="W34" s="35">
        <v>8.4198417481951697</v>
      </c>
      <c r="X34" s="35">
        <f>SUM(N34:W34)</f>
        <v>112.2745537879146</v>
      </c>
      <c r="Y34" s="35">
        <f t="shared" si="2"/>
        <v>10.925446212085404</v>
      </c>
      <c r="Z34" s="35">
        <f>+M34/X34*100</f>
        <v>109.73100835717722</v>
      </c>
      <c r="AA34" s="153"/>
      <c r="AB34" s="154"/>
      <c r="AC34" s="154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8"/>
      <c r="AR34" s="138"/>
      <c r="AS34" s="138"/>
      <c r="AT34" s="138"/>
      <c r="AU34" s="138"/>
      <c r="AV34" s="138"/>
      <c r="AW34" s="138"/>
      <c r="AX34" s="138"/>
      <c r="AY34" s="138"/>
      <c r="AZ34" s="138"/>
    </row>
    <row r="35" spans="2:52" ht="18" customHeight="1">
      <c r="B35" s="171" t="s">
        <v>35</v>
      </c>
      <c r="C35" s="34">
        <f>+'[1]TESORERIA '!N36</f>
        <v>0</v>
      </c>
      <c r="D35" s="34">
        <f>+'[1]TESORERIA '!N36</f>
        <v>0</v>
      </c>
      <c r="E35" s="34">
        <f>+'[1]TESORERIA '!P36</f>
        <v>0</v>
      </c>
      <c r="F35" s="34">
        <f>+'[1]TESORERIA '!Q36</f>
        <v>0</v>
      </c>
      <c r="G35" s="34">
        <f>+'[1]TESORERIA '!R36</f>
        <v>0</v>
      </c>
      <c r="H35" s="34">
        <f>+'[1]TESORERIA '!S36</f>
        <v>0</v>
      </c>
      <c r="I35" s="34">
        <f>+'[1]TESORERIA '!T36</f>
        <v>0</v>
      </c>
      <c r="J35" s="34">
        <f>+'[1]TESORERIA '!U36</f>
        <v>0</v>
      </c>
      <c r="K35" s="34">
        <f>+'[1]TESORERIA '!V36</f>
        <v>0</v>
      </c>
      <c r="L35" s="34">
        <f>+'[1]TESORERIA '!W36</f>
        <v>262.39999999999998</v>
      </c>
      <c r="M35" s="160">
        <f>SUM(C35:L35)</f>
        <v>262.39999999999998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v>0</v>
      </c>
      <c r="T35" s="35">
        <v>0</v>
      </c>
      <c r="U35" s="35">
        <v>0</v>
      </c>
      <c r="V35" s="35">
        <v>0</v>
      </c>
      <c r="W35" s="35">
        <v>0</v>
      </c>
      <c r="X35" s="35">
        <f>SUM(N35:W35)</f>
        <v>0</v>
      </c>
      <c r="Y35" s="35">
        <f t="shared" si="2"/>
        <v>262.39999999999998</v>
      </c>
      <c r="Z35" s="173">
        <v>0</v>
      </c>
      <c r="AA35" s="153"/>
      <c r="AB35" s="154"/>
      <c r="AC35" s="154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8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</row>
    <row r="36" spans="2:52" ht="18" customHeight="1">
      <c r="B36" s="174" t="s">
        <v>63</v>
      </c>
      <c r="C36" s="26">
        <f t="shared" ref="C36:L36" si="28">+C37+C38</f>
        <v>132.1</v>
      </c>
      <c r="D36" s="26">
        <f t="shared" si="28"/>
        <v>94.1</v>
      </c>
      <c r="E36" s="26">
        <f t="shared" si="28"/>
        <v>114.4</v>
      </c>
      <c r="F36" s="26">
        <f t="shared" si="28"/>
        <v>103.9</v>
      </c>
      <c r="G36" s="26">
        <f t="shared" si="28"/>
        <v>92.4</v>
      </c>
      <c r="H36" s="26">
        <f t="shared" si="28"/>
        <v>99.4</v>
      </c>
      <c r="I36" s="26">
        <f t="shared" si="28"/>
        <v>117.7</v>
      </c>
      <c r="J36" s="26">
        <f t="shared" si="28"/>
        <v>94.2</v>
      </c>
      <c r="K36" s="26">
        <f t="shared" si="28"/>
        <v>85.5</v>
      </c>
      <c r="L36" s="26">
        <f t="shared" si="28"/>
        <v>73.099999999999994</v>
      </c>
      <c r="M36" s="156">
        <f>+M37+M38</f>
        <v>1006.8000000000001</v>
      </c>
      <c r="N36" s="26">
        <f>+N37+N38</f>
        <v>132.14038065</v>
      </c>
      <c r="O36" s="26">
        <f t="shared" ref="O36:W36" si="29">+O37+O38</f>
        <v>94.068548879999994</v>
      </c>
      <c r="P36" s="26">
        <f t="shared" si="29"/>
        <v>114.4009483</v>
      </c>
      <c r="Q36" s="26">
        <f t="shared" si="29"/>
        <v>103.86835993999999</v>
      </c>
      <c r="R36" s="26">
        <f t="shared" si="29"/>
        <v>92.422017990000001</v>
      </c>
      <c r="S36" s="26">
        <f t="shared" si="29"/>
        <v>99.442214109999995</v>
      </c>
      <c r="T36" s="26">
        <f t="shared" si="29"/>
        <v>117.69978303000001</v>
      </c>
      <c r="U36" s="26">
        <f t="shared" si="29"/>
        <v>111.47108212794554</v>
      </c>
      <c r="V36" s="26">
        <f t="shared" si="29"/>
        <v>112.58649850471514</v>
      </c>
      <c r="W36" s="26">
        <f t="shared" si="29"/>
        <v>112.51749672755038</v>
      </c>
      <c r="X36" s="30">
        <f>+X37+X38</f>
        <v>1090.617330260211</v>
      </c>
      <c r="Y36" s="30">
        <f t="shared" si="2"/>
        <v>-83.817330260210952</v>
      </c>
      <c r="Z36" s="30">
        <f t="shared" ref="Z36:Z53" si="30">+M36/X36*100</f>
        <v>92.314689310849943</v>
      </c>
      <c r="AA36" s="153"/>
      <c r="AB36" s="154"/>
      <c r="AC36" s="154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</row>
    <row r="37" spans="2:52" ht="16.5" customHeight="1">
      <c r="B37" s="171" t="s">
        <v>121</v>
      </c>
      <c r="C37" s="34">
        <f>+'[1]TESORERIA '!N38</f>
        <v>132.1</v>
      </c>
      <c r="D37" s="34">
        <f>+'[1]TESORERIA '!O38</f>
        <v>94.1</v>
      </c>
      <c r="E37" s="34">
        <f>+'[1]TESORERIA '!P38</f>
        <v>114.4</v>
      </c>
      <c r="F37" s="34">
        <f>+'[1]TESORERIA '!Q38</f>
        <v>103.9</v>
      </c>
      <c r="G37" s="34">
        <f>+'[1]TESORERIA '!R38</f>
        <v>92.4</v>
      </c>
      <c r="H37" s="34">
        <f>+'[1]TESORERIA '!S38</f>
        <v>99.4</v>
      </c>
      <c r="I37" s="34">
        <f>+'[1]TESORERIA '!T38</f>
        <v>117.7</v>
      </c>
      <c r="J37" s="34">
        <f>+'[1]TESORERIA '!U38</f>
        <v>94.2</v>
      </c>
      <c r="K37" s="34">
        <f>+'[1]TESORERIA '!V38</f>
        <v>85.5</v>
      </c>
      <c r="L37" s="34">
        <f>+'[1]TESORERIA '!W38</f>
        <v>73.099999999999994</v>
      </c>
      <c r="M37" s="160">
        <f>SUM(C37:L37)</f>
        <v>1006.8000000000001</v>
      </c>
      <c r="N37" s="34">
        <v>132.14038065</v>
      </c>
      <c r="O37" s="34">
        <v>94.068548879999994</v>
      </c>
      <c r="P37" s="34">
        <v>114.4009483</v>
      </c>
      <c r="Q37" s="34">
        <v>103.86835993999999</v>
      </c>
      <c r="R37" s="34">
        <v>92.422017990000001</v>
      </c>
      <c r="S37" s="34">
        <v>99.442214109999995</v>
      </c>
      <c r="T37" s="35">
        <v>117.69978303000001</v>
      </c>
      <c r="U37" s="35">
        <v>111.47108212794554</v>
      </c>
      <c r="V37" s="35">
        <v>112.58649850471514</v>
      </c>
      <c r="W37" s="35">
        <v>112.51749672755038</v>
      </c>
      <c r="X37" s="35">
        <f>SUM(N37:W37)</f>
        <v>1090.617330260211</v>
      </c>
      <c r="Y37" s="35">
        <f t="shared" si="2"/>
        <v>-83.817330260210952</v>
      </c>
      <c r="Z37" s="35">
        <f t="shared" si="30"/>
        <v>92.314689310849943</v>
      </c>
      <c r="AA37" s="153"/>
      <c r="AB37" s="154"/>
      <c r="AC37" s="154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</row>
    <row r="38" spans="2:52" ht="18" customHeight="1">
      <c r="B38" s="171" t="s">
        <v>35</v>
      </c>
      <c r="C38" s="34">
        <f>+'[1]TESORERIA '!N39</f>
        <v>0</v>
      </c>
      <c r="D38" s="34">
        <f>+'[1]TESORERIA '!N39</f>
        <v>0</v>
      </c>
      <c r="E38" s="34">
        <f>+'[1]TESORERIA '!P39</f>
        <v>0</v>
      </c>
      <c r="F38" s="34">
        <f>+'[1]TESORERIA '!Q39</f>
        <v>0</v>
      </c>
      <c r="G38" s="34">
        <f>+'[1]TESORERIA '!R39</f>
        <v>0</v>
      </c>
      <c r="H38" s="34">
        <f>+'[1]TESORERIA '!S39</f>
        <v>0</v>
      </c>
      <c r="I38" s="34">
        <f>+'[1]TESORERIA '!T39</f>
        <v>0</v>
      </c>
      <c r="J38" s="34">
        <f>+'[1]TESORERIA '!U39</f>
        <v>0</v>
      </c>
      <c r="K38" s="34">
        <f>+'[1]TESORERIA '!V39</f>
        <v>0</v>
      </c>
      <c r="L38" s="34">
        <f>+'[1]TESORERIA '!W39</f>
        <v>0</v>
      </c>
      <c r="M38" s="160">
        <f>SUM(C38:L38)</f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5">
        <v>0</v>
      </c>
      <c r="U38" s="35">
        <v>0</v>
      </c>
      <c r="V38" s="35">
        <v>0</v>
      </c>
      <c r="W38" s="35">
        <v>0</v>
      </c>
      <c r="X38" s="35">
        <f>SUM(N38:W38)</f>
        <v>0</v>
      </c>
      <c r="Y38" s="173">
        <f t="shared" si="2"/>
        <v>0</v>
      </c>
      <c r="Z38" s="173">
        <v>0</v>
      </c>
      <c r="AA38" s="153"/>
      <c r="AB38" s="154"/>
      <c r="AC38" s="154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</row>
    <row r="39" spans="2:52" ht="18" customHeight="1">
      <c r="B39" s="166" t="s">
        <v>122</v>
      </c>
      <c r="C39" s="26">
        <f t="shared" ref="C39:W39" si="31">+C40+C46+C47</f>
        <v>158.5</v>
      </c>
      <c r="D39" s="26">
        <f t="shared" si="31"/>
        <v>25.1</v>
      </c>
      <c r="E39" s="26">
        <f t="shared" si="31"/>
        <v>303.3</v>
      </c>
      <c r="F39" s="26">
        <f t="shared" si="31"/>
        <v>685.5</v>
      </c>
      <c r="G39" s="26">
        <f t="shared" si="31"/>
        <v>37.799999999999997</v>
      </c>
      <c r="H39" s="26">
        <f t="shared" si="31"/>
        <v>17.2</v>
      </c>
      <c r="I39" s="26">
        <f t="shared" si="31"/>
        <v>9924</v>
      </c>
      <c r="J39" s="26">
        <f t="shared" si="31"/>
        <v>34.799999999999997</v>
      </c>
      <c r="K39" s="26">
        <f t="shared" si="31"/>
        <v>238.9</v>
      </c>
      <c r="L39" s="26">
        <f t="shared" si="31"/>
        <v>18.899999999999999</v>
      </c>
      <c r="M39" s="156">
        <f>+M40+M46+M47</f>
        <v>11444</v>
      </c>
      <c r="N39" s="26">
        <f t="shared" si="31"/>
        <v>183.38392584000002</v>
      </c>
      <c r="O39" s="26">
        <f t="shared" si="31"/>
        <v>25.123125989999998</v>
      </c>
      <c r="P39" s="26">
        <f t="shared" si="31"/>
        <v>303.35354647000003</v>
      </c>
      <c r="Q39" s="26">
        <f t="shared" si="31"/>
        <v>685.52563219000001</v>
      </c>
      <c r="R39" s="26">
        <f t="shared" si="31"/>
        <v>37.864003229999994</v>
      </c>
      <c r="S39" s="26">
        <f t="shared" si="31"/>
        <v>17.19411341</v>
      </c>
      <c r="T39" s="26">
        <f t="shared" si="31"/>
        <v>9923.9121978300009</v>
      </c>
      <c r="U39" s="26">
        <f t="shared" si="31"/>
        <v>15.973360313710781</v>
      </c>
      <c r="V39" s="26">
        <f t="shared" si="31"/>
        <v>16.606838361747293</v>
      </c>
      <c r="W39" s="26">
        <f t="shared" si="31"/>
        <v>8.3454839467472954</v>
      </c>
      <c r="X39" s="30">
        <f>+X40+X46+X47</f>
        <v>11217.282227582207</v>
      </c>
      <c r="Y39" s="30">
        <f t="shared" si="2"/>
        <v>226.71777241779273</v>
      </c>
      <c r="Z39" s="30">
        <f t="shared" si="30"/>
        <v>102.02114708195819</v>
      </c>
      <c r="AA39" s="153"/>
      <c r="AB39" s="154"/>
      <c r="AC39" s="154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</row>
    <row r="40" spans="2:52" ht="18" customHeight="1">
      <c r="B40" s="175" t="s">
        <v>123</v>
      </c>
      <c r="C40" s="26">
        <f>+C41+C44</f>
        <v>158.4</v>
      </c>
      <c r="D40" s="26">
        <f t="shared" ref="D40:W40" si="32">+D41+D44</f>
        <v>25.1</v>
      </c>
      <c r="E40" s="26">
        <f t="shared" si="32"/>
        <v>30</v>
      </c>
      <c r="F40" s="26">
        <f t="shared" si="32"/>
        <v>30</v>
      </c>
      <c r="G40" s="26">
        <f t="shared" si="32"/>
        <v>37.799999999999997</v>
      </c>
      <c r="H40" s="26">
        <f t="shared" si="32"/>
        <v>17.2</v>
      </c>
      <c r="I40" s="26">
        <f t="shared" si="32"/>
        <v>9924</v>
      </c>
      <c r="J40" s="26">
        <f t="shared" si="32"/>
        <v>34.799999999999997</v>
      </c>
      <c r="K40" s="26">
        <f t="shared" si="32"/>
        <v>238.9</v>
      </c>
      <c r="L40" s="26">
        <f t="shared" si="32"/>
        <v>18.899999999999999</v>
      </c>
      <c r="M40" s="26">
        <f>+M41+M44</f>
        <v>10515.1</v>
      </c>
      <c r="N40" s="26">
        <f t="shared" si="32"/>
        <v>183.33307884000001</v>
      </c>
      <c r="O40" s="26">
        <f t="shared" si="32"/>
        <v>25.085475989999999</v>
      </c>
      <c r="P40" s="26">
        <f t="shared" si="32"/>
        <v>30.05773537</v>
      </c>
      <c r="Q40" s="26">
        <f t="shared" si="32"/>
        <v>30.009282539999997</v>
      </c>
      <c r="R40" s="26">
        <f t="shared" si="32"/>
        <v>37.861253229999996</v>
      </c>
      <c r="S40" s="26">
        <f t="shared" si="32"/>
        <v>17.190513410000001</v>
      </c>
      <c r="T40" s="26">
        <f t="shared" si="32"/>
        <v>9923.9095228300012</v>
      </c>
      <c r="U40" s="26">
        <f t="shared" si="32"/>
        <v>15.95623971</v>
      </c>
      <c r="V40" s="26">
        <f t="shared" si="32"/>
        <v>16.57337656</v>
      </c>
      <c r="W40" s="26">
        <f t="shared" si="32"/>
        <v>8.3120221450000003</v>
      </c>
      <c r="X40" s="26">
        <f>+X41+X44</f>
        <v>10288.288500625002</v>
      </c>
      <c r="Y40" s="26">
        <f t="shared" si="2"/>
        <v>226.81149937499868</v>
      </c>
      <c r="Z40" s="30">
        <f t="shared" si="30"/>
        <v>102.20456006226128</v>
      </c>
      <c r="AA40" s="153"/>
      <c r="AB40" s="154"/>
      <c r="AC40" s="154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</row>
    <row r="41" spans="2:52" ht="18" customHeight="1">
      <c r="B41" s="176" t="s">
        <v>124</v>
      </c>
      <c r="C41" s="26">
        <f t="shared" ref="C41:N41" si="33">SUM(C42:C43)</f>
        <v>0</v>
      </c>
      <c r="D41" s="26">
        <f t="shared" ref="D41:L41" si="34">SUM(D42:D43)</f>
        <v>0</v>
      </c>
      <c r="E41" s="26">
        <f t="shared" si="34"/>
        <v>0</v>
      </c>
      <c r="F41" s="26">
        <f t="shared" si="34"/>
        <v>0</v>
      </c>
      <c r="G41" s="26">
        <f t="shared" si="34"/>
        <v>0</v>
      </c>
      <c r="H41" s="26">
        <f t="shared" si="34"/>
        <v>0</v>
      </c>
      <c r="I41" s="26">
        <f t="shared" si="34"/>
        <v>9923.9</v>
      </c>
      <c r="J41" s="26">
        <f t="shared" si="34"/>
        <v>0</v>
      </c>
      <c r="K41" s="26">
        <f t="shared" si="34"/>
        <v>0</v>
      </c>
      <c r="L41" s="26">
        <f t="shared" si="34"/>
        <v>0</v>
      </c>
      <c r="M41" s="158">
        <f>SUM(M42:M43)</f>
        <v>9923.9</v>
      </c>
      <c r="N41" s="26">
        <f t="shared" si="33"/>
        <v>0</v>
      </c>
      <c r="O41" s="26">
        <f t="shared" ref="O41:W41" si="35">SUM(O42:O43)</f>
        <v>0</v>
      </c>
      <c r="P41" s="26">
        <f t="shared" si="35"/>
        <v>0</v>
      </c>
      <c r="Q41" s="26">
        <f t="shared" si="35"/>
        <v>0</v>
      </c>
      <c r="R41" s="26">
        <f t="shared" si="35"/>
        <v>0</v>
      </c>
      <c r="S41" s="26">
        <f t="shared" si="35"/>
        <v>0</v>
      </c>
      <c r="T41" s="26">
        <f t="shared" si="35"/>
        <v>9923.8588551000012</v>
      </c>
      <c r="U41" s="26">
        <f t="shared" si="35"/>
        <v>0</v>
      </c>
      <c r="V41" s="26">
        <f t="shared" si="35"/>
        <v>0</v>
      </c>
      <c r="W41" s="26">
        <f t="shared" si="35"/>
        <v>0</v>
      </c>
      <c r="X41" s="30">
        <f>SUM(X42:X43)</f>
        <v>9923.8588551000012</v>
      </c>
      <c r="Y41" s="177">
        <f t="shared" si="2"/>
        <v>4.1144899998471374E-2</v>
      </c>
      <c r="Z41" s="35">
        <f t="shared" si="30"/>
        <v>100.00041460585645</v>
      </c>
      <c r="AA41" s="153"/>
      <c r="AB41" s="154"/>
      <c r="AC41" s="154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</row>
    <row r="42" spans="2:52" ht="18" customHeight="1">
      <c r="B42" s="178" t="s">
        <v>125</v>
      </c>
      <c r="C42" s="34">
        <f>+'[1]TESORERIA '!N43</f>
        <v>0</v>
      </c>
      <c r="D42" s="34">
        <f>+'[1]TESORERIA '!N43</f>
        <v>0</v>
      </c>
      <c r="E42" s="34">
        <f>+'[1]TESORERIA '!P43</f>
        <v>0</v>
      </c>
      <c r="F42" s="34">
        <f>+'[1]TESORERIA '!Q43</f>
        <v>0</v>
      </c>
      <c r="G42" s="34">
        <f>+'[1]TESORERIA '!R43</f>
        <v>0</v>
      </c>
      <c r="H42" s="34">
        <f>+'[1]TESORERIA '!S43</f>
        <v>0</v>
      </c>
      <c r="I42" s="34">
        <f>+'[1]TESORERIA '!T43</f>
        <v>9923.9</v>
      </c>
      <c r="J42" s="34">
        <f>+'[1]TESORERIA '!U43</f>
        <v>0</v>
      </c>
      <c r="K42" s="34">
        <f>+'[1]TESORERIA '!V43</f>
        <v>0</v>
      </c>
      <c r="L42" s="34">
        <f>+'[1]TESORERIA '!W43</f>
        <v>0</v>
      </c>
      <c r="M42" s="160">
        <f>SUM(C42:L42)</f>
        <v>9923.9</v>
      </c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5">
        <v>9923.8588551000012</v>
      </c>
      <c r="U42" s="35">
        <v>0</v>
      </c>
      <c r="V42" s="35">
        <v>0</v>
      </c>
      <c r="W42" s="35">
        <v>0</v>
      </c>
      <c r="X42" s="35">
        <f>SUM(N42:W42)</f>
        <v>9923.8588551000012</v>
      </c>
      <c r="Y42" s="179">
        <f t="shared" si="2"/>
        <v>4.1144899998471374E-2</v>
      </c>
      <c r="Z42" s="35">
        <f t="shared" si="30"/>
        <v>100.00041460585645</v>
      </c>
      <c r="AA42" s="153"/>
      <c r="AB42" s="154"/>
      <c r="AC42" s="154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</row>
    <row r="43" spans="2:52" ht="18" customHeight="1">
      <c r="B43" s="178" t="s">
        <v>126</v>
      </c>
      <c r="C43" s="34">
        <f>+'[1]TESORERIA '!N44</f>
        <v>0</v>
      </c>
      <c r="D43" s="34">
        <f>+'[1]TESORERIA '!N44</f>
        <v>0</v>
      </c>
      <c r="E43" s="34">
        <f>+'[1]TESORERIA '!P44</f>
        <v>0</v>
      </c>
      <c r="F43" s="34">
        <f>+'[1]TESORERIA '!Q44</f>
        <v>0</v>
      </c>
      <c r="G43" s="34">
        <f>+'[1]TESORERIA '!R44</f>
        <v>0</v>
      </c>
      <c r="H43" s="34">
        <f>+'[1]TESORERIA '!S44</f>
        <v>0</v>
      </c>
      <c r="I43" s="34">
        <f>+'[1]TESORERIA '!T44</f>
        <v>0</v>
      </c>
      <c r="J43" s="34">
        <f>+'[1]TESORERIA '!U44</f>
        <v>0</v>
      </c>
      <c r="K43" s="34">
        <f>+'[1]TESORERIA '!V44</f>
        <v>0</v>
      </c>
      <c r="L43" s="34">
        <f>+'[1]TESORERIA '!W44</f>
        <v>0</v>
      </c>
      <c r="M43" s="160">
        <f>SUM(C43:L43)</f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5">
        <f>SUM(N43:W43)</f>
        <v>0</v>
      </c>
      <c r="Y43" s="179">
        <f t="shared" si="2"/>
        <v>0</v>
      </c>
      <c r="Z43" s="173">
        <v>0</v>
      </c>
      <c r="AA43" s="153"/>
      <c r="AB43" s="154"/>
      <c r="AC43" s="154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</row>
    <row r="44" spans="2:52" ht="18" customHeight="1">
      <c r="B44" s="180" t="s">
        <v>127</v>
      </c>
      <c r="C44" s="26">
        <f t="shared" ref="C44:L44" si="36">SUM(C45:C45)</f>
        <v>158.4</v>
      </c>
      <c r="D44" s="26">
        <f t="shared" si="36"/>
        <v>25.1</v>
      </c>
      <c r="E44" s="26">
        <f t="shared" si="36"/>
        <v>30</v>
      </c>
      <c r="F44" s="26">
        <f t="shared" si="36"/>
        <v>30</v>
      </c>
      <c r="G44" s="26">
        <f t="shared" si="36"/>
        <v>37.799999999999997</v>
      </c>
      <c r="H44" s="26">
        <f t="shared" si="36"/>
        <v>17.2</v>
      </c>
      <c r="I44" s="26">
        <f t="shared" si="36"/>
        <v>0.1</v>
      </c>
      <c r="J44" s="26">
        <f t="shared" si="36"/>
        <v>34.799999999999997</v>
      </c>
      <c r="K44" s="26">
        <f t="shared" si="36"/>
        <v>238.9</v>
      </c>
      <c r="L44" s="26">
        <f t="shared" si="36"/>
        <v>18.899999999999999</v>
      </c>
      <c r="M44" s="158">
        <f>SUM(M45:M45)</f>
        <v>591.20000000000005</v>
      </c>
      <c r="N44" s="26">
        <f>+N45</f>
        <v>183.33307884000001</v>
      </c>
      <c r="O44" s="26">
        <f t="shared" ref="O44:W44" si="37">+O45</f>
        <v>25.085475989999999</v>
      </c>
      <c r="P44" s="26">
        <f t="shared" si="37"/>
        <v>30.05773537</v>
      </c>
      <c r="Q44" s="26">
        <f t="shared" si="37"/>
        <v>30.009282539999997</v>
      </c>
      <c r="R44" s="26">
        <f t="shared" si="37"/>
        <v>37.861253229999996</v>
      </c>
      <c r="S44" s="26">
        <f t="shared" si="37"/>
        <v>17.190513410000001</v>
      </c>
      <c r="T44" s="26">
        <f t="shared" si="37"/>
        <v>5.0667730000000001E-2</v>
      </c>
      <c r="U44" s="26">
        <f t="shared" si="37"/>
        <v>15.95623971</v>
      </c>
      <c r="V44" s="26">
        <f t="shared" si="37"/>
        <v>16.57337656</v>
      </c>
      <c r="W44" s="26">
        <f t="shared" si="37"/>
        <v>8.3120221450000003</v>
      </c>
      <c r="X44" s="26">
        <f>SUM(X45:X45)</f>
        <v>364.42964552499996</v>
      </c>
      <c r="Y44" s="26">
        <f t="shared" si="2"/>
        <v>226.77035447500009</v>
      </c>
      <c r="Z44" s="30">
        <f t="shared" si="30"/>
        <v>162.22609967647202</v>
      </c>
      <c r="AA44" s="153"/>
      <c r="AB44" s="154"/>
      <c r="AC44" s="154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</row>
    <row r="45" spans="2:52" ht="18" customHeight="1">
      <c r="B45" s="178" t="s">
        <v>128</v>
      </c>
      <c r="C45" s="34">
        <f>+'[1]TESORERIA '!N46</f>
        <v>158.4</v>
      </c>
      <c r="D45" s="34">
        <f>+'[1]TESORERIA '!O46</f>
        <v>25.1</v>
      </c>
      <c r="E45" s="34">
        <f>+'[1]TESORERIA '!P46</f>
        <v>30</v>
      </c>
      <c r="F45" s="34">
        <f>+'[1]TESORERIA '!Q46</f>
        <v>30</v>
      </c>
      <c r="G45" s="34">
        <f>+'[1]TESORERIA '!R46</f>
        <v>37.799999999999997</v>
      </c>
      <c r="H45" s="34">
        <f>+'[1]TESORERIA '!S46</f>
        <v>17.2</v>
      </c>
      <c r="I45" s="34">
        <f>+'[1]TESORERIA '!T46</f>
        <v>0.1</v>
      </c>
      <c r="J45" s="34">
        <f>+'[1]TESORERIA '!U46</f>
        <v>34.799999999999997</v>
      </c>
      <c r="K45" s="34">
        <f>+'[1]TESORERIA '!V46</f>
        <v>238.9</v>
      </c>
      <c r="L45" s="34">
        <f>+'[1]TESORERIA '!W46</f>
        <v>18.899999999999999</v>
      </c>
      <c r="M45" s="160">
        <f>SUM(C45:L45)</f>
        <v>591.20000000000005</v>
      </c>
      <c r="N45" s="181">
        <v>183.33307884000001</v>
      </c>
      <c r="O45" s="181">
        <v>25.085475989999999</v>
      </c>
      <c r="P45" s="181">
        <v>30.05773537</v>
      </c>
      <c r="Q45" s="181">
        <v>30.009282539999997</v>
      </c>
      <c r="R45" s="181">
        <v>37.861253229999996</v>
      </c>
      <c r="S45" s="181">
        <v>17.190513410000001</v>
      </c>
      <c r="T45" s="181">
        <v>5.0667730000000001E-2</v>
      </c>
      <c r="U45" s="181">
        <v>15.95623971</v>
      </c>
      <c r="V45" s="181">
        <v>16.57337656</v>
      </c>
      <c r="W45" s="181">
        <v>8.3120221450000003</v>
      </c>
      <c r="X45" s="35">
        <f t="shared" ref="X45:X52" si="38">SUM(N45:W45)</f>
        <v>364.42964552499996</v>
      </c>
      <c r="Y45" s="35">
        <f t="shared" si="2"/>
        <v>226.77035447500009</v>
      </c>
      <c r="Z45" s="35">
        <f t="shared" si="30"/>
        <v>162.22609967647202</v>
      </c>
      <c r="AA45" s="153"/>
      <c r="AB45" s="154"/>
      <c r="AC45" s="154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</row>
    <row r="46" spans="2:52" ht="18" customHeight="1">
      <c r="B46" s="180" t="s">
        <v>71</v>
      </c>
      <c r="C46" s="182">
        <f>+'[1]TESORERIA '!N47</f>
        <v>0.1</v>
      </c>
      <c r="D46" s="182">
        <f>+'[1]TESORERIA '!O47</f>
        <v>0</v>
      </c>
      <c r="E46" s="182">
        <f>+'[1]TESORERIA '!P47</f>
        <v>0</v>
      </c>
      <c r="F46" s="182">
        <f>+'[1]TESORERIA '!Q47</f>
        <v>0</v>
      </c>
      <c r="G46" s="182">
        <f>+'[1]TESORERIA '!R47</f>
        <v>0</v>
      </c>
      <c r="H46" s="182">
        <f>+'[1]TESORERIA '!S47</f>
        <v>0</v>
      </c>
      <c r="I46" s="182">
        <f>+'[1]TESORERIA '!T47</f>
        <v>0</v>
      </c>
      <c r="J46" s="182">
        <f>+'[1]TESORERIA '!U47</f>
        <v>0</v>
      </c>
      <c r="K46" s="182">
        <f>+'[1]TESORERIA '!V47</f>
        <v>0</v>
      </c>
      <c r="L46" s="182">
        <f>+'[1]TESORERIA '!W47</f>
        <v>0</v>
      </c>
      <c r="M46" s="156">
        <f>SUM(C46:L46)</f>
        <v>0.1</v>
      </c>
      <c r="N46" s="183">
        <v>5.0847000000000003E-2</v>
      </c>
      <c r="O46" s="183">
        <v>3.7650000000000003E-2</v>
      </c>
      <c r="P46" s="183">
        <v>7.2500000000000004E-3</v>
      </c>
      <c r="Q46" s="183">
        <v>2.2029900000000002E-2</v>
      </c>
      <c r="R46" s="183">
        <v>2.7499999999999998E-3</v>
      </c>
      <c r="S46" s="183">
        <v>3.5999999999999999E-3</v>
      </c>
      <c r="T46" s="183">
        <v>2.6749999999999999E-3</v>
      </c>
      <c r="U46" s="183">
        <v>1.7120603710781643E-2</v>
      </c>
      <c r="V46" s="183">
        <v>3.3461801747294413E-2</v>
      </c>
      <c r="W46" s="183">
        <v>3.3461801747294413E-2</v>
      </c>
      <c r="X46" s="30">
        <f t="shared" si="38"/>
        <v>0.21084610720537048</v>
      </c>
      <c r="Y46" s="30">
        <f t="shared" si="2"/>
        <v>-0.11084610720537047</v>
      </c>
      <c r="Z46" s="30">
        <f t="shared" si="30"/>
        <v>47.427956496534691</v>
      </c>
      <c r="AA46" s="153"/>
      <c r="AB46" s="154"/>
      <c r="AC46" s="154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</row>
    <row r="47" spans="2:52" ht="18" customHeight="1">
      <c r="B47" s="180" t="s">
        <v>72</v>
      </c>
      <c r="C47" s="182">
        <f>+'[1]TESORERIA '!N48</f>
        <v>0</v>
      </c>
      <c r="D47" s="182">
        <f>+'[1]TESORERIA '!N48</f>
        <v>0</v>
      </c>
      <c r="E47" s="182">
        <f>+'[1]TESORERIA '!P48</f>
        <v>273.3</v>
      </c>
      <c r="F47" s="182">
        <f>+'[1]TESORERIA '!Q48</f>
        <v>655.5</v>
      </c>
      <c r="G47" s="182">
        <f>+'[1]TESORERIA '!R48</f>
        <v>0</v>
      </c>
      <c r="H47" s="182">
        <f>+'[1]TESORERIA '!S48</f>
        <v>0</v>
      </c>
      <c r="I47" s="182">
        <f>+'[1]TESORERIA '!T48</f>
        <v>0</v>
      </c>
      <c r="J47" s="182">
        <f>+'[1]TESORERIA '!U48</f>
        <v>0</v>
      </c>
      <c r="K47" s="182">
        <f>+'[1]TESORERIA '!V48</f>
        <v>0</v>
      </c>
      <c r="L47" s="182">
        <f>+'[1]TESORERIA '!W48</f>
        <v>0</v>
      </c>
      <c r="M47" s="156">
        <f>SUM(C47:L47)</f>
        <v>928.8</v>
      </c>
      <c r="N47" s="158">
        <v>0</v>
      </c>
      <c r="O47" s="158">
        <v>0</v>
      </c>
      <c r="P47" s="158">
        <v>273.28856110000004</v>
      </c>
      <c r="Q47" s="158">
        <v>655.49431975000005</v>
      </c>
      <c r="R47" s="158">
        <v>0</v>
      </c>
      <c r="S47" s="158">
        <v>0</v>
      </c>
      <c r="T47" s="158">
        <v>0</v>
      </c>
      <c r="U47" s="158">
        <v>0</v>
      </c>
      <c r="V47" s="158">
        <v>0</v>
      </c>
      <c r="W47" s="158">
        <v>0</v>
      </c>
      <c r="X47" s="156">
        <f t="shared" si="38"/>
        <v>928.78288085000008</v>
      </c>
      <c r="Y47" s="156">
        <f t="shared" si="2"/>
        <v>1.7119149999871297E-2</v>
      </c>
      <c r="Z47" s="156">
        <v>0</v>
      </c>
      <c r="AA47" s="153"/>
      <c r="AB47" s="154"/>
      <c r="AC47" s="154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</row>
    <row r="48" spans="2:52" ht="18" customHeight="1">
      <c r="B48" s="166" t="s">
        <v>129</v>
      </c>
      <c r="C48" s="26">
        <f t="shared" ref="C48:L48" si="39">+C49+C52</f>
        <v>0</v>
      </c>
      <c r="D48" s="26">
        <f t="shared" si="39"/>
        <v>31.3</v>
      </c>
      <c r="E48" s="26">
        <f t="shared" si="39"/>
        <v>3.8</v>
      </c>
      <c r="F48" s="26">
        <f t="shared" si="39"/>
        <v>0</v>
      </c>
      <c r="G48" s="26">
        <f t="shared" si="39"/>
        <v>0</v>
      </c>
      <c r="H48" s="26">
        <f t="shared" si="39"/>
        <v>26.5</v>
      </c>
      <c r="I48" s="26">
        <f t="shared" si="39"/>
        <v>0</v>
      </c>
      <c r="J48" s="26">
        <f t="shared" si="39"/>
        <v>0</v>
      </c>
      <c r="K48" s="26">
        <f t="shared" si="39"/>
        <v>33.4</v>
      </c>
      <c r="L48" s="26">
        <f t="shared" si="39"/>
        <v>0</v>
      </c>
      <c r="M48" s="156">
        <f>SUM(C48:L48)</f>
        <v>95</v>
      </c>
      <c r="N48" s="30">
        <f t="shared" ref="N48:X48" si="40">+N49+N52</f>
        <v>0</v>
      </c>
      <c r="O48" s="30">
        <f t="shared" si="40"/>
        <v>31.365300000000001</v>
      </c>
      <c r="P48" s="30">
        <f t="shared" si="40"/>
        <v>3.8259877999999996</v>
      </c>
      <c r="Q48" s="30">
        <f t="shared" si="40"/>
        <v>0</v>
      </c>
      <c r="R48" s="30">
        <f t="shared" si="40"/>
        <v>0</v>
      </c>
      <c r="S48" s="30">
        <f t="shared" si="40"/>
        <v>26.462739489999997</v>
      </c>
      <c r="T48" s="30">
        <f t="shared" si="40"/>
        <v>0</v>
      </c>
      <c r="U48" s="30">
        <f t="shared" si="40"/>
        <v>0</v>
      </c>
      <c r="V48" s="30">
        <f t="shared" si="40"/>
        <v>0</v>
      </c>
      <c r="W48" s="30">
        <f t="shared" si="40"/>
        <v>0</v>
      </c>
      <c r="X48" s="30">
        <f t="shared" si="40"/>
        <v>61.654027289999995</v>
      </c>
      <c r="Y48" s="30">
        <f t="shared" si="2"/>
        <v>33.345972710000005</v>
      </c>
      <c r="Z48" s="30">
        <v>0</v>
      </c>
      <c r="AA48" s="153"/>
      <c r="AB48" s="154"/>
      <c r="AC48" s="154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</row>
    <row r="49" spans="2:52" ht="18" customHeight="1">
      <c r="B49" s="184" t="s">
        <v>130</v>
      </c>
      <c r="C49" s="185">
        <f>+C50+C51</f>
        <v>0</v>
      </c>
      <c r="D49" s="185">
        <f t="shared" ref="D49:L49" si="41">+D50+D51</f>
        <v>31.3</v>
      </c>
      <c r="E49" s="185">
        <f t="shared" si="41"/>
        <v>3.8</v>
      </c>
      <c r="F49" s="185">
        <f t="shared" si="41"/>
        <v>0</v>
      </c>
      <c r="G49" s="185">
        <f t="shared" si="41"/>
        <v>0</v>
      </c>
      <c r="H49" s="185">
        <f t="shared" si="41"/>
        <v>26.5</v>
      </c>
      <c r="I49" s="185">
        <f t="shared" si="41"/>
        <v>0</v>
      </c>
      <c r="J49" s="185">
        <f t="shared" si="41"/>
        <v>0</v>
      </c>
      <c r="K49" s="185">
        <f t="shared" si="41"/>
        <v>33.4</v>
      </c>
      <c r="L49" s="185">
        <f t="shared" si="41"/>
        <v>0</v>
      </c>
      <c r="M49" s="186">
        <f>+M50+M51</f>
        <v>95</v>
      </c>
      <c r="N49" s="185">
        <f>+N50+N51</f>
        <v>0</v>
      </c>
      <c r="O49" s="185">
        <f>+O50+O51</f>
        <v>31.365300000000001</v>
      </c>
      <c r="P49" s="185">
        <f t="shared" ref="P49:W49" si="42">+P50+P51</f>
        <v>3.8259877999999996</v>
      </c>
      <c r="Q49" s="185">
        <f t="shared" si="42"/>
        <v>0</v>
      </c>
      <c r="R49" s="185">
        <f t="shared" si="42"/>
        <v>0</v>
      </c>
      <c r="S49" s="185">
        <f t="shared" si="42"/>
        <v>26.462739489999997</v>
      </c>
      <c r="T49" s="185">
        <f t="shared" si="42"/>
        <v>0</v>
      </c>
      <c r="U49" s="185">
        <f t="shared" si="42"/>
        <v>0</v>
      </c>
      <c r="V49" s="185">
        <f t="shared" si="42"/>
        <v>0</v>
      </c>
      <c r="W49" s="185">
        <f t="shared" si="42"/>
        <v>0</v>
      </c>
      <c r="X49" s="185">
        <f t="shared" si="38"/>
        <v>61.654027289999995</v>
      </c>
      <c r="Y49" s="185">
        <f t="shared" si="2"/>
        <v>33.345972710000005</v>
      </c>
      <c r="Z49" s="185">
        <v>0</v>
      </c>
      <c r="AA49" s="153"/>
      <c r="AB49" s="154"/>
      <c r="AC49" s="154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</row>
    <row r="50" spans="2:52" ht="18" customHeight="1">
      <c r="B50" s="187" t="s">
        <v>131</v>
      </c>
      <c r="C50" s="34">
        <f>+'[1]TESORERIA '!N53</f>
        <v>0</v>
      </c>
      <c r="D50" s="34">
        <f>+'[1]TESORERIA '!O53</f>
        <v>31.3</v>
      </c>
      <c r="E50" s="34">
        <f>+'[1]TESORERIA '!P53</f>
        <v>3.8</v>
      </c>
      <c r="F50" s="34">
        <f>+'[1]TESORERIA '!Q53</f>
        <v>0</v>
      </c>
      <c r="G50" s="34">
        <f>+'[1]TESORERIA '!R53</f>
        <v>0</v>
      </c>
      <c r="H50" s="34">
        <f>+'[1]TESORERIA '!S53</f>
        <v>26.5</v>
      </c>
      <c r="I50" s="34">
        <f>+'[1]TESORERIA '!T53</f>
        <v>0</v>
      </c>
      <c r="J50" s="34">
        <f>+'[1]TESORERIA '!U53</f>
        <v>0</v>
      </c>
      <c r="K50" s="34">
        <f>+'[1]TESORERIA '!V53</f>
        <v>33.4</v>
      </c>
      <c r="L50" s="34">
        <f>+'[1]TESORERIA '!W53</f>
        <v>0</v>
      </c>
      <c r="M50" s="160">
        <f>SUM(C50:L50)</f>
        <v>95</v>
      </c>
      <c r="N50" s="34">
        <v>0</v>
      </c>
      <c r="O50" s="34">
        <v>31.365300000000001</v>
      </c>
      <c r="P50" s="34">
        <v>3.8259877999999996</v>
      </c>
      <c r="Q50" s="34">
        <v>0</v>
      </c>
      <c r="R50" s="34">
        <v>0</v>
      </c>
      <c r="S50" s="34">
        <v>26.462739489999997</v>
      </c>
      <c r="T50" s="34">
        <v>0</v>
      </c>
      <c r="U50" s="34">
        <v>0</v>
      </c>
      <c r="V50" s="34">
        <v>0</v>
      </c>
      <c r="W50" s="34">
        <v>0</v>
      </c>
      <c r="X50" s="35">
        <f t="shared" si="38"/>
        <v>61.654027289999995</v>
      </c>
      <c r="Y50" s="35">
        <f t="shared" si="2"/>
        <v>33.345972710000005</v>
      </c>
      <c r="Z50" s="35">
        <v>0</v>
      </c>
      <c r="AA50" s="153"/>
      <c r="AB50" s="154"/>
      <c r="AC50" s="154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</row>
    <row r="51" spans="2:52" ht="18" customHeight="1">
      <c r="B51" s="187" t="s">
        <v>132</v>
      </c>
      <c r="C51" s="34">
        <f>+'[1]TESORERIA '!N54</f>
        <v>0</v>
      </c>
      <c r="D51" s="34">
        <f>+'[1]TESORERIA '!N54</f>
        <v>0</v>
      </c>
      <c r="E51" s="34">
        <f>+'[1]TESORERIA '!P54</f>
        <v>0</v>
      </c>
      <c r="F51" s="34">
        <f>+'[1]TESORERIA '!Q54</f>
        <v>0</v>
      </c>
      <c r="G51" s="34">
        <f>+'[1]TESORERIA '!R54</f>
        <v>0</v>
      </c>
      <c r="H51" s="34">
        <f>+'[1]TESORERIA '!S54</f>
        <v>0</v>
      </c>
      <c r="I51" s="34">
        <f>+'[1]TESORERIA '!T54</f>
        <v>0</v>
      </c>
      <c r="J51" s="34">
        <f>+'[1]TESORERIA '!U54</f>
        <v>0</v>
      </c>
      <c r="K51" s="34">
        <f>+'[1]TESORERIA '!V54</f>
        <v>0</v>
      </c>
      <c r="L51" s="34">
        <f>+'[1]TESORERIA '!W54</f>
        <v>0</v>
      </c>
      <c r="M51" s="160">
        <f>SUM(C51:L51)</f>
        <v>0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5">
        <f t="shared" si="38"/>
        <v>0</v>
      </c>
      <c r="Y51" s="35">
        <f t="shared" si="2"/>
        <v>0</v>
      </c>
      <c r="Z51" s="35">
        <v>0</v>
      </c>
      <c r="AA51" s="153"/>
      <c r="AB51" s="154"/>
      <c r="AC51" s="154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</row>
    <row r="52" spans="2:52" ht="18" customHeight="1">
      <c r="B52" s="188" t="s">
        <v>133</v>
      </c>
      <c r="C52" s="34">
        <f>+'[1]TESORERIA '!N55</f>
        <v>0</v>
      </c>
      <c r="D52" s="34">
        <f>+'[1]TESORERIA '!N55</f>
        <v>0</v>
      </c>
      <c r="E52" s="34">
        <f>+'[1]TESORERIA '!P55</f>
        <v>0</v>
      </c>
      <c r="F52" s="34">
        <f>+'[1]TESORERIA '!Q55</f>
        <v>0</v>
      </c>
      <c r="G52" s="34">
        <f>+'[1]TESORERIA '!R55</f>
        <v>0</v>
      </c>
      <c r="H52" s="34">
        <f>+'[1]TESORERIA '!S55</f>
        <v>0</v>
      </c>
      <c r="I52" s="34">
        <f>+'[1]TESORERIA '!T55</f>
        <v>0</v>
      </c>
      <c r="J52" s="34">
        <f>+'[1]TESORERIA '!U55</f>
        <v>0</v>
      </c>
      <c r="K52" s="34">
        <f>+'[1]TESORERIA '!V55</f>
        <v>0</v>
      </c>
      <c r="L52" s="34">
        <f>+'[1]TESORERIA '!W55</f>
        <v>0</v>
      </c>
      <c r="M52" s="160">
        <f>SUM(C52:L52)</f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5">
        <f t="shared" si="38"/>
        <v>0</v>
      </c>
      <c r="Y52" s="35">
        <f t="shared" si="2"/>
        <v>0</v>
      </c>
      <c r="Z52" s="35">
        <v>0</v>
      </c>
      <c r="AA52" s="153"/>
      <c r="AB52" s="154"/>
      <c r="AC52" s="154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</row>
    <row r="53" spans="2:52" ht="27.75" customHeight="1" thickBot="1">
      <c r="B53" s="189" t="s">
        <v>134</v>
      </c>
      <c r="C53" s="66">
        <f t="shared" ref="C53:W53" si="43">+C48+C9</f>
        <v>741</v>
      </c>
      <c r="D53" s="66">
        <f t="shared" si="43"/>
        <v>615.6</v>
      </c>
      <c r="E53" s="66">
        <f t="shared" si="43"/>
        <v>1600.8999999999999</v>
      </c>
      <c r="F53" s="66">
        <f t="shared" si="43"/>
        <v>1310.4000000000001</v>
      </c>
      <c r="G53" s="66">
        <f t="shared" si="43"/>
        <v>589.5</v>
      </c>
      <c r="H53" s="66">
        <f t="shared" si="43"/>
        <v>1511.3</v>
      </c>
      <c r="I53" s="66">
        <f>+I48+I9</f>
        <v>10575.5</v>
      </c>
      <c r="J53" s="66">
        <f t="shared" ref="J53:L53" si="44">+J48+J9</f>
        <v>635.09999999999991</v>
      </c>
      <c r="K53" s="66">
        <f t="shared" si="44"/>
        <v>1166.4000000000001</v>
      </c>
      <c r="L53" s="66">
        <f t="shared" si="44"/>
        <v>1802.2</v>
      </c>
      <c r="M53" s="190">
        <f>+M48+M9</f>
        <v>20547.899999999998</v>
      </c>
      <c r="N53" s="191">
        <f t="shared" si="43"/>
        <v>890.88730696457924</v>
      </c>
      <c r="O53" s="191">
        <f t="shared" si="43"/>
        <v>741.29647158462649</v>
      </c>
      <c r="P53" s="191">
        <f t="shared" si="43"/>
        <v>1728.870694617623</v>
      </c>
      <c r="Q53" s="191">
        <f t="shared" si="43"/>
        <v>1433.5010842314246</v>
      </c>
      <c r="R53" s="191">
        <f t="shared" si="43"/>
        <v>718.0628111701717</v>
      </c>
      <c r="S53" s="191">
        <f t="shared" si="43"/>
        <v>1634.2577598042978</v>
      </c>
      <c r="T53" s="191">
        <f t="shared" si="43"/>
        <v>10698.093626443504</v>
      </c>
      <c r="U53" s="191">
        <f t="shared" si="43"/>
        <v>938.08428015818299</v>
      </c>
      <c r="V53" s="191">
        <f t="shared" si="43"/>
        <v>985.30396351591185</v>
      </c>
      <c r="W53" s="191">
        <f t="shared" si="43"/>
        <v>2046.4361894355613</v>
      </c>
      <c r="X53" s="191">
        <f>+X48+X9</f>
        <v>21814.794187925883</v>
      </c>
      <c r="Y53" s="191">
        <f t="shared" si="2"/>
        <v>-1266.8941879258855</v>
      </c>
      <c r="Z53" s="191">
        <f t="shared" si="30"/>
        <v>94.192499929121084</v>
      </c>
      <c r="AA53" s="153"/>
      <c r="AB53" s="154"/>
      <c r="AC53" s="192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</row>
    <row r="54" spans="2:52" ht="18" customHeight="1" thickTop="1">
      <c r="B54" s="68" t="s">
        <v>75</v>
      </c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4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53"/>
      <c r="AB54" s="154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</row>
    <row r="55" spans="2:52" ht="15" customHeight="1">
      <c r="B55" s="131" t="s">
        <v>76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95"/>
      <c r="Z55" s="196"/>
      <c r="AA55" s="153"/>
      <c r="AB55" s="154"/>
      <c r="AC55" s="197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</row>
    <row r="56" spans="2:52" ht="12" customHeight="1">
      <c r="B56" s="132" t="s">
        <v>135</v>
      </c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96"/>
      <c r="Z56" s="196"/>
      <c r="AA56" s="153"/>
      <c r="AB56" s="154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</row>
    <row r="57" spans="2:52">
      <c r="B57" s="132" t="s">
        <v>136</v>
      </c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6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153"/>
      <c r="AB57" s="154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</row>
    <row r="58" spans="2:52">
      <c r="B58" s="134" t="s">
        <v>137</v>
      </c>
      <c r="C58" s="199"/>
      <c r="D58" s="199"/>
      <c r="E58" s="199"/>
      <c r="F58" s="199"/>
      <c r="G58" s="199"/>
      <c r="H58" s="199"/>
      <c r="I58" s="199"/>
      <c r="J58" s="199"/>
      <c r="K58" s="199"/>
      <c r="L58" s="199"/>
      <c r="M58" s="196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78"/>
      <c r="Z58" s="78"/>
      <c r="AA58" s="153"/>
      <c r="AB58" s="154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</row>
    <row r="59" spans="2:52" ht="14.25">
      <c r="B59" s="130" t="s">
        <v>76</v>
      </c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2"/>
      <c r="N59" s="199"/>
      <c r="O59" s="199"/>
      <c r="P59" s="199"/>
      <c r="Q59" s="199"/>
      <c r="R59" s="199"/>
      <c r="S59" s="199"/>
      <c r="T59" s="199"/>
      <c r="U59" s="199"/>
      <c r="V59" s="199"/>
      <c r="W59" s="199"/>
      <c r="X59" s="199"/>
      <c r="Y59" s="199"/>
      <c r="Z59" s="199"/>
      <c r="AA59" s="153"/>
      <c r="AB59" s="154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</row>
    <row r="60" spans="2:52">
      <c r="B60" s="130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4"/>
      <c r="N60" s="199"/>
      <c r="O60" s="199"/>
      <c r="P60" s="199"/>
      <c r="Q60" s="199"/>
      <c r="R60" s="199"/>
      <c r="S60" s="199"/>
      <c r="T60" s="199"/>
      <c r="U60" s="199"/>
      <c r="V60" s="199"/>
      <c r="W60" s="199"/>
      <c r="X60" s="205"/>
      <c r="Y60" s="205"/>
      <c r="Z60" s="130"/>
      <c r="AA60" s="153"/>
      <c r="AB60" s="154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</row>
    <row r="61" spans="2:52">
      <c r="B61" s="95"/>
      <c r="C61" s="130"/>
      <c r="D61" s="130"/>
      <c r="E61" s="130"/>
      <c r="F61" s="130"/>
      <c r="G61" s="130"/>
      <c r="H61" s="130"/>
      <c r="I61" s="130"/>
      <c r="J61" s="130"/>
      <c r="K61" s="130"/>
      <c r="L61" s="130"/>
      <c r="M61" s="206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30"/>
      <c r="Y61" s="130"/>
      <c r="Z61" s="130"/>
      <c r="AA61" s="153"/>
      <c r="AB61" s="154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</row>
    <row r="62" spans="2:52">
      <c r="B62" s="95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206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53"/>
      <c r="AB62" s="154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</row>
    <row r="63" spans="2:52">
      <c r="B63" s="95"/>
      <c r="C63" s="130"/>
      <c r="D63" s="130"/>
      <c r="E63" s="130"/>
      <c r="F63" s="130"/>
      <c r="G63" s="130"/>
      <c r="H63" s="130"/>
      <c r="I63" s="130"/>
      <c r="J63" s="130"/>
      <c r="K63" s="130"/>
      <c r="L63" s="130"/>
      <c r="M63" s="206"/>
      <c r="N63" s="207"/>
      <c r="O63" s="207"/>
      <c r="P63" s="207"/>
      <c r="Q63" s="207"/>
      <c r="R63" s="207"/>
      <c r="S63" s="207"/>
      <c r="T63" s="207"/>
      <c r="U63" s="207"/>
      <c r="V63" s="207"/>
      <c r="W63" s="207"/>
      <c r="X63" s="130"/>
      <c r="Y63" s="130"/>
      <c r="Z63" s="130"/>
      <c r="AA63" s="138"/>
      <c r="AB63" s="154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</row>
    <row r="64" spans="2:52">
      <c r="B64" s="95"/>
      <c r="C64" s="130"/>
      <c r="D64" s="130"/>
      <c r="E64" s="130"/>
      <c r="F64" s="130"/>
      <c r="G64" s="130"/>
      <c r="H64" s="130"/>
      <c r="I64" s="130"/>
      <c r="J64" s="130"/>
      <c r="K64" s="130"/>
      <c r="L64" s="130"/>
      <c r="M64" s="206"/>
      <c r="N64" s="207"/>
      <c r="O64" s="207"/>
      <c r="P64" s="207"/>
      <c r="Q64" s="207"/>
      <c r="R64" s="207"/>
      <c r="S64" s="207"/>
      <c r="T64" s="207"/>
      <c r="U64" s="207"/>
      <c r="V64" s="207"/>
      <c r="W64" s="207"/>
      <c r="X64" s="130"/>
      <c r="Y64" s="130"/>
      <c r="Z64" s="130"/>
      <c r="AA64" s="138"/>
      <c r="AB64" s="154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</row>
    <row r="65" spans="2:52">
      <c r="B65" s="95"/>
      <c r="C65" s="130"/>
      <c r="D65" s="130"/>
      <c r="E65" s="130"/>
      <c r="F65" s="130"/>
      <c r="G65" s="130"/>
      <c r="H65" s="130"/>
      <c r="I65" s="130"/>
      <c r="J65" s="130"/>
      <c r="K65" s="130"/>
      <c r="L65" s="130"/>
      <c r="M65" s="204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8"/>
      <c r="AB65" s="154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</row>
    <row r="66" spans="2:52">
      <c r="B66" s="130"/>
      <c r="C66" s="130"/>
      <c r="D66" s="130"/>
      <c r="E66" s="130"/>
      <c r="F66" s="130"/>
      <c r="G66" s="130"/>
      <c r="H66" s="130"/>
      <c r="I66" s="130"/>
      <c r="J66" s="130"/>
      <c r="K66" s="130"/>
      <c r="L66" s="130"/>
      <c r="M66" s="206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8"/>
      <c r="AB66" s="154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</row>
    <row r="67" spans="2:52">
      <c r="B67" s="130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206"/>
      <c r="N67" s="207"/>
      <c r="O67" s="207"/>
      <c r="P67" s="207"/>
      <c r="Q67" s="207"/>
      <c r="R67" s="207"/>
      <c r="S67" s="207"/>
      <c r="T67" s="207"/>
      <c r="U67" s="207"/>
      <c r="V67" s="207"/>
      <c r="W67" s="207"/>
      <c r="X67" s="130"/>
      <c r="Y67" s="130"/>
      <c r="Z67" s="130"/>
      <c r="AA67" s="138"/>
      <c r="AB67" s="154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</row>
    <row r="68" spans="2:52">
      <c r="B68" s="130"/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206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30"/>
      <c r="Y68" s="130"/>
      <c r="Z68" s="130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</row>
    <row r="69" spans="2:52">
      <c r="B69" s="130"/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206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</row>
    <row r="70" spans="2:52">
      <c r="B70" s="130"/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206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</row>
    <row r="71" spans="2:52">
      <c r="B71" s="95"/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206"/>
      <c r="N71" s="208"/>
      <c r="O71" s="208"/>
      <c r="P71" s="208"/>
      <c r="Q71" s="208"/>
      <c r="R71" s="208"/>
      <c r="S71" s="208"/>
      <c r="T71" s="208"/>
      <c r="U71" s="208"/>
      <c r="V71" s="208"/>
      <c r="W71" s="208"/>
      <c r="X71" s="130"/>
      <c r="Y71" s="130"/>
      <c r="Z71" s="130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</row>
    <row r="72" spans="2:52">
      <c r="B72" s="95"/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206"/>
      <c r="N72" s="207"/>
      <c r="O72" s="207"/>
      <c r="P72" s="207"/>
      <c r="Q72" s="207"/>
      <c r="R72" s="207"/>
      <c r="S72" s="207"/>
      <c r="T72" s="207"/>
      <c r="U72" s="207"/>
      <c r="V72" s="207"/>
      <c r="W72" s="207"/>
      <c r="X72" s="130"/>
      <c r="Y72" s="130"/>
      <c r="Z72" s="130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138"/>
      <c r="AP72" s="138"/>
      <c r="AQ72" s="138"/>
      <c r="AR72" s="138"/>
      <c r="AS72" s="138"/>
      <c r="AT72" s="138"/>
      <c r="AU72" s="138"/>
      <c r="AV72" s="138"/>
      <c r="AW72" s="138"/>
      <c r="AX72" s="138"/>
      <c r="AY72" s="138"/>
      <c r="AZ72" s="138"/>
    </row>
    <row r="73" spans="2:52">
      <c r="B73" s="130"/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206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130"/>
      <c r="Y73" s="130"/>
      <c r="Z73" s="130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138"/>
      <c r="AP73" s="138"/>
      <c r="AQ73" s="138"/>
      <c r="AR73" s="138"/>
      <c r="AS73" s="138"/>
      <c r="AT73" s="138"/>
      <c r="AU73" s="138"/>
      <c r="AV73" s="138"/>
      <c r="AW73" s="138"/>
      <c r="AX73" s="138"/>
      <c r="AY73" s="138"/>
      <c r="AZ73" s="138"/>
    </row>
    <row r="74" spans="2:52">
      <c r="B74" s="95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206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138"/>
      <c r="AS74" s="138"/>
      <c r="AT74" s="138"/>
      <c r="AU74" s="138"/>
      <c r="AV74" s="138"/>
      <c r="AW74" s="138"/>
      <c r="AX74" s="138"/>
      <c r="AY74" s="138"/>
      <c r="AZ74" s="138"/>
    </row>
    <row r="75" spans="2:52">
      <c r="B75" s="95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206"/>
      <c r="N75" s="207"/>
      <c r="O75" s="207"/>
      <c r="P75" s="207"/>
      <c r="Q75" s="207"/>
      <c r="R75" s="207"/>
      <c r="S75" s="207"/>
      <c r="T75" s="207"/>
      <c r="U75" s="207"/>
      <c r="V75" s="207"/>
      <c r="W75" s="207"/>
      <c r="X75" s="130"/>
      <c r="Y75" s="130"/>
      <c r="Z75" s="130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138"/>
      <c r="AP75" s="138"/>
      <c r="AQ75" s="138"/>
      <c r="AR75" s="138"/>
      <c r="AS75" s="138"/>
      <c r="AT75" s="138"/>
      <c r="AU75" s="138"/>
      <c r="AV75" s="138"/>
      <c r="AW75" s="138"/>
      <c r="AX75" s="138"/>
      <c r="AY75" s="138"/>
      <c r="AZ75" s="138"/>
    </row>
    <row r="76" spans="2:52">
      <c r="B76" s="95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206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30"/>
      <c r="Y76" s="130"/>
      <c r="Z76" s="130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38"/>
      <c r="AR76" s="138"/>
      <c r="AS76" s="138"/>
      <c r="AT76" s="138"/>
      <c r="AU76" s="138"/>
      <c r="AV76" s="138"/>
      <c r="AW76" s="138"/>
      <c r="AX76" s="138"/>
      <c r="AY76" s="138"/>
      <c r="AZ76" s="138"/>
    </row>
    <row r="77" spans="2:52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206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130"/>
      <c r="Y77" s="130"/>
      <c r="Z77" s="130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138"/>
      <c r="AR77" s="138"/>
      <c r="AS77" s="138"/>
      <c r="AT77" s="138"/>
      <c r="AU77" s="138"/>
      <c r="AV77" s="138"/>
      <c r="AW77" s="138"/>
      <c r="AX77" s="138"/>
      <c r="AY77" s="138"/>
      <c r="AZ77" s="138"/>
    </row>
    <row r="78" spans="2:52">
      <c r="B78" s="95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206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30"/>
      <c r="Y78" s="130"/>
      <c r="Z78" s="130"/>
      <c r="AA78" s="138"/>
      <c r="AB78" s="138"/>
      <c r="AC78" s="138"/>
      <c r="AD78" s="138"/>
      <c r="AE78" s="138"/>
      <c r="AF78" s="138"/>
      <c r="AG78" s="138"/>
      <c r="AH78" s="138"/>
      <c r="AI78" s="138"/>
      <c r="AJ78" s="138"/>
      <c r="AK78" s="138"/>
      <c r="AL78" s="138"/>
      <c r="AM78" s="138"/>
      <c r="AN78" s="138"/>
      <c r="AO78" s="138"/>
      <c r="AP78" s="138"/>
      <c r="AQ78" s="138"/>
      <c r="AR78" s="138"/>
      <c r="AS78" s="138"/>
      <c r="AT78" s="138"/>
      <c r="AU78" s="138"/>
      <c r="AV78" s="138"/>
      <c r="AW78" s="138"/>
      <c r="AX78" s="138"/>
      <c r="AY78" s="138"/>
      <c r="AZ78" s="138"/>
    </row>
    <row r="79" spans="2:52">
      <c r="B79" s="95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206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130"/>
      <c r="Y79" s="130"/>
      <c r="Z79" s="130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8"/>
      <c r="AZ79" s="138"/>
    </row>
    <row r="80" spans="2:52">
      <c r="B80" s="95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206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30"/>
      <c r="Y80" s="130"/>
      <c r="Z80" s="130"/>
      <c r="AA80" s="138"/>
      <c r="AB80" s="138"/>
      <c r="AC80" s="138"/>
      <c r="AD80" s="138"/>
      <c r="AE80" s="138"/>
      <c r="AF80" s="138"/>
      <c r="AG80" s="138"/>
      <c r="AH80" s="138"/>
      <c r="AI80" s="138"/>
      <c r="AJ80" s="138"/>
      <c r="AK80" s="138"/>
      <c r="AL80" s="138"/>
      <c r="AM80" s="138"/>
      <c r="AN80" s="138"/>
      <c r="AO80" s="138"/>
      <c r="AP80" s="138"/>
      <c r="AQ80" s="138"/>
      <c r="AR80" s="138"/>
      <c r="AS80" s="138"/>
      <c r="AT80" s="138"/>
      <c r="AU80" s="138"/>
      <c r="AV80" s="138"/>
      <c r="AW80" s="138"/>
      <c r="AX80" s="138"/>
      <c r="AY80" s="138"/>
      <c r="AZ80" s="138"/>
    </row>
    <row r="81" spans="2:52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206"/>
      <c r="N81" s="207"/>
      <c r="O81" s="207"/>
      <c r="P81" s="207"/>
      <c r="Q81" s="207"/>
      <c r="R81" s="207"/>
      <c r="S81" s="207"/>
      <c r="T81" s="207"/>
      <c r="U81" s="207"/>
      <c r="V81" s="207"/>
      <c r="W81" s="207"/>
      <c r="X81" s="130"/>
      <c r="Y81" s="130"/>
      <c r="Z81" s="130"/>
      <c r="AA81" s="138"/>
      <c r="AB81" s="138"/>
      <c r="AC81" s="138"/>
      <c r="AD81" s="138"/>
      <c r="AE81" s="138"/>
      <c r="AF81" s="138"/>
      <c r="AG81" s="138"/>
      <c r="AH81" s="138"/>
      <c r="AI81" s="138"/>
      <c r="AJ81" s="138"/>
      <c r="AK81" s="138"/>
      <c r="AL81" s="138"/>
      <c r="AM81" s="138"/>
      <c r="AN81" s="138"/>
      <c r="AO81" s="138"/>
      <c r="AP81" s="138"/>
      <c r="AQ81" s="138"/>
      <c r="AR81" s="138"/>
      <c r="AS81" s="138"/>
      <c r="AT81" s="138"/>
      <c r="AU81" s="138"/>
      <c r="AV81" s="138"/>
      <c r="AW81" s="138"/>
      <c r="AX81" s="138"/>
      <c r="AY81" s="138"/>
      <c r="AZ81" s="138"/>
    </row>
    <row r="82" spans="2:52">
      <c r="B82" s="95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206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30"/>
      <c r="Y82" s="130"/>
      <c r="Z82" s="130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</row>
    <row r="83" spans="2:52">
      <c r="B83" s="95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206"/>
      <c r="N83" s="207"/>
      <c r="O83" s="207"/>
      <c r="P83" s="207"/>
      <c r="Q83" s="207"/>
      <c r="R83" s="207"/>
      <c r="S83" s="207"/>
      <c r="T83" s="207"/>
      <c r="U83" s="207"/>
      <c r="V83" s="207"/>
      <c r="W83" s="207"/>
      <c r="X83" s="130"/>
      <c r="Y83" s="130"/>
      <c r="Z83" s="130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</row>
    <row r="84" spans="2:52">
      <c r="B84" s="95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206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30"/>
      <c r="Y84" s="130"/>
      <c r="Z84" s="130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</row>
    <row r="85" spans="2:52">
      <c r="B85" s="95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206"/>
      <c r="N85" s="207"/>
      <c r="O85" s="207"/>
      <c r="P85" s="207"/>
      <c r="Q85" s="207"/>
      <c r="R85" s="207"/>
      <c r="S85" s="207"/>
      <c r="T85" s="207"/>
      <c r="U85" s="207"/>
      <c r="V85" s="207"/>
      <c r="W85" s="207"/>
      <c r="X85" s="130"/>
      <c r="Y85" s="130"/>
      <c r="Z85" s="130"/>
      <c r="AA85" s="138"/>
      <c r="AB85" s="138"/>
      <c r="AC85" s="138"/>
      <c r="AD85" s="138"/>
      <c r="AE85" s="138"/>
      <c r="AF85" s="138"/>
      <c r="AG85" s="138"/>
      <c r="AH85" s="138"/>
      <c r="AI85" s="138"/>
      <c r="AJ85" s="138"/>
      <c r="AK85" s="138"/>
      <c r="AL85" s="138"/>
      <c r="AM85" s="138"/>
      <c r="AN85" s="138"/>
      <c r="AO85" s="138"/>
      <c r="AP85" s="138"/>
      <c r="AQ85" s="138"/>
      <c r="AR85" s="138"/>
      <c r="AS85" s="138"/>
      <c r="AT85" s="138"/>
      <c r="AU85" s="138"/>
      <c r="AV85" s="138"/>
      <c r="AW85" s="138"/>
      <c r="AX85" s="138"/>
      <c r="AY85" s="138"/>
      <c r="AZ85" s="138"/>
    </row>
    <row r="86" spans="2:52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206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30"/>
      <c r="Y86" s="130"/>
      <c r="Z86" s="130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</row>
    <row r="87" spans="2:52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206"/>
      <c r="N87" s="207"/>
      <c r="O87" s="207"/>
      <c r="P87" s="207"/>
      <c r="Q87" s="207"/>
      <c r="R87" s="207"/>
      <c r="S87" s="207"/>
      <c r="T87" s="207"/>
      <c r="U87" s="207"/>
      <c r="V87" s="207"/>
      <c r="W87" s="207"/>
      <c r="X87" s="130"/>
      <c r="Y87" s="130"/>
      <c r="Z87" s="130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</row>
    <row r="88" spans="2:52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206"/>
      <c r="N88" s="207"/>
      <c r="O88" s="207"/>
      <c r="P88" s="207"/>
      <c r="Q88" s="207"/>
      <c r="R88" s="207"/>
      <c r="S88" s="207"/>
      <c r="T88" s="207"/>
      <c r="U88" s="207"/>
      <c r="V88" s="207"/>
      <c r="W88" s="207"/>
      <c r="X88" s="130"/>
      <c r="Y88" s="130"/>
      <c r="Z88" s="130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</row>
    <row r="89" spans="2:52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206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</row>
    <row r="90" spans="2:52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206"/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30"/>
      <c r="Y90" s="130"/>
      <c r="Z90" s="130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</row>
    <row r="91" spans="2:52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206"/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30"/>
      <c r="Y91" s="130"/>
      <c r="Z91" s="130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</row>
    <row r="92" spans="2:52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206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130"/>
      <c r="Y92" s="130"/>
      <c r="Z92" s="130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</row>
    <row r="93" spans="2:52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206"/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30"/>
      <c r="Y93" s="130"/>
      <c r="Z93" s="130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</row>
    <row r="94" spans="2:52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206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130"/>
      <c r="Y94" s="130"/>
      <c r="Z94" s="130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</row>
    <row r="95" spans="2:52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206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30"/>
      <c r="Y95" s="130"/>
      <c r="Z95" s="130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</row>
    <row r="96" spans="2:52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206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  <c r="AA96" s="138"/>
      <c r="AB96" s="138"/>
      <c r="AC96" s="138"/>
      <c r="AD96" s="138"/>
      <c r="AE96" s="138"/>
      <c r="AF96" s="138"/>
      <c r="AG96" s="138"/>
      <c r="AH96" s="138"/>
      <c r="AI96" s="138"/>
      <c r="AJ96" s="138"/>
      <c r="AK96" s="138"/>
      <c r="AL96" s="138"/>
      <c r="AM96" s="138"/>
      <c r="AN96" s="138"/>
      <c r="AO96" s="138"/>
      <c r="AP96" s="138"/>
      <c r="AQ96" s="138"/>
      <c r="AR96" s="138"/>
      <c r="AS96" s="138"/>
      <c r="AT96" s="138"/>
      <c r="AU96" s="138"/>
      <c r="AV96" s="138"/>
      <c r="AW96" s="138"/>
      <c r="AX96" s="138"/>
      <c r="AY96" s="138"/>
      <c r="AZ96" s="138"/>
    </row>
    <row r="97" spans="2:52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206"/>
      <c r="N97" s="207"/>
      <c r="O97" s="207"/>
      <c r="P97" s="207"/>
      <c r="Q97" s="207"/>
      <c r="R97" s="207"/>
      <c r="S97" s="207"/>
      <c r="T97" s="207"/>
      <c r="U97" s="207"/>
      <c r="V97" s="207"/>
      <c r="W97" s="207"/>
      <c r="X97" s="130"/>
      <c r="Y97" s="130"/>
      <c r="Z97" s="130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</row>
    <row r="98" spans="2:52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206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30"/>
      <c r="Y98" s="130"/>
      <c r="Z98" s="130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</row>
    <row r="99" spans="2:52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206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8"/>
      <c r="AB99" s="138"/>
      <c r="AC99" s="138"/>
      <c r="AD99" s="138"/>
      <c r="AE99" s="138"/>
      <c r="AF99" s="138"/>
      <c r="AG99" s="138"/>
      <c r="AH99" s="138"/>
      <c r="AI99" s="138"/>
      <c r="AJ99" s="138"/>
      <c r="AK99" s="138"/>
      <c r="AL99" s="138"/>
      <c r="AM99" s="138"/>
      <c r="AN99" s="138"/>
      <c r="AO99" s="138"/>
      <c r="AP99" s="138"/>
      <c r="AQ99" s="138"/>
      <c r="AR99" s="138"/>
      <c r="AS99" s="138"/>
      <c r="AT99" s="138"/>
      <c r="AU99" s="138"/>
      <c r="AV99" s="138"/>
      <c r="AW99" s="138"/>
      <c r="AX99" s="138"/>
      <c r="AY99" s="138"/>
      <c r="AZ99" s="138"/>
    </row>
    <row r="100" spans="2:52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206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</row>
    <row r="101" spans="2:52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206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</row>
    <row r="102" spans="2:52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206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8"/>
      <c r="AQ102" s="138"/>
      <c r="AR102" s="138"/>
      <c r="AS102" s="138"/>
      <c r="AT102" s="138"/>
      <c r="AU102" s="138"/>
      <c r="AV102" s="138"/>
      <c r="AW102" s="138"/>
      <c r="AX102" s="138"/>
      <c r="AY102" s="138"/>
      <c r="AZ102" s="138"/>
    </row>
    <row r="103" spans="2:52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206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8"/>
      <c r="AB103" s="138"/>
      <c r="AC103" s="138"/>
      <c r="AD103" s="138"/>
      <c r="AE103" s="138"/>
      <c r="AF103" s="138"/>
      <c r="AG103" s="138"/>
      <c r="AH103" s="138"/>
      <c r="AI103" s="138"/>
      <c r="AJ103" s="138"/>
      <c r="AK103" s="138"/>
      <c r="AL103" s="138"/>
      <c r="AM103" s="138"/>
      <c r="AN103" s="138"/>
      <c r="AO103" s="138"/>
      <c r="AP103" s="138"/>
      <c r="AQ103" s="138"/>
      <c r="AR103" s="138"/>
      <c r="AS103" s="138"/>
      <c r="AT103" s="138"/>
      <c r="AU103" s="138"/>
      <c r="AV103" s="138"/>
      <c r="AW103" s="138"/>
      <c r="AX103" s="138"/>
      <c r="AY103" s="138"/>
      <c r="AZ103" s="138"/>
    </row>
    <row r="104" spans="2:52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206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8"/>
      <c r="AB104" s="138"/>
      <c r="AC104" s="138"/>
      <c r="AD104" s="138"/>
      <c r="AE104" s="138"/>
      <c r="AF104" s="138"/>
      <c r="AG104" s="138"/>
      <c r="AH104" s="138"/>
      <c r="AI104" s="138"/>
      <c r="AJ104" s="138"/>
      <c r="AK104" s="138"/>
      <c r="AL104" s="138"/>
      <c r="AM104" s="138"/>
      <c r="AN104" s="138"/>
      <c r="AO104" s="138"/>
      <c r="AP104" s="138"/>
      <c r="AQ104" s="138"/>
      <c r="AR104" s="138"/>
      <c r="AS104" s="138"/>
      <c r="AT104" s="138"/>
      <c r="AU104" s="138"/>
      <c r="AV104" s="138"/>
      <c r="AW104" s="138"/>
      <c r="AX104" s="138"/>
      <c r="AY104" s="138"/>
      <c r="AZ104" s="138"/>
    </row>
    <row r="105" spans="2:52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206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8"/>
      <c r="AB105" s="138"/>
      <c r="AC105" s="138"/>
      <c r="AD105" s="138"/>
      <c r="AE105" s="138"/>
      <c r="AF105" s="138"/>
      <c r="AG105" s="138"/>
      <c r="AH105" s="138"/>
      <c r="AI105" s="138"/>
      <c r="AJ105" s="138"/>
      <c r="AK105" s="138"/>
      <c r="AL105" s="138"/>
      <c r="AM105" s="138"/>
      <c r="AN105" s="138"/>
      <c r="AO105" s="138"/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</row>
    <row r="106" spans="2:52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206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8"/>
      <c r="AB106" s="138"/>
      <c r="AC106" s="138"/>
      <c r="AD106" s="138"/>
      <c r="AE106" s="138"/>
      <c r="AF106" s="138"/>
      <c r="AG106" s="138"/>
      <c r="AH106" s="138"/>
      <c r="AI106" s="138"/>
      <c r="AJ106" s="138"/>
      <c r="AK106" s="138"/>
      <c r="AL106" s="138"/>
      <c r="AM106" s="138"/>
      <c r="AN106" s="138"/>
      <c r="AO106" s="138"/>
      <c r="AP106" s="138"/>
      <c r="AQ106" s="138"/>
      <c r="AR106" s="138"/>
      <c r="AS106" s="138"/>
      <c r="AT106" s="138"/>
      <c r="AU106" s="138"/>
      <c r="AV106" s="138"/>
      <c r="AW106" s="138"/>
      <c r="AX106" s="138"/>
      <c r="AY106" s="138"/>
      <c r="AZ106" s="138"/>
    </row>
    <row r="107" spans="2:52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206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8"/>
      <c r="AB107" s="138"/>
      <c r="AC107" s="138"/>
      <c r="AD107" s="138"/>
      <c r="AE107" s="138"/>
      <c r="AF107" s="138"/>
      <c r="AG107" s="138"/>
      <c r="AH107" s="138"/>
      <c r="AI107" s="138"/>
      <c r="AJ107" s="138"/>
      <c r="AK107" s="138"/>
      <c r="AL107" s="138"/>
      <c r="AM107" s="138"/>
      <c r="AN107" s="138"/>
      <c r="AO107" s="138"/>
      <c r="AP107" s="138"/>
      <c r="AQ107" s="138"/>
      <c r="AR107" s="138"/>
      <c r="AS107" s="138"/>
      <c r="AT107" s="138"/>
      <c r="AU107" s="138"/>
      <c r="AV107" s="138"/>
      <c r="AW107" s="138"/>
      <c r="AX107" s="138"/>
      <c r="AY107" s="138"/>
      <c r="AZ107" s="138"/>
    </row>
    <row r="108" spans="2:52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206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8"/>
      <c r="AB108" s="138"/>
      <c r="AC108" s="138"/>
      <c r="AD108" s="138"/>
      <c r="AE108" s="138"/>
      <c r="AF108" s="138"/>
      <c r="AG108" s="138"/>
      <c r="AH108" s="138"/>
      <c r="AI108" s="138"/>
      <c r="AJ108" s="138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</row>
    <row r="109" spans="2:52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206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8"/>
      <c r="AB109" s="138"/>
      <c r="AC109" s="138"/>
      <c r="AD109" s="138"/>
      <c r="AE109" s="138"/>
      <c r="AF109" s="138"/>
      <c r="AG109" s="138"/>
      <c r="AH109" s="138"/>
      <c r="AI109" s="138"/>
      <c r="AJ109" s="138"/>
      <c r="AK109" s="138"/>
      <c r="AL109" s="138"/>
      <c r="AM109" s="138"/>
      <c r="AN109" s="138"/>
      <c r="AO109" s="138"/>
      <c r="AP109" s="138"/>
      <c r="AQ109" s="138"/>
      <c r="AR109" s="138"/>
      <c r="AS109" s="138"/>
      <c r="AT109" s="138"/>
      <c r="AU109" s="138"/>
      <c r="AV109" s="138"/>
      <c r="AW109" s="138"/>
      <c r="AX109" s="138"/>
      <c r="AY109" s="138"/>
      <c r="AZ109" s="138"/>
    </row>
    <row r="110" spans="2:52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206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8"/>
      <c r="AB110" s="138"/>
      <c r="AC110" s="138"/>
      <c r="AD110" s="138"/>
      <c r="AE110" s="138"/>
      <c r="AF110" s="138"/>
      <c r="AG110" s="138"/>
      <c r="AH110" s="138"/>
      <c r="AI110" s="138"/>
      <c r="AJ110" s="138"/>
      <c r="AK110" s="138"/>
      <c r="AL110" s="138"/>
      <c r="AM110" s="138"/>
      <c r="AN110" s="138"/>
      <c r="AO110" s="138"/>
      <c r="AP110" s="138"/>
      <c r="AQ110" s="138"/>
      <c r="AR110" s="138"/>
      <c r="AS110" s="138"/>
      <c r="AT110" s="138"/>
      <c r="AU110" s="138"/>
      <c r="AV110" s="138"/>
      <c r="AW110" s="138"/>
      <c r="AX110" s="138"/>
      <c r="AY110" s="138"/>
      <c r="AZ110" s="138"/>
    </row>
    <row r="111" spans="2:52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206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8"/>
      <c r="AB111" s="138"/>
      <c r="AC111" s="138"/>
      <c r="AD111" s="138"/>
      <c r="AE111" s="138"/>
      <c r="AF111" s="138"/>
      <c r="AG111" s="138"/>
      <c r="AH111" s="138"/>
      <c r="AI111" s="138"/>
      <c r="AJ111" s="138"/>
      <c r="AK111" s="138"/>
      <c r="AL111" s="138"/>
      <c r="AM111" s="138"/>
      <c r="AN111" s="138"/>
      <c r="AO111" s="138"/>
      <c r="AP111" s="138"/>
      <c r="AQ111" s="138"/>
      <c r="AR111" s="138"/>
      <c r="AS111" s="138"/>
      <c r="AT111" s="138"/>
      <c r="AU111" s="138"/>
      <c r="AV111" s="138"/>
      <c r="AW111" s="138"/>
      <c r="AX111" s="138"/>
      <c r="AY111" s="138"/>
      <c r="AZ111" s="138"/>
    </row>
    <row r="112" spans="2:52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206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8"/>
      <c r="AB112" s="138"/>
      <c r="AC112" s="138"/>
      <c r="AD112" s="138"/>
      <c r="AE112" s="138"/>
      <c r="AF112" s="138"/>
      <c r="AG112" s="138"/>
      <c r="AH112" s="138"/>
      <c r="AI112" s="138"/>
      <c r="AJ112" s="138"/>
      <c r="AK112" s="138"/>
      <c r="AL112" s="138"/>
      <c r="AM112" s="138"/>
      <c r="AN112" s="138"/>
      <c r="AO112" s="138"/>
      <c r="AP112" s="138"/>
      <c r="AQ112" s="138"/>
      <c r="AR112" s="138"/>
      <c r="AS112" s="138"/>
      <c r="AT112" s="138"/>
      <c r="AU112" s="138"/>
      <c r="AV112" s="138"/>
      <c r="AW112" s="138"/>
      <c r="AX112" s="138"/>
      <c r="AY112" s="138"/>
      <c r="AZ112" s="138"/>
    </row>
    <row r="113" spans="2:52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206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8"/>
      <c r="AB113" s="138"/>
      <c r="AC113" s="138"/>
      <c r="AD113" s="138"/>
      <c r="AE113" s="138"/>
      <c r="AF113" s="138"/>
      <c r="AG113" s="138"/>
      <c r="AH113" s="138"/>
      <c r="AI113" s="138"/>
      <c r="AJ113" s="138"/>
      <c r="AK113" s="138"/>
      <c r="AL113" s="138"/>
      <c r="AM113" s="138"/>
      <c r="AN113" s="138"/>
      <c r="AO113" s="138"/>
      <c r="AP113" s="138"/>
      <c r="AQ113" s="138"/>
      <c r="AR113" s="138"/>
      <c r="AS113" s="138"/>
      <c r="AT113" s="138"/>
      <c r="AU113" s="138"/>
      <c r="AV113" s="138"/>
      <c r="AW113" s="138"/>
      <c r="AX113" s="138"/>
      <c r="AY113" s="138"/>
      <c r="AZ113" s="138"/>
    </row>
    <row r="114" spans="2:52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206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8"/>
      <c r="AB114" s="138"/>
      <c r="AC114" s="138"/>
      <c r="AD114" s="138"/>
      <c r="AE114" s="138"/>
      <c r="AF114" s="138"/>
      <c r="AG114" s="138"/>
      <c r="AH114" s="138"/>
      <c r="AI114" s="138"/>
      <c r="AJ114" s="138"/>
      <c r="AK114" s="138"/>
      <c r="AL114" s="138"/>
      <c r="AM114" s="138"/>
      <c r="AN114" s="138"/>
      <c r="AO114" s="138"/>
      <c r="AP114" s="138"/>
      <c r="AQ114" s="138"/>
      <c r="AR114" s="138"/>
      <c r="AS114" s="138"/>
      <c r="AT114" s="138"/>
      <c r="AU114" s="138"/>
      <c r="AV114" s="138"/>
      <c r="AW114" s="138"/>
      <c r="AX114" s="138"/>
      <c r="AY114" s="138"/>
      <c r="AZ114" s="138"/>
    </row>
    <row r="115" spans="2:52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206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8"/>
      <c r="AB115" s="138"/>
      <c r="AC115" s="138"/>
      <c r="AD115" s="138"/>
      <c r="AE115" s="138"/>
      <c r="AF115" s="138"/>
      <c r="AG115" s="138"/>
      <c r="AH115" s="138"/>
      <c r="AI115" s="138"/>
      <c r="AJ115" s="138"/>
      <c r="AK115" s="138"/>
      <c r="AL115" s="138"/>
      <c r="AM115" s="138"/>
      <c r="AN115" s="138"/>
      <c r="AO115" s="138"/>
      <c r="AP115" s="138"/>
      <c r="AQ115" s="138"/>
      <c r="AR115" s="138"/>
      <c r="AS115" s="138"/>
      <c r="AT115" s="138"/>
      <c r="AU115" s="138"/>
      <c r="AV115" s="138"/>
      <c r="AW115" s="138"/>
      <c r="AX115" s="138"/>
      <c r="AY115" s="138"/>
      <c r="AZ115" s="138"/>
    </row>
    <row r="116" spans="2:52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206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8"/>
      <c r="AB116" s="138"/>
      <c r="AC116" s="138"/>
      <c r="AD116" s="138"/>
      <c r="AE116" s="138"/>
      <c r="AF116" s="138"/>
      <c r="AG116" s="138"/>
      <c r="AH116" s="138"/>
      <c r="AI116" s="138"/>
      <c r="AJ116" s="138"/>
      <c r="AK116" s="138"/>
      <c r="AL116" s="138"/>
      <c r="AM116" s="138"/>
      <c r="AN116" s="138"/>
      <c r="AO116" s="138"/>
      <c r="AP116" s="138"/>
      <c r="AQ116" s="138"/>
      <c r="AR116" s="138"/>
      <c r="AS116" s="138"/>
      <c r="AT116" s="138"/>
      <c r="AU116" s="138"/>
      <c r="AV116" s="138"/>
      <c r="AW116" s="138"/>
      <c r="AX116" s="138"/>
      <c r="AY116" s="138"/>
      <c r="AZ116" s="138"/>
    </row>
    <row r="117" spans="2:52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206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8"/>
      <c r="AB117" s="138"/>
      <c r="AC117" s="138"/>
      <c r="AD117" s="138"/>
      <c r="AE117" s="138"/>
      <c r="AF117" s="138"/>
      <c r="AG117" s="138"/>
      <c r="AH117" s="138"/>
      <c r="AI117" s="138"/>
      <c r="AJ117" s="138"/>
      <c r="AK117" s="138"/>
      <c r="AL117" s="138"/>
      <c r="AM117" s="138"/>
      <c r="AN117" s="138"/>
      <c r="AO117" s="138"/>
      <c r="AP117" s="138"/>
      <c r="AQ117" s="138"/>
      <c r="AR117" s="138"/>
      <c r="AS117" s="138"/>
      <c r="AT117" s="138"/>
      <c r="AU117" s="138"/>
      <c r="AV117" s="138"/>
      <c r="AW117" s="138"/>
      <c r="AX117" s="138"/>
      <c r="AY117" s="138"/>
      <c r="AZ117" s="138"/>
    </row>
    <row r="118" spans="2:52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206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8"/>
      <c r="AB118" s="138"/>
      <c r="AC118" s="138"/>
      <c r="AD118" s="138"/>
      <c r="AE118" s="138"/>
      <c r="AF118" s="138"/>
      <c r="AG118" s="138"/>
      <c r="AH118" s="138"/>
      <c r="AI118" s="138"/>
      <c r="AJ118" s="138"/>
      <c r="AK118" s="138"/>
      <c r="AL118" s="138"/>
      <c r="AM118" s="138"/>
      <c r="AN118" s="138"/>
      <c r="AO118" s="138"/>
      <c r="AP118" s="138"/>
      <c r="AQ118" s="138"/>
      <c r="AR118" s="138"/>
      <c r="AS118" s="138"/>
      <c r="AT118" s="138"/>
      <c r="AU118" s="138"/>
      <c r="AV118" s="138"/>
      <c r="AW118" s="138"/>
      <c r="AX118" s="138"/>
      <c r="AY118" s="138"/>
      <c r="AZ118" s="138"/>
    </row>
    <row r="119" spans="2:52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206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8"/>
      <c r="AB119" s="138"/>
      <c r="AC119" s="138"/>
      <c r="AD119" s="138"/>
      <c r="AE119" s="138"/>
      <c r="AF119" s="138"/>
      <c r="AG119" s="138"/>
      <c r="AH119" s="138"/>
      <c r="AI119" s="138"/>
      <c r="AJ119" s="138"/>
      <c r="AK119" s="138"/>
      <c r="AL119" s="138"/>
      <c r="AM119" s="138"/>
      <c r="AN119" s="138"/>
      <c r="AO119" s="138"/>
      <c r="AP119" s="138"/>
      <c r="AQ119" s="138"/>
      <c r="AR119" s="138"/>
      <c r="AS119" s="138"/>
      <c r="AT119" s="138"/>
      <c r="AU119" s="138"/>
      <c r="AV119" s="138"/>
      <c r="AW119" s="138"/>
      <c r="AX119" s="138"/>
      <c r="AY119" s="138"/>
      <c r="AZ119" s="138"/>
    </row>
    <row r="120" spans="2:52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206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8"/>
      <c r="AB120" s="138"/>
      <c r="AC120" s="138"/>
      <c r="AD120" s="138"/>
      <c r="AE120" s="138"/>
      <c r="AF120" s="138"/>
      <c r="AG120" s="138"/>
      <c r="AH120" s="138"/>
      <c r="AI120" s="138"/>
      <c r="AJ120" s="138"/>
      <c r="AK120" s="138"/>
      <c r="AL120" s="138"/>
      <c r="AM120" s="138"/>
      <c r="AN120" s="138"/>
      <c r="AO120" s="138"/>
      <c r="AP120" s="138"/>
      <c r="AQ120" s="138"/>
      <c r="AR120" s="138"/>
      <c r="AS120" s="138"/>
      <c r="AT120" s="138"/>
      <c r="AU120" s="138"/>
      <c r="AV120" s="138"/>
      <c r="AW120" s="138"/>
      <c r="AX120" s="138"/>
      <c r="AY120" s="138"/>
      <c r="AZ120" s="138"/>
    </row>
    <row r="121" spans="2:52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206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8"/>
      <c r="AB121" s="138"/>
      <c r="AC121" s="138"/>
      <c r="AD121" s="138"/>
      <c r="AE121" s="138"/>
      <c r="AF121" s="138"/>
      <c r="AG121" s="138"/>
      <c r="AH121" s="138"/>
      <c r="AI121" s="138"/>
      <c r="AJ121" s="138"/>
      <c r="AK121" s="138"/>
      <c r="AL121" s="138"/>
      <c r="AM121" s="138"/>
      <c r="AN121" s="138"/>
      <c r="AO121" s="138"/>
      <c r="AP121" s="138"/>
      <c r="AQ121" s="138"/>
      <c r="AR121" s="138"/>
      <c r="AS121" s="138"/>
      <c r="AT121" s="138"/>
      <c r="AU121" s="138"/>
      <c r="AV121" s="138"/>
      <c r="AW121" s="138"/>
      <c r="AX121" s="138"/>
      <c r="AY121" s="138"/>
      <c r="AZ121" s="138"/>
    </row>
    <row r="122" spans="2:52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206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8"/>
      <c r="AB122" s="138"/>
      <c r="AC122" s="138"/>
      <c r="AD122" s="138"/>
      <c r="AE122" s="138"/>
      <c r="AF122" s="138"/>
      <c r="AG122" s="138"/>
      <c r="AH122" s="138"/>
      <c r="AI122" s="138"/>
      <c r="AJ122" s="138"/>
      <c r="AK122" s="138"/>
      <c r="AL122" s="138"/>
      <c r="AM122" s="138"/>
      <c r="AN122" s="138"/>
      <c r="AO122" s="138"/>
      <c r="AP122" s="138"/>
      <c r="AQ122" s="138"/>
      <c r="AR122" s="138"/>
      <c r="AS122" s="138"/>
      <c r="AT122" s="138"/>
      <c r="AU122" s="138"/>
      <c r="AV122" s="138"/>
      <c r="AW122" s="138"/>
      <c r="AX122" s="138"/>
      <c r="AY122" s="138"/>
      <c r="AZ122" s="138"/>
    </row>
    <row r="123" spans="2:52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206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8"/>
      <c r="AB123" s="138"/>
      <c r="AC123" s="138"/>
      <c r="AD123" s="138"/>
      <c r="AE123" s="138"/>
      <c r="AF123" s="138"/>
      <c r="AG123" s="138"/>
      <c r="AH123" s="138"/>
      <c r="AI123" s="138"/>
      <c r="AJ123" s="138"/>
      <c r="AK123" s="138"/>
      <c r="AL123" s="138"/>
      <c r="AM123" s="138"/>
      <c r="AN123" s="138"/>
      <c r="AO123" s="138"/>
      <c r="AP123" s="138"/>
      <c r="AQ123" s="138"/>
      <c r="AR123" s="138"/>
      <c r="AS123" s="138"/>
      <c r="AT123" s="138"/>
      <c r="AU123" s="138"/>
      <c r="AV123" s="138"/>
      <c r="AW123" s="138"/>
      <c r="AX123" s="138"/>
      <c r="AY123" s="138"/>
      <c r="AZ123" s="138"/>
    </row>
    <row r="124" spans="2:52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206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8"/>
      <c r="AB124" s="138"/>
      <c r="AC124" s="138"/>
      <c r="AD124" s="138"/>
      <c r="AE124" s="138"/>
      <c r="AF124" s="138"/>
      <c r="AG124" s="138"/>
      <c r="AH124" s="138"/>
      <c r="AI124" s="138"/>
      <c r="AJ124" s="138"/>
      <c r="AK124" s="138"/>
      <c r="AL124" s="138"/>
      <c r="AM124" s="138"/>
      <c r="AN124" s="138"/>
      <c r="AO124" s="138"/>
      <c r="AP124" s="138"/>
      <c r="AQ124" s="138"/>
      <c r="AR124" s="138"/>
      <c r="AS124" s="138"/>
      <c r="AT124" s="138"/>
      <c r="AU124" s="138"/>
      <c r="AV124" s="138"/>
      <c r="AW124" s="138"/>
      <c r="AX124" s="138"/>
      <c r="AY124" s="138"/>
      <c r="AZ124" s="138"/>
    </row>
    <row r="125" spans="2:52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206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8"/>
      <c r="AB125" s="138"/>
      <c r="AC125" s="138"/>
      <c r="AD125" s="138"/>
      <c r="AE125" s="138"/>
      <c r="AF125" s="138"/>
      <c r="AG125" s="138"/>
      <c r="AH125" s="138"/>
      <c r="AI125" s="138"/>
      <c r="AJ125" s="138"/>
      <c r="AK125" s="138"/>
      <c r="AL125" s="138"/>
      <c r="AM125" s="138"/>
      <c r="AN125" s="138"/>
      <c r="AO125" s="138"/>
      <c r="AP125" s="138"/>
      <c r="AQ125" s="138"/>
      <c r="AR125" s="138"/>
      <c r="AS125" s="138"/>
      <c r="AT125" s="138"/>
      <c r="AU125" s="138"/>
      <c r="AV125" s="138"/>
      <c r="AW125" s="138"/>
      <c r="AX125" s="138"/>
      <c r="AY125" s="138"/>
      <c r="AZ125" s="138"/>
    </row>
    <row r="126" spans="2:52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206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8"/>
      <c r="AB126" s="138"/>
      <c r="AC126" s="138"/>
      <c r="AD126" s="138"/>
      <c r="AE126" s="138"/>
      <c r="AF126" s="138"/>
      <c r="AG126" s="138"/>
      <c r="AH126" s="138"/>
      <c r="AI126" s="138"/>
      <c r="AJ126" s="138"/>
      <c r="AK126" s="138"/>
      <c r="AL126" s="138"/>
      <c r="AM126" s="138"/>
      <c r="AN126" s="138"/>
      <c r="AO126" s="138"/>
      <c r="AP126" s="138"/>
      <c r="AQ126" s="138"/>
      <c r="AR126" s="138"/>
      <c r="AS126" s="138"/>
      <c r="AT126" s="138"/>
      <c r="AU126" s="138"/>
      <c r="AV126" s="138"/>
      <c r="AW126" s="138"/>
      <c r="AX126" s="138"/>
      <c r="AY126" s="138"/>
      <c r="AZ126" s="138"/>
    </row>
    <row r="127" spans="2:52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206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8"/>
      <c r="AB127" s="138"/>
      <c r="AC127" s="138"/>
      <c r="AD127" s="138"/>
      <c r="AE127" s="138"/>
      <c r="AF127" s="138"/>
      <c r="AG127" s="138"/>
      <c r="AH127" s="138"/>
      <c r="AI127" s="138"/>
      <c r="AJ127" s="138"/>
      <c r="AK127" s="138"/>
      <c r="AL127" s="138"/>
      <c r="AM127" s="138"/>
      <c r="AN127" s="138"/>
      <c r="AO127" s="138"/>
      <c r="AP127" s="138"/>
      <c r="AQ127" s="138"/>
      <c r="AR127" s="138"/>
      <c r="AS127" s="138"/>
      <c r="AT127" s="138"/>
      <c r="AU127" s="138"/>
      <c r="AV127" s="138"/>
      <c r="AW127" s="138"/>
      <c r="AX127" s="138"/>
      <c r="AY127" s="138"/>
      <c r="AZ127" s="138"/>
    </row>
    <row r="128" spans="2:52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206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8"/>
      <c r="AB128" s="138"/>
      <c r="AC128" s="138"/>
      <c r="AD128" s="138"/>
      <c r="AE128" s="138"/>
      <c r="AF128" s="138"/>
      <c r="AG128" s="138"/>
      <c r="AH128" s="138"/>
      <c r="AI128" s="138"/>
      <c r="AJ128" s="138"/>
      <c r="AK128" s="138"/>
      <c r="AL128" s="138"/>
      <c r="AM128" s="138"/>
      <c r="AN128" s="138"/>
      <c r="AO128" s="138"/>
      <c r="AP128" s="138"/>
      <c r="AQ128" s="138"/>
      <c r="AR128" s="138"/>
      <c r="AS128" s="138"/>
      <c r="AT128" s="138"/>
      <c r="AU128" s="138"/>
      <c r="AV128" s="138"/>
      <c r="AW128" s="138"/>
      <c r="AX128" s="138"/>
      <c r="AY128" s="138"/>
      <c r="AZ128" s="138"/>
    </row>
    <row r="129" spans="2:52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206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8"/>
      <c r="AB129" s="138"/>
      <c r="AC129" s="138"/>
      <c r="AD129" s="138"/>
      <c r="AE129" s="138"/>
      <c r="AF129" s="138"/>
      <c r="AG129" s="138"/>
      <c r="AH129" s="138"/>
      <c r="AI129" s="138"/>
      <c r="AJ129" s="138"/>
      <c r="AK129" s="138"/>
      <c r="AL129" s="138"/>
      <c r="AM129" s="138"/>
      <c r="AN129" s="138"/>
      <c r="AO129" s="138"/>
      <c r="AP129" s="138"/>
      <c r="AQ129" s="138"/>
      <c r="AR129" s="138"/>
      <c r="AS129" s="138"/>
      <c r="AT129" s="138"/>
      <c r="AU129" s="138"/>
      <c r="AV129" s="138"/>
      <c r="AW129" s="138"/>
      <c r="AX129" s="138"/>
      <c r="AY129" s="138"/>
      <c r="AZ129" s="138"/>
    </row>
    <row r="130" spans="2:52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206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8"/>
      <c r="AB130" s="138"/>
      <c r="AC130" s="138"/>
      <c r="AD130" s="138"/>
      <c r="AE130" s="138"/>
      <c r="AF130" s="138"/>
      <c r="AG130" s="138"/>
      <c r="AH130" s="138"/>
      <c r="AI130" s="138"/>
      <c r="AJ130" s="138"/>
      <c r="AK130" s="138"/>
      <c r="AL130" s="138"/>
      <c r="AM130" s="138"/>
      <c r="AN130" s="138"/>
      <c r="AO130" s="138"/>
      <c r="AP130" s="138"/>
      <c r="AQ130" s="138"/>
      <c r="AR130" s="138"/>
      <c r="AS130" s="138"/>
      <c r="AT130" s="138"/>
      <c r="AU130" s="138"/>
      <c r="AV130" s="138"/>
      <c r="AW130" s="138"/>
      <c r="AX130" s="138"/>
      <c r="AY130" s="138"/>
      <c r="AZ130" s="138"/>
    </row>
    <row r="131" spans="2:52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206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8"/>
      <c r="AB131" s="138"/>
      <c r="AC131" s="138"/>
      <c r="AD131" s="138"/>
      <c r="AE131" s="138"/>
      <c r="AF131" s="138"/>
      <c r="AG131" s="138"/>
      <c r="AH131" s="138"/>
      <c r="AI131" s="138"/>
      <c r="AJ131" s="138"/>
      <c r="AK131" s="138"/>
      <c r="AL131" s="138"/>
      <c r="AM131" s="138"/>
      <c r="AN131" s="138"/>
      <c r="AO131" s="138"/>
      <c r="AP131" s="138"/>
      <c r="AQ131" s="138"/>
      <c r="AR131" s="138"/>
      <c r="AS131" s="138"/>
      <c r="AT131" s="138"/>
      <c r="AU131" s="138"/>
      <c r="AV131" s="138"/>
      <c r="AW131" s="138"/>
      <c r="AX131" s="138"/>
      <c r="AY131" s="138"/>
      <c r="AZ131" s="138"/>
    </row>
    <row r="132" spans="2:52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206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8"/>
      <c r="AB132" s="138"/>
      <c r="AC132" s="138"/>
      <c r="AD132" s="138"/>
      <c r="AE132" s="138"/>
      <c r="AF132" s="138"/>
      <c r="AG132" s="138"/>
      <c r="AH132" s="138"/>
      <c r="AI132" s="138"/>
      <c r="AJ132" s="138"/>
      <c r="AK132" s="138"/>
      <c r="AL132" s="138"/>
      <c r="AM132" s="138"/>
      <c r="AN132" s="138"/>
      <c r="AO132" s="138"/>
      <c r="AP132" s="138"/>
      <c r="AQ132" s="138"/>
      <c r="AR132" s="138"/>
      <c r="AS132" s="138"/>
      <c r="AT132" s="138"/>
      <c r="AU132" s="138"/>
      <c r="AV132" s="138"/>
      <c r="AW132" s="138"/>
      <c r="AX132" s="138"/>
      <c r="AY132" s="138"/>
      <c r="AZ132" s="138"/>
    </row>
    <row r="133" spans="2:52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206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8"/>
      <c r="AB133" s="138"/>
      <c r="AC133" s="138"/>
      <c r="AD133" s="138"/>
      <c r="AE133" s="138"/>
      <c r="AF133" s="138"/>
      <c r="AG133" s="138"/>
      <c r="AH133" s="138"/>
      <c r="AI133" s="138"/>
      <c r="AJ133" s="138"/>
      <c r="AK133" s="138"/>
      <c r="AL133" s="138"/>
      <c r="AM133" s="138"/>
      <c r="AN133" s="138"/>
      <c r="AO133" s="138"/>
      <c r="AP133" s="138"/>
      <c r="AQ133" s="138"/>
      <c r="AR133" s="138"/>
      <c r="AS133" s="138"/>
      <c r="AT133" s="138"/>
      <c r="AU133" s="138"/>
      <c r="AV133" s="138"/>
      <c r="AW133" s="138"/>
      <c r="AX133" s="138"/>
      <c r="AY133" s="138"/>
      <c r="AZ133" s="138"/>
    </row>
    <row r="134" spans="2:52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206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8"/>
      <c r="AB134" s="138"/>
      <c r="AC134" s="138"/>
      <c r="AD134" s="138"/>
      <c r="AE134" s="138"/>
      <c r="AF134" s="138"/>
      <c r="AG134" s="138"/>
      <c r="AH134" s="138"/>
      <c r="AI134" s="138"/>
      <c r="AJ134" s="138"/>
      <c r="AK134" s="138"/>
      <c r="AL134" s="138"/>
      <c r="AM134" s="138"/>
      <c r="AN134" s="138"/>
      <c r="AO134" s="138"/>
      <c r="AP134" s="138"/>
      <c r="AQ134" s="138"/>
      <c r="AR134" s="138"/>
      <c r="AS134" s="138"/>
      <c r="AT134" s="138"/>
      <c r="AU134" s="138"/>
      <c r="AV134" s="138"/>
      <c r="AW134" s="138"/>
      <c r="AX134" s="138"/>
      <c r="AY134" s="138"/>
      <c r="AZ134" s="138"/>
    </row>
    <row r="135" spans="2:52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206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8"/>
      <c r="AB135" s="138"/>
      <c r="AC135" s="138"/>
      <c r="AD135" s="138"/>
      <c r="AE135" s="138"/>
      <c r="AF135" s="138"/>
      <c r="AG135" s="138"/>
      <c r="AH135" s="138"/>
      <c r="AI135" s="138"/>
      <c r="AJ135" s="138"/>
      <c r="AK135" s="138"/>
      <c r="AL135" s="138"/>
      <c r="AM135" s="138"/>
      <c r="AN135" s="138"/>
      <c r="AO135" s="138"/>
      <c r="AP135" s="138"/>
      <c r="AQ135" s="138"/>
      <c r="AR135" s="138"/>
      <c r="AS135" s="138"/>
      <c r="AT135" s="138"/>
      <c r="AU135" s="138"/>
      <c r="AV135" s="138"/>
      <c r="AW135" s="138"/>
      <c r="AX135" s="138"/>
      <c r="AY135" s="138"/>
      <c r="AZ135" s="138"/>
    </row>
    <row r="136" spans="2:52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206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8"/>
      <c r="AB136" s="138"/>
      <c r="AC136" s="138"/>
      <c r="AD136" s="138"/>
      <c r="AE136" s="138"/>
      <c r="AF136" s="138"/>
      <c r="AG136" s="138"/>
      <c r="AH136" s="138"/>
      <c r="AI136" s="138"/>
      <c r="AJ136" s="138"/>
      <c r="AK136" s="138"/>
      <c r="AL136" s="138"/>
      <c r="AM136" s="138"/>
      <c r="AN136" s="138"/>
      <c r="AO136" s="138"/>
      <c r="AP136" s="138"/>
      <c r="AQ136" s="138"/>
      <c r="AR136" s="138"/>
      <c r="AS136" s="138"/>
      <c r="AT136" s="138"/>
      <c r="AU136" s="138"/>
      <c r="AV136" s="138"/>
      <c r="AW136" s="138"/>
      <c r="AX136" s="138"/>
      <c r="AY136" s="138"/>
      <c r="AZ136" s="138"/>
    </row>
    <row r="137" spans="2:52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206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8"/>
      <c r="AB137" s="138"/>
      <c r="AC137" s="138"/>
      <c r="AD137" s="138"/>
      <c r="AE137" s="138"/>
      <c r="AF137" s="138"/>
      <c r="AG137" s="138"/>
      <c r="AH137" s="138"/>
      <c r="AI137" s="138"/>
      <c r="AJ137" s="138"/>
      <c r="AK137" s="138"/>
      <c r="AL137" s="138"/>
      <c r="AM137" s="138"/>
      <c r="AN137" s="138"/>
      <c r="AO137" s="138"/>
      <c r="AP137" s="138"/>
      <c r="AQ137" s="138"/>
      <c r="AR137" s="138"/>
      <c r="AS137" s="138"/>
      <c r="AT137" s="138"/>
      <c r="AU137" s="138"/>
      <c r="AV137" s="138"/>
      <c r="AW137" s="138"/>
      <c r="AX137" s="138"/>
      <c r="AY137" s="138"/>
      <c r="AZ137" s="138"/>
    </row>
    <row r="138" spans="2:52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206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8"/>
      <c r="AB138" s="138"/>
      <c r="AC138" s="138"/>
      <c r="AD138" s="138"/>
      <c r="AE138" s="138"/>
      <c r="AF138" s="138"/>
      <c r="AG138" s="138"/>
      <c r="AH138" s="138"/>
      <c r="AI138" s="138"/>
      <c r="AJ138" s="138"/>
      <c r="AK138" s="138"/>
      <c r="AL138" s="138"/>
      <c r="AM138" s="138"/>
      <c r="AN138" s="138"/>
      <c r="AO138" s="138"/>
      <c r="AP138" s="138"/>
      <c r="AQ138" s="138"/>
      <c r="AR138" s="138"/>
      <c r="AS138" s="138"/>
      <c r="AT138" s="138"/>
      <c r="AU138" s="138"/>
      <c r="AV138" s="138"/>
      <c r="AW138" s="138"/>
      <c r="AX138" s="138"/>
      <c r="AY138" s="138"/>
      <c r="AZ138" s="138"/>
    </row>
    <row r="139" spans="2:52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206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8"/>
      <c r="AB139" s="138"/>
      <c r="AC139" s="138"/>
      <c r="AD139" s="138"/>
      <c r="AE139" s="138"/>
      <c r="AF139" s="138"/>
      <c r="AG139" s="138"/>
      <c r="AH139" s="138"/>
      <c r="AI139" s="138"/>
      <c r="AJ139" s="138"/>
      <c r="AK139" s="138"/>
      <c r="AL139" s="138"/>
      <c r="AM139" s="138"/>
      <c r="AN139" s="138"/>
      <c r="AO139" s="138"/>
      <c r="AP139" s="138"/>
      <c r="AQ139" s="138"/>
      <c r="AR139" s="138"/>
      <c r="AS139" s="138"/>
      <c r="AT139" s="138"/>
      <c r="AU139" s="138"/>
      <c r="AV139" s="138"/>
      <c r="AW139" s="138"/>
      <c r="AX139" s="138"/>
      <c r="AY139" s="138"/>
      <c r="AZ139" s="138"/>
    </row>
    <row r="140" spans="2:52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206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138"/>
      <c r="AR140" s="138"/>
      <c r="AS140" s="138"/>
      <c r="AT140" s="138"/>
      <c r="AU140" s="138"/>
      <c r="AV140" s="138"/>
      <c r="AW140" s="138"/>
      <c r="AX140" s="138"/>
      <c r="AY140" s="138"/>
      <c r="AZ140" s="138"/>
    </row>
    <row r="141" spans="2:52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206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8"/>
      <c r="AB141" s="138"/>
      <c r="AC141" s="138"/>
      <c r="AD141" s="138"/>
      <c r="AE141" s="138"/>
      <c r="AF141" s="138"/>
      <c r="AG141" s="138"/>
      <c r="AH141" s="138"/>
      <c r="AI141" s="138"/>
      <c r="AJ141" s="138"/>
      <c r="AK141" s="138"/>
      <c r="AL141" s="138"/>
      <c r="AM141" s="138"/>
      <c r="AN141" s="138"/>
      <c r="AO141" s="138"/>
      <c r="AP141" s="138"/>
      <c r="AQ141" s="138"/>
      <c r="AR141" s="138"/>
      <c r="AS141" s="138"/>
      <c r="AT141" s="138"/>
      <c r="AU141" s="138"/>
      <c r="AV141" s="138"/>
      <c r="AW141" s="138"/>
      <c r="AX141" s="138"/>
      <c r="AY141" s="138"/>
      <c r="AZ141" s="138"/>
    </row>
    <row r="142" spans="2:52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206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138"/>
      <c r="AR142" s="138"/>
      <c r="AS142" s="138"/>
      <c r="AT142" s="138"/>
      <c r="AU142" s="138"/>
      <c r="AV142" s="138"/>
      <c r="AW142" s="138"/>
      <c r="AX142" s="138"/>
      <c r="AY142" s="138"/>
      <c r="AZ142" s="138"/>
    </row>
    <row r="143" spans="2:52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206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8"/>
      <c r="AB143" s="138"/>
      <c r="AC143" s="138"/>
      <c r="AD143" s="138"/>
      <c r="AE143" s="138"/>
      <c r="AF143" s="138"/>
      <c r="AG143" s="138"/>
      <c r="AH143" s="138"/>
      <c r="AI143" s="138"/>
      <c r="AJ143" s="138"/>
      <c r="AK143" s="138"/>
      <c r="AL143" s="138"/>
      <c r="AM143" s="138"/>
      <c r="AN143" s="138"/>
      <c r="AO143" s="138"/>
      <c r="AP143" s="138"/>
      <c r="AQ143" s="138"/>
      <c r="AR143" s="138"/>
      <c r="AS143" s="138"/>
      <c r="AT143" s="138"/>
      <c r="AU143" s="138"/>
      <c r="AV143" s="138"/>
      <c r="AW143" s="138"/>
      <c r="AX143" s="138"/>
      <c r="AY143" s="138"/>
      <c r="AZ143" s="138"/>
    </row>
    <row r="144" spans="2:52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206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8"/>
      <c r="AB144" s="138"/>
      <c r="AC144" s="138"/>
      <c r="AD144" s="138"/>
      <c r="AE144" s="138"/>
      <c r="AF144" s="138"/>
      <c r="AG144" s="138"/>
      <c r="AH144" s="138"/>
      <c r="AI144" s="138"/>
      <c r="AJ144" s="138"/>
      <c r="AK144" s="138"/>
      <c r="AL144" s="138"/>
      <c r="AM144" s="138"/>
      <c r="AN144" s="138"/>
      <c r="AO144" s="138"/>
      <c r="AP144" s="138"/>
      <c r="AQ144" s="138"/>
      <c r="AR144" s="138"/>
      <c r="AS144" s="138"/>
      <c r="AT144" s="138"/>
      <c r="AU144" s="138"/>
      <c r="AV144" s="138"/>
      <c r="AW144" s="138"/>
      <c r="AX144" s="138"/>
      <c r="AY144" s="138"/>
      <c r="AZ144" s="138"/>
    </row>
    <row r="145" spans="2:52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206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8"/>
      <c r="AB145" s="138"/>
      <c r="AC145" s="138"/>
      <c r="AD145" s="138"/>
      <c r="AE145" s="138"/>
      <c r="AF145" s="138"/>
      <c r="AG145" s="138"/>
      <c r="AH145" s="138"/>
      <c r="AI145" s="138"/>
      <c r="AJ145" s="138"/>
      <c r="AK145" s="138"/>
      <c r="AL145" s="138"/>
      <c r="AM145" s="138"/>
      <c r="AN145" s="138"/>
      <c r="AO145" s="138"/>
      <c r="AP145" s="138"/>
      <c r="AQ145" s="138"/>
      <c r="AR145" s="138"/>
      <c r="AS145" s="138"/>
      <c r="AT145" s="138"/>
      <c r="AU145" s="138"/>
      <c r="AV145" s="138"/>
      <c r="AW145" s="138"/>
      <c r="AX145" s="138"/>
      <c r="AY145" s="138"/>
      <c r="AZ145" s="138"/>
    </row>
    <row r="146" spans="2:52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206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8"/>
      <c r="AB146" s="138"/>
      <c r="AC146" s="138"/>
      <c r="AD146" s="138"/>
      <c r="AE146" s="138"/>
      <c r="AF146" s="138"/>
      <c r="AG146" s="138"/>
      <c r="AH146" s="138"/>
      <c r="AI146" s="138"/>
      <c r="AJ146" s="138"/>
      <c r="AK146" s="138"/>
      <c r="AL146" s="138"/>
      <c r="AM146" s="138"/>
      <c r="AN146" s="138"/>
      <c r="AO146" s="138"/>
      <c r="AP146" s="138"/>
      <c r="AQ146" s="138"/>
      <c r="AR146" s="138"/>
      <c r="AS146" s="138"/>
      <c r="AT146" s="138"/>
      <c r="AU146" s="138"/>
      <c r="AV146" s="138"/>
      <c r="AW146" s="138"/>
      <c r="AX146" s="138"/>
      <c r="AY146" s="138"/>
      <c r="AZ146" s="138"/>
    </row>
    <row r="147" spans="2:52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206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8"/>
      <c r="AB147" s="138"/>
      <c r="AC147" s="138"/>
      <c r="AD147" s="138"/>
      <c r="AE147" s="138"/>
      <c r="AF147" s="138"/>
      <c r="AG147" s="138"/>
      <c r="AH147" s="138"/>
      <c r="AI147" s="138"/>
      <c r="AJ147" s="138"/>
      <c r="AK147" s="138"/>
      <c r="AL147" s="138"/>
      <c r="AM147" s="138"/>
      <c r="AN147" s="138"/>
      <c r="AO147" s="138"/>
      <c r="AP147" s="138"/>
      <c r="AQ147" s="138"/>
      <c r="AR147" s="138"/>
      <c r="AS147" s="138"/>
      <c r="AT147" s="138"/>
      <c r="AU147" s="138"/>
      <c r="AV147" s="138"/>
      <c r="AW147" s="138"/>
      <c r="AX147" s="138"/>
      <c r="AY147" s="138"/>
      <c r="AZ147" s="138"/>
    </row>
    <row r="148" spans="2:52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206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8"/>
      <c r="AB148" s="138"/>
      <c r="AC148" s="138"/>
      <c r="AD148" s="138"/>
      <c r="AE148" s="138"/>
      <c r="AF148" s="138"/>
      <c r="AG148" s="138"/>
      <c r="AH148" s="138"/>
      <c r="AI148" s="138"/>
      <c r="AJ148" s="138"/>
      <c r="AK148" s="138"/>
      <c r="AL148" s="138"/>
      <c r="AM148" s="138"/>
      <c r="AN148" s="138"/>
      <c r="AO148" s="138"/>
      <c r="AP148" s="138"/>
      <c r="AQ148" s="138"/>
      <c r="AR148" s="138"/>
      <c r="AS148" s="138"/>
      <c r="AT148" s="138"/>
      <c r="AU148" s="138"/>
      <c r="AV148" s="138"/>
      <c r="AW148" s="138"/>
      <c r="AX148" s="138"/>
      <c r="AY148" s="138"/>
      <c r="AZ148" s="138"/>
    </row>
    <row r="149" spans="2:52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206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8"/>
      <c r="AB149" s="138"/>
      <c r="AC149" s="138"/>
      <c r="AD149" s="138"/>
      <c r="AE149" s="138"/>
      <c r="AF149" s="138"/>
      <c r="AG149" s="138"/>
      <c r="AH149" s="138"/>
      <c r="AI149" s="138"/>
      <c r="AJ149" s="138"/>
      <c r="AK149" s="138"/>
      <c r="AL149" s="138"/>
      <c r="AM149" s="138"/>
      <c r="AN149" s="138"/>
      <c r="AO149" s="138"/>
      <c r="AP149" s="138"/>
      <c r="AQ149" s="138"/>
      <c r="AR149" s="138"/>
      <c r="AS149" s="138"/>
      <c r="AT149" s="138"/>
      <c r="AU149" s="138"/>
      <c r="AV149" s="138"/>
      <c r="AW149" s="138"/>
      <c r="AX149" s="138"/>
      <c r="AY149" s="138"/>
      <c r="AZ149" s="138"/>
    </row>
    <row r="150" spans="2:52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206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8"/>
      <c r="AB150" s="138"/>
      <c r="AC150" s="138"/>
      <c r="AD150" s="138"/>
      <c r="AE150" s="138"/>
      <c r="AF150" s="138"/>
      <c r="AG150" s="138"/>
      <c r="AH150" s="138"/>
      <c r="AI150" s="138"/>
      <c r="AJ150" s="138"/>
      <c r="AK150" s="138"/>
      <c r="AL150" s="138"/>
      <c r="AM150" s="138"/>
      <c r="AN150" s="138"/>
      <c r="AO150" s="138"/>
      <c r="AP150" s="138"/>
      <c r="AQ150" s="138"/>
      <c r="AR150" s="138"/>
      <c r="AS150" s="138"/>
      <c r="AT150" s="138"/>
      <c r="AU150" s="138"/>
      <c r="AV150" s="138"/>
      <c r="AW150" s="138"/>
      <c r="AX150" s="138"/>
      <c r="AY150" s="138"/>
      <c r="AZ150" s="138"/>
    </row>
    <row r="151" spans="2:52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206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8"/>
      <c r="AB151" s="138"/>
      <c r="AC151" s="138"/>
      <c r="AD151" s="138"/>
      <c r="AE151" s="138"/>
      <c r="AF151" s="138"/>
      <c r="AG151" s="138"/>
      <c r="AH151" s="138"/>
      <c r="AI151" s="138"/>
      <c r="AJ151" s="138"/>
      <c r="AK151" s="138"/>
      <c r="AL151" s="138"/>
      <c r="AM151" s="138"/>
      <c r="AN151" s="138"/>
      <c r="AO151" s="138"/>
      <c r="AP151" s="138"/>
      <c r="AQ151" s="138"/>
      <c r="AR151" s="138"/>
      <c r="AS151" s="138"/>
      <c r="AT151" s="138"/>
      <c r="AU151" s="138"/>
      <c r="AV151" s="138"/>
      <c r="AW151" s="138"/>
      <c r="AX151" s="138"/>
      <c r="AY151" s="138"/>
      <c r="AZ151" s="138"/>
    </row>
    <row r="152" spans="2:52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206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8"/>
      <c r="AB152" s="138"/>
      <c r="AC152" s="138"/>
      <c r="AD152" s="138"/>
      <c r="AE152" s="138"/>
      <c r="AF152" s="138"/>
      <c r="AG152" s="138"/>
      <c r="AH152" s="138"/>
      <c r="AI152" s="138"/>
      <c r="AJ152" s="138"/>
      <c r="AK152" s="138"/>
      <c r="AL152" s="138"/>
      <c r="AM152" s="138"/>
      <c r="AN152" s="138"/>
      <c r="AO152" s="138"/>
      <c r="AP152" s="138"/>
      <c r="AQ152" s="138"/>
      <c r="AR152" s="138"/>
      <c r="AS152" s="138"/>
      <c r="AT152" s="138"/>
      <c r="AU152" s="138"/>
      <c r="AV152" s="138"/>
      <c r="AW152" s="138"/>
      <c r="AX152" s="138"/>
      <c r="AY152" s="138"/>
      <c r="AZ152" s="138"/>
    </row>
    <row r="153" spans="2:52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206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138"/>
      <c r="AR153" s="138"/>
      <c r="AS153" s="138"/>
      <c r="AT153" s="138"/>
      <c r="AU153" s="138"/>
      <c r="AV153" s="138"/>
      <c r="AW153" s="138"/>
      <c r="AX153" s="138"/>
      <c r="AY153" s="138"/>
      <c r="AZ153" s="138"/>
    </row>
    <row r="154" spans="2:52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206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8"/>
      <c r="AB154" s="138"/>
      <c r="AC154" s="138"/>
      <c r="AD154" s="138"/>
      <c r="AE154" s="138"/>
      <c r="AF154" s="138"/>
      <c r="AG154" s="138"/>
      <c r="AH154" s="138"/>
      <c r="AI154" s="138"/>
      <c r="AJ154" s="138"/>
      <c r="AK154" s="138"/>
      <c r="AL154" s="138"/>
      <c r="AM154" s="138"/>
      <c r="AN154" s="138"/>
      <c r="AO154" s="138"/>
      <c r="AP154" s="138"/>
      <c r="AQ154" s="138"/>
      <c r="AR154" s="138"/>
      <c r="AS154" s="138"/>
      <c r="AT154" s="138"/>
      <c r="AU154" s="138"/>
      <c r="AV154" s="138"/>
      <c r="AW154" s="138"/>
      <c r="AX154" s="138"/>
      <c r="AY154" s="138"/>
      <c r="AZ154" s="138"/>
    </row>
    <row r="155" spans="2:52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206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138"/>
      <c r="AR155" s="138"/>
      <c r="AS155" s="138"/>
      <c r="AT155" s="138"/>
      <c r="AU155" s="138"/>
      <c r="AV155" s="138"/>
      <c r="AW155" s="138"/>
      <c r="AX155" s="138"/>
      <c r="AY155" s="138"/>
      <c r="AZ155" s="138"/>
    </row>
    <row r="156" spans="2:52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206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8"/>
      <c r="AB156" s="138"/>
      <c r="AC156" s="138"/>
      <c r="AD156" s="138"/>
      <c r="AE156" s="138"/>
      <c r="AF156" s="138"/>
      <c r="AG156" s="138"/>
      <c r="AH156" s="138"/>
      <c r="AI156" s="138"/>
      <c r="AJ156" s="138"/>
      <c r="AK156" s="138"/>
      <c r="AL156" s="138"/>
      <c r="AM156" s="138"/>
      <c r="AN156" s="138"/>
      <c r="AO156" s="138"/>
      <c r="AP156" s="138"/>
      <c r="AQ156" s="138"/>
      <c r="AR156" s="138"/>
      <c r="AS156" s="138"/>
      <c r="AT156" s="138"/>
      <c r="AU156" s="138"/>
      <c r="AV156" s="138"/>
      <c r="AW156" s="138"/>
      <c r="AX156" s="138"/>
      <c r="AY156" s="138"/>
      <c r="AZ156" s="138"/>
    </row>
    <row r="157" spans="2:52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206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138"/>
      <c r="AR157" s="138"/>
      <c r="AS157" s="138"/>
      <c r="AT157" s="138"/>
      <c r="AU157" s="138"/>
      <c r="AV157" s="138"/>
      <c r="AW157" s="138"/>
      <c r="AX157" s="138"/>
      <c r="AY157" s="138"/>
      <c r="AZ157" s="138"/>
    </row>
    <row r="158" spans="2:52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206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8"/>
      <c r="AB158" s="138"/>
      <c r="AC158" s="138"/>
      <c r="AD158" s="138"/>
      <c r="AE158" s="138"/>
      <c r="AF158" s="138"/>
      <c r="AG158" s="138"/>
      <c r="AH158" s="138"/>
      <c r="AI158" s="138"/>
      <c r="AJ158" s="138"/>
      <c r="AK158" s="138"/>
      <c r="AL158" s="138"/>
      <c r="AM158" s="138"/>
      <c r="AN158" s="138"/>
      <c r="AO158" s="138"/>
      <c r="AP158" s="138"/>
      <c r="AQ158" s="138"/>
      <c r="AR158" s="138"/>
      <c r="AS158" s="138"/>
      <c r="AT158" s="138"/>
      <c r="AU158" s="138"/>
      <c r="AV158" s="138"/>
      <c r="AW158" s="138"/>
      <c r="AX158" s="138"/>
      <c r="AY158" s="138"/>
      <c r="AZ158" s="138"/>
    </row>
    <row r="159" spans="2:52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206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138"/>
      <c r="AR159" s="138"/>
      <c r="AS159" s="138"/>
      <c r="AT159" s="138"/>
      <c r="AU159" s="138"/>
      <c r="AV159" s="138"/>
      <c r="AW159" s="138"/>
      <c r="AX159" s="138"/>
      <c r="AY159" s="138"/>
      <c r="AZ159" s="138"/>
    </row>
    <row r="160" spans="2:52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206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8"/>
      <c r="AB160" s="138"/>
      <c r="AC160" s="138"/>
      <c r="AD160" s="138"/>
      <c r="AE160" s="138"/>
      <c r="AF160" s="138"/>
      <c r="AG160" s="138"/>
      <c r="AH160" s="138"/>
      <c r="AI160" s="138"/>
      <c r="AJ160" s="138"/>
      <c r="AK160" s="138"/>
      <c r="AL160" s="138"/>
      <c r="AM160" s="138"/>
      <c r="AN160" s="138"/>
      <c r="AO160" s="138"/>
      <c r="AP160" s="138"/>
      <c r="AQ160" s="138"/>
      <c r="AR160" s="138"/>
      <c r="AS160" s="138"/>
      <c r="AT160" s="138"/>
      <c r="AU160" s="138"/>
      <c r="AV160" s="138"/>
      <c r="AW160" s="138"/>
      <c r="AX160" s="138"/>
      <c r="AY160" s="138"/>
      <c r="AZ160" s="138"/>
    </row>
    <row r="161" spans="2:52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206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8"/>
      <c r="AB161" s="138"/>
      <c r="AC161" s="138"/>
      <c r="AD161" s="138"/>
      <c r="AE161" s="138"/>
      <c r="AF161" s="138"/>
      <c r="AG161" s="138"/>
      <c r="AH161" s="138"/>
      <c r="AI161" s="138"/>
      <c r="AJ161" s="138"/>
      <c r="AK161" s="138"/>
      <c r="AL161" s="138"/>
      <c r="AM161" s="138"/>
      <c r="AN161" s="138"/>
      <c r="AO161" s="138"/>
      <c r="AP161" s="138"/>
      <c r="AQ161" s="138"/>
      <c r="AR161" s="138"/>
      <c r="AS161" s="138"/>
      <c r="AT161" s="138"/>
      <c r="AU161" s="138"/>
      <c r="AV161" s="138"/>
      <c r="AW161" s="138"/>
      <c r="AX161" s="138"/>
      <c r="AY161" s="138"/>
      <c r="AZ161" s="138"/>
    </row>
    <row r="162" spans="2:52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206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8"/>
      <c r="AB162" s="138"/>
      <c r="AC162" s="138"/>
      <c r="AD162" s="138"/>
      <c r="AE162" s="138"/>
      <c r="AF162" s="138"/>
      <c r="AG162" s="138"/>
      <c r="AH162" s="138"/>
      <c r="AI162" s="138"/>
      <c r="AJ162" s="138"/>
      <c r="AK162" s="138"/>
      <c r="AL162" s="138"/>
      <c r="AM162" s="138"/>
      <c r="AN162" s="138"/>
      <c r="AO162" s="138"/>
      <c r="AP162" s="138"/>
      <c r="AQ162" s="138"/>
      <c r="AR162" s="138"/>
      <c r="AS162" s="138"/>
      <c r="AT162" s="138"/>
      <c r="AU162" s="138"/>
      <c r="AV162" s="138"/>
      <c r="AW162" s="138"/>
      <c r="AX162" s="138"/>
      <c r="AY162" s="138"/>
      <c r="AZ162" s="138"/>
    </row>
    <row r="163" spans="2:52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206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8"/>
      <c r="AB163" s="138"/>
      <c r="AC163" s="138"/>
      <c r="AD163" s="138"/>
      <c r="AE163" s="138"/>
      <c r="AF163" s="138"/>
      <c r="AG163" s="138"/>
      <c r="AH163" s="138"/>
      <c r="AI163" s="138"/>
      <c r="AJ163" s="138"/>
      <c r="AK163" s="138"/>
      <c r="AL163" s="138"/>
      <c r="AM163" s="138"/>
      <c r="AN163" s="138"/>
      <c r="AO163" s="138"/>
      <c r="AP163" s="138"/>
      <c r="AQ163" s="138"/>
      <c r="AR163" s="138"/>
      <c r="AS163" s="138"/>
      <c r="AT163" s="138"/>
      <c r="AU163" s="138"/>
      <c r="AV163" s="138"/>
      <c r="AW163" s="138"/>
      <c r="AX163" s="138"/>
      <c r="AY163" s="138"/>
      <c r="AZ163" s="138"/>
    </row>
    <row r="164" spans="2:52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206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8"/>
      <c r="AB164" s="138"/>
      <c r="AC164" s="138"/>
      <c r="AD164" s="138"/>
      <c r="AE164" s="138"/>
      <c r="AF164" s="138"/>
      <c r="AG164" s="138"/>
      <c r="AH164" s="138"/>
      <c r="AI164" s="138"/>
      <c r="AJ164" s="138"/>
      <c r="AK164" s="138"/>
      <c r="AL164" s="138"/>
      <c r="AM164" s="138"/>
      <c r="AN164" s="138"/>
      <c r="AO164" s="138"/>
      <c r="AP164" s="138"/>
      <c r="AQ164" s="138"/>
      <c r="AR164" s="138"/>
      <c r="AS164" s="138"/>
      <c r="AT164" s="138"/>
      <c r="AU164" s="138"/>
      <c r="AV164" s="138"/>
      <c r="AW164" s="138"/>
      <c r="AX164" s="138"/>
      <c r="AY164" s="138"/>
      <c r="AZ164" s="138"/>
    </row>
    <row r="165" spans="2:52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206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8"/>
      <c r="AB165" s="138"/>
      <c r="AC165" s="138"/>
      <c r="AD165" s="138"/>
      <c r="AE165" s="138"/>
      <c r="AF165" s="138"/>
      <c r="AG165" s="138"/>
      <c r="AH165" s="138"/>
      <c r="AI165" s="138"/>
      <c r="AJ165" s="138"/>
      <c r="AK165" s="138"/>
      <c r="AL165" s="138"/>
      <c r="AM165" s="138"/>
      <c r="AN165" s="138"/>
      <c r="AO165" s="138"/>
      <c r="AP165" s="138"/>
      <c r="AQ165" s="138"/>
      <c r="AR165" s="138"/>
      <c r="AS165" s="138"/>
      <c r="AT165" s="138"/>
      <c r="AU165" s="138"/>
      <c r="AV165" s="138"/>
      <c r="AW165" s="138"/>
      <c r="AX165" s="138"/>
      <c r="AY165" s="138"/>
      <c r="AZ165" s="138"/>
    </row>
    <row r="166" spans="2:52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206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8"/>
      <c r="AB166" s="138"/>
      <c r="AC166" s="138"/>
      <c r="AD166" s="138"/>
      <c r="AE166" s="138"/>
      <c r="AF166" s="138"/>
      <c r="AG166" s="138"/>
      <c r="AH166" s="138"/>
      <c r="AI166" s="138"/>
      <c r="AJ166" s="138"/>
      <c r="AK166" s="138"/>
      <c r="AL166" s="138"/>
      <c r="AM166" s="138"/>
      <c r="AN166" s="138"/>
      <c r="AO166" s="138"/>
      <c r="AP166" s="138"/>
      <c r="AQ166" s="138"/>
      <c r="AR166" s="138"/>
      <c r="AS166" s="138"/>
      <c r="AT166" s="138"/>
      <c r="AU166" s="138"/>
      <c r="AV166" s="138"/>
      <c r="AW166" s="138"/>
      <c r="AX166" s="138"/>
      <c r="AY166" s="138"/>
      <c r="AZ166" s="138"/>
    </row>
    <row r="167" spans="2:52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206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8"/>
      <c r="AB167" s="138"/>
      <c r="AC167" s="138"/>
      <c r="AD167" s="138"/>
      <c r="AE167" s="138"/>
      <c r="AF167" s="138"/>
      <c r="AG167" s="138"/>
      <c r="AH167" s="138"/>
      <c r="AI167" s="138"/>
      <c r="AJ167" s="138"/>
      <c r="AK167" s="138"/>
      <c r="AL167" s="138"/>
      <c r="AM167" s="138"/>
      <c r="AN167" s="138"/>
      <c r="AO167" s="138"/>
      <c r="AP167" s="138"/>
      <c r="AQ167" s="138"/>
      <c r="AR167" s="138"/>
      <c r="AS167" s="138"/>
      <c r="AT167" s="138"/>
      <c r="AU167" s="138"/>
      <c r="AV167" s="138"/>
      <c r="AW167" s="138"/>
      <c r="AX167" s="138"/>
      <c r="AY167" s="138"/>
      <c r="AZ167" s="138"/>
    </row>
    <row r="168" spans="2:52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206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8"/>
      <c r="AB168" s="138"/>
      <c r="AC168" s="138"/>
      <c r="AD168" s="138"/>
      <c r="AE168" s="138"/>
      <c r="AF168" s="138"/>
      <c r="AG168" s="138"/>
      <c r="AH168" s="138"/>
      <c r="AI168" s="138"/>
      <c r="AJ168" s="138"/>
      <c r="AK168" s="138"/>
      <c r="AL168" s="138"/>
      <c r="AM168" s="138"/>
      <c r="AN168" s="138"/>
      <c r="AO168" s="138"/>
      <c r="AP168" s="138"/>
      <c r="AQ168" s="138"/>
      <c r="AR168" s="138"/>
      <c r="AS168" s="138"/>
      <c r="AT168" s="138"/>
      <c r="AU168" s="138"/>
      <c r="AV168" s="138"/>
      <c r="AW168" s="138"/>
      <c r="AX168" s="138"/>
      <c r="AY168" s="138"/>
      <c r="AZ168" s="138"/>
    </row>
    <row r="169" spans="2:52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206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8"/>
      <c r="AB169" s="138"/>
      <c r="AC169" s="138"/>
      <c r="AD169" s="138"/>
      <c r="AE169" s="138"/>
      <c r="AF169" s="138"/>
      <c r="AG169" s="138"/>
      <c r="AH169" s="138"/>
      <c r="AI169" s="138"/>
      <c r="AJ169" s="138"/>
      <c r="AK169" s="138"/>
      <c r="AL169" s="138"/>
      <c r="AM169" s="138"/>
      <c r="AN169" s="138"/>
      <c r="AO169" s="138"/>
      <c r="AP169" s="138"/>
      <c r="AQ169" s="138"/>
      <c r="AR169" s="138"/>
      <c r="AS169" s="138"/>
      <c r="AT169" s="138"/>
      <c r="AU169" s="138"/>
      <c r="AV169" s="138"/>
      <c r="AW169" s="138"/>
      <c r="AX169" s="138"/>
      <c r="AY169" s="138"/>
      <c r="AZ169" s="138"/>
    </row>
    <row r="170" spans="2:52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206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8"/>
      <c r="AB170" s="138"/>
      <c r="AC170" s="138"/>
      <c r="AD170" s="138"/>
      <c r="AE170" s="138"/>
      <c r="AF170" s="138"/>
      <c r="AG170" s="138"/>
      <c r="AH170" s="138"/>
      <c r="AI170" s="138"/>
      <c r="AJ170" s="138"/>
      <c r="AK170" s="138"/>
      <c r="AL170" s="138"/>
      <c r="AM170" s="138"/>
      <c r="AN170" s="138"/>
      <c r="AO170" s="138"/>
      <c r="AP170" s="138"/>
      <c r="AQ170" s="138"/>
      <c r="AR170" s="138"/>
      <c r="AS170" s="138"/>
      <c r="AT170" s="138"/>
      <c r="AU170" s="138"/>
      <c r="AV170" s="138"/>
      <c r="AW170" s="138"/>
      <c r="AX170" s="138"/>
      <c r="AY170" s="138"/>
      <c r="AZ170" s="138"/>
    </row>
    <row r="171" spans="2:52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206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8"/>
      <c r="AB171" s="138"/>
      <c r="AC171" s="138"/>
      <c r="AD171" s="138"/>
      <c r="AE171" s="138"/>
      <c r="AF171" s="138"/>
      <c r="AG171" s="138"/>
      <c r="AH171" s="138"/>
      <c r="AI171" s="138"/>
      <c r="AJ171" s="138"/>
      <c r="AK171" s="138"/>
      <c r="AL171" s="138"/>
      <c r="AM171" s="138"/>
      <c r="AN171" s="138"/>
      <c r="AO171" s="138"/>
      <c r="AP171" s="138"/>
      <c r="AQ171" s="138"/>
      <c r="AR171" s="138"/>
      <c r="AS171" s="138"/>
      <c r="AT171" s="138"/>
      <c r="AU171" s="138"/>
      <c r="AV171" s="138"/>
      <c r="AW171" s="138"/>
      <c r="AX171" s="138"/>
      <c r="AY171" s="138"/>
      <c r="AZ171" s="138"/>
    </row>
    <row r="172" spans="2:52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206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8"/>
      <c r="AB172" s="138"/>
      <c r="AC172" s="138"/>
      <c r="AD172" s="138"/>
      <c r="AE172" s="138"/>
      <c r="AF172" s="138"/>
      <c r="AG172" s="138"/>
      <c r="AH172" s="138"/>
      <c r="AI172" s="138"/>
      <c r="AJ172" s="138"/>
      <c r="AK172" s="138"/>
      <c r="AL172" s="138"/>
      <c r="AM172" s="138"/>
      <c r="AN172" s="138"/>
      <c r="AO172" s="138"/>
      <c r="AP172" s="138"/>
      <c r="AQ172" s="138"/>
      <c r="AR172" s="138"/>
      <c r="AS172" s="138"/>
      <c r="AT172" s="138"/>
      <c r="AU172" s="138"/>
      <c r="AV172" s="138"/>
      <c r="AW172" s="138"/>
      <c r="AX172" s="138"/>
      <c r="AY172" s="138"/>
      <c r="AZ172" s="138"/>
    </row>
    <row r="173" spans="2:52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206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8"/>
      <c r="AB173" s="138"/>
      <c r="AC173" s="138"/>
      <c r="AD173" s="138"/>
      <c r="AE173" s="138"/>
      <c r="AF173" s="138"/>
      <c r="AG173" s="138"/>
      <c r="AH173" s="138"/>
      <c r="AI173" s="138"/>
      <c r="AJ173" s="138"/>
      <c r="AK173" s="138"/>
      <c r="AL173" s="138"/>
      <c r="AM173" s="138"/>
      <c r="AN173" s="138"/>
      <c r="AO173" s="138"/>
      <c r="AP173" s="138"/>
      <c r="AQ173" s="138"/>
      <c r="AR173" s="138"/>
      <c r="AS173" s="138"/>
      <c r="AT173" s="138"/>
      <c r="AU173" s="138"/>
      <c r="AV173" s="138"/>
      <c r="AW173" s="138"/>
      <c r="AX173" s="138"/>
      <c r="AY173" s="138"/>
      <c r="AZ173" s="138"/>
    </row>
    <row r="174" spans="2:52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206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8"/>
      <c r="AB174" s="138"/>
      <c r="AC174" s="138"/>
      <c r="AD174" s="138"/>
      <c r="AE174" s="138"/>
      <c r="AF174" s="138"/>
      <c r="AG174" s="138"/>
      <c r="AH174" s="138"/>
      <c r="AI174" s="138"/>
      <c r="AJ174" s="138"/>
      <c r="AK174" s="138"/>
      <c r="AL174" s="138"/>
      <c r="AM174" s="138"/>
      <c r="AN174" s="138"/>
      <c r="AO174" s="138"/>
      <c r="AP174" s="138"/>
      <c r="AQ174" s="138"/>
      <c r="AR174" s="138"/>
      <c r="AS174" s="138"/>
      <c r="AT174" s="138"/>
      <c r="AU174" s="138"/>
      <c r="AV174" s="138"/>
      <c r="AW174" s="138"/>
      <c r="AX174" s="138"/>
      <c r="AY174" s="138"/>
      <c r="AZ174" s="138"/>
    </row>
    <row r="175" spans="2:52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206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8"/>
      <c r="AB175" s="138"/>
      <c r="AC175" s="138"/>
      <c r="AD175" s="138"/>
      <c r="AE175" s="138"/>
      <c r="AF175" s="138"/>
      <c r="AG175" s="138"/>
      <c r="AH175" s="138"/>
      <c r="AI175" s="138"/>
      <c r="AJ175" s="138"/>
      <c r="AK175" s="138"/>
      <c r="AL175" s="138"/>
      <c r="AM175" s="138"/>
      <c r="AN175" s="138"/>
      <c r="AO175" s="138"/>
      <c r="AP175" s="138"/>
      <c r="AQ175" s="138"/>
      <c r="AR175" s="138"/>
      <c r="AS175" s="138"/>
      <c r="AT175" s="138"/>
      <c r="AU175" s="138"/>
      <c r="AV175" s="138"/>
      <c r="AW175" s="138"/>
      <c r="AX175" s="138"/>
      <c r="AY175" s="138"/>
      <c r="AZ175" s="138"/>
    </row>
    <row r="176" spans="2:52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206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8"/>
      <c r="AB176" s="138"/>
      <c r="AC176" s="138"/>
      <c r="AD176" s="138"/>
      <c r="AE176" s="138"/>
      <c r="AF176" s="138"/>
      <c r="AG176" s="138"/>
      <c r="AH176" s="138"/>
      <c r="AI176" s="138"/>
      <c r="AJ176" s="138"/>
      <c r="AK176" s="138"/>
      <c r="AL176" s="138"/>
      <c r="AM176" s="138"/>
      <c r="AN176" s="138"/>
      <c r="AO176" s="138"/>
      <c r="AP176" s="138"/>
      <c r="AQ176" s="138"/>
      <c r="AR176" s="138"/>
      <c r="AS176" s="138"/>
      <c r="AT176" s="138"/>
      <c r="AU176" s="138"/>
      <c r="AV176" s="138"/>
      <c r="AW176" s="138"/>
      <c r="AX176" s="138"/>
      <c r="AY176" s="138"/>
      <c r="AZ176" s="138"/>
    </row>
    <row r="177" spans="2:52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206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8"/>
      <c r="AB177" s="138"/>
      <c r="AC177" s="138"/>
      <c r="AD177" s="138"/>
      <c r="AE177" s="138"/>
      <c r="AF177" s="138"/>
      <c r="AG177" s="138"/>
      <c r="AH177" s="138"/>
      <c r="AI177" s="138"/>
      <c r="AJ177" s="138"/>
      <c r="AK177" s="138"/>
      <c r="AL177" s="138"/>
      <c r="AM177" s="138"/>
      <c r="AN177" s="138"/>
      <c r="AO177" s="138"/>
      <c r="AP177" s="138"/>
      <c r="AQ177" s="138"/>
      <c r="AR177" s="138"/>
      <c r="AS177" s="138"/>
      <c r="AT177" s="138"/>
      <c r="AU177" s="138"/>
      <c r="AV177" s="138"/>
      <c r="AW177" s="138"/>
      <c r="AX177" s="138"/>
      <c r="AY177" s="138"/>
      <c r="AZ177" s="138"/>
    </row>
    <row r="178" spans="2:52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206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8"/>
      <c r="AB178" s="138"/>
      <c r="AC178" s="138"/>
      <c r="AD178" s="138"/>
      <c r="AE178" s="138"/>
      <c r="AF178" s="138"/>
      <c r="AG178" s="138"/>
      <c r="AH178" s="138"/>
      <c r="AI178" s="138"/>
      <c r="AJ178" s="138"/>
      <c r="AK178" s="138"/>
      <c r="AL178" s="138"/>
      <c r="AM178" s="138"/>
      <c r="AN178" s="138"/>
      <c r="AO178" s="138"/>
      <c r="AP178" s="138"/>
      <c r="AQ178" s="138"/>
      <c r="AR178" s="138"/>
      <c r="AS178" s="138"/>
      <c r="AT178" s="138"/>
      <c r="AU178" s="138"/>
      <c r="AV178" s="138"/>
      <c r="AW178" s="138"/>
      <c r="AX178" s="138"/>
      <c r="AY178" s="138"/>
      <c r="AZ178" s="138"/>
    </row>
    <row r="179" spans="2:52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206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8"/>
      <c r="AB179" s="138"/>
      <c r="AC179" s="138"/>
      <c r="AD179" s="138"/>
      <c r="AE179" s="138"/>
      <c r="AF179" s="138"/>
      <c r="AG179" s="138"/>
      <c r="AH179" s="138"/>
      <c r="AI179" s="138"/>
      <c r="AJ179" s="138"/>
      <c r="AK179" s="138"/>
      <c r="AL179" s="138"/>
      <c r="AM179" s="138"/>
      <c r="AN179" s="138"/>
      <c r="AO179" s="138"/>
      <c r="AP179" s="138"/>
      <c r="AQ179" s="138"/>
      <c r="AR179" s="138"/>
      <c r="AS179" s="138"/>
      <c r="AT179" s="138"/>
      <c r="AU179" s="138"/>
      <c r="AV179" s="138"/>
      <c r="AW179" s="138"/>
      <c r="AX179" s="138"/>
      <c r="AY179" s="138"/>
      <c r="AZ179" s="138"/>
    </row>
    <row r="180" spans="2:52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206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8"/>
      <c r="AB180" s="138"/>
      <c r="AC180" s="138"/>
      <c r="AD180" s="138"/>
      <c r="AE180" s="138"/>
      <c r="AF180" s="138"/>
      <c r="AG180" s="138"/>
      <c r="AH180" s="138"/>
      <c r="AI180" s="138"/>
      <c r="AJ180" s="138"/>
      <c r="AK180" s="138"/>
      <c r="AL180" s="138"/>
      <c r="AM180" s="138"/>
      <c r="AN180" s="138"/>
      <c r="AO180" s="138"/>
      <c r="AP180" s="138"/>
      <c r="AQ180" s="138"/>
      <c r="AR180" s="138"/>
      <c r="AS180" s="138"/>
      <c r="AT180" s="138"/>
      <c r="AU180" s="138"/>
      <c r="AV180" s="138"/>
      <c r="AW180" s="138"/>
      <c r="AX180" s="138"/>
      <c r="AY180" s="138"/>
      <c r="AZ180" s="138"/>
    </row>
    <row r="181" spans="2:52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206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8"/>
      <c r="AB181" s="138"/>
      <c r="AC181" s="138"/>
      <c r="AD181" s="138"/>
      <c r="AE181" s="138"/>
      <c r="AF181" s="138"/>
      <c r="AG181" s="138"/>
      <c r="AH181" s="138"/>
      <c r="AI181" s="138"/>
      <c r="AJ181" s="138"/>
      <c r="AK181" s="138"/>
      <c r="AL181" s="138"/>
      <c r="AM181" s="138"/>
      <c r="AN181" s="138"/>
      <c r="AO181" s="138"/>
      <c r="AP181" s="138"/>
      <c r="AQ181" s="138"/>
      <c r="AR181" s="138"/>
      <c r="AS181" s="138"/>
      <c r="AT181" s="138"/>
      <c r="AU181" s="138"/>
      <c r="AV181" s="138"/>
      <c r="AW181" s="138"/>
      <c r="AX181" s="138"/>
      <c r="AY181" s="138"/>
      <c r="AZ181" s="138"/>
    </row>
    <row r="182" spans="2:52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206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8"/>
      <c r="AB182" s="138"/>
      <c r="AC182" s="138"/>
      <c r="AD182" s="138"/>
      <c r="AE182" s="138"/>
      <c r="AF182" s="138"/>
      <c r="AG182" s="138"/>
      <c r="AH182" s="138"/>
      <c r="AI182" s="138"/>
      <c r="AJ182" s="138"/>
      <c r="AK182" s="138"/>
      <c r="AL182" s="138"/>
      <c r="AM182" s="138"/>
      <c r="AN182" s="138"/>
      <c r="AO182" s="138"/>
      <c r="AP182" s="138"/>
      <c r="AQ182" s="138"/>
      <c r="AR182" s="138"/>
      <c r="AS182" s="138"/>
      <c r="AT182" s="138"/>
      <c r="AU182" s="138"/>
      <c r="AV182" s="138"/>
      <c r="AW182" s="138"/>
      <c r="AX182" s="138"/>
      <c r="AY182" s="138"/>
      <c r="AZ182" s="138"/>
    </row>
    <row r="183" spans="2:52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206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8"/>
      <c r="AB183" s="138"/>
      <c r="AC183" s="138"/>
      <c r="AD183" s="138"/>
      <c r="AE183" s="138"/>
      <c r="AF183" s="138"/>
      <c r="AG183" s="138"/>
      <c r="AH183" s="138"/>
      <c r="AI183" s="138"/>
      <c r="AJ183" s="138"/>
      <c r="AK183" s="138"/>
      <c r="AL183" s="138"/>
      <c r="AM183" s="138"/>
      <c r="AN183" s="138"/>
      <c r="AO183" s="138"/>
      <c r="AP183" s="138"/>
      <c r="AQ183" s="138"/>
      <c r="AR183" s="138"/>
      <c r="AS183" s="138"/>
      <c r="AT183" s="138"/>
      <c r="AU183" s="138"/>
      <c r="AV183" s="138"/>
      <c r="AW183" s="138"/>
      <c r="AX183" s="138"/>
      <c r="AY183" s="138"/>
      <c r="AZ183" s="138"/>
    </row>
    <row r="184" spans="2:52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206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8"/>
      <c r="AB184" s="138"/>
      <c r="AC184" s="138"/>
      <c r="AD184" s="138"/>
      <c r="AE184" s="138"/>
      <c r="AF184" s="138"/>
      <c r="AG184" s="138"/>
      <c r="AH184" s="138"/>
      <c r="AI184" s="138"/>
      <c r="AJ184" s="138"/>
      <c r="AK184" s="138"/>
      <c r="AL184" s="138"/>
      <c r="AM184" s="138"/>
      <c r="AN184" s="138"/>
      <c r="AO184" s="138"/>
      <c r="AP184" s="138"/>
      <c r="AQ184" s="138"/>
      <c r="AR184" s="138"/>
      <c r="AS184" s="138"/>
      <c r="AT184" s="138"/>
      <c r="AU184" s="138"/>
      <c r="AV184" s="138"/>
      <c r="AW184" s="138"/>
      <c r="AX184" s="138"/>
      <c r="AY184" s="138"/>
      <c r="AZ184" s="138"/>
    </row>
    <row r="185" spans="2:52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206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8"/>
      <c r="AB185" s="138"/>
      <c r="AC185" s="138"/>
      <c r="AD185" s="138"/>
      <c r="AE185" s="138"/>
      <c r="AF185" s="138"/>
      <c r="AG185" s="138"/>
      <c r="AH185" s="138"/>
      <c r="AI185" s="138"/>
      <c r="AJ185" s="138"/>
      <c r="AK185" s="138"/>
      <c r="AL185" s="138"/>
      <c r="AM185" s="138"/>
      <c r="AN185" s="138"/>
      <c r="AO185" s="138"/>
      <c r="AP185" s="138"/>
      <c r="AQ185" s="138"/>
      <c r="AR185" s="138"/>
      <c r="AS185" s="138"/>
      <c r="AT185" s="138"/>
      <c r="AU185" s="138"/>
      <c r="AV185" s="138"/>
      <c r="AW185" s="138"/>
      <c r="AX185" s="138"/>
      <c r="AY185" s="138"/>
      <c r="AZ185" s="138"/>
    </row>
    <row r="186" spans="2:52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206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8"/>
      <c r="AB186" s="138"/>
      <c r="AC186" s="138"/>
      <c r="AD186" s="138"/>
      <c r="AE186" s="138"/>
      <c r="AF186" s="138"/>
      <c r="AG186" s="138"/>
      <c r="AH186" s="138"/>
      <c r="AI186" s="138"/>
      <c r="AJ186" s="138"/>
      <c r="AK186" s="138"/>
      <c r="AL186" s="138"/>
      <c r="AM186" s="138"/>
      <c r="AN186" s="138"/>
      <c r="AO186" s="138"/>
      <c r="AP186" s="138"/>
      <c r="AQ186" s="138"/>
      <c r="AR186" s="138"/>
      <c r="AS186" s="138"/>
      <c r="AT186" s="138"/>
      <c r="AU186" s="138"/>
      <c r="AV186" s="138"/>
      <c r="AW186" s="138"/>
      <c r="AX186" s="138"/>
      <c r="AY186" s="138"/>
      <c r="AZ186" s="138"/>
    </row>
    <row r="187" spans="2:52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206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8"/>
      <c r="AB187" s="138"/>
      <c r="AC187" s="138"/>
      <c r="AD187" s="138"/>
      <c r="AE187" s="138"/>
      <c r="AF187" s="138"/>
      <c r="AG187" s="138"/>
      <c r="AH187" s="138"/>
      <c r="AI187" s="138"/>
      <c r="AJ187" s="138"/>
      <c r="AK187" s="138"/>
      <c r="AL187" s="138"/>
      <c r="AM187" s="138"/>
      <c r="AN187" s="138"/>
      <c r="AO187" s="138"/>
      <c r="AP187" s="138"/>
      <c r="AQ187" s="138"/>
      <c r="AR187" s="138"/>
      <c r="AS187" s="138"/>
      <c r="AT187" s="138"/>
      <c r="AU187" s="138"/>
      <c r="AV187" s="138"/>
      <c r="AW187" s="138"/>
      <c r="AX187" s="138"/>
      <c r="AY187" s="138"/>
      <c r="AZ187" s="138"/>
    </row>
    <row r="188" spans="2:52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206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8"/>
      <c r="AB188" s="138"/>
      <c r="AC188" s="138"/>
      <c r="AD188" s="138"/>
      <c r="AE188" s="138"/>
      <c r="AF188" s="138"/>
      <c r="AG188" s="138"/>
      <c r="AH188" s="138"/>
      <c r="AI188" s="138"/>
      <c r="AJ188" s="138"/>
      <c r="AK188" s="138"/>
      <c r="AL188" s="138"/>
      <c r="AM188" s="138"/>
      <c r="AN188" s="138"/>
      <c r="AO188" s="138"/>
      <c r="AP188" s="138"/>
      <c r="AQ188" s="138"/>
      <c r="AR188" s="138"/>
      <c r="AS188" s="138"/>
      <c r="AT188" s="138"/>
      <c r="AU188" s="138"/>
      <c r="AV188" s="138"/>
      <c r="AW188" s="138"/>
      <c r="AX188" s="138"/>
      <c r="AY188" s="138"/>
      <c r="AZ188" s="138"/>
    </row>
    <row r="189" spans="2:52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206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8"/>
      <c r="AB189" s="138"/>
      <c r="AC189" s="138"/>
      <c r="AD189" s="138"/>
      <c r="AE189" s="138"/>
      <c r="AF189" s="138"/>
      <c r="AG189" s="138"/>
      <c r="AH189" s="138"/>
      <c r="AI189" s="138"/>
      <c r="AJ189" s="138"/>
      <c r="AK189" s="138"/>
      <c r="AL189" s="138"/>
      <c r="AM189" s="138"/>
      <c r="AN189" s="138"/>
      <c r="AO189" s="138"/>
      <c r="AP189" s="138"/>
      <c r="AQ189" s="138"/>
      <c r="AR189" s="138"/>
      <c r="AS189" s="138"/>
      <c r="AT189" s="138"/>
      <c r="AU189" s="138"/>
      <c r="AV189" s="138"/>
      <c r="AW189" s="138"/>
      <c r="AX189" s="138"/>
      <c r="AY189" s="138"/>
      <c r="AZ189" s="138"/>
    </row>
    <row r="190" spans="2:52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206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  <c r="AA190" s="138"/>
      <c r="AB190" s="138"/>
      <c r="AC190" s="138"/>
      <c r="AD190" s="138"/>
      <c r="AE190" s="138"/>
      <c r="AF190" s="138"/>
      <c r="AG190" s="138"/>
      <c r="AH190" s="138"/>
      <c r="AI190" s="138"/>
      <c r="AJ190" s="138"/>
      <c r="AK190" s="138"/>
      <c r="AL190" s="138"/>
      <c r="AM190" s="138"/>
      <c r="AN190" s="138"/>
      <c r="AO190" s="138"/>
      <c r="AP190" s="138"/>
      <c r="AQ190" s="138"/>
      <c r="AR190" s="138"/>
      <c r="AS190" s="138"/>
      <c r="AT190" s="138"/>
      <c r="AU190" s="138"/>
      <c r="AV190" s="138"/>
      <c r="AW190" s="138"/>
      <c r="AX190" s="138"/>
      <c r="AY190" s="138"/>
      <c r="AZ190" s="138"/>
    </row>
    <row r="191" spans="2:52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206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  <c r="AA191" s="138"/>
      <c r="AB191" s="138"/>
      <c r="AC191" s="138"/>
      <c r="AD191" s="138"/>
      <c r="AE191" s="138"/>
      <c r="AF191" s="138"/>
      <c r="AG191" s="138"/>
      <c r="AH191" s="138"/>
      <c r="AI191" s="138"/>
      <c r="AJ191" s="138"/>
      <c r="AK191" s="138"/>
      <c r="AL191" s="138"/>
      <c r="AM191" s="138"/>
      <c r="AN191" s="138"/>
      <c r="AO191" s="138"/>
      <c r="AP191" s="138"/>
      <c r="AQ191" s="138"/>
      <c r="AR191" s="138"/>
      <c r="AS191" s="138"/>
      <c r="AT191" s="138"/>
      <c r="AU191" s="138"/>
      <c r="AV191" s="138"/>
      <c r="AW191" s="138"/>
      <c r="AX191" s="138"/>
      <c r="AY191" s="138"/>
      <c r="AZ191" s="138"/>
    </row>
    <row r="192" spans="2:52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206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  <c r="AA192" s="138"/>
      <c r="AB192" s="138"/>
      <c r="AC192" s="138"/>
      <c r="AD192" s="138"/>
      <c r="AE192" s="138"/>
      <c r="AF192" s="138"/>
      <c r="AG192" s="138"/>
      <c r="AH192" s="138"/>
      <c r="AI192" s="138"/>
      <c r="AJ192" s="138"/>
      <c r="AK192" s="138"/>
      <c r="AL192" s="138"/>
      <c r="AM192" s="138"/>
      <c r="AN192" s="138"/>
      <c r="AO192" s="138"/>
      <c r="AP192" s="138"/>
      <c r="AQ192" s="138"/>
      <c r="AR192" s="138"/>
      <c r="AS192" s="138"/>
      <c r="AT192" s="138"/>
      <c r="AU192" s="138"/>
      <c r="AV192" s="138"/>
      <c r="AW192" s="138"/>
      <c r="AX192" s="138"/>
      <c r="AY192" s="138"/>
      <c r="AZ192" s="138"/>
    </row>
    <row r="193" spans="2:52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206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  <c r="AA193" s="138"/>
      <c r="AB193" s="138"/>
      <c r="AC193" s="138"/>
      <c r="AD193" s="138"/>
      <c r="AE193" s="138"/>
      <c r="AF193" s="138"/>
      <c r="AG193" s="138"/>
      <c r="AH193" s="138"/>
      <c r="AI193" s="138"/>
      <c r="AJ193" s="138"/>
      <c r="AK193" s="138"/>
      <c r="AL193" s="138"/>
      <c r="AM193" s="138"/>
      <c r="AN193" s="138"/>
      <c r="AO193" s="138"/>
      <c r="AP193" s="138"/>
      <c r="AQ193" s="138"/>
      <c r="AR193" s="138"/>
      <c r="AS193" s="138"/>
      <c r="AT193" s="138"/>
      <c r="AU193" s="138"/>
      <c r="AV193" s="138"/>
      <c r="AW193" s="138"/>
      <c r="AX193" s="138"/>
      <c r="AY193" s="138"/>
      <c r="AZ193" s="138"/>
    </row>
    <row r="194" spans="2:52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206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  <c r="AA194" s="138"/>
      <c r="AB194" s="138"/>
      <c r="AC194" s="138"/>
      <c r="AD194" s="138"/>
      <c r="AE194" s="138"/>
      <c r="AF194" s="138"/>
      <c r="AG194" s="138"/>
      <c r="AH194" s="138"/>
      <c r="AI194" s="138"/>
      <c r="AJ194" s="138"/>
      <c r="AK194" s="138"/>
      <c r="AL194" s="138"/>
      <c r="AM194" s="138"/>
      <c r="AN194" s="138"/>
      <c r="AO194" s="138"/>
      <c r="AP194" s="138"/>
      <c r="AQ194" s="138"/>
      <c r="AR194" s="138"/>
      <c r="AS194" s="138"/>
      <c r="AT194" s="138"/>
      <c r="AU194" s="138"/>
      <c r="AV194" s="138"/>
      <c r="AW194" s="138"/>
      <c r="AX194" s="138"/>
      <c r="AY194" s="138"/>
      <c r="AZ194" s="138"/>
    </row>
    <row r="195" spans="2:52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206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  <c r="AA195" s="138"/>
      <c r="AB195" s="138"/>
      <c r="AC195" s="138"/>
      <c r="AD195" s="138"/>
      <c r="AE195" s="138"/>
      <c r="AF195" s="138"/>
      <c r="AG195" s="138"/>
      <c r="AH195" s="138"/>
      <c r="AI195" s="138"/>
      <c r="AJ195" s="138"/>
      <c r="AK195" s="138"/>
      <c r="AL195" s="138"/>
      <c r="AM195" s="138"/>
      <c r="AN195" s="138"/>
      <c r="AO195" s="138"/>
      <c r="AP195" s="138"/>
      <c r="AQ195" s="138"/>
      <c r="AR195" s="138"/>
      <c r="AS195" s="138"/>
      <c r="AT195" s="138"/>
      <c r="AU195" s="138"/>
      <c r="AV195" s="138"/>
      <c r="AW195" s="138"/>
      <c r="AX195" s="138"/>
      <c r="AY195" s="138"/>
      <c r="AZ195" s="138"/>
    </row>
    <row r="196" spans="2:52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206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  <c r="AA196" s="138"/>
      <c r="AB196" s="138"/>
      <c r="AC196" s="138"/>
      <c r="AD196" s="138"/>
      <c r="AE196" s="138"/>
      <c r="AF196" s="138"/>
      <c r="AG196" s="138"/>
      <c r="AH196" s="138"/>
      <c r="AI196" s="138"/>
      <c r="AJ196" s="138"/>
      <c r="AK196" s="138"/>
      <c r="AL196" s="138"/>
      <c r="AM196" s="138"/>
      <c r="AN196" s="138"/>
      <c r="AO196" s="138"/>
      <c r="AP196" s="138"/>
      <c r="AQ196" s="138"/>
      <c r="AR196" s="138"/>
      <c r="AS196" s="138"/>
      <c r="AT196" s="138"/>
      <c r="AU196" s="138"/>
      <c r="AV196" s="138"/>
      <c r="AW196" s="138"/>
      <c r="AX196" s="138"/>
      <c r="AY196" s="138"/>
      <c r="AZ196" s="138"/>
    </row>
    <row r="197" spans="2:52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206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  <c r="AA197" s="138"/>
      <c r="AB197" s="138"/>
      <c r="AC197" s="138"/>
      <c r="AD197" s="138"/>
      <c r="AE197" s="138"/>
      <c r="AF197" s="138"/>
      <c r="AG197" s="138"/>
      <c r="AH197" s="138"/>
      <c r="AI197" s="138"/>
      <c r="AJ197" s="138"/>
      <c r="AK197" s="138"/>
      <c r="AL197" s="138"/>
      <c r="AM197" s="138"/>
      <c r="AN197" s="138"/>
      <c r="AO197" s="138"/>
      <c r="AP197" s="138"/>
      <c r="AQ197" s="138"/>
      <c r="AR197" s="138"/>
      <c r="AS197" s="138"/>
      <c r="AT197" s="138"/>
      <c r="AU197" s="138"/>
      <c r="AV197" s="138"/>
      <c r="AW197" s="138"/>
      <c r="AX197" s="138"/>
      <c r="AY197" s="138"/>
      <c r="AZ197" s="138"/>
    </row>
    <row r="198" spans="2:52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206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  <c r="AA198" s="138"/>
      <c r="AB198" s="138"/>
      <c r="AC198" s="138"/>
      <c r="AD198" s="138"/>
      <c r="AE198" s="138"/>
      <c r="AF198" s="138"/>
      <c r="AG198" s="138"/>
      <c r="AH198" s="138"/>
      <c r="AI198" s="138"/>
      <c r="AJ198" s="138"/>
      <c r="AK198" s="138"/>
      <c r="AL198" s="138"/>
      <c r="AM198" s="138"/>
      <c r="AN198" s="138"/>
      <c r="AO198" s="138"/>
      <c r="AP198" s="138"/>
      <c r="AQ198" s="138"/>
      <c r="AR198" s="138"/>
      <c r="AS198" s="138"/>
      <c r="AT198" s="138"/>
      <c r="AU198" s="138"/>
      <c r="AV198" s="138"/>
      <c r="AW198" s="138"/>
      <c r="AX198" s="138"/>
      <c r="AY198" s="138"/>
      <c r="AZ198" s="138"/>
    </row>
    <row r="199" spans="2:52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206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  <c r="AA199" s="138"/>
      <c r="AB199" s="138"/>
      <c r="AC199" s="138"/>
      <c r="AD199" s="138"/>
      <c r="AE199" s="138"/>
      <c r="AF199" s="138"/>
      <c r="AG199" s="138"/>
      <c r="AH199" s="138"/>
      <c r="AI199" s="138"/>
      <c r="AJ199" s="138"/>
      <c r="AK199" s="138"/>
      <c r="AL199" s="138"/>
      <c r="AM199" s="138"/>
      <c r="AN199" s="138"/>
      <c r="AO199" s="138"/>
      <c r="AP199" s="138"/>
      <c r="AQ199" s="138"/>
      <c r="AR199" s="138"/>
      <c r="AS199" s="138"/>
      <c r="AT199" s="138"/>
      <c r="AU199" s="138"/>
      <c r="AV199" s="138"/>
      <c r="AW199" s="138"/>
      <c r="AX199" s="138"/>
      <c r="AY199" s="138"/>
      <c r="AZ199" s="138"/>
    </row>
    <row r="200" spans="2:52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206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  <c r="AA200" s="138"/>
      <c r="AB200" s="138"/>
      <c r="AC200" s="138"/>
      <c r="AD200" s="138"/>
      <c r="AE200" s="138"/>
      <c r="AF200" s="138"/>
      <c r="AG200" s="138"/>
      <c r="AH200" s="138"/>
      <c r="AI200" s="138"/>
      <c r="AJ200" s="138"/>
      <c r="AK200" s="138"/>
      <c r="AL200" s="138"/>
      <c r="AM200" s="138"/>
      <c r="AN200" s="138"/>
      <c r="AO200" s="138"/>
      <c r="AP200" s="138"/>
      <c r="AQ200" s="138"/>
      <c r="AR200" s="138"/>
      <c r="AS200" s="138"/>
      <c r="AT200" s="138"/>
      <c r="AU200" s="138"/>
      <c r="AV200" s="138"/>
      <c r="AW200" s="138"/>
      <c r="AX200" s="138"/>
      <c r="AY200" s="138"/>
      <c r="AZ200" s="138"/>
    </row>
    <row r="201" spans="2:52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206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  <c r="AA201" s="138"/>
      <c r="AB201" s="138"/>
      <c r="AC201" s="138"/>
      <c r="AD201" s="138"/>
      <c r="AE201" s="138"/>
      <c r="AF201" s="138"/>
      <c r="AG201" s="138"/>
      <c r="AH201" s="138"/>
      <c r="AI201" s="138"/>
      <c r="AJ201" s="138"/>
      <c r="AK201" s="138"/>
      <c r="AL201" s="138"/>
      <c r="AM201" s="138"/>
      <c r="AN201" s="138"/>
      <c r="AO201" s="138"/>
      <c r="AP201" s="138"/>
      <c r="AQ201" s="138"/>
      <c r="AR201" s="138"/>
      <c r="AS201" s="138"/>
      <c r="AT201" s="138"/>
      <c r="AU201" s="138"/>
      <c r="AV201" s="138"/>
      <c r="AW201" s="138"/>
      <c r="AX201" s="138"/>
      <c r="AY201" s="138"/>
      <c r="AZ201" s="138"/>
    </row>
    <row r="202" spans="2:52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206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  <c r="AA202" s="138"/>
      <c r="AB202" s="138"/>
      <c r="AC202" s="138"/>
      <c r="AD202" s="138"/>
      <c r="AE202" s="138"/>
      <c r="AF202" s="138"/>
      <c r="AG202" s="138"/>
      <c r="AH202" s="138"/>
      <c r="AI202" s="138"/>
      <c r="AJ202" s="138"/>
      <c r="AK202" s="138"/>
      <c r="AL202" s="138"/>
      <c r="AM202" s="138"/>
      <c r="AN202" s="138"/>
      <c r="AO202" s="138"/>
      <c r="AP202" s="138"/>
      <c r="AQ202" s="138"/>
      <c r="AR202" s="138"/>
      <c r="AS202" s="138"/>
      <c r="AT202" s="138"/>
      <c r="AU202" s="138"/>
      <c r="AV202" s="138"/>
      <c r="AW202" s="138"/>
      <c r="AX202" s="138"/>
      <c r="AY202" s="138"/>
      <c r="AZ202" s="138"/>
    </row>
    <row r="203" spans="2:52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206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  <c r="AA203" s="138"/>
      <c r="AB203" s="138"/>
      <c r="AC203" s="138"/>
      <c r="AD203" s="138"/>
      <c r="AE203" s="138"/>
      <c r="AF203" s="138"/>
      <c r="AG203" s="138"/>
      <c r="AH203" s="138"/>
      <c r="AI203" s="138"/>
      <c r="AJ203" s="138"/>
      <c r="AK203" s="138"/>
      <c r="AL203" s="138"/>
      <c r="AM203" s="138"/>
      <c r="AN203" s="138"/>
      <c r="AO203" s="138"/>
      <c r="AP203" s="138"/>
      <c r="AQ203" s="138"/>
      <c r="AR203" s="138"/>
      <c r="AS203" s="138"/>
      <c r="AT203" s="138"/>
      <c r="AU203" s="138"/>
      <c r="AV203" s="138"/>
      <c r="AW203" s="138"/>
      <c r="AX203" s="138"/>
      <c r="AY203" s="138"/>
      <c r="AZ203" s="138"/>
    </row>
    <row r="204" spans="2:52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206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  <c r="AA204" s="138"/>
      <c r="AB204" s="138"/>
      <c r="AC204" s="138"/>
      <c r="AD204" s="138"/>
      <c r="AE204" s="138"/>
      <c r="AF204" s="138"/>
      <c r="AG204" s="138"/>
      <c r="AH204" s="138"/>
      <c r="AI204" s="138"/>
      <c r="AJ204" s="138"/>
      <c r="AK204" s="138"/>
      <c r="AL204" s="138"/>
      <c r="AM204" s="138"/>
      <c r="AN204" s="138"/>
      <c r="AO204" s="138"/>
      <c r="AP204" s="138"/>
      <c r="AQ204" s="138"/>
      <c r="AR204" s="138"/>
      <c r="AS204" s="138"/>
      <c r="AT204" s="138"/>
      <c r="AU204" s="138"/>
      <c r="AV204" s="138"/>
      <c r="AW204" s="138"/>
      <c r="AX204" s="138"/>
      <c r="AY204" s="138"/>
      <c r="AZ204" s="138"/>
    </row>
    <row r="205" spans="2:52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206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  <c r="AA205" s="138"/>
      <c r="AB205" s="138"/>
      <c r="AC205" s="138"/>
      <c r="AD205" s="138"/>
      <c r="AE205" s="138"/>
      <c r="AF205" s="138"/>
      <c r="AG205" s="138"/>
      <c r="AH205" s="138"/>
      <c r="AI205" s="138"/>
      <c r="AJ205" s="138"/>
      <c r="AK205" s="138"/>
      <c r="AL205" s="138"/>
      <c r="AM205" s="138"/>
      <c r="AN205" s="138"/>
      <c r="AO205" s="138"/>
      <c r="AP205" s="138"/>
      <c r="AQ205" s="138"/>
      <c r="AR205" s="138"/>
      <c r="AS205" s="138"/>
      <c r="AT205" s="138"/>
      <c r="AU205" s="138"/>
      <c r="AV205" s="138"/>
      <c r="AW205" s="138"/>
      <c r="AX205" s="138"/>
      <c r="AY205" s="138"/>
      <c r="AZ205" s="138"/>
    </row>
    <row r="206" spans="2:52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206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  <c r="AA206" s="138"/>
      <c r="AB206" s="138"/>
      <c r="AC206" s="138"/>
      <c r="AD206" s="138"/>
      <c r="AE206" s="138"/>
      <c r="AF206" s="138"/>
      <c r="AG206" s="138"/>
      <c r="AH206" s="138"/>
      <c r="AI206" s="138"/>
      <c r="AJ206" s="138"/>
      <c r="AK206" s="138"/>
      <c r="AL206" s="138"/>
      <c r="AM206" s="138"/>
      <c r="AN206" s="138"/>
      <c r="AO206" s="138"/>
      <c r="AP206" s="138"/>
      <c r="AQ206" s="138"/>
      <c r="AR206" s="138"/>
      <c r="AS206" s="138"/>
      <c r="AT206" s="138"/>
      <c r="AU206" s="138"/>
      <c r="AV206" s="138"/>
      <c r="AW206" s="138"/>
      <c r="AX206" s="138"/>
      <c r="AY206" s="138"/>
      <c r="AZ206" s="138"/>
    </row>
    <row r="207" spans="2:52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206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  <c r="AA207" s="138"/>
      <c r="AB207" s="138"/>
      <c r="AC207" s="138"/>
      <c r="AD207" s="138"/>
      <c r="AE207" s="138"/>
      <c r="AF207" s="138"/>
      <c r="AG207" s="138"/>
      <c r="AH207" s="138"/>
      <c r="AI207" s="138"/>
      <c r="AJ207" s="138"/>
      <c r="AK207" s="138"/>
      <c r="AL207" s="138"/>
      <c r="AM207" s="138"/>
      <c r="AN207" s="138"/>
      <c r="AO207" s="138"/>
      <c r="AP207" s="138"/>
      <c r="AQ207" s="138"/>
      <c r="AR207" s="138"/>
      <c r="AS207" s="138"/>
      <c r="AT207" s="138"/>
      <c r="AU207" s="138"/>
      <c r="AV207" s="138"/>
      <c r="AW207" s="138"/>
      <c r="AX207" s="138"/>
      <c r="AY207" s="138"/>
      <c r="AZ207" s="138"/>
    </row>
    <row r="208" spans="2:52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206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  <c r="AA208" s="138"/>
      <c r="AB208" s="138"/>
      <c r="AC208" s="138"/>
      <c r="AD208" s="138"/>
      <c r="AE208" s="138"/>
      <c r="AF208" s="138"/>
      <c r="AG208" s="138"/>
      <c r="AH208" s="138"/>
      <c r="AI208" s="138"/>
      <c r="AJ208" s="138"/>
      <c r="AK208" s="138"/>
      <c r="AL208" s="138"/>
      <c r="AM208" s="138"/>
      <c r="AN208" s="138"/>
      <c r="AO208" s="138"/>
      <c r="AP208" s="138"/>
      <c r="AQ208" s="138"/>
      <c r="AR208" s="138"/>
      <c r="AS208" s="138"/>
      <c r="AT208" s="138"/>
      <c r="AU208" s="138"/>
      <c r="AV208" s="138"/>
      <c r="AW208" s="138"/>
      <c r="AX208" s="138"/>
      <c r="AY208" s="138"/>
      <c r="AZ208" s="138"/>
    </row>
    <row r="209" spans="2:52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206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  <c r="AA209" s="138"/>
      <c r="AB209" s="138"/>
      <c r="AC209" s="138"/>
      <c r="AD209" s="138"/>
      <c r="AE209" s="138"/>
      <c r="AF209" s="138"/>
      <c r="AG209" s="138"/>
      <c r="AH209" s="138"/>
      <c r="AI209" s="138"/>
      <c r="AJ209" s="138"/>
      <c r="AK209" s="138"/>
      <c r="AL209" s="138"/>
      <c r="AM209" s="138"/>
      <c r="AN209" s="138"/>
      <c r="AO209" s="138"/>
      <c r="AP209" s="138"/>
      <c r="AQ209" s="138"/>
      <c r="AR209" s="138"/>
      <c r="AS209" s="138"/>
      <c r="AT209" s="138"/>
      <c r="AU209" s="138"/>
      <c r="AV209" s="138"/>
      <c r="AW209" s="138"/>
      <c r="AX209" s="138"/>
      <c r="AY209" s="138"/>
      <c r="AZ209" s="138"/>
    </row>
    <row r="210" spans="2:52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206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  <c r="AA210" s="138"/>
      <c r="AB210" s="138"/>
      <c r="AC210" s="138"/>
      <c r="AD210" s="138"/>
      <c r="AE210" s="138"/>
      <c r="AF210" s="138"/>
      <c r="AG210" s="138"/>
      <c r="AH210" s="138"/>
      <c r="AI210" s="138"/>
      <c r="AJ210" s="138"/>
      <c r="AK210" s="138"/>
      <c r="AL210" s="138"/>
      <c r="AM210" s="138"/>
      <c r="AN210" s="138"/>
      <c r="AO210" s="138"/>
      <c r="AP210" s="138"/>
      <c r="AQ210" s="138"/>
      <c r="AR210" s="138"/>
      <c r="AS210" s="138"/>
      <c r="AT210" s="138"/>
      <c r="AU210" s="138"/>
      <c r="AV210" s="138"/>
      <c r="AW210" s="138"/>
      <c r="AX210" s="138"/>
      <c r="AY210" s="138"/>
      <c r="AZ210" s="138"/>
    </row>
    <row r="211" spans="2:52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206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  <c r="AA211" s="138"/>
      <c r="AB211" s="138"/>
      <c r="AC211" s="138"/>
      <c r="AD211" s="138"/>
      <c r="AE211" s="138"/>
      <c r="AF211" s="138"/>
      <c r="AG211" s="138"/>
      <c r="AH211" s="138"/>
      <c r="AI211" s="138"/>
      <c r="AJ211" s="138"/>
      <c r="AK211" s="138"/>
      <c r="AL211" s="138"/>
      <c r="AM211" s="138"/>
      <c r="AN211" s="138"/>
      <c r="AO211" s="138"/>
      <c r="AP211" s="138"/>
      <c r="AQ211" s="138"/>
      <c r="AR211" s="138"/>
      <c r="AS211" s="138"/>
      <c r="AT211" s="138"/>
      <c r="AU211" s="138"/>
      <c r="AV211" s="138"/>
      <c r="AW211" s="138"/>
      <c r="AX211" s="138"/>
      <c r="AY211" s="138"/>
      <c r="AZ211" s="138"/>
    </row>
    <row r="212" spans="2:52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206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  <c r="AA212" s="138"/>
      <c r="AB212" s="138"/>
      <c r="AC212" s="138"/>
      <c r="AD212" s="138"/>
      <c r="AE212" s="138"/>
      <c r="AF212" s="138"/>
      <c r="AG212" s="138"/>
      <c r="AH212" s="138"/>
      <c r="AI212" s="138"/>
      <c r="AJ212" s="138"/>
      <c r="AK212" s="138"/>
      <c r="AL212" s="138"/>
      <c r="AM212" s="138"/>
      <c r="AN212" s="138"/>
      <c r="AO212" s="138"/>
      <c r="AP212" s="138"/>
      <c r="AQ212" s="138"/>
      <c r="AR212" s="138"/>
      <c r="AS212" s="138"/>
      <c r="AT212" s="138"/>
      <c r="AU212" s="138"/>
      <c r="AV212" s="138"/>
      <c r="AW212" s="138"/>
      <c r="AX212" s="138"/>
      <c r="AY212" s="138"/>
      <c r="AZ212" s="138"/>
    </row>
    <row r="213" spans="2:52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206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  <c r="AA213" s="138"/>
      <c r="AB213" s="138"/>
      <c r="AC213" s="138"/>
      <c r="AD213" s="138"/>
      <c r="AE213" s="138"/>
      <c r="AF213" s="138"/>
      <c r="AG213" s="138"/>
      <c r="AH213" s="138"/>
      <c r="AI213" s="138"/>
      <c r="AJ213" s="138"/>
      <c r="AK213" s="138"/>
      <c r="AL213" s="138"/>
      <c r="AM213" s="138"/>
      <c r="AN213" s="138"/>
      <c r="AO213" s="138"/>
      <c r="AP213" s="138"/>
      <c r="AQ213" s="138"/>
      <c r="AR213" s="138"/>
      <c r="AS213" s="138"/>
      <c r="AT213" s="138"/>
      <c r="AU213" s="138"/>
      <c r="AV213" s="138"/>
      <c r="AW213" s="138"/>
      <c r="AX213" s="138"/>
      <c r="AY213" s="138"/>
      <c r="AZ213" s="138"/>
    </row>
    <row r="214" spans="2:52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206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  <c r="AA214" s="138"/>
      <c r="AB214" s="138"/>
      <c r="AC214" s="138"/>
      <c r="AD214" s="138"/>
      <c r="AE214" s="138"/>
      <c r="AF214" s="138"/>
      <c r="AG214" s="138"/>
      <c r="AH214" s="138"/>
      <c r="AI214" s="138"/>
      <c r="AJ214" s="138"/>
      <c r="AK214" s="138"/>
      <c r="AL214" s="138"/>
      <c r="AM214" s="138"/>
      <c r="AN214" s="138"/>
      <c r="AO214" s="138"/>
      <c r="AP214" s="138"/>
      <c r="AQ214" s="138"/>
      <c r="AR214" s="138"/>
      <c r="AS214" s="138"/>
      <c r="AT214" s="138"/>
      <c r="AU214" s="138"/>
      <c r="AV214" s="138"/>
      <c r="AW214" s="138"/>
      <c r="AX214" s="138"/>
      <c r="AY214" s="138"/>
      <c r="AZ214" s="138"/>
    </row>
    <row r="215" spans="2:52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206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  <c r="AA215" s="138"/>
      <c r="AB215" s="138"/>
      <c r="AC215" s="138"/>
      <c r="AD215" s="138"/>
      <c r="AE215" s="138"/>
      <c r="AF215" s="138"/>
      <c r="AG215" s="138"/>
      <c r="AH215" s="138"/>
      <c r="AI215" s="138"/>
      <c r="AJ215" s="138"/>
      <c r="AK215" s="138"/>
      <c r="AL215" s="138"/>
      <c r="AM215" s="138"/>
      <c r="AN215" s="138"/>
      <c r="AO215" s="138"/>
      <c r="AP215" s="138"/>
      <c r="AQ215" s="138"/>
      <c r="AR215" s="138"/>
      <c r="AS215" s="138"/>
      <c r="AT215" s="138"/>
      <c r="AU215" s="138"/>
      <c r="AV215" s="138"/>
      <c r="AW215" s="138"/>
      <c r="AX215" s="138"/>
      <c r="AY215" s="138"/>
      <c r="AZ215" s="138"/>
    </row>
    <row r="216" spans="2:52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206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  <c r="AA216" s="138"/>
      <c r="AB216" s="138"/>
      <c r="AC216" s="138"/>
      <c r="AD216" s="138"/>
      <c r="AE216" s="138"/>
      <c r="AF216" s="138"/>
      <c r="AG216" s="138"/>
      <c r="AH216" s="138"/>
      <c r="AI216" s="138"/>
      <c r="AJ216" s="138"/>
      <c r="AK216" s="138"/>
      <c r="AL216" s="138"/>
      <c r="AM216" s="138"/>
      <c r="AN216" s="138"/>
      <c r="AO216" s="138"/>
      <c r="AP216" s="138"/>
      <c r="AQ216" s="138"/>
      <c r="AR216" s="138"/>
      <c r="AS216" s="138"/>
      <c r="AT216" s="138"/>
      <c r="AU216" s="138"/>
      <c r="AV216" s="138"/>
      <c r="AW216" s="138"/>
      <c r="AX216" s="138"/>
      <c r="AY216" s="138"/>
      <c r="AZ216" s="138"/>
    </row>
    <row r="217" spans="2:52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206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  <c r="AA217" s="138"/>
      <c r="AB217" s="138"/>
      <c r="AC217" s="138"/>
      <c r="AD217" s="138"/>
      <c r="AE217" s="138"/>
      <c r="AF217" s="138"/>
      <c r="AG217" s="138"/>
      <c r="AH217" s="138"/>
      <c r="AI217" s="138"/>
      <c r="AJ217" s="138"/>
      <c r="AK217" s="138"/>
      <c r="AL217" s="138"/>
      <c r="AM217" s="138"/>
      <c r="AN217" s="138"/>
      <c r="AO217" s="138"/>
      <c r="AP217" s="138"/>
      <c r="AQ217" s="138"/>
      <c r="AR217" s="138"/>
      <c r="AS217" s="138"/>
      <c r="AT217" s="138"/>
      <c r="AU217" s="138"/>
      <c r="AV217" s="138"/>
      <c r="AW217" s="138"/>
      <c r="AX217" s="138"/>
      <c r="AY217" s="138"/>
      <c r="AZ217" s="138"/>
    </row>
    <row r="218" spans="2:52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206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  <c r="AA218" s="138"/>
      <c r="AB218" s="138"/>
      <c r="AC218" s="138"/>
      <c r="AD218" s="138"/>
      <c r="AE218" s="138"/>
      <c r="AF218" s="138"/>
      <c r="AG218" s="138"/>
      <c r="AH218" s="138"/>
      <c r="AI218" s="138"/>
      <c r="AJ218" s="138"/>
      <c r="AK218" s="138"/>
      <c r="AL218" s="138"/>
      <c r="AM218" s="138"/>
      <c r="AN218" s="138"/>
      <c r="AO218" s="138"/>
      <c r="AP218" s="138"/>
      <c r="AQ218" s="138"/>
      <c r="AR218" s="138"/>
      <c r="AS218" s="138"/>
      <c r="AT218" s="138"/>
      <c r="AU218" s="138"/>
      <c r="AV218" s="138"/>
      <c r="AW218" s="138"/>
      <c r="AX218" s="138"/>
      <c r="AY218" s="138"/>
      <c r="AZ218" s="138"/>
    </row>
    <row r="219" spans="2:52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206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  <c r="AA219" s="138"/>
      <c r="AB219" s="138"/>
      <c r="AC219" s="138"/>
      <c r="AD219" s="138"/>
      <c r="AE219" s="138"/>
      <c r="AF219" s="138"/>
      <c r="AG219" s="138"/>
      <c r="AH219" s="138"/>
      <c r="AI219" s="138"/>
      <c r="AJ219" s="138"/>
      <c r="AK219" s="138"/>
      <c r="AL219" s="138"/>
      <c r="AM219" s="138"/>
      <c r="AN219" s="138"/>
      <c r="AO219" s="138"/>
      <c r="AP219" s="138"/>
      <c r="AQ219" s="138"/>
      <c r="AR219" s="138"/>
      <c r="AS219" s="138"/>
      <c r="AT219" s="138"/>
      <c r="AU219" s="138"/>
      <c r="AV219" s="138"/>
      <c r="AW219" s="138"/>
      <c r="AX219" s="138"/>
      <c r="AY219" s="138"/>
      <c r="AZ219" s="138"/>
    </row>
    <row r="220" spans="2:52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206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  <c r="AA220" s="138"/>
      <c r="AB220" s="138"/>
      <c r="AC220" s="138"/>
      <c r="AD220" s="138"/>
      <c r="AE220" s="138"/>
      <c r="AF220" s="138"/>
      <c r="AG220" s="138"/>
      <c r="AH220" s="138"/>
      <c r="AI220" s="138"/>
      <c r="AJ220" s="138"/>
      <c r="AK220" s="138"/>
      <c r="AL220" s="138"/>
      <c r="AM220" s="138"/>
      <c r="AN220" s="138"/>
      <c r="AO220" s="138"/>
      <c r="AP220" s="138"/>
      <c r="AQ220" s="138"/>
      <c r="AR220" s="138"/>
      <c r="AS220" s="138"/>
      <c r="AT220" s="138"/>
      <c r="AU220" s="138"/>
      <c r="AV220" s="138"/>
      <c r="AW220" s="138"/>
      <c r="AX220" s="138"/>
      <c r="AY220" s="138"/>
      <c r="AZ220" s="138"/>
    </row>
    <row r="221" spans="2:52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206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  <c r="AA221" s="138"/>
      <c r="AB221" s="138"/>
      <c r="AC221" s="138"/>
      <c r="AD221" s="138"/>
      <c r="AE221" s="138"/>
      <c r="AF221" s="138"/>
      <c r="AG221" s="138"/>
      <c r="AH221" s="138"/>
      <c r="AI221" s="138"/>
      <c r="AJ221" s="138"/>
      <c r="AK221" s="138"/>
      <c r="AL221" s="138"/>
      <c r="AM221" s="138"/>
      <c r="AN221" s="138"/>
      <c r="AO221" s="138"/>
      <c r="AP221" s="138"/>
      <c r="AQ221" s="138"/>
      <c r="AR221" s="138"/>
      <c r="AS221" s="138"/>
      <c r="AT221" s="138"/>
      <c r="AU221" s="138"/>
      <c r="AV221" s="138"/>
      <c r="AW221" s="138"/>
      <c r="AX221" s="138"/>
      <c r="AY221" s="138"/>
      <c r="AZ221" s="138"/>
    </row>
    <row r="222" spans="2:52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206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  <c r="AA222" s="138"/>
      <c r="AB222" s="138"/>
      <c r="AC222" s="138"/>
      <c r="AD222" s="138"/>
      <c r="AE222" s="138"/>
      <c r="AF222" s="138"/>
      <c r="AG222" s="138"/>
      <c r="AH222" s="138"/>
      <c r="AI222" s="138"/>
      <c r="AJ222" s="138"/>
      <c r="AK222" s="138"/>
      <c r="AL222" s="138"/>
      <c r="AM222" s="138"/>
      <c r="AN222" s="138"/>
      <c r="AO222" s="138"/>
      <c r="AP222" s="138"/>
      <c r="AQ222" s="138"/>
      <c r="AR222" s="138"/>
      <c r="AS222" s="138"/>
      <c r="AT222" s="138"/>
      <c r="AU222" s="138"/>
      <c r="AV222" s="138"/>
      <c r="AW222" s="138"/>
      <c r="AX222" s="138"/>
      <c r="AY222" s="138"/>
      <c r="AZ222" s="138"/>
    </row>
    <row r="223" spans="2:52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206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  <c r="AA223" s="138"/>
      <c r="AB223" s="138"/>
      <c r="AC223" s="138"/>
      <c r="AD223" s="138"/>
      <c r="AE223" s="138"/>
      <c r="AF223" s="138"/>
      <c r="AG223" s="138"/>
      <c r="AH223" s="138"/>
      <c r="AI223" s="138"/>
      <c r="AJ223" s="138"/>
      <c r="AK223" s="138"/>
      <c r="AL223" s="138"/>
      <c r="AM223" s="138"/>
      <c r="AN223" s="138"/>
      <c r="AO223" s="138"/>
      <c r="AP223" s="138"/>
      <c r="AQ223" s="138"/>
      <c r="AR223" s="138"/>
      <c r="AS223" s="138"/>
      <c r="AT223" s="138"/>
      <c r="AU223" s="138"/>
      <c r="AV223" s="138"/>
      <c r="AW223" s="138"/>
      <c r="AX223" s="138"/>
      <c r="AY223" s="138"/>
      <c r="AZ223" s="138"/>
    </row>
    <row r="224" spans="2:52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206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  <c r="AA224" s="138"/>
      <c r="AB224" s="138"/>
      <c r="AC224" s="138"/>
      <c r="AD224" s="138"/>
      <c r="AE224" s="138"/>
      <c r="AF224" s="138"/>
      <c r="AG224" s="138"/>
      <c r="AH224" s="138"/>
      <c r="AI224" s="138"/>
      <c r="AJ224" s="138"/>
      <c r="AK224" s="138"/>
      <c r="AL224" s="138"/>
      <c r="AM224" s="138"/>
      <c r="AN224" s="138"/>
      <c r="AO224" s="138"/>
      <c r="AP224" s="138"/>
      <c r="AQ224" s="138"/>
      <c r="AR224" s="138"/>
      <c r="AS224" s="138"/>
      <c r="AT224" s="138"/>
      <c r="AU224" s="138"/>
      <c r="AV224" s="138"/>
      <c r="AW224" s="138"/>
      <c r="AX224" s="138"/>
      <c r="AY224" s="138"/>
      <c r="AZ224" s="138"/>
    </row>
    <row r="225" spans="2:52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206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  <c r="AA225" s="138"/>
      <c r="AB225" s="138"/>
      <c r="AC225" s="138"/>
      <c r="AD225" s="138"/>
      <c r="AE225" s="138"/>
      <c r="AF225" s="138"/>
      <c r="AG225" s="138"/>
      <c r="AH225" s="138"/>
      <c r="AI225" s="138"/>
      <c r="AJ225" s="138"/>
      <c r="AK225" s="138"/>
      <c r="AL225" s="138"/>
      <c r="AM225" s="138"/>
      <c r="AN225" s="138"/>
      <c r="AO225" s="138"/>
      <c r="AP225" s="138"/>
      <c r="AQ225" s="138"/>
      <c r="AR225" s="138"/>
      <c r="AS225" s="138"/>
      <c r="AT225" s="138"/>
      <c r="AU225" s="138"/>
      <c r="AV225" s="138"/>
      <c r="AW225" s="138"/>
      <c r="AX225" s="138"/>
      <c r="AY225" s="138"/>
      <c r="AZ225" s="138"/>
    </row>
    <row r="226" spans="2:52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206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  <c r="AA226" s="138"/>
      <c r="AB226" s="138"/>
      <c r="AC226" s="138"/>
      <c r="AD226" s="138"/>
      <c r="AE226" s="138"/>
      <c r="AF226" s="138"/>
      <c r="AG226" s="138"/>
      <c r="AH226" s="138"/>
      <c r="AI226" s="138"/>
      <c r="AJ226" s="138"/>
      <c r="AK226" s="138"/>
      <c r="AL226" s="138"/>
      <c r="AM226" s="138"/>
      <c r="AN226" s="138"/>
      <c r="AO226" s="138"/>
      <c r="AP226" s="138"/>
      <c r="AQ226" s="138"/>
      <c r="AR226" s="138"/>
      <c r="AS226" s="138"/>
      <c r="AT226" s="138"/>
      <c r="AU226" s="138"/>
      <c r="AV226" s="138"/>
      <c r="AW226" s="138"/>
      <c r="AX226" s="138"/>
      <c r="AY226" s="138"/>
      <c r="AZ226" s="138"/>
    </row>
    <row r="227" spans="2:52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206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  <c r="AA227" s="138"/>
      <c r="AB227" s="138"/>
      <c r="AC227" s="138"/>
      <c r="AD227" s="138"/>
      <c r="AE227" s="138"/>
      <c r="AF227" s="138"/>
      <c r="AG227" s="138"/>
      <c r="AH227" s="138"/>
      <c r="AI227" s="138"/>
      <c r="AJ227" s="138"/>
      <c r="AK227" s="138"/>
      <c r="AL227" s="138"/>
      <c r="AM227" s="138"/>
      <c r="AN227" s="138"/>
      <c r="AO227" s="138"/>
      <c r="AP227" s="138"/>
      <c r="AQ227" s="138"/>
      <c r="AR227" s="138"/>
      <c r="AS227" s="138"/>
      <c r="AT227" s="138"/>
      <c r="AU227" s="138"/>
      <c r="AV227" s="138"/>
      <c r="AW227" s="138"/>
      <c r="AX227" s="138"/>
      <c r="AY227" s="138"/>
      <c r="AZ227" s="138"/>
    </row>
    <row r="228" spans="2:52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206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  <c r="AA228" s="138"/>
      <c r="AB228" s="138"/>
      <c r="AC228" s="138"/>
      <c r="AD228" s="138"/>
      <c r="AE228" s="138"/>
      <c r="AF228" s="138"/>
      <c r="AG228" s="138"/>
      <c r="AH228" s="138"/>
      <c r="AI228" s="138"/>
      <c r="AJ228" s="138"/>
      <c r="AK228" s="138"/>
      <c r="AL228" s="138"/>
      <c r="AM228" s="138"/>
      <c r="AN228" s="138"/>
      <c r="AO228" s="138"/>
      <c r="AP228" s="138"/>
      <c r="AQ228" s="138"/>
      <c r="AR228" s="138"/>
      <c r="AS228" s="138"/>
      <c r="AT228" s="138"/>
      <c r="AU228" s="138"/>
      <c r="AV228" s="138"/>
      <c r="AW228" s="138"/>
      <c r="AX228" s="138"/>
      <c r="AY228" s="138"/>
      <c r="AZ228" s="138"/>
    </row>
    <row r="229" spans="2:52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206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  <c r="AA229" s="138"/>
      <c r="AB229" s="138"/>
      <c r="AC229" s="138"/>
      <c r="AD229" s="138"/>
      <c r="AE229" s="138"/>
      <c r="AF229" s="138"/>
      <c r="AG229" s="138"/>
      <c r="AH229" s="138"/>
      <c r="AI229" s="138"/>
      <c r="AJ229" s="138"/>
      <c r="AK229" s="138"/>
      <c r="AL229" s="138"/>
      <c r="AM229" s="138"/>
      <c r="AN229" s="138"/>
      <c r="AO229" s="138"/>
      <c r="AP229" s="138"/>
      <c r="AQ229" s="138"/>
      <c r="AR229" s="138"/>
      <c r="AS229" s="138"/>
      <c r="AT229" s="138"/>
      <c r="AU229" s="138"/>
      <c r="AV229" s="138"/>
      <c r="AW229" s="138"/>
      <c r="AX229" s="138"/>
      <c r="AY229" s="138"/>
      <c r="AZ229" s="138"/>
    </row>
    <row r="230" spans="2:52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206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  <c r="AA230" s="138"/>
      <c r="AB230" s="138"/>
      <c r="AC230" s="138"/>
      <c r="AD230" s="138"/>
      <c r="AE230" s="138"/>
      <c r="AF230" s="138"/>
      <c r="AG230" s="138"/>
      <c r="AH230" s="138"/>
      <c r="AI230" s="138"/>
      <c r="AJ230" s="138"/>
      <c r="AK230" s="138"/>
      <c r="AL230" s="138"/>
      <c r="AM230" s="138"/>
      <c r="AN230" s="138"/>
      <c r="AO230" s="138"/>
      <c r="AP230" s="138"/>
      <c r="AQ230" s="138"/>
      <c r="AR230" s="138"/>
      <c r="AS230" s="138"/>
      <c r="AT230" s="138"/>
      <c r="AU230" s="138"/>
      <c r="AV230" s="138"/>
      <c r="AW230" s="138"/>
      <c r="AX230" s="138"/>
      <c r="AY230" s="138"/>
      <c r="AZ230" s="138"/>
    </row>
    <row r="231" spans="2:52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206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  <c r="AA231" s="138"/>
      <c r="AB231" s="138"/>
      <c r="AC231" s="138"/>
      <c r="AD231" s="138"/>
      <c r="AE231" s="138"/>
      <c r="AF231" s="138"/>
      <c r="AG231" s="138"/>
      <c r="AH231" s="138"/>
      <c r="AI231" s="138"/>
      <c r="AJ231" s="138"/>
      <c r="AK231" s="138"/>
      <c r="AL231" s="138"/>
      <c r="AM231" s="138"/>
      <c r="AN231" s="138"/>
      <c r="AO231" s="138"/>
      <c r="AP231" s="138"/>
      <c r="AQ231" s="138"/>
      <c r="AR231" s="138"/>
      <c r="AS231" s="138"/>
      <c r="AT231" s="138"/>
      <c r="AU231" s="138"/>
      <c r="AV231" s="138"/>
      <c r="AW231" s="138"/>
      <c r="AX231" s="138"/>
      <c r="AY231" s="138"/>
      <c r="AZ231" s="138"/>
    </row>
    <row r="232" spans="2:52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206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  <c r="AA232" s="138"/>
      <c r="AB232" s="138"/>
      <c r="AC232" s="138"/>
      <c r="AD232" s="138"/>
      <c r="AE232" s="138"/>
      <c r="AF232" s="138"/>
      <c r="AG232" s="138"/>
      <c r="AH232" s="138"/>
      <c r="AI232" s="138"/>
      <c r="AJ232" s="138"/>
      <c r="AK232" s="138"/>
      <c r="AL232" s="138"/>
      <c r="AM232" s="138"/>
      <c r="AN232" s="138"/>
      <c r="AO232" s="138"/>
      <c r="AP232" s="138"/>
      <c r="AQ232" s="138"/>
      <c r="AR232" s="138"/>
      <c r="AS232" s="138"/>
      <c r="AT232" s="138"/>
      <c r="AU232" s="138"/>
      <c r="AV232" s="138"/>
      <c r="AW232" s="138"/>
      <c r="AX232" s="138"/>
      <c r="AY232" s="138"/>
      <c r="AZ232" s="138"/>
    </row>
    <row r="233" spans="2:52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206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  <c r="AA233" s="138"/>
      <c r="AB233" s="138"/>
      <c r="AC233" s="138"/>
      <c r="AD233" s="138"/>
      <c r="AE233" s="138"/>
      <c r="AF233" s="138"/>
      <c r="AG233" s="138"/>
      <c r="AH233" s="138"/>
      <c r="AI233" s="138"/>
      <c r="AJ233" s="138"/>
      <c r="AK233" s="138"/>
      <c r="AL233" s="138"/>
      <c r="AM233" s="138"/>
      <c r="AN233" s="138"/>
      <c r="AO233" s="138"/>
      <c r="AP233" s="138"/>
      <c r="AQ233" s="138"/>
      <c r="AR233" s="138"/>
      <c r="AS233" s="138"/>
      <c r="AT233" s="138"/>
      <c r="AU233" s="138"/>
      <c r="AV233" s="138"/>
      <c r="AW233" s="138"/>
      <c r="AX233" s="138"/>
      <c r="AY233" s="138"/>
      <c r="AZ233" s="138"/>
    </row>
    <row r="234" spans="2:52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206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  <c r="AA234" s="138"/>
      <c r="AB234" s="138"/>
      <c r="AC234" s="138"/>
      <c r="AD234" s="138"/>
      <c r="AE234" s="138"/>
      <c r="AF234" s="138"/>
      <c r="AG234" s="138"/>
      <c r="AH234" s="138"/>
      <c r="AI234" s="138"/>
      <c r="AJ234" s="138"/>
      <c r="AK234" s="138"/>
      <c r="AL234" s="138"/>
      <c r="AM234" s="138"/>
      <c r="AN234" s="138"/>
      <c r="AO234" s="138"/>
      <c r="AP234" s="138"/>
      <c r="AQ234" s="138"/>
      <c r="AR234" s="138"/>
      <c r="AS234" s="138"/>
      <c r="AT234" s="138"/>
      <c r="AU234" s="138"/>
      <c r="AV234" s="138"/>
      <c r="AW234" s="138"/>
      <c r="AX234" s="138"/>
      <c r="AY234" s="138"/>
      <c r="AZ234" s="138"/>
    </row>
    <row r="235" spans="2:52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206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  <c r="AA235" s="138"/>
      <c r="AB235" s="138"/>
      <c r="AC235" s="138"/>
      <c r="AD235" s="138"/>
      <c r="AE235" s="138"/>
      <c r="AF235" s="138"/>
      <c r="AG235" s="138"/>
      <c r="AH235" s="138"/>
      <c r="AI235" s="138"/>
      <c r="AJ235" s="138"/>
      <c r="AK235" s="138"/>
      <c r="AL235" s="138"/>
      <c r="AM235" s="138"/>
      <c r="AN235" s="138"/>
      <c r="AO235" s="138"/>
      <c r="AP235" s="138"/>
      <c r="AQ235" s="138"/>
      <c r="AR235" s="138"/>
      <c r="AS235" s="138"/>
      <c r="AT235" s="138"/>
      <c r="AU235" s="138"/>
      <c r="AV235" s="138"/>
      <c r="AW235" s="138"/>
      <c r="AX235" s="138"/>
      <c r="AY235" s="138"/>
      <c r="AZ235" s="138"/>
    </row>
    <row r="236" spans="2:52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206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  <c r="AA236" s="138"/>
      <c r="AB236" s="138"/>
      <c r="AC236" s="138"/>
      <c r="AD236" s="138"/>
      <c r="AE236" s="138"/>
      <c r="AF236" s="138"/>
      <c r="AG236" s="138"/>
      <c r="AH236" s="138"/>
      <c r="AI236" s="138"/>
      <c r="AJ236" s="138"/>
      <c r="AK236" s="138"/>
      <c r="AL236" s="138"/>
      <c r="AM236" s="138"/>
      <c r="AN236" s="138"/>
      <c r="AO236" s="138"/>
      <c r="AP236" s="138"/>
      <c r="AQ236" s="138"/>
      <c r="AR236" s="138"/>
      <c r="AS236" s="138"/>
      <c r="AT236" s="138"/>
      <c r="AU236" s="138"/>
      <c r="AV236" s="138"/>
      <c r="AW236" s="138"/>
      <c r="AX236" s="138"/>
      <c r="AY236" s="138"/>
      <c r="AZ236" s="138"/>
    </row>
    <row r="237" spans="2:52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206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  <c r="AA237" s="138"/>
      <c r="AB237" s="138"/>
      <c r="AC237" s="138"/>
      <c r="AD237" s="138"/>
      <c r="AE237" s="138"/>
      <c r="AF237" s="138"/>
      <c r="AG237" s="138"/>
      <c r="AH237" s="138"/>
      <c r="AI237" s="138"/>
      <c r="AJ237" s="138"/>
      <c r="AK237" s="138"/>
      <c r="AL237" s="138"/>
      <c r="AM237" s="138"/>
      <c r="AN237" s="138"/>
      <c r="AO237" s="138"/>
      <c r="AP237" s="138"/>
      <c r="AQ237" s="138"/>
      <c r="AR237" s="138"/>
      <c r="AS237" s="138"/>
      <c r="AT237" s="138"/>
      <c r="AU237" s="138"/>
      <c r="AV237" s="138"/>
      <c r="AW237" s="138"/>
      <c r="AX237" s="138"/>
      <c r="AY237" s="138"/>
      <c r="AZ237" s="138"/>
    </row>
    <row r="238" spans="2:52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206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  <c r="AA238" s="138"/>
      <c r="AB238" s="138"/>
      <c r="AC238" s="138"/>
      <c r="AD238" s="138"/>
      <c r="AE238" s="138"/>
      <c r="AF238" s="138"/>
      <c r="AG238" s="138"/>
      <c r="AH238" s="138"/>
      <c r="AI238" s="138"/>
      <c r="AJ238" s="138"/>
      <c r="AK238" s="138"/>
      <c r="AL238" s="138"/>
      <c r="AM238" s="138"/>
      <c r="AN238" s="138"/>
      <c r="AO238" s="138"/>
      <c r="AP238" s="138"/>
      <c r="AQ238" s="138"/>
      <c r="AR238" s="138"/>
      <c r="AS238" s="138"/>
      <c r="AT238" s="138"/>
      <c r="AU238" s="138"/>
      <c r="AV238" s="138"/>
      <c r="AW238" s="138"/>
      <c r="AX238" s="138"/>
      <c r="AY238" s="138"/>
      <c r="AZ238" s="138"/>
    </row>
    <row r="239" spans="2:52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206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  <c r="AA239" s="138"/>
      <c r="AB239" s="138"/>
      <c r="AC239" s="138"/>
      <c r="AD239" s="138"/>
      <c r="AE239" s="138"/>
      <c r="AF239" s="138"/>
      <c r="AG239" s="138"/>
      <c r="AH239" s="138"/>
      <c r="AI239" s="138"/>
      <c r="AJ239" s="138"/>
      <c r="AK239" s="138"/>
      <c r="AL239" s="138"/>
      <c r="AM239" s="138"/>
      <c r="AN239" s="138"/>
      <c r="AO239" s="138"/>
      <c r="AP239" s="138"/>
      <c r="AQ239" s="138"/>
      <c r="AR239" s="138"/>
      <c r="AS239" s="138"/>
      <c r="AT239" s="138"/>
      <c r="AU239" s="138"/>
      <c r="AV239" s="138"/>
      <c r="AW239" s="138"/>
      <c r="AX239" s="138"/>
      <c r="AY239" s="138"/>
      <c r="AZ239" s="138"/>
    </row>
    <row r="240" spans="2:52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206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  <c r="AA240" s="138"/>
      <c r="AB240" s="138"/>
      <c r="AC240" s="138"/>
      <c r="AD240" s="138"/>
      <c r="AE240" s="138"/>
      <c r="AF240" s="138"/>
      <c r="AG240" s="138"/>
      <c r="AH240" s="138"/>
      <c r="AI240" s="138"/>
      <c r="AJ240" s="138"/>
      <c r="AK240" s="138"/>
      <c r="AL240" s="138"/>
      <c r="AM240" s="138"/>
      <c r="AN240" s="138"/>
      <c r="AO240" s="138"/>
      <c r="AP240" s="138"/>
      <c r="AQ240" s="138"/>
      <c r="AR240" s="138"/>
      <c r="AS240" s="138"/>
      <c r="AT240" s="138"/>
      <c r="AU240" s="138"/>
      <c r="AV240" s="138"/>
      <c r="AW240" s="138"/>
      <c r="AX240" s="138"/>
      <c r="AY240" s="138"/>
      <c r="AZ240" s="138"/>
    </row>
    <row r="241" spans="2:52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206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  <c r="AA241" s="138"/>
      <c r="AB241" s="138"/>
      <c r="AC241" s="138"/>
      <c r="AD241" s="138"/>
      <c r="AE241" s="138"/>
      <c r="AF241" s="138"/>
      <c r="AG241" s="138"/>
      <c r="AH241" s="138"/>
      <c r="AI241" s="138"/>
      <c r="AJ241" s="138"/>
      <c r="AK241" s="138"/>
      <c r="AL241" s="138"/>
      <c r="AM241" s="138"/>
      <c r="AN241" s="138"/>
      <c r="AO241" s="138"/>
      <c r="AP241" s="138"/>
      <c r="AQ241" s="138"/>
      <c r="AR241" s="138"/>
      <c r="AS241" s="138"/>
      <c r="AT241" s="138"/>
      <c r="AU241" s="138"/>
      <c r="AV241" s="138"/>
      <c r="AW241" s="138"/>
      <c r="AX241" s="138"/>
      <c r="AY241" s="138"/>
      <c r="AZ241" s="138"/>
    </row>
    <row r="242" spans="2:52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206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8"/>
      <c r="AB242" s="138"/>
      <c r="AC242" s="138"/>
      <c r="AD242" s="138"/>
      <c r="AE242" s="138"/>
      <c r="AF242" s="138"/>
      <c r="AG242" s="138"/>
      <c r="AH242" s="138"/>
      <c r="AI242" s="138"/>
      <c r="AJ242" s="138"/>
      <c r="AK242" s="138"/>
      <c r="AL242" s="138"/>
      <c r="AM242" s="138"/>
      <c r="AN242" s="138"/>
      <c r="AO242" s="138"/>
      <c r="AP242" s="138"/>
      <c r="AQ242" s="138"/>
      <c r="AR242" s="138"/>
      <c r="AS242" s="138"/>
      <c r="AT242" s="138"/>
      <c r="AU242" s="138"/>
      <c r="AV242" s="138"/>
      <c r="AW242" s="138"/>
      <c r="AX242" s="138"/>
      <c r="AY242" s="138"/>
      <c r="AZ242" s="138"/>
    </row>
    <row r="243" spans="2:52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206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8"/>
      <c r="AB243" s="138"/>
      <c r="AC243" s="138"/>
      <c r="AD243" s="138"/>
      <c r="AE243" s="138"/>
      <c r="AF243" s="138"/>
      <c r="AG243" s="138"/>
      <c r="AH243" s="138"/>
      <c r="AI243" s="138"/>
      <c r="AJ243" s="138"/>
      <c r="AK243" s="138"/>
      <c r="AL243" s="138"/>
      <c r="AM243" s="138"/>
      <c r="AN243" s="138"/>
      <c r="AO243" s="138"/>
      <c r="AP243" s="138"/>
      <c r="AQ243" s="138"/>
      <c r="AR243" s="138"/>
      <c r="AS243" s="138"/>
      <c r="AT243" s="138"/>
      <c r="AU243" s="138"/>
      <c r="AV243" s="138"/>
      <c r="AW243" s="138"/>
      <c r="AX243" s="138"/>
      <c r="AY243" s="138"/>
      <c r="AZ243" s="138"/>
    </row>
    <row r="244" spans="2:52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206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8"/>
      <c r="AB244" s="138"/>
      <c r="AC244" s="138"/>
      <c r="AD244" s="138"/>
      <c r="AE244" s="138"/>
      <c r="AF244" s="138"/>
      <c r="AG244" s="138"/>
      <c r="AH244" s="138"/>
      <c r="AI244" s="138"/>
      <c r="AJ244" s="138"/>
      <c r="AK244" s="138"/>
      <c r="AL244" s="138"/>
      <c r="AM244" s="138"/>
      <c r="AN244" s="138"/>
      <c r="AO244" s="138"/>
      <c r="AP244" s="138"/>
      <c r="AQ244" s="138"/>
      <c r="AR244" s="138"/>
      <c r="AS244" s="138"/>
      <c r="AT244" s="138"/>
      <c r="AU244" s="138"/>
      <c r="AV244" s="138"/>
      <c r="AW244" s="138"/>
      <c r="AX244" s="138"/>
      <c r="AY244" s="138"/>
      <c r="AZ244" s="138"/>
    </row>
    <row r="245" spans="2:52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206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8"/>
      <c r="AB245" s="138"/>
      <c r="AC245" s="138"/>
      <c r="AD245" s="138"/>
      <c r="AE245" s="138"/>
      <c r="AF245" s="138"/>
      <c r="AG245" s="138"/>
      <c r="AH245" s="138"/>
      <c r="AI245" s="138"/>
      <c r="AJ245" s="138"/>
      <c r="AK245" s="138"/>
      <c r="AL245" s="138"/>
      <c r="AM245" s="138"/>
      <c r="AN245" s="138"/>
      <c r="AO245" s="138"/>
      <c r="AP245" s="138"/>
      <c r="AQ245" s="138"/>
      <c r="AR245" s="138"/>
      <c r="AS245" s="138"/>
      <c r="AT245" s="138"/>
      <c r="AU245" s="138"/>
      <c r="AV245" s="138"/>
      <c r="AW245" s="138"/>
      <c r="AX245" s="138"/>
      <c r="AY245" s="138"/>
      <c r="AZ245" s="138"/>
    </row>
    <row r="246" spans="2:52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206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8"/>
      <c r="AB246" s="138"/>
      <c r="AC246" s="138"/>
      <c r="AD246" s="138"/>
      <c r="AE246" s="138"/>
      <c r="AF246" s="138"/>
      <c r="AG246" s="138"/>
      <c r="AH246" s="138"/>
      <c r="AI246" s="138"/>
      <c r="AJ246" s="138"/>
      <c r="AK246" s="138"/>
      <c r="AL246" s="138"/>
      <c r="AM246" s="138"/>
      <c r="AN246" s="138"/>
      <c r="AO246" s="138"/>
      <c r="AP246" s="138"/>
      <c r="AQ246" s="138"/>
      <c r="AR246" s="138"/>
      <c r="AS246" s="138"/>
      <c r="AT246" s="138"/>
      <c r="AU246" s="138"/>
      <c r="AV246" s="138"/>
      <c r="AW246" s="138"/>
      <c r="AX246" s="138"/>
      <c r="AY246" s="138"/>
      <c r="AZ246" s="138"/>
    </row>
    <row r="247" spans="2:52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206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8"/>
      <c r="AB247" s="138"/>
      <c r="AC247" s="138"/>
      <c r="AD247" s="138"/>
      <c r="AE247" s="138"/>
      <c r="AF247" s="138"/>
      <c r="AG247" s="138"/>
      <c r="AH247" s="138"/>
      <c r="AI247" s="138"/>
      <c r="AJ247" s="138"/>
      <c r="AK247" s="138"/>
      <c r="AL247" s="138"/>
      <c r="AM247" s="138"/>
      <c r="AN247" s="138"/>
      <c r="AO247" s="138"/>
      <c r="AP247" s="138"/>
      <c r="AQ247" s="138"/>
      <c r="AR247" s="138"/>
      <c r="AS247" s="138"/>
      <c r="AT247" s="138"/>
      <c r="AU247" s="138"/>
      <c r="AV247" s="138"/>
      <c r="AW247" s="138"/>
      <c r="AX247" s="138"/>
      <c r="AY247" s="138"/>
      <c r="AZ247" s="138"/>
    </row>
    <row r="248" spans="2:52"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206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8"/>
      <c r="AB248" s="138"/>
      <c r="AC248" s="138"/>
      <c r="AD248" s="138"/>
      <c r="AE248" s="138"/>
      <c r="AF248" s="138"/>
      <c r="AG248" s="138"/>
      <c r="AH248" s="138"/>
      <c r="AI248" s="138"/>
      <c r="AJ248" s="138"/>
      <c r="AK248" s="138"/>
      <c r="AL248" s="138"/>
      <c r="AM248" s="138"/>
      <c r="AN248" s="138"/>
      <c r="AO248" s="138"/>
      <c r="AP248" s="138"/>
      <c r="AQ248" s="138"/>
      <c r="AR248" s="138"/>
      <c r="AS248" s="138"/>
      <c r="AT248" s="138"/>
      <c r="AU248" s="138"/>
      <c r="AV248" s="138"/>
      <c r="AW248" s="138"/>
      <c r="AX248" s="138"/>
      <c r="AY248" s="138"/>
      <c r="AZ248" s="138"/>
    </row>
    <row r="249" spans="2:52"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206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8"/>
      <c r="AB249" s="138"/>
      <c r="AC249" s="138"/>
      <c r="AD249" s="138"/>
      <c r="AE249" s="138"/>
      <c r="AF249" s="138"/>
      <c r="AG249" s="138"/>
      <c r="AH249" s="138"/>
      <c r="AI249" s="138"/>
      <c r="AJ249" s="138"/>
      <c r="AK249" s="138"/>
      <c r="AL249" s="138"/>
      <c r="AM249" s="138"/>
      <c r="AN249" s="138"/>
      <c r="AO249" s="138"/>
      <c r="AP249" s="138"/>
      <c r="AQ249" s="138"/>
      <c r="AR249" s="138"/>
      <c r="AS249" s="138"/>
      <c r="AT249" s="138"/>
      <c r="AU249" s="138"/>
      <c r="AV249" s="138"/>
      <c r="AW249" s="138"/>
      <c r="AX249" s="138"/>
      <c r="AY249" s="138"/>
      <c r="AZ249" s="138"/>
    </row>
    <row r="250" spans="2:52"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206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8"/>
      <c r="AB250" s="138"/>
      <c r="AC250" s="138"/>
      <c r="AD250" s="138"/>
      <c r="AE250" s="138"/>
      <c r="AF250" s="138"/>
      <c r="AG250" s="138"/>
      <c r="AH250" s="138"/>
      <c r="AI250" s="138"/>
      <c r="AJ250" s="138"/>
      <c r="AK250" s="138"/>
      <c r="AL250" s="138"/>
      <c r="AM250" s="138"/>
      <c r="AN250" s="138"/>
      <c r="AO250" s="138"/>
      <c r="AP250" s="138"/>
      <c r="AQ250" s="138"/>
      <c r="AR250" s="138"/>
      <c r="AS250" s="138"/>
      <c r="AT250" s="138"/>
      <c r="AU250" s="138"/>
      <c r="AV250" s="138"/>
      <c r="AW250" s="138"/>
      <c r="AX250" s="138"/>
      <c r="AY250" s="138"/>
      <c r="AZ250" s="138"/>
    </row>
    <row r="251" spans="2:52"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206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8"/>
      <c r="AB251" s="138"/>
      <c r="AC251" s="138"/>
      <c r="AD251" s="138"/>
      <c r="AE251" s="138"/>
      <c r="AF251" s="138"/>
      <c r="AG251" s="138"/>
      <c r="AH251" s="138"/>
      <c r="AI251" s="138"/>
      <c r="AJ251" s="138"/>
      <c r="AK251" s="138"/>
      <c r="AL251" s="138"/>
      <c r="AM251" s="138"/>
      <c r="AN251" s="138"/>
      <c r="AO251" s="138"/>
      <c r="AP251" s="138"/>
      <c r="AQ251" s="138"/>
      <c r="AR251" s="138"/>
      <c r="AS251" s="138"/>
      <c r="AT251" s="138"/>
      <c r="AU251" s="138"/>
      <c r="AV251" s="138"/>
      <c r="AW251" s="138"/>
      <c r="AX251" s="138"/>
      <c r="AY251" s="138"/>
      <c r="AZ251" s="138"/>
    </row>
    <row r="252" spans="2:52"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206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8"/>
      <c r="AB252" s="138"/>
      <c r="AC252" s="138"/>
      <c r="AD252" s="138"/>
      <c r="AE252" s="138"/>
      <c r="AF252" s="138"/>
      <c r="AG252" s="138"/>
      <c r="AH252" s="138"/>
      <c r="AI252" s="138"/>
      <c r="AJ252" s="138"/>
      <c r="AK252" s="138"/>
      <c r="AL252" s="138"/>
      <c r="AM252" s="138"/>
      <c r="AN252" s="138"/>
      <c r="AO252" s="138"/>
      <c r="AP252" s="138"/>
      <c r="AQ252" s="138"/>
      <c r="AR252" s="138"/>
      <c r="AS252" s="138"/>
      <c r="AT252" s="138"/>
      <c r="AU252" s="138"/>
      <c r="AV252" s="138"/>
      <c r="AW252" s="138"/>
      <c r="AX252" s="138"/>
      <c r="AY252" s="138"/>
      <c r="AZ252" s="138"/>
    </row>
    <row r="253" spans="2:52"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206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8"/>
      <c r="AB253" s="138"/>
      <c r="AC253" s="138"/>
      <c r="AD253" s="138"/>
      <c r="AE253" s="138"/>
      <c r="AF253" s="138"/>
      <c r="AG253" s="138"/>
      <c r="AH253" s="138"/>
      <c r="AI253" s="138"/>
      <c r="AJ253" s="138"/>
      <c r="AK253" s="138"/>
      <c r="AL253" s="138"/>
      <c r="AM253" s="138"/>
      <c r="AN253" s="138"/>
      <c r="AO253" s="138"/>
      <c r="AP253" s="138"/>
      <c r="AQ253" s="138"/>
      <c r="AR253" s="138"/>
      <c r="AS253" s="138"/>
      <c r="AT253" s="138"/>
      <c r="AU253" s="138"/>
      <c r="AV253" s="138"/>
      <c r="AW253" s="138"/>
      <c r="AX253" s="138"/>
      <c r="AY253" s="138"/>
      <c r="AZ253" s="138"/>
    </row>
    <row r="254" spans="2:52"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206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8"/>
      <c r="AB254" s="138"/>
      <c r="AC254" s="138"/>
      <c r="AD254" s="138"/>
      <c r="AE254" s="138"/>
      <c r="AF254" s="138"/>
      <c r="AG254" s="138"/>
      <c r="AH254" s="138"/>
      <c r="AI254" s="138"/>
      <c r="AJ254" s="138"/>
      <c r="AK254" s="138"/>
      <c r="AL254" s="138"/>
      <c r="AM254" s="138"/>
      <c r="AN254" s="138"/>
      <c r="AO254" s="138"/>
      <c r="AP254" s="138"/>
      <c r="AQ254" s="138"/>
      <c r="AR254" s="138"/>
      <c r="AS254" s="138"/>
      <c r="AT254" s="138"/>
      <c r="AU254" s="138"/>
      <c r="AV254" s="138"/>
      <c r="AW254" s="138"/>
      <c r="AX254" s="138"/>
      <c r="AY254" s="138"/>
      <c r="AZ254" s="138"/>
    </row>
    <row r="255" spans="2:52"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206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8"/>
      <c r="AB255" s="138"/>
      <c r="AC255" s="138"/>
      <c r="AD255" s="138"/>
      <c r="AE255" s="138"/>
      <c r="AF255" s="138"/>
      <c r="AG255" s="138"/>
      <c r="AH255" s="138"/>
      <c r="AI255" s="138"/>
      <c r="AJ255" s="138"/>
      <c r="AK255" s="138"/>
      <c r="AL255" s="138"/>
      <c r="AM255" s="138"/>
      <c r="AN255" s="138"/>
      <c r="AO255" s="138"/>
      <c r="AP255" s="138"/>
      <c r="AQ255" s="138"/>
      <c r="AR255" s="138"/>
      <c r="AS255" s="138"/>
      <c r="AT255" s="138"/>
      <c r="AU255" s="138"/>
      <c r="AV255" s="138"/>
      <c r="AW255" s="138"/>
      <c r="AX255" s="138"/>
      <c r="AY255" s="138"/>
      <c r="AZ255" s="138"/>
    </row>
    <row r="256" spans="2:52"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206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8"/>
      <c r="AB256" s="138"/>
      <c r="AC256" s="138"/>
      <c r="AD256" s="138"/>
      <c r="AE256" s="138"/>
      <c r="AF256" s="138"/>
      <c r="AG256" s="138"/>
      <c r="AH256" s="138"/>
      <c r="AI256" s="138"/>
      <c r="AJ256" s="138"/>
      <c r="AK256" s="138"/>
      <c r="AL256" s="138"/>
      <c r="AM256" s="138"/>
      <c r="AN256" s="138"/>
      <c r="AO256" s="138"/>
      <c r="AP256" s="138"/>
      <c r="AQ256" s="138"/>
      <c r="AR256" s="138"/>
      <c r="AS256" s="138"/>
      <c r="AT256" s="138"/>
      <c r="AU256" s="138"/>
      <c r="AV256" s="138"/>
      <c r="AW256" s="138"/>
      <c r="AX256" s="138"/>
      <c r="AY256" s="138"/>
      <c r="AZ256" s="138"/>
    </row>
    <row r="257" spans="2:52"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206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8"/>
      <c r="AB257" s="138"/>
      <c r="AC257" s="138"/>
      <c r="AD257" s="138"/>
      <c r="AE257" s="138"/>
      <c r="AF257" s="138"/>
      <c r="AG257" s="138"/>
      <c r="AH257" s="138"/>
      <c r="AI257" s="138"/>
      <c r="AJ257" s="138"/>
      <c r="AK257" s="138"/>
      <c r="AL257" s="138"/>
      <c r="AM257" s="138"/>
      <c r="AN257" s="138"/>
      <c r="AO257" s="138"/>
      <c r="AP257" s="138"/>
      <c r="AQ257" s="138"/>
      <c r="AR257" s="138"/>
      <c r="AS257" s="138"/>
      <c r="AT257" s="138"/>
      <c r="AU257" s="138"/>
      <c r="AV257" s="138"/>
      <c r="AW257" s="138"/>
      <c r="AX257" s="138"/>
      <c r="AY257" s="138"/>
      <c r="AZ257" s="138"/>
    </row>
    <row r="258" spans="2:52"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206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  <c r="AA258" s="138"/>
      <c r="AB258" s="138"/>
      <c r="AC258" s="138"/>
      <c r="AD258" s="138"/>
      <c r="AE258" s="138"/>
      <c r="AF258" s="138"/>
      <c r="AG258" s="138"/>
      <c r="AH258" s="138"/>
      <c r="AI258" s="138"/>
      <c r="AJ258" s="138"/>
      <c r="AK258" s="138"/>
      <c r="AL258" s="138"/>
      <c r="AM258" s="138"/>
      <c r="AN258" s="138"/>
      <c r="AO258" s="138"/>
      <c r="AP258" s="138"/>
      <c r="AQ258" s="138"/>
      <c r="AR258" s="138"/>
      <c r="AS258" s="138"/>
      <c r="AT258" s="138"/>
      <c r="AU258" s="138"/>
      <c r="AV258" s="138"/>
      <c r="AW258" s="138"/>
      <c r="AX258" s="138"/>
      <c r="AY258" s="138"/>
      <c r="AZ258" s="138"/>
    </row>
    <row r="259" spans="2:52"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206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  <c r="AA259" s="138"/>
      <c r="AB259" s="138"/>
      <c r="AC259" s="138"/>
      <c r="AD259" s="138"/>
      <c r="AE259" s="138"/>
      <c r="AF259" s="138"/>
      <c r="AG259" s="138"/>
      <c r="AH259" s="138"/>
      <c r="AI259" s="138"/>
      <c r="AJ259" s="138"/>
      <c r="AK259" s="138"/>
      <c r="AL259" s="138"/>
      <c r="AM259" s="138"/>
      <c r="AN259" s="138"/>
      <c r="AO259" s="138"/>
      <c r="AP259" s="138"/>
      <c r="AQ259" s="138"/>
      <c r="AR259" s="138"/>
      <c r="AS259" s="138"/>
      <c r="AT259" s="138"/>
      <c r="AU259" s="138"/>
      <c r="AV259" s="138"/>
      <c r="AW259" s="138"/>
      <c r="AX259" s="138"/>
      <c r="AY259" s="138"/>
      <c r="AZ259" s="138"/>
    </row>
    <row r="260" spans="2:52"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206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  <c r="AA260" s="138"/>
      <c r="AB260" s="138"/>
      <c r="AC260" s="138"/>
      <c r="AD260" s="138"/>
      <c r="AE260" s="138"/>
      <c r="AF260" s="138"/>
      <c r="AG260" s="138"/>
      <c r="AH260" s="138"/>
      <c r="AI260" s="138"/>
      <c r="AJ260" s="138"/>
      <c r="AK260" s="138"/>
      <c r="AL260" s="138"/>
      <c r="AM260" s="138"/>
      <c r="AN260" s="138"/>
      <c r="AO260" s="138"/>
      <c r="AP260" s="138"/>
      <c r="AQ260" s="138"/>
      <c r="AR260" s="138"/>
      <c r="AS260" s="138"/>
      <c r="AT260" s="138"/>
      <c r="AU260" s="138"/>
      <c r="AV260" s="138"/>
      <c r="AW260" s="138"/>
      <c r="AX260" s="138"/>
      <c r="AY260" s="138"/>
      <c r="AZ260" s="138"/>
    </row>
    <row r="261" spans="2:52"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206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  <c r="AA261" s="138"/>
      <c r="AB261" s="138"/>
      <c r="AC261" s="138"/>
      <c r="AD261" s="138"/>
      <c r="AE261" s="138"/>
      <c r="AF261" s="138"/>
      <c r="AG261" s="138"/>
      <c r="AH261" s="138"/>
      <c r="AI261" s="138"/>
      <c r="AJ261" s="138"/>
      <c r="AK261" s="138"/>
      <c r="AL261" s="138"/>
      <c r="AM261" s="138"/>
      <c r="AN261" s="138"/>
      <c r="AO261" s="138"/>
      <c r="AP261" s="138"/>
      <c r="AQ261" s="138"/>
      <c r="AR261" s="138"/>
      <c r="AS261" s="138"/>
      <c r="AT261" s="138"/>
      <c r="AU261" s="138"/>
      <c r="AV261" s="138"/>
      <c r="AW261" s="138"/>
      <c r="AX261" s="138"/>
      <c r="AY261" s="138"/>
      <c r="AZ261" s="138"/>
    </row>
    <row r="262" spans="2:52"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206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  <c r="AA262" s="138"/>
      <c r="AB262" s="138"/>
      <c r="AC262" s="138"/>
      <c r="AD262" s="138"/>
      <c r="AE262" s="138"/>
      <c r="AF262" s="138"/>
      <c r="AG262" s="138"/>
      <c r="AH262" s="138"/>
      <c r="AI262" s="138"/>
      <c r="AJ262" s="138"/>
      <c r="AK262" s="138"/>
      <c r="AL262" s="138"/>
      <c r="AM262" s="138"/>
      <c r="AN262" s="138"/>
      <c r="AO262" s="138"/>
      <c r="AP262" s="138"/>
      <c r="AQ262" s="138"/>
      <c r="AR262" s="138"/>
      <c r="AS262" s="138"/>
      <c r="AT262" s="138"/>
      <c r="AU262" s="138"/>
      <c r="AV262" s="138"/>
      <c r="AW262" s="138"/>
      <c r="AX262" s="138"/>
      <c r="AY262" s="138"/>
      <c r="AZ262" s="138"/>
    </row>
    <row r="263" spans="2:52"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206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  <c r="AA263" s="138"/>
      <c r="AB263" s="138"/>
      <c r="AC263" s="138"/>
      <c r="AD263" s="138"/>
      <c r="AE263" s="138"/>
      <c r="AF263" s="138"/>
      <c r="AG263" s="138"/>
      <c r="AH263" s="138"/>
      <c r="AI263" s="138"/>
      <c r="AJ263" s="138"/>
      <c r="AK263" s="138"/>
      <c r="AL263" s="138"/>
      <c r="AM263" s="138"/>
      <c r="AN263" s="138"/>
      <c r="AO263" s="138"/>
      <c r="AP263" s="138"/>
      <c r="AQ263" s="138"/>
      <c r="AR263" s="138"/>
      <c r="AS263" s="138"/>
      <c r="AT263" s="138"/>
      <c r="AU263" s="138"/>
      <c r="AV263" s="138"/>
      <c r="AW263" s="138"/>
      <c r="AX263" s="138"/>
      <c r="AY263" s="138"/>
      <c r="AZ263" s="138"/>
    </row>
    <row r="264" spans="2:52"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206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  <c r="AA264" s="138"/>
      <c r="AB264" s="138"/>
      <c r="AC264" s="138"/>
      <c r="AD264" s="138"/>
      <c r="AE264" s="138"/>
      <c r="AF264" s="138"/>
      <c r="AG264" s="138"/>
      <c r="AH264" s="138"/>
      <c r="AI264" s="138"/>
      <c r="AJ264" s="138"/>
      <c r="AK264" s="138"/>
      <c r="AL264" s="138"/>
      <c r="AM264" s="138"/>
      <c r="AN264" s="138"/>
      <c r="AO264" s="138"/>
      <c r="AP264" s="138"/>
      <c r="AQ264" s="138"/>
      <c r="AR264" s="138"/>
      <c r="AS264" s="138"/>
      <c r="AT264" s="138"/>
      <c r="AU264" s="138"/>
      <c r="AV264" s="138"/>
      <c r="AW264" s="138"/>
      <c r="AX264" s="138"/>
      <c r="AY264" s="138"/>
      <c r="AZ264" s="138"/>
    </row>
    <row r="265" spans="2:52"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206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  <c r="AA265" s="138"/>
      <c r="AB265" s="138"/>
      <c r="AC265" s="138"/>
      <c r="AD265" s="138"/>
      <c r="AE265" s="138"/>
      <c r="AF265" s="138"/>
      <c r="AG265" s="138"/>
      <c r="AH265" s="138"/>
      <c r="AI265" s="138"/>
      <c r="AJ265" s="138"/>
      <c r="AK265" s="138"/>
      <c r="AL265" s="138"/>
      <c r="AM265" s="138"/>
      <c r="AN265" s="138"/>
      <c r="AO265" s="138"/>
      <c r="AP265" s="138"/>
      <c r="AQ265" s="138"/>
      <c r="AR265" s="138"/>
      <c r="AS265" s="138"/>
      <c r="AT265" s="138"/>
      <c r="AU265" s="138"/>
      <c r="AV265" s="138"/>
      <c r="AW265" s="138"/>
      <c r="AX265" s="138"/>
      <c r="AY265" s="138"/>
      <c r="AZ265" s="138"/>
    </row>
    <row r="266" spans="2:52"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138"/>
      <c r="N266" s="87"/>
      <c r="O266" s="87"/>
      <c r="P266" s="87"/>
      <c r="Q266" s="87"/>
      <c r="R266" s="87"/>
      <c r="S266" s="87"/>
      <c r="T266" s="87"/>
      <c r="U266" s="87"/>
      <c r="V266" s="87"/>
      <c r="W266" s="87"/>
      <c r="X266" s="87"/>
      <c r="Y266" s="87"/>
      <c r="Z266" s="87"/>
      <c r="AA266" s="138"/>
      <c r="AB266" s="138"/>
      <c r="AC266" s="138"/>
      <c r="AD266" s="138"/>
      <c r="AE266" s="138"/>
      <c r="AF266" s="138"/>
      <c r="AG266" s="138"/>
      <c r="AH266" s="138"/>
      <c r="AI266" s="138"/>
      <c r="AJ266" s="138"/>
      <c r="AK266" s="138"/>
      <c r="AL266" s="138"/>
      <c r="AM266" s="138"/>
      <c r="AN266" s="138"/>
      <c r="AO266" s="138"/>
      <c r="AP266" s="138"/>
      <c r="AQ266" s="138"/>
      <c r="AR266" s="138"/>
      <c r="AS266" s="138"/>
      <c r="AT266" s="138"/>
      <c r="AU266" s="138"/>
      <c r="AV266" s="138"/>
      <c r="AW266" s="138"/>
      <c r="AX266" s="138"/>
      <c r="AY266" s="138"/>
      <c r="AZ266" s="138"/>
    </row>
    <row r="267" spans="2:52"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138"/>
      <c r="N267" s="87"/>
      <c r="O267" s="87"/>
      <c r="P267" s="87"/>
      <c r="Q267" s="87"/>
      <c r="R267" s="87"/>
      <c r="S267" s="87"/>
      <c r="T267" s="87"/>
      <c r="U267" s="87"/>
      <c r="V267" s="87"/>
      <c r="W267" s="87"/>
      <c r="X267" s="87"/>
      <c r="Y267" s="87"/>
      <c r="Z267" s="87"/>
      <c r="AA267" s="138"/>
      <c r="AB267" s="138"/>
      <c r="AC267" s="138"/>
      <c r="AD267" s="138"/>
      <c r="AE267" s="138"/>
      <c r="AF267" s="138"/>
      <c r="AG267" s="138"/>
      <c r="AH267" s="138"/>
      <c r="AI267" s="138"/>
      <c r="AJ267" s="138"/>
      <c r="AK267" s="138"/>
      <c r="AL267" s="138"/>
      <c r="AM267" s="138"/>
      <c r="AN267" s="138"/>
      <c r="AO267" s="138"/>
      <c r="AP267" s="138"/>
      <c r="AQ267" s="138"/>
      <c r="AR267" s="138"/>
      <c r="AS267" s="138"/>
      <c r="AT267" s="138"/>
      <c r="AU267" s="138"/>
      <c r="AV267" s="138"/>
      <c r="AW267" s="138"/>
      <c r="AX267" s="138"/>
      <c r="AY267" s="138"/>
      <c r="AZ267" s="138"/>
    </row>
    <row r="268" spans="2:52"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138"/>
      <c r="N268" s="87"/>
      <c r="O268" s="87"/>
      <c r="P268" s="87"/>
      <c r="Q268" s="87"/>
      <c r="R268" s="87"/>
      <c r="S268" s="87"/>
      <c r="T268" s="87"/>
      <c r="U268" s="87"/>
      <c r="V268" s="87"/>
      <c r="W268" s="87"/>
      <c r="X268" s="87"/>
      <c r="Y268" s="87"/>
      <c r="Z268" s="87"/>
      <c r="AA268" s="138"/>
      <c r="AB268" s="138"/>
      <c r="AC268" s="138"/>
      <c r="AD268" s="138"/>
      <c r="AE268" s="138"/>
      <c r="AF268" s="138"/>
      <c r="AG268" s="138"/>
      <c r="AH268" s="138"/>
      <c r="AI268" s="138"/>
      <c r="AJ268" s="138"/>
      <c r="AK268" s="138"/>
      <c r="AL268" s="138"/>
      <c r="AM268" s="138"/>
      <c r="AN268" s="138"/>
      <c r="AO268" s="138"/>
      <c r="AP268" s="138"/>
      <c r="AQ268" s="138"/>
      <c r="AR268" s="138"/>
      <c r="AS268" s="138"/>
      <c r="AT268" s="138"/>
      <c r="AU268" s="138"/>
      <c r="AV268" s="138"/>
      <c r="AW268" s="138"/>
      <c r="AX268" s="138"/>
      <c r="AY268" s="138"/>
      <c r="AZ268" s="138"/>
    </row>
    <row r="269" spans="2:52"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138"/>
      <c r="N269" s="87"/>
      <c r="O269" s="87"/>
      <c r="P269" s="87"/>
      <c r="Q269" s="87"/>
      <c r="R269" s="87"/>
      <c r="S269" s="87"/>
      <c r="T269" s="87"/>
      <c r="U269" s="87"/>
      <c r="V269" s="87"/>
      <c r="W269" s="87"/>
      <c r="X269" s="87"/>
      <c r="Y269" s="87"/>
      <c r="Z269" s="87"/>
      <c r="AA269" s="138"/>
      <c r="AB269" s="138"/>
      <c r="AC269" s="138"/>
      <c r="AD269" s="138"/>
      <c r="AE269" s="138"/>
      <c r="AF269" s="138"/>
      <c r="AG269" s="138"/>
      <c r="AH269" s="138"/>
      <c r="AI269" s="138"/>
      <c r="AJ269" s="138"/>
      <c r="AK269" s="138"/>
      <c r="AL269" s="138"/>
      <c r="AM269" s="138"/>
      <c r="AN269" s="138"/>
      <c r="AO269" s="138"/>
      <c r="AP269" s="138"/>
      <c r="AQ269" s="138"/>
      <c r="AR269" s="138"/>
      <c r="AS269" s="138"/>
      <c r="AT269" s="138"/>
      <c r="AU269" s="138"/>
      <c r="AV269" s="138"/>
      <c r="AW269" s="138"/>
      <c r="AX269" s="138"/>
      <c r="AY269" s="138"/>
      <c r="AZ269" s="138"/>
    </row>
    <row r="270" spans="2:52"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138"/>
      <c r="N270" s="87"/>
      <c r="O270" s="87"/>
      <c r="P270" s="87"/>
      <c r="Q270" s="87"/>
      <c r="R270" s="87"/>
      <c r="S270" s="87"/>
      <c r="T270" s="87"/>
      <c r="U270" s="87"/>
      <c r="V270" s="87"/>
      <c r="W270" s="87"/>
      <c r="X270" s="87"/>
      <c r="Y270" s="87"/>
      <c r="Z270" s="87"/>
      <c r="AA270" s="138"/>
      <c r="AB270" s="138"/>
      <c r="AC270" s="138"/>
      <c r="AD270" s="138"/>
      <c r="AE270" s="138"/>
      <c r="AF270" s="138"/>
      <c r="AG270" s="138"/>
      <c r="AH270" s="138"/>
      <c r="AI270" s="138"/>
      <c r="AJ270" s="138"/>
      <c r="AK270" s="138"/>
      <c r="AL270" s="138"/>
      <c r="AM270" s="138"/>
      <c r="AN270" s="138"/>
      <c r="AO270" s="138"/>
      <c r="AP270" s="138"/>
      <c r="AQ270" s="138"/>
      <c r="AR270" s="138"/>
      <c r="AS270" s="138"/>
      <c r="AT270" s="138"/>
      <c r="AU270" s="138"/>
      <c r="AV270" s="138"/>
      <c r="AW270" s="138"/>
      <c r="AX270" s="138"/>
      <c r="AY270" s="138"/>
      <c r="AZ270" s="138"/>
    </row>
    <row r="271" spans="2:52"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138"/>
      <c r="N271" s="87"/>
      <c r="O271" s="87"/>
      <c r="P271" s="87"/>
      <c r="Q271" s="87"/>
      <c r="R271" s="87"/>
      <c r="S271" s="87"/>
      <c r="T271" s="87"/>
      <c r="U271" s="87"/>
      <c r="V271" s="87"/>
      <c r="W271" s="87"/>
      <c r="X271" s="87"/>
      <c r="Y271" s="87"/>
      <c r="Z271" s="87"/>
      <c r="AA271" s="138"/>
      <c r="AB271" s="138"/>
      <c r="AC271" s="138"/>
      <c r="AD271" s="138"/>
      <c r="AE271" s="138"/>
      <c r="AF271" s="138"/>
      <c r="AG271" s="138"/>
      <c r="AH271" s="138"/>
      <c r="AI271" s="138"/>
      <c r="AJ271" s="138"/>
      <c r="AK271" s="138"/>
      <c r="AL271" s="138"/>
      <c r="AM271" s="138"/>
      <c r="AN271" s="138"/>
      <c r="AO271" s="138"/>
      <c r="AP271" s="138"/>
      <c r="AQ271" s="138"/>
      <c r="AR271" s="138"/>
      <c r="AS271" s="138"/>
      <c r="AT271" s="138"/>
      <c r="AU271" s="138"/>
      <c r="AV271" s="138"/>
      <c r="AW271" s="138"/>
      <c r="AX271" s="138"/>
      <c r="AY271" s="138"/>
      <c r="AZ271" s="138"/>
    </row>
    <row r="272" spans="2:52"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138"/>
      <c r="N272" s="87"/>
      <c r="O272" s="87"/>
      <c r="P272" s="87"/>
      <c r="Q272" s="87"/>
      <c r="R272" s="87"/>
      <c r="S272" s="87"/>
      <c r="T272" s="87"/>
      <c r="U272" s="87"/>
      <c r="V272" s="87"/>
      <c r="W272" s="87"/>
      <c r="X272" s="87"/>
      <c r="Y272" s="87"/>
      <c r="Z272" s="87"/>
      <c r="AA272" s="138"/>
      <c r="AB272" s="138"/>
      <c r="AC272" s="138"/>
      <c r="AD272" s="138"/>
      <c r="AE272" s="138"/>
      <c r="AF272" s="138"/>
      <c r="AG272" s="138"/>
      <c r="AH272" s="138"/>
      <c r="AI272" s="138"/>
      <c r="AJ272" s="138"/>
      <c r="AK272" s="138"/>
      <c r="AL272" s="138"/>
      <c r="AM272" s="138"/>
      <c r="AN272" s="138"/>
      <c r="AO272" s="138"/>
      <c r="AP272" s="138"/>
      <c r="AQ272" s="138"/>
      <c r="AR272" s="138"/>
      <c r="AS272" s="138"/>
      <c r="AT272" s="138"/>
      <c r="AU272" s="138"/>
      <c r="AV272" s="138"/>
      <c r="AW272" s="138"/>
      <c r="AX272" s="138"/>
      <c r="AY272" s="138"/>
      <c r="AZ272" s="138"/>
    </row>
    <row r="273" spans="2:52"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138"/>
      <c r="N273" s="87"/>
      <c r="O273" s="87"/>
      <c r="P273" s="87"/>
      <c r="Q273" s="87"/>
      <c r="R273" s="87"/>
      <c r="S273" s="87"/>
      <c r="T273" s="87"/>
      <c r="U273" s="87"/>
      <c r="V273" s="87"/>
      <c r="W273" s="87"/>
      <c r="X273" s="87"/>
      <c r="Y273" s="87"/>
      <c r="Z273" s="87"/>
      <c r="AA273" s="138"/>
      <c r="AB273" s="138"/>
      <c r="AC273" s="138"/>
      <c r="AD273" s="138"/>
      <c r="AE273" s="138"/>
      <c r="AF273" s="138"/>
      <c r="AG273" s="138"/>
      <c r="AH273" s="138"/>
      <c r="AI273" s="138"/>
      <c r="AJ273" s="138"/>
      <c r="AK273" s="138"/>
      <c r="AL273" s="138"/>
      <c r="AM273" s="138"/>
      <c r="AN273" s="138"/>
      <c r="AO273" s="138"/>
      <c r="AP273" s="138"/>
      <c r="AQ273" s="138"/>
      <c r="AR273" s="138"/>
      <c r="AS273" s="138"/>
      <c r="AT273" s="138"/>
      <c r="AU273" s="138"/>
      <c r="AV273" s="138"/>
      <c r="AW273" s="138"/>
      <c r="AX273" s="138"/>
      <c r="AY273" s="138"/>
      <c r="AZ273" s="138"/>
    </row>
    <row r="274" spans="2:52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138"/>
      <c r="N274" s="87"/>
      <c r="O274" s="87"/>
      <c r="P274" s="87"/>
      <c r="Q274" s="87"/>
      <c r="R274" s="87"/>
      <c r="S274" s="87"/>
      <c r="T274" s="87"/>
      <c r="U274" s="87"/>
      <c r="V274" s="87"/>
      <c r="W274" s="87"/>
      <c r="X274" s="87"/>
      <c r="Y274" s="87"/>
      <c r="Z274" s="87"/>
      <c r="AA274" s="138"/>
      <c r="AB274" s="138"/>
      <c r="AC274" s="138"/>
      <c r="AD274" s="138"/>
      <c r="AE274" s="138"/>
      <c r="AF274" s="138"/>
      <c r="AG274" s="138"/>
      <c r="AH274" s="138"/>
      <c r="AI274" s="138"/>
      <c r="AJ274" s="138"/>
      <c r="AK274" s="138"/>
      <c r="AL274" s="138"/>
      <c r="AM274" s="138"/>
      <c r="AN274" s="138"/>
      <c r="AO274" s="138"/>
      <c r="AP274" s="138"/>
      <c r="AQ274" s="138"/>
      <c r="AR274" s="138"/>
      <c r="AS274" s="138"/>
      <c r="AT274" s="138"/>
      <c r="AU274" s="138"/>
      <c r="AV274" s="138"/>
      <c r="AW274" s="138"/>
      <c r="AX274" s="138"/>
      <c r="AY274" s="138"/>
      <c r="AZ274" s="138"/>
    </row>
    <row r="275" spans="2:52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138"/>
      <c r="N275" s="87"/>
      <c r="O275" s="87"/>
      <c r="P275" s="87"/>
      <c r="Q275" s="87"/>
      <c r="R275" s="87"/>
      <c r="S275" s="87"/>
      <c r="T275" s="87"/>
      <c r="U275" s="87"/>
      <c r="V275" s="87"/>
      <c r="W275" s="87"/>
      <c r="X275" s="87"/>
      <c r="Y275" s="87"/>
      <c r="Z275" s="87"/>
      <c r="AA275" s="138"/>
      <c r="AB275" s="138"/>
      <c r="AC275" s="138"/>
      <c r="AD275" s="138"/>
      <c r="AE275" s="138"/>
      <c r="AF275" s="138"/>
      <c r="AG275" s="138"/>
      <c r="AH275" s="138"/>
      <c r="AI275" s="138"/>
      <c r="AJ275" s="138"/>
      <c r="AK275" s="138"/>
      <c r="AL275" s="138"/>
      <c r="AM275" s="138"/>
      <c r="AN275" s="138"/>
      <c r="AO275" s="138"/>
      <c r="AP275" s="138"/>
      <c r="AQ275" s="138"/>
      <c r="AR275" s="138"/>
      <c r="AS275" s="138"/>
      <c r="AT275" s="138"/>
      <c r="AU275" s="138"/>
      <c r="AV275" s="138"/>
      <c r="AW275" s="138"/>
      <c r="AX275" s="138"/>
      <c r="AY275" s="138"/>
      <c r="AZ275" s="138"/>
    </row>
    <row r="276" spans="2:52"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138"/>
      <c r="N276" s="87"/>
      <c r="O276" s="87"/>
      <c r="P276" s="87"/>
      <c r="Q276" s="87"/>
      <c r="R276" s="87"/>
      <c r="S276" s="87"/>
      <c r="T276" s="87"/>
      <c r="U276" s="87"/>
      <c r="V276" s="87"/>
      <c r="W276" s="87"/>
      <c r="X276" s="87"/>
      <c r="Y276" s="87"/>
      <c r="Z276" s="87"/>
      <c r="AA276" s="138"/>
      <c r="AB276" s="138"/>
      <c r="AC276" s="138"/>
      <c r="AD276" s="138"/>
      <c r="AE276" s="138"/>
      <c r="AF276" s="138"/>
      <c r="AG276" s="138"/>
      <c r="AH276" s="138"/>
      <c r="AI276" s="138"/>
      <c r="AJ276" s="138"/>
      <c r="AK276" s="138"/>
      <c r="AL276" s="138"/>
      <c r="AM276" s="138"/>
      <c r="AN276" s="138"/>
      <c r="AO276" s="138"/>
      <c r="AP276" s="138"/>
      <c r="AQ276" s="138"/>
      <c r="AR276" s="138"/>
      <c r="AS276" s="138"/>
      <c r="AT276" s="138"/>
      <c r="AU276" s="138"/>
      <c r="AV276" s="138"/>
      <c r="AW276" s="138"/>
      <c r="AX276" s="138"/>
      <c r="AY276" s="138"/>
      <c r="AZ276" s="138"/>
    </row>
    <row r="277" spans="2:52"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138"/>
      <c r="N277" s="87"/>
      <c r="O277" s="87"/>
      <c r="P277" s="87"/>
      <c r="Q277" s="87"/>
      <c r="R277" s="87"/>
      <c r="S277" s="87"/>
      <c r="T277" s="87"/>
      <c r="U277" s="87"/>
      <c r="V277" s="87"/>
      <c r="W277" s="87"/>
      <c r="X277" s="87"/>
      <c r="Y277" s="87"/>
      <c r="Z277" s="87"/>
      <c r="AA277" s="138"/>
      <c r="AB277" s="138"/>
      <c r="AC277" s="138"/>
      <c r="AD277" s="138"/>
      <c r="AE277" s="138"/>
      <c r="AF277" s="138"/>
      <c r="AG277" s="138"/>
      <c r="AH277" s="138"/>
      <c r="AI277" s="138"/>
      <c r="AJ277" s="138"/>
      <c r="AK277" s="138"/>
      <c r="AL277" s="138"/>
      <c r="AM277" s="138"/>
      <c r="AN277" s="138"/>
      <c r="AO277" s="138"/>
      <c r="AP277" s="138"/>
      <c r="AQ277" s="138"/>
      <c r="AR277" s="138"/>
      <c r="AS277" s="138"/>
      <c r="AT277" s="138"/>
      <c r="AU277" s="138"/>
      <c r="AV277" s="138"/>
      <c r="AW277" s="138"/>
      <c r="AX277" s="138"/>
      <c r="AY277" s="138"/>
      <c r="AZ277" s="138"/>
    </row>
    <row r="278" spans="2:52"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138"/>
      <c r="N278" s="87"/>
      <c r="O278" s="87"/>
      <c r="P278" s="87"/>
      <c r="Q278" s="87"/>
      <c r="R278" s="87"/>
      <c r="S278" s="87"/>
      <c r="T278" s="87"/>
      <c r="U278" s="87"/>
      <c r="V278" s="87"/>
      <c r="W278" s="87"/>
      <c r="X278" s="87"/>
      <c r="Y278" s="87"/>
      <c r="Z278" s="87"/>
      <c r="AA278" s="138"/>
      <c r="AB278" s="138"/>
      <c r="AC278" s="138"/>
      <c r="AD278" s="138"/>
      <c r="AE278" s="138"/>
      <c r="AF278" s="138"/>
      <c r="AG278" s="138"/>
      <c r="AH278" s="138"/>
      <c r="AI278" s="138"/>
      <c r="AJ278" s="138"/>
      <c r="AK278" s="138"/>
      <c r="AL278" s="138"/>
      <c r="AM278" s="138"/>
      <c r="AN278" s="138"/>
      <c r="AO278" s="138"/>
      <c r="AP278" s="138"/>
      <c r="AQ278" s="138"/>
      <c r="AR278" s="138"/>
      <c r="AS278" s="138"/>
      <c r="AT278" s="138"/>
      <c r="AU278" s="138"/>
      <c r="AV278" s="138"/>
      <c r="AW278" s="138"/>
      <c r="AX278" s="138"/>
      <c r="AY278" s="138"/>
      <c r="AZ278" s="138"/>
    </row>
    <row r="279" spans="2:52"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138"/>
      <c r="N279" s="87"/>
      <c r="O279" s="87"/>
      <c r="P279" s="87"/>
      <c r="Q279" s="87"/>
      <c r="R279" s="87"/>
      <c r="S279" s="87"/>
      <c r="T279" s="87"/>
      <c r="U279" s="87"/>
      <c r="V279" s="87"/>
      <c r="W279" s="87"/>
      <c r="X279" s="87"/>
      <c r="Y279" s="87"/>
      <c r="Z279" s="87"/>
      <c r="AA279" s="138"/>
      <c r="AB279" s="138"/>
      <c r="AC279" s="138"/>
      <c r="AD279" s="138"/>
      <c r="AE279" s="138"/>
      <c r="AF279" s="138"/>
      <c r="AG279" s="138"/>
      <c r="AH279" s="138"/>
      <c r="AI279" s="138"/>
      <c r="AJ279" s="138"/>
      <c r="AK279" s="138"/>
      <c r="AL279" s="138"/>
      <c r="AM279" s="138"/>
      <c r="AN279" s="138"/>
      <c r="AO279" s="138"/>
      <c r="AP279" s="138"/>
      <c r="AQ279" s="138"/>
      <c r="AR279" s="138"/>
      <c r="AS279" s="138"/>
      <c r="AT279" s="138"/>
      <c r="AU279" s="138"/>
      <c r="AV279" s="138"/>
      <c r="AW279" s="138"/>
      <c r="AX279" s="138"/>
      <c r="AY279" s="138"/>
      <c r="AZ279" s="138"/>
    </row>
    <row r="280" spans="2:52"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138"/>
      <c r="N280" s="87"/>
      <c r="O280" s="87"/>
      <c r="P280" s="87"/>
      <c r="Q280" s="87"/>
      <c r="R280" s="87"/>
      <c r="S280" s="87"/>
      <c r="T280" s="87"/>
      <c r="U280" s="87"/>
      <c r="V280" s="87"/>
      <c r="W280" s="87"/>
      <c r="X280" s="87"/>
      <c r="Y280" s="87"/>
      <c r="Z280" s="87"/>
      <c r="AA280" s="138"/>
      <c r="AB280" s="138"/>
      <c r="AC280" s="138"/>
      <c r="AD280" s="138"/>
      <c r="AE280" s="138"/>
      <c r="AF280" s="138"/>
      <c r="AG280" s="138"/>
      <c r="AH280" s="138"/>
      <c r="AI280" s="138"/>
      <c r="AJ280" s="138"/>
      <c r="AK280" s="138"/>
      <c r="AL280" s="138"/>
      <c r="AM280" s="138"/>
      <c r="AN280" s="138"/>
      <c r="AO280" s="138"/>
      <c r="AP280" s="138"/>
      <c r="AQ280" s="138"/>
      <c r="AR280" s="138"/>
      <c r="AS280" s="138"/>
      <c r="AT280" s="138"/>
      <c r="AU280" s="138"/>
      <c r="AV280" s="138"/>
      <c r="AW280" s="138"/>
      <c r="AX280" s="138"/>
      <c r="AY280" s="138"/>
      <c r="AZ280" s="138"/>
    </row>
    <row r="281" spans="2:52"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138"/>
      <c r="N281" s="87"/>
      <c r="O281" s="87"/>
      <c r="P281" s="87"/>
      <c r="Q281" s="87"/>
      <c r="R281" s="87"/>
      <c r="S281" s="87"/>
      <c r="T281" s="87"/>
      <c r="U281" s="87"/>
      <c r="V281" s="87"/>
      <c r="W281" s="87"/>
      <c r="X281" s="87"/>
      <c r="Y281" s="87"/>
      <c r="Z281" s="87"/>
      <c r="AA281" s="138"/>
      <c r="AB281" s="138"/>
      <c r="AC281" s="138"/>
      <c r="AD281" s="138"/>
      <c r="AE281" s="138"/>
      <c r="AF281" s="138"/>
      <c r="AG281" s="138"/>
      <c r="AH281" s="138"/>
      <c r="AI281" s="138"/>
      <c r="AJ281" s="138"/>
      <c r="AK281" s="138"/>
      <c r="AL281" s="138"/>
      <c r="AM281" s="138"/>
      <c r="AN281" s="138"/>
      <c r="AO281" s="138"/>
      <c r="AP281" s="138"/>
      <c r="AQ281" s="138"/>
      <c r="AR281" s="138"/>
      <c r="AS281" s="138"/>
      <c r="AT281" s="138"/>
      <c r="AU281" s="138"/>
      <c r="AV281" s="138"/>
      <c r="AW281" s="138"/>
      <c r="AX281" s="138"/>
      <c r="AY281" s="138"/>
      <c r="AZ281" s="138"/>
    </row>
    <row r="282" spans="2:52"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138"/>
      <c r="N282" s="87"/>
      <c r="O282" s="87"/>
      <c r="P282" s="87"/>
      <c r="Q282" s="87"/>
      <c r="R282" s="87"/>
      <c r="S282" s="87"/>
      <c r="T282" s="87"/>
      <c r="U282" s="87"/>
      <c r="V282" s="87"/>
      <c r="W282" s="87"/>
      <c r="X282" s="87"/>
      <c r="Y282" s="87"/>
      <c r="Z282" s="87"/>
      <c r="AA282" s="138"/>
      <c r="AB282" s="138"/>
      <c r="AC282" s="138"/>
      <c r="AD282" s="138"/>
      <c r="AE282" s="138"/>
      <c r="AF282" s="138"/>
      <c r="AG282" s="138"/>
      <c r="AH282" s="138"/>
      <c r="AI282" s="138"/>
      <c r="AJ282" s="138"/>
      <c r="AK282" s="138"/>
      <c r="AL282" s="138"/>
      <c r="AM282" s="138"/>
      <c r="AN282" s="138"/>
      <c r="AO282" s="138"/>
      <c r="AP282" s="138"/>
      <c r="AQ282" s="138"/>
      <c r="AR282" s="138"/>
      <c r="AS282" s="138"/>
      <c r="AT282" s="138"/>
      <c r="AU282" s="138"/>
      <c r="AV282" s="138"/>
      <c r="AW282" s="138"/>
      <c r="AX282" s="138"/>
      <c r="AY282" s="138"/>
      <c r="AZ282" s="138"/>
    </row>
    <row r="283" spans="2:52"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138"/>
      <c r="N283" s="87"/>
      <c r="O283" s="87"/>
      <c r="P283" s="87"/>
      <c r="Q283" s="87"/>
      <c r="R283" s="87"/>
      <c r="S283" s="87"/>
      <c r="T283" s="87"/>
      <c r="U283" s="87"/>
      <c r="V283" s="87"/>
      <c r="W283" s="87"/>
      <c r="X283" s="87"/>
      <c r="Y283" s="87"/>
      <c r="Z283" s="87"/>
      <c r="AA283" s="138"/>
      <c r="AB283" s="138"/>
      <c r="AC283" s="138"/>
      <c r="AD283" s="138"/>
      <c r="AE283" s="138"/>
      <c r="AF283" s="138"/>
      <c r="AG283" s="138"/>
      <c r="AH283" s="138"/>
      <c r="AI283" s="138"/>
      <c r="AJ283" s="138"/>
      <c r="AK283" s="138"/>
      <c r="AL283" s="138"/>
      <c r="AM283" s="138"/>
      <c r="AN283" s="138"/>
      <c r="AO283" s="138"/>
      <c r="AP283" s="138"/>
      <c r="AQ283" s="138"/>
      <c r="AR283" s="138"/>
      <c r="AS283" s="138"/>
      <c r="AT283" s="138"/>
      <c r="AU283" s="138"/>
      <c r="AV283" s="138"/>
      <c r="AW283" s="138"/>
      <c r="AX283" s="138"/>
      <c r="AY283" s="138"/>
      <c r="AZ283" s="138"/>
    </row>
    <row r="284" spans="2:52"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138"/>
      <c r="N284" s="87"/>
      <c r="O284" s="87"/>
      <c r="P284" s="87"/>
      <c r="Q284" s="87"/>
      <c r="R284" s="87"/>
      <c r="S284" s="87"/>
      <c r="T284" s="87"/>
      <c r="U284" s="87"/>
      <c r="V284" s="87"/>
      <c r="W284" s="87"/>
      <c r="X284" s="87"/>
      <c r="Y284" s="87"/>
      <c r="Z284" s="87"/>
      <c r="AA284" s="138"/>
      <c r="AB284" s="138"/>
      <c r="AC284" s="138"/>
      <c r="AD284" s="138"/>
      <c r="AE284" s="138"/>
      <c r="AF284" s="138"/>
      <c r="AG284" s="138"/>
      <c r="AH284" s="138"/>
      <c r="AI284" s="138"/>
      <c r="AJ284" s="138"/>
      <c r="AK284" s="138"/>
      <c r="AL284" s="138"/>
      <c r="AM284" s="138"/>
      <c r="AN284" s="138"/>
      <c r="AO284" s="138"/>
      <c r="AP284" s="138"/>
      <c r="AQ284" s="138"/>
      <c r="AR284" s="138"/>
      <c r="AS284" s="138"/>
      <c r="AT284" s="138"/>
      <c r="AU284" s="138"/>
      <c r="AV284" s="138"/>
      <c r="AW284" s="138"/>
      <c r="AX284" s="138"/>
      <c r="AY284" s="138"/>
      <c r="AZ284" s="138"/>
    </row>
    <row r="285" spans="2:52"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138"/>
      <c r="N285" s="87"/>
      <c r="O285" s="87"/>
      <c r="P285" s="87"/>
      <c r="Q285" s="87"/>
      <c r="R285" s="87"/>
      <c r="S285" s="87"/>
      <c r="T285" s="87"/>
      <c r="U285" s="87"/>
      <c r="V285" s="87"/>
      <c r="W285" s="87"/>
      <c r="X285" s="87"/>
      <c r="Y285" s="87"/>
      <c r="Z285" s="87"/>
      <c r="AA285" s="138"/>
      <c r="AB285" s="138"/>
      <c r="AC285" s="138"/>
      <c r="AD285" s="138"/>
      <c r="AE285" s="138"/>
      <c r="AF285" s="138"/>
      <c r="AG285" s="138"/>
      <c r="AH285" s="138"/>
      <c r="AI285" s="138"/>
      <c r="AJ285" s="138"/>
      <c r="AK285" s="138"/>
      <c r="AL285" s="138"/>
      <c r="AM285" s="138"/>
      <c r="AN285" s="138"/>
      <c r="AO285" s="138"/>
      <c r="AP285" s="138"/>
      <c r="AQ285" s="138"/>
      <c r="AR285" s="138"/>
      <c r="AS285" s="138"/>
      <c r="AT285" s="138"/>
      <c r="AU285" s="138"/>
      <c r="AV285" s="138"/>
      <c r="AW285" s="138"/>
      <c r="AX285" s="138"/>
      <c r="AY285" s="138"/>
      <c r="AZ285" s="138"/>
    </row>
    <row r="286" spans="2:52"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138"/>
      <c r="N286" s="87"/>
      <c r="O286" s="87"/>
      <c r="P286" s="87"/>
      <c r="Q286" s="87"/>
      <c r="R286" s="87"/>
      <c r="S286" s="87"/>
      <c r="T286" s="87"/>
      <c r="U286" s="87"/>
      <c r="V286" s="87"/>
      <c r="W286" s="87"/>
      <c r="X286" s="87"/>
      <c r="Y286" s="87"/>
      <c r="Z286" s="87"/>
      <c r="AA286" s="138"/>
      <c r="AB286" s="138"/>
      <c r="AC286" s="138"/>
      <c r="AD286" s="138"/>
      <c r="AE286" s="138"/>
      <c r="AF286" s="138"/>
      <c r="AG286" s="138"/>
      <c r="AH286" s="138"/>
      <c r="AI286" s="138"/>
      <c r="AJ286" s="138"/>
      <c r="AK286" s="138"/>
      <c r="AL286" s="138"/>
      <c r="AM286" s="138"/>
      <c r="AN286" s="138"/>
      <c r="AO286" s="138"/>
      <c r="AP286" s="138"/>
      <c r="AQ286" s="138"/>
      <c r="AR286" s="138"/>
      <c r="AS286" s="138"/>
      <c r="AT286" s="138"/>
      <c r="AU286" s="138"/>
      <c r="AV286" s="138"/>
      <c r="AW286" s="138"/>
      <c r="AX286" s="138"/>
      <c r="AY286" s="138"/>
      <c r="AZ286" s="138"/>
    </row>
    <row r="287" spans="2:52"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138"/>
      <c r="N287" s="87"/>
      <c r="O287" s="87"/>
      <c r="P287" s="87"/>
      <c r="Q287" s="87"/>
      <c r="R287" s="87"/>
      <c r="S287" s="87"/>
      <c r="T287" s="87"/>
      <c r="U287" s="87"/>
      <c r="V287" s="87"/>
      <c r="W287" s="87"/>
      <c r="X287" s="87"/>
      <c r="Y287" s="87"/>
      <c r="Z287" s="87"/>
      <c r="AA287" s="138"/>
      <c r="AB287" s="138"/>
      <c r="AC287" s="138"/>
      <c r="AD287" s="138"/>
      <c r="AE287" s="138"/>
      <c r="AF287" s="138"/>
      <c r="AG287" s="138"/>
      <c r="AH287" s="138"/>
      <c r="AI287" s="138"/>
      <c r="AJ287" s="138"/>
      <c r="AK287" s="138"/>
      <c r="AL287" s="138"/>
      <c r="AM287" s="138"/>
      <c r="AN287" s="138"/>
      <c r="AO287" s="138"/>
      <c r="AP287" s="138"/>
      <c r="AQ287" s="138"/>
      <c r="AR287" s="138"/>
      <c r="AS287" s="138"/>
      <c r="AT287" s="138"/>
      <c r="AU287" s="138"/>
      <c r="AV287" s="138"/>
      <c r="AW287" s="138"/>
      <c r="AX287" s="138"/>
      <c r="AY287" s="138"/>
      <c r="AZ287" s="138"/>
    </row>
    <row r="288" spans="2:52"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138"/>
      <c r="N288" s="87"/>
      <c r="O288" s="87"/>
      <c r="P288" s="87"/>
      <c r="Q288" s="87"/>
      <c r="R288" s="87"/>
      <c r="S288" s="87"/>
      <c r="T288" s="87"/>
      <c r="U288" s="87"/>
      <c r="V288" s="87"/>
      <c r="W288" s="87"/>
      <c r="X288" s="87"/>
      <c r="Y288" s="87"/>
      <c r="Z288" s="87"/>
      <c r="AA288" s="138"/>
      <c r="AB288" s="138"/>
      <c r="AC288" s="138"/>
      <c r="AD288" s="138"/>
      <c r="AE288" s="138"/>
      <c r="AF288" s="138"/>
      <c r="AG288" s="138"/>
      <c r="AH288" s="138"/>
      <c r="AI288" s="138"/>
      <c r="AJ288" s="138"/>
      <c r="AK288" s="138"/>
      <c r="AL288" s="138"/>
      <c r="AM288" s="138"/>
      <c r="AN288" s="138"/>
      <c r="AO288" s="138"/>
      <c r="AP288" s="138"/>
      <c r="AQ288" s="138"/>
      <c r="AR288" s="138"/>
      <c r="AS288" s="138"/>
      <c r="AT288" s="138"/>
      <c r="AU288" s="138"/>
      <c r="AV288" s="138"/>
      <c r="AW288" s="138"/>
      <c r="AX288" s="138"/>
      <c r="AY288" s="138"/>
      <c r="AZ288" s="138"/>
    </row>
    <row r="289" spans="2:52"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138"/>
      <c r="N289" s="87"/>
      <c r="O289" s="87"/>
      <c r="P289" s="87"/>
      <c r="Q289" s="87"/>
      <c r="R289" s="87"/>
      <c r="S289" s="87"/>
      <c r="T289" s="87"/>
      <c r="U289" s="87"/>
      <c r="V289" s="87"/>
      <c r="W289" s="87"/>
      <c r="X289" s="87"/>
      <c r="Y289" s="87"/>
      <c r="Z289" s="87"/>
      <c r="AA289" s="138"/>
      <c r="AB289" s="138"/>
      <c r="AC289" s="138"/>
      <c r="AD289" s="138"/>
      <c r="AE289" s="138"/>
      <c r="AF289" s="138"/>
      <c r="AG289" s="138"/>
      <c r="AH289" s="138"/>
      <c r="AI289" s="138"/>
      <c r="AJ289" s="138"/>
      <c r="AK289" s="138"/>
      <c r="AL289" s="138"/>
      <c r="AM289" s="138"/>
      <c r="AN289" s="138"/>
      <c r="AO289" s="138"/>
      <c r="AP289" s="138"/>
      <c r="AQ289" s="138"/>
      <c r="AR289" s="138"/>
      <c r="AS289" s="138"/>
      <c r="AT289" s="138"/>
      <c r="AU289" s="138"/>
      <c r="AV289" s="138"/>
      <c r="AW289" s="138"/>
      <c r="AX289" s="138"/>
      <c r="AY289" s="138"/>
      <c r="AZ289" s="138"/>
    </row>
    <row r="290" spans="2:52"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138"/>
      <c r="N290" s="87"/>
      <c r="O290" s="87"/>
      <c r="P290" s="87"/>
      <c r="Q290" s="87"/>
      <c r="R290" s="87"/>
      <c r="S290" s="87"/>
      <c r="T290" s="87"/>
      <c r="U290" s="87"/>
      <c r="V290" s="87"/>
      <c r="W290" s="87"/>
      <c r="X290" s="87"/>
      <c r="Y290" s="87"/>
      <c r="Z290" s="87"/>
      <c r="AA290" s="138"/>
      <c r="AB290" s="138"/>
      <c r="AC290" s="138"/>
      <c r="AD290" s="138"/>
      <c r="AE290" s="138"/>
      <c r="AF290" s="138"/>
      <c r="AG290" s="138"/>
      <c r="AH290" s="138"/>
      <c r="AI290" s="138"/>
      <c r="AJ290" s="138"/>
      <c r="AK290" s="138"/>
      <c r="AL290" s="138"/>
      <c r="AM290" s="138"/>
      <c r="AN290" s="138"/>
      <c r="AO290" s="138"/>
      <c r="AP290" s="138"/>
      <c r="AQ290" s="138"/>
      <c r="AR290" s="138"/>
      <c r="AS290" s="138"/>
      <c r="AT290" s="138"/>
      <c r="AU290" s="138"/>
      <c r="AV290" s="138"/>
      <c r="AW290" s="138"/>
      <c r="AX290" s="138"/>
      <c r="AY290" s="138"/>
      <c r="AZ290" s="138"/>
    </row>
    <row r="291" spans="2:52"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138"/>
      <c r="N291" s="87"/>
      <c r="O291" s="87"/>
      <c r="P291" s="87"/>
      <c r="Q291" s="87"/>
      <c r="R291" s="87"/>
      <c r="S291" s="87"/>
      <c r="T291" s="87"/>
      <c r="U291" s="87"/>
      <c r="V291" s="87"/>
      <c r="W291" s="87"/>
      <c r="X291" s="87"/>
      <c r="Y291" s="87"/>
      <c r="Z291" s="87"/>
      <c r="AA291" s="138"/>
      <c r="AB291" s="138"/>
      <c r="AC291" s="138"/>
      <c r="AD291" s="138"/>
      <c r="AE291" s="138"/>
      <c r="AF291" s="138"/>
      <c r="AG291" s="138"/>
      <c r="AH291" s="138"/>
      <c r="AI291" s="138"/>
      <c r="AJ291" s="138"/>
      <c r="AK291" s="138"/>
      <c r="AL291" s="138"/>
      <c r="AM291" s="138"/>
      <c r="AN291" s="138"/>
      <c r="AO291" s="138"/>
      <c r="AP291" s="138"/>
      <c r="AQ291" s="138"/>
      <c r="AR291" s="138"/>
      <c r="AS291" s="138"/>
      <c r="AT291" s="138"/>
      <c r="AU291" s="138"/>
      <c r="AV291" s="138"/>
      <c r="AW291" s="138"/>
      <c r="AX291" s="138"/>
      <c r="AY291" s="138"/>
      <c r="AZ291" s="138"/>
    </row>
    <row r="292" spans="2:52"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138"/>
      <c r="N292" s="87"/>
      <c r="O292" s="87"/>
      <c r="P292" s="87"/>
      <c r="Q292" s="87"/>
      <c r="R292" s="87"/>
      <c r="S292" s="87"/>
      <c r="T292" s="87"/>
      <c r="U292" s="87"/>
      <c r="V292" s="87"/>
      <c r="W292" s="87"/>
      <c r="X292" s="87"/>
      <c r="Y292" s="87"/>
      <c r="Z292" s="87"/>
      <c r="AA292" s="138"/>
      <c r="AB292" s="138"/>
      <c r="AC292" s="138"/>
      <c r="AD292" s="138"/>
      <c r="AE292" s="138"/>
      <c r="AF292" s="138"/>
      <c r="AG292" s="138"/>
      <c r="AH292" s="138"/>
      <c r="AI292" s="138"/>
      <c r="AJ292" s="138"/>
      <c r="AK292" s="138"/>
      <c r="AL292" s="138"/>
      <c r="AM292" s="138"/>
      <c r="AN292" s="138"/>
      <c r="AO292" s="138"/>
      <c r="AP292" s="138"/>
      <c r="AQ292" s="138"/>
      <c r="AR292" s="138"/>
      <c r="AS292" s="138"/>
      <c r="AT292" s="138"/>
      <c r="AU292" s="138"/>
      <c r="AV292" s="138"/>
      <c r="AW292" s="138"/>
      <c r="AX292" s="138"/>
      <c r="AY292" s="138"/>
      <c r="AZ292" s="138"/>
    </row>
    <row r="293" spans="2:52"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138"/>
      <c r="N293" s="87"/>
      <c r="O293" s="87"/>
      <c r="P293" s="87"/>
      <c r="Q293" s="87"/>
      <c r="R293" s="87"/>
      <c r="S293" s="87"/>
      <c r="T293" s="87"/>
      <c r="U293" s="87"/>
      <c r="V293" s="87"/>
      <c r="W293" s="87"/>
      <c r="X293" s="87"/>
      <c r="Y293" s="87"/>
      <c r="Z293" s="87"/>
      <c r="AA293" s="138"/>
      <c r="AB293" s="138"/>
      <c r="AC293" s="138"/>
      <c r="AD293" s="138"/>
      <c r="AE293" s="138"/>
      <c r="AF293" s="138"/>
      <c r="AG293" s="138"/>
      <c r="AH293" s="138"/>
      <c r="AI293" s="138"/>
      <c r="AJ293" s="138"/>
      <c r="AK293" s="138"/>
      <c r="AL293" s="138"/>
      <c r="AM293" s="138"/>
      <c r="AN293" s="138"/>
      <c r="AO293" s="138"/>
      <c r="AP293" s="138"/>
      <c r="AQ293" s="138"/>
      <c r="AR293" s="138"/>
      <c r="AS293" s="138"/>
      <c r="AT293" s="138"/>
      <c r="AU293" s="138"/>
      <c r="AV293" s="138"/>
      <c r="AW293" s="138"/>
      <c r="AX293" s="138"/>
      <c r="AY293" s="138"/>
      <c r="AZ293" s="138"/>
    </row>
    <row r="294" spans="2:52"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138"/>
      <c r="N294" s="87"/>
      <c r="O294" s="87"/>
      <c r="P294" s="87"/>
      <c r="Q294" s="87"/>
      <c r="R294" s="87"/>
      <c r="S294" s="87"/>
      <c r="T294" s="87"/>
      <c r="U294" s="87"/>
      <c r="V294" s="87"/>
      <c r="W294" s="87"/>
      <c r="X294" s="87"/>
      <c r="Y294" s="87"/>
      <c r="Z294" s="87"/>
      <c r="AA294" s="138"/>
      <c r="AB294" s="138"/>
      <c r="AC294" s="138"/>
      <c r="AD294" s="138"/>
      <c r="AE294" s="138"/>
      <c r="AF294" s="138"/>
      <c r="AG294" s="138"/>
      <c r="AH294" s="138"/>
      <c r="AI294" s="138"/>
      <c r="AJ294" s="138"/>
      <c r="AK294" s="138"/>
      <c r="AL294" s="138"/>
      <c r="AM294" s="138"/>
      <c r="AN294" s="138"/>
      <c r="AO294" s="138"/>
      <c r="AP294" s="138"/>
      <c r="AQ294" s="138"/>
      <c r="AR294" s="138"/>
      <c r="AS294" s="138"/>
      <c r="AT294" s="138"/>
      <c r="AU294" s="138"/>
      <c r="AV294" s="138"/>
      <c r="AW294" s="138"/>
      <c r="AX294" s="138"/>
      <c r="AY294" s="138"/>
      <c r="AZ294" s="138"/>
    </row>
    <row r="295" spans="2:52"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138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  <c r="AA295" s="138"/>
      <c r="AB295" s="138"/>
      <c r="AC295" s="138"/>
      <c r="AD295" s="138"/>
      <c r="AE295" s="138"/>
      <c r="AF295" s="138"/>
      <c r="AG295" s="138"/>
      <c r="AH295" s="138"/>
      <c r="AI295" s="138"/>
      <c r="AJ295" s="138"/>
      <c r="AK295" s="138"/>
      <c r="AL295" s="138"/>
      <c r="AM295" s="138"/>
      <c r="AN295" s="138"/>
      <c r="AO295" s="138"/>
      <c r="AP295" s="138"/>
      <c r="AQ295" s="138"/>
      <c r="AR295" s="138"/>
      <c r="AS295" s="138"/>
      <c r="AT295" s="138"/>
      <c r="AU295" s="138"/>
      <c r="AV295" s="138"/>
      <c r="AW295" s="138"/>
      <c r="AX295" s="138"/>
      <c r="AY295" s="138"/>
      <c r="AZ295" s="138"/>
    </row>
    <row r="296" spans="2:52"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138"/>
      <c r="N296" s="87"/>
      <c r="O296" s="87"/>
      <c r="P296" s="87"/>
      <c r="Q296" s="87"/>
      <c r="R296" s="87"/>
      <c r="S296" s="87"/>
      <c r="T296" s="87"/>
      <c r="U296" s="87"/>
      <c r="V296" s="87"/>
      <c r="W296" s="87"/>
      <c r="X296" s="87"/>
      <c r="Y296" s="87"/>
      <c r="Z296" s="87"/>
      <c r="AA296" s="138"/>
      <c r="AB296" s="138"/>
      <c r="AC296" s="138"/>
      <c r="AD296" s="138"/>
      <c r="AE296" s="138"/>
      <c r="AF296" s="138"/>
      <c r="AG296" s="138"/>
      <c r="AH296" s="138"/>
      <c r="AI296" s="138"/>
      <c r="AJ296" s="138"/>
      <c r="AK296" s="138"/>
      <c r="AL296" s="138"/>
      <c r="AM296" s="138"/>
      <c r="AN296" s="138"/>
      <c r="AO296" s="138"/>
      <c r="AP296" s="138"/>
      <c r="AQ296" s="138"/>
      <c r="AR296" s="138"/>
      <c r="AS296" s="138"/>
      <c r="AT296" s="138"/>
      <c r="AU296" s="138"/>
      <c r="AV296" s="138"/>
      <c r="AW296" s="138"/>
      <c r="AX296" s="138"/>
      <c r="AY296" s="138"/>
      <c r="AZ296" s="138"/>
    </row>
    <row r="297" spans="2:52"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138"/>
      <c r="N297" s="87"/>
      <c r="O297" s="87"/>
      <c r="P297" s="87"/>
      <c r="Q297" s="87"/>
      <c r="R297" s="87"/>
      <c r="S297" s="87"/>
      <c r="T297" s="87"/>
      <c r="U297" s="87"/>
      <c r="V297" s="87"/>
      <c r="W297" s="87"/>
      <c r="X297" s="87"/>
      <c r="Y297" s="87"/>
      <c r="Z297" s="87"/>
      <c r="AA297" s="138"/>
      <c r="AB297" s="138"/>
      <c r="AC297" s="138"/>
      <c r="AD297" s="138"/>
      <c r="AE297" s="138"/>
      <c r="AF297" s="138"/>
      <c r="AG297" s="138"/>
      <c r="AH297" s="138"/>
      <c r="AI297" s="138"/>
      <c r="AJ297" s="138"/>
      <c r="AK297" s="138"/>
      <c r="AL297" s="138"/>
      <c r="AM297" s="138"/>
      <c r="AN297" s="138"/>
      <c r="AO297" s="138"/>
      <c r="AP297" s="138"/>
      <c r="AQ297" s="138"/>
      <c r="AR297" s="138"/>
      <c r="AS297" s="138"/>
      <c r="AT297" s="138"/>
      <c r="AU297" s="138"/>
      <c r="AV297" s="138"/>
      <c r="AW297" s="138"/>
      <c r="AX297" s="138"/>
      <c r="AY297" s="138"/>
      <c r="AZ297" s="138"/>
    </row>
    <row r="298" spans="2:52"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138"/>
      <c r="N298" s="87"/>
      <c r="O298" s="87"/>
      <c r="P298" s="87"/>
      <c r="Q298" s="87"/>
      <c r="R298" s="87"/>
      <c r="S298" s="87"/>
      <c r="T298" s="87"/>
      <c r="U298" s="87"/>
      <c r="V298" s="87"/>
      <c r="W298" s="87"/>
      <c r="X298" s="87"/>
      <c r="Y298" s="87"/>
      <c r="Z298" s="87"/>
      <c r="AA298" s="138"/>
      <c r="AB298" s="138"/>
      <c r="AC298" s="138"/>
      <c r="AD298" s="138"/>
      <c r="AE298" s="138"/>
      <c r="AF298" s="138"/>
      <c r="AG298" s="138"/>
      <c r="AH298" s="138"/>
      <c r="AI298" s="138"/>
      <c r="AJ298" s="138"/>
      <c r="AK298" s="138"/>
      <c r="AL298" s="138"/>
      <c r="AM298" s="138"/>
      <c r="AN298" s="138"/>
      <c r="AO298" s="138"/>
      <c r="AP298" s="138"/>
      <c r="AQ298" s="138"/>
      <c r="AR298" s="138"/>
      <c r="AS298" s="138"/>
      <c r="AT298" s="138"/>
      <c r="AU298" s="138"/>
      <c r="AV298" s="138"/>
      <c r="AW298" s="138"/>
      <c r="AX298" s="138"/>
      <c r="AY298" s="138"/>
      <c r="AZ298" s="138"/>
    </row>
    <row r="299" spans="2:52"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138"/>
      <c r="N299" s="87"/>
      <c r="O299" s="87"/>
      <c r="P299" s="87"/>
      <c r="Q299" s="87"/>
      <c r="R299" s="87"/>
      <c r="S299" s="87"/>
      <c r="T299" s="87"/>
      <c r="U299" s="87"/>
      <c r="V299" s="87"/>
      <c r="W299" s="87"/>
      <c r="X299" s="87"/>
      <c r="Y299" s="87"/>
      <c r="Z299" s="87"/>
      <c r="AA299" s="138"/>
      <c r="AB299" s="138"/>
      <c r="AC299" s="138"/>
      <c r="AD299" s="138"/>
      <c r="AE299" s="138"/>
      <c r="AF299" s="138"/>
      <c r="AG299" s="138"/>
      <c r="AH299" s="138"/>
      <c r="AI299" s="138"/>
      <c r="AJ299" s="138"/>
      <c r="AK299" s="138"/>
      <c r="AL299" s="138"/>
      <c r="AM299" s="138"/>
      <c r="AN299" s="138"/>
      <c r="AO299" s="138"/>
      <c r="AP299" s="138"/>
      <c r="AQ299" s="138"/>
      <c r="AR299" s="138"/>
      <c r="AS299" s="138"/>
      <c r="AT299" s="138"/>
      <c r="AU299" s="138"/>
      <c r="AV299" s="138"/>
      <c r="AW299" s="138"/>
      <c r="AX299" s="138"/>
      <c r="AY299" s="138"/>
      <c r="AZ299" s="138"/>
    </row>
    <row r="300" spans="2:52"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138"/>
      <c r="N300" s="87"/>
      <c r="O300" s="87"/>
      <c r="P300" s="87"/>
      <c r="Q300" s="87"/>
      <c r="R300" s="87"/>
      <c r="S300" s="87"/>
      <c r="T300" s="87"/>
      <c r="U300" s="87"/>
      <c r="V300" s="87"/>
      <c r="W300" s="87"/>
      <c r="X300" s="87"/>
      <c r="Y300" s="87"/>
      <c r="Z300" s="87"/>
      <c r="AA300" s="138"/>
      <c r="AB300" s="138"/>
      <c r="AC300" s="138"/>
      <c r="AD300" s="138"/>
      <c r="AE300" s="138"/>
      <c r="AF300" s="138"/>
      <c r="AG300" s="138"/>
      <c r="AH300" s="138"/>
      <c r="AI300" s="138"/>
      <c r="AJ300" s="138"/>
      <c r="AK300" s="138"/>
      <c r="AL300" s="138"/>
      <c r="AM300" s="138"/>
      <c r="AN300" s="138"/>
      <c r="AO300" s="138"/>
      <c r="AP300" s="138"/>
      <c r="AQ300" s="138"/>
      <c r="AR300" s="138"/>
      <c r="AS300" s="138"/>
      <c r="AT300" s="138"/>
      <c r="AU300" s="138"/>
      <c r="AV300" s="138"/>
      <c r="AW300" s="138"/>
      <c r="AX300" s="138"/>
      <c r="AY300" s="138"/>
      <c r="AZ300" s="138"/>
    </row>
    <row r="301" spans="2:52"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138"/>
      <c r="N301" s="87"/>
      <c r="O301" s="87"/>
      <c r="P301" s="87"/>
      <c r="Q301" s="87"/>
      <c r="R301" s="87"/>
      <c r="S301" s="87"/>
      <c r="T301" s="87"/>
      <c r="U301" s="87"/>
      <c r="V301" s="87"/>
      <c r="W301" s="87"/>
      <c r="X301" s="87"/>
      <c r="Y301" s="87"/>
      <c r="Z301" s="87"/>
      <c r="AA301" s="138"/>
      <c r="AB301" s="138"/>
      <c r="AC301" s="138"/>
      <c r="AD301" s="138"/>
      <c r="AE301" s="138"/>
      <c r="AF301" s="138"/>
      <c r="AG301" s="138"/>
      <c r="AH301" s="138"/>
      <c r="AI301" s="138"/>
      <c r="AJ301" s="138"/>
      <c r="AK301" s="138"/>
      <c r="AL301" s="138"/>
      <c r="AM301" s="138"/>
      <c r="AN301" s="138"/>
      <c r="AO301" s="138"/>
      <c r="AP301" s="138"/>
      <c r="AQ301" s="138"/>
      <c r="AR301" s="138"/>
      <c r="AS301" s="138"/>
      <c r="AT301" s="138"/>
      <c r="AU301" s="138"/>
      <c r="AV301" s="138"/>
      <c r="AW301" s="138"/>
      <c r="AX301" s="138"/>
      <c r="AY301" s="138"/>
      <c r="AZ301" s="138"/>
    </row>
    <row r="302" spans="2:52"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138"/>
      <c r="N302" s="87"/>
      <c r="O302" s="87"/>
      <c r="P302" s="87"/>
      <c r="Q302" s="87"/>
      <c r="R302" s="87"/>
      <c r="S302" s="87"/>
      <c r="T302" s="87"/>
      <c r="U302" s="87"/>
      <c r="V302" s="87"/>
      <c r="W302" s="87"/>
      <c r="X302" s="87"/>
      <c r="Y302" s="87"/>
      <c r="Z302" s="87"/>
      <c r="AA302" s="138"/>
      <c r="AB302" s="138"/>
      <c r="AC302" s="138"/>
      <c r="AD302" s="138"/>
      <c r="AE302" s="138"/>
      <c r="AF302" s="138"/>
      <c r="AG302" s="138"/>
      <c r="AH302" s="138"/>
      <c r="AI302" s="138"/>
      <c r="AJ302" s="138"/>
      <c r="AK302" s="138"/>
      <c r="AL302" s="138"/>
      <c r="AM302" s="138"/>
      <c r="AN302" s="138"/>
      <c r="AO302" s="138"/>
      <c r="AP302" s="138"/>
      <c r="AQ302" s="138"/>
      <c r="AR302" s="138"/>
      <c r="AS302" s="138"/>
      <c r="AT302" s="138"/>
      <c r="AU302" s="138"/>
      <c r="AV302" s="138"/>
      <c r="AW302" s="138"/>
      <c r="AX302" s="138"/>
      <c r="AY302" s="138"/>
      <c r="AZ302" s="138"/>
    </row>
  </sheetData>
  <mergeCells count="11">
    <mergeCell ref="Z7:Z8"/>
    <mergeCell ref="B2:Z2"/>
    <mergeCell ref="B4:Z4"/>
    <mergeCell ref="B5:Z5"/>
    <mergeCell ref="B6:Z6"/>
    <mergeCell ref="B7:B8"/>
    <mergeCell ref="C7:H7"/>
    <mergeCell ref="M7:M8"/>
    <mergeCell ref="N7:S7"/>
    <mergeCell ref="X7:X8"/>
    <mergeCell ref="Y7:Y8"/>
  </mergeCells>
  <printOptions horizontalCentered="1"/>
  <pageMargins left="0" right="0" top="0" bottom="0" header="0" footer="0"/>
  <pageSetup scale="65" fitToHeight="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726E8-F59A-4A4D-A5AC-8DD326DD4EE8}">
  <dimension ref="A1:Z275"/>
  <sheetViews>
    <sheetView showGridLines="0" topLeftCell="B1" zoomScaleNormal="100" workbookViewId="0">
      <pane xSplit="1" ySplit="7" topLeftCell="C31" activePane="bottomRight" state="frozen"/>
      <selection activeCell="B1" sqref="B1"/>
      <selection pane="topRight" activeCell="C1" sqref="C1"/>
      <selection pane="bottomLeft" activeCell="B8" sqref="B8"/>
      <selection pane="bottomRight" activeCell="A51" sqref="A51"/>
    </sheetView>
  </sheetViews>
  <sheetFormatPr baseColWidth="10" defaultColWidth="11.42578125" defaultRowHeight="12.75"/>
  <cols>
    <col min="1" max="1" width="3.42578125" customWidth="1"/>
    <col min="2" max="2" width="92.5703125" customWidth="1"/>
    <col min="3" max="3" width="11.85546875" customWidth="1"/>
    <col min="4" max="4" width="11" customWidth="1"/>
    <col min="5" max="5" width="10.28515625" customWidth="1"/>
    <col min="6" max="7" width="11.28515625" customWidth="1"/>
    <col min="8" max="10" width="10" customWidth="1"/>
    <col min="11" max="12" width="13.42578125" bestFit="1" customWidth="1"/>
    <col min="13" max="13" width="11.7109375" customWidth="1"/>
    <col min="14" max="16" width="10.5703125" style="136" customWidth="1"/>
    <col min="17" max="18" width="12.140625" style="136" customWidth="1"/>
    <col min="19" max="21" width="10.5703125" style="136" customWidth="1"/>
    <col min="22" max="22" width="14.42578125" style="136" customWidth="1"/>
    <col min="23" max="23" width="14.7109375" style="136" customWidth="1"/>
    <col min="24" max="24" width="19" customWidth="1"/>
    <col min="25" max="25" width="12" bestFit="1" customWidth="1"/>
    <col min="26" max="26" width="8.7109375" customWidth="1"/>
  </cols>
  <sheetData>
    <row r="1" spans="2:26" ht="15.75">
      <c r="B1" s="86" t="s">
        <v>98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</row>
    <row r="2" spans="2:26" ht="14.25" customHeight="1"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10"/>
      <c r="O2" s="210"/>
      <c r="P2" s="210" t="s">
        <v>138</v>
      </c>
      <c r="Q2" s="210"/>
      <c r="R2" s="210"/>
      <c r="S2" s="210"/>
      <c r="T2" s="210"/>
      <c r="U2" s="210"/>
      <c r="V2" s="210"/>
      <c r="W2" s="210"/>
      <c r="X2" s="209"/>
      <c r="Y2" s="209"/>
      <c r="Z2" s="209"/>
    </row>
    <row r="3" spans="2:26" s="128" customFormat="1" ht="15">
      <c r="B3" s="90" t="s">
        <v>139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2:26" s="128" customFormat="1" ht="17.25" customHeight="1">
      <c r="B4" s="92" t="s">
        <v>140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</row>
    <row r="5" spans="2:26" s="128" customFormat="1" ht="14.25" customHeight="1">
      <c r="B5" s="92" t="s">
        <v>141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</row>
    <row r="6" spans="2:26" s="128" customFormat="1" ht="22.5" customHeight="1">
      <c r="B6" s="12" t="s">
        <v>5</v>
      </c>
      <c r="C6" s="143">
        <v>2024</v>
      </c>
      <c r="D6" s="144"/>
      <c r="E6" s="144"/>
      <c r="F6" s="144"/>
      <c r="G6" s="144"/>
      <c r="H6" s="144"/>
      <c r="I6" s="145"/>
      <c r="J6" s="145"/>
      <c r="K6" s="145"/>
      <c r="L6" s="145"/>
      <c r="M6" s="12">
        <v>2024</v>
      </c>
      <c r="N6" s="143">
        <v>2025</v>
      </c>
      <c r="O6" s="144"/>
      <c r="P6" s="144"/>
      <c r="Q6" s="144"/>
      <c r="R6" s="144"/>
      <c r="S6" s="144"/>
      <c r="T6" s="145"/>
      <c r="U6" s="145"/>
      <c r="V6" s="145"/>
      <c r="W6" s="145"/>
      <c r="X6" s="12">
        <v>2025</v>
      </c>
      <c r="Y6" s="143" t="s">
        <v>142</v>
      </c>
      <c r="Z6" s="211"/>
    </row>
    <row r="7" spans="2:26" ht="24" customHeight="1" thickBot="1">
      <c r="B7" s="148"/>
      <c r="C7" s="18" t="s">
        <v>10</v>
      </c>
      <c r="D7" s="18" t="s">
        <v>11</v>
      </c>
      <c r="E7" s="18" t="s">
        <v>12</v>
      </c>
      <c r="F7" s="18" t="s">
        <v>13</v>
      </c>
      <c r="G7" s="18" t="s">
        <v>14</v>
      </c>
      <c r="H7" s="18" t="s">
        <v>15</v>
      </c>
      <c r="I7" s="18" t="s">
        <v>16</v>
      </c>
      <c r="J7" s="18" t="s">
        <v>17</v>
      </c>
      <c r="K7" s="18" t="s">
        <v>18</v>
      </c>
      <c r="L7" s="18" t="s">
        <v>19</v>
      </c>
      <c r="M7" s="17"/>
      <c r="N7" s="18" t="s">
        <v>10</v>
      </c>
      <c r="O7" s="18" t="s">
        <v>11</v>
      </c>
      <c r="P7" s="18" t="s">
        <v>12</v>
      </c>
      <c r="Q7" s="18" t="s">
        <v>13</v>
      </c>
      <c r="R7" s="18" t="s">
        <v>14</v>
      </c>
      <c r="S7" s="18" t="s">
        <v>15</v>
      </c>
      <c r="T7" s="18" t="s">
        <v>16</v>
      </c>
      <c r="U7" s="18" t="s">
        <v>17</v>
      </c>
      <c r="V7" s="18" t="s">
        <v>18</v>
      </c>
      <c r="W7" s="18" t="s">
        <v>19</v>
      </c>
      <c r="X7" s="17"/>
      <c r="Y7" s="212" t="s">
        <v>143</v>
      </c>
      <c r="Z7" s="213" t="s">
        <v>103</v>
      </c>
    </row>
    <row r="8" spans="2:26" ht="18" customHeight="1" thickTop="1">
      <c r="B8" s="214" t="s">
        <v>20</v>
      </c>
      <c r="C8" s="215">
        <f>+C9+C15+C27</f>
        <v>3412.1</v>
      </c>
      <c r="D8" s="215">
        <f t="shared" ref="D8:L8" si="0">+D9+D15+D27</f>
        <v>2945</v>
      </c>
      <c r="E8" s="215">
        <f t="shared" si="0"/>
        <v>2090.6999999999998</v>
      </c>
      <c r="F8" s="215">
        <f t="shared" si="0"/>
        <v>2773.3999999999996</v>
      </c>
      <c r="G8" s="215">
        <f t="shared" si="0"/>
        <v>2620.9</v>
      </c>
      <c r="H8" s="215">
        <f t="shared" si="0"/>
        <v>1901.4999999999998</v>
      </c>
      <c r="I8" s="215">
        <f t="shared" si="0"/>
        <v>2534.1999999999998</v>
      </c>
      <c r="J8" s="215">
        <f t="shared" si="0"/>
        <v>3442.1000000000004</v>
      </c>
      <c r="K8" s="215">
        <f t="shared" si="0"/>
        <v>2465.7999999999997</v>
      </c>
      <c r="L8" s="215">
        <f t="shared" si="0"/>
        <v>2566.5000000000005</v>
      </c>
      <c r="M8" s="215">
        <f>+M9+M15+M27</f>
        <v>26752.199999999997</v>
      </c>
      <c r="N8" s="215">
        <f>+N9+N15+N27</f>
        <v>2405.4</v>
      </c>
      <c r="O8" s="215">
        <f t="shared" ref="O8:W8" si="1">+O9+O15+O27</f>
        <v>2341.2000000000003</v>
      </c>
      <c r="P8" s="215">
        <f t="shared" si="1"/>
        <v>2385.4000000000005</v>
      </c>
      <c r="Q8" s="215">
        <f t="shared" si="1"/>
        <v>2425.1</v>
      </c>
      <c r="R8" s="215">
        <f t="shared" si="1"/>
        <v>2935.2000000000007</v>
      </c>
      <c r="S8" s="215">
        <f t="shared" si="1"/>
        <v>2739.3</v>
      </c>
      <c r="T8" s="215">
        <f t="shared" si="1"/>
        <v>3035.2</v>
      </c>
      <c r="U8" s="215">
        <f t="shared" si="1"/>
        <v>3622.9</v>
      </c>
      <c r="V8" s="215">
        <f t="shared" si="1"/>
        <v>2781.3999999999996</v>
      </c>
      <c r="W8" s="215">
        <f t="shared" si="1"/>
        <v>2776.0000000000005</v>
      </c>
      <c r="X8" s="215">
        <f>+X9+X15+X27</f>
        <v>27447.1</v>
      </c>
      <c r="Y8" s="216">
        <f t="shared" ref="Y8:Y33" si="2">+X8-M8</f>
        <v>694.90000000000146</v>
      </c>
      <c r="Z8" s="216">
        <f t="shared" ref="Z8:Z13" si="3">+Y8/M8*100</f>
        <v>2.597543379609907</v>
      </c>
    </row>
    <row r="9" spans="2:26" ht="18" customHeight="1">
      <c r="B9" s="155" t="s">
        <v>21</v>
      </c>
      <c r="C9" s="158">
        <f>+C10</f>
        <v>25.2</v>
      </c>
      <c r="D9" s="158">
        <f t="shared" ref="D9:W10" si="4">+D10</f>
        <v>21.1</v>
      </c>
      <c r="E9" s="158">
        <f t="shared" si="4"/>
        <v>19.899999999999999</v>
      </c>
      <c r="F9" s="158">
        <f t="shared" si="4"/>
        <v>33.5</v>
      </c>
      <c r="G9" s="158">
        <f t="shared" si="4"/>
        <v>19</v>
      </c>
      <c r="H9" s="158">
        <f t="shared" si="4"/>
        <v>10.1</v>
      </c>
      <c r="I9" s="158">
        <f t="shared" si="4"/>
        <v>12.4</v>
      </c>
      <c r="J9" s="158">
        <f t="shared" si="4"/>
        <v>10.9</v>
      </c>
      <c r="K9" s="158">
        <f t="shared" si="4"/>
        <v>9.1999999999999993</v>
      </c>
      <c r="L9" s="158">
        <f t="shared" si="4"/>
        <v>10.8</v>
      </c>
      <c r="M9" s="158">
        <f>+M10</f>
        <v>172.1</v>
      </c>
      <c r="N9" s="158">
        <f t="shared" si="4"/>
        <v>10.6</v>
      </c>
      <c r="O9" s="158">
        <f t="shared" si="4"/>
        <v>12.3</v>
      </c>
      <c r="P9" s="158">
        <f t="shared" si="4"/>
        <v>8.3000000000000007</v>
      </c>
      <c r="Q9" s="158">
        <f t="shared" si="4"/>
        <v>7.2</v>
      </c>
      <c r="R9" s="158">
        <f t="shared" si="4"/>
        <v>8.3000000000000007</v>
      </c>
      <c r="S9" s="158">
        <f t="shared" si="4"/>
        <v>4.3</v>
      </c>
      <c r="T9" s="158">
        <f t="shared" si="4"/>
        <v>6.9</v>
      </c>
      <c r="U9" s="158">
        <f t="shared" si="4"/>
        <v>8.9</v>
      </c>
      <c r="V9" s="158">
        <f t="shared" si="4"/>
        <v>6.6</v>
      </c>
      <c r="W9" s="158">
        <f t="shared" si="4"/>
        <v>12.9</v>
      </c>
      <c r="X9" s="158">
        <f>+X10</f>
        <v>86.3</v>
      </c>
      <c r="Y9" s="26">
        <f t="shared" si="2"/>
        <v>-85.8</v>
      </c>
      <c r="Z9" s="26">
        <f t="shared" si="3"/>
        <v>-49.854735618826261</v>
      </c>
    </row>
    <row r="10" spans="2:26" ht="18" customHeight="1">
      <c r="B10" s="155" t="s">
        <v>84</v>
      </c>
      <c r="C10" s="158">
        <f>+C11</f>
        <v>25.2</v>
      </c>
      <c r="D10" s="158">
        <f t="shared" si="4"/>
        <v>21.1</v>
      </c>
      <c r="E10" s="158">
        <f t="shared" si="4"/>
        <v>19.899999999999999</v>
      </c>
      <c r="F10" s="158">
        <f t="shared" si="4"/>
        <v>33.5</v>
      </c>
      <c r="G10" s="158">
        <f t="shared" si="4"/>
        <v>19</v>
      </c>
      <c r="H10" s="158">
        <f t="shared" si="4"/>
        <v>10.1</v>
      </c>
      <c r="I10" s="158">
        <f t="shared" si="4"/>
        <v>12.4</v>
      </c>
      <c r="J10" s="158">
        <f t="shared" si="4"/>
        <v>10.9</v>
      </c>
      <c r="K10" s="158">
        <f t="shared" si="4"/>
        <v>9.1999999999999993</v>
      </c>
      <c r="L10" s="158">
        <f t="shared" si="4"/>
        <v>10.8</v>
      </c>
      <c r="M10" s="158">
        <f>+M11</f>
        <v>172.1</v>
      </c>
      <c r="N10" s="158">
        <f t="shared" si="4"/>
        <v>10.6</v>
      </c>
      <c r="O10" s="158">
        <f t="shared" si="4"/>
        <v>12.3</v>
      </c>
      <c r="P10" s="158">
        <f t="shared" si="4"/>
        <v>8.3000000000000007</v>
      </c>
      <c r="Q10" s="158">
        <f t="shared" si="4"/>
        <v>7.2</v>
      </c>
      <c r="R10" s="158">
        <f t="shared" si="4"/>
        <v>8.3000000000000007</v>
      </c>
      <c r="S10" s="158">
        <f t="shared" si="4"/>
        <v>4.3</v>
      </c>
      <c r="T10" s="158">
        <f t="shared" si="4"/>
        <v>6.9</v>
      </c>
      <c r="U10" s="158">
        <f t="shared" si="4"/>
        <v>8.9</v>
      </c>
      <c r="V10" s="158">
        <f t="shared" si="4"/>
        <v>6.6</v>
      </c>
      <c r="W10" s="158">
        <f t="shared" si="4"/>
        <v>12.9</v>
      </c>
      <c r="X10" s="158">
        <f>+X11</f>
        <v>86.3</v>
      </c>
      <c r="Y10" s="26">
        <f t="shared" si="2"/>
        <v>-85.8</v>
      </c>
      <c r="Z10" s="26">
        <f t="shared" si="3"/>
        <v>-49.854735618826261</v>
      </c>
    </row>
    <row r="11" spans="2:26" ht="18" customHeight="1">
      <c r="B11" s="157" t="s">
        <v>106</v>
      </c>
      <c r="C11" s="158">
        <f>+C12+C14</f>
        <v>25.2</v>
      </c>
      <c r="D11" s="158">
        <f t="shared" ref="D11:W11" si="5">+D12+D14</f>
        <v>21.1</v>
      </c>
      <c r="E11" s="158">
        <f t="shared" si="5"/>
        <v>19.899999999999999</v>
      </c>
      <c r="F11" s="158">
        <f t="shared" si="5"/>
        <v>33.5</v>
      </c>
      <c r="G11" s="158">
        <f t="shared" si="5"/>
        <v>19</v>
      </c>
      <c r="H11" s="158">
        <f t="shared" si="5"/>
        <v>10.1</v>
      </c>
      <c r="I11" s="158">
        <f t="shared" si="5"/>
        <v>12.4</v>
      </c>
      <c r="J11" s="158">
        <f t="shared" si="5"/>
        <v>10.9</v>
      </c>
      <c r="K11" s="158">
        <f t="shared" si="5"/>
        <v>9.1999999999999993</v>
      </c>
      <c r="L11" s="158">
        <f t="shared" si="5"/>
        <v>10.8</v>
      </c>
      <c r="M11" s="158">
        <f>+M12+M14</f>
        <v>172.1</v>
      </c>
      <c r="N11" s="158">
        <f t="shared" si="5"/>
        <v>10.6</v>
      </c>
      <c r="O11" s="158">
        <f t="shared" si="5"/>
        <v>12.3</v>
      </c>
      <c r="P11" s="158">
        <f t="shared" si="5"/>
        <v>8.3000000000000007</v>
      </c>
      <c r="Q11" s="158">
        <f t="shared" si="5"/>
        <v>7.2</v>
      </c>
      <c r="R11" s="158">
        <f t="shared" si="5"/>
        <v>8.3000000000000007</v>
      </c>
      <c r="S11" s="158">
        <f t="shared" si="5"/>
        <v>4.3</v>
      </c>
      <c r="T11" s="158">
        <f t="shared" si="5"/>
        <v>6.9</v>
      </c>
      <c r="U11" s="158">
        <f t="shared" si="5"/>
        <v>8.9</v>
      </c>
      <c r="V11" s="158">
        <f t="shared" si="5"/>
        <v>6.6</v>
      </c>
      <c r="W11" s="158">
        <f t="shared" si="5"/>
        <v>12.9</v>
      </c>
      <c r="X11" s="158">
        <f>+X12+X14</f>
        <v>86.3</v>
      </c>
      <c r="Y11" s="26">
        <f t="shared" si="2"/>
        <v>-85.8</v>
      </c>
      <c r="Z11" s="26">
        <f t="shared" si="3"/>
        <v>-49.854735618826261</v>
      </c>
    </row>
    <row r="12" spans="2:26" ht="18" customHeight="1">
      <c r="B12" s="157" t="s">
        <v>107</v>
      </c>
      <c r="C12" s="158">
        <f t="shared" ref="C12:L12" si="6">+C13</f>
        <v>25.2</v>
      </c>
      <c r="D12" s="158">
        <f t="shared" si="6"/>
        <v>21.1</v>
      </c>
      <c r="E12" s="158">
        <f t="shared" si="6"/>
        <v>19.899999999999999</v>
      </c>
      <c r="F12" s="158">
        <f t="shared" si="6"/>
        <v>33.5</v>
      </c>
      <c r="G12" s="158">
        <f t="shared" si="6"/>
        <v>19</v>
      </c>
      <c r="H12" s="158">
        <f t="shared" si="6"/>
        <v>10.1</v>
      </c>
      <c r="I12" s="158">
        <f t="shared" si="6"/>
        <v>12.4</v>
      </c>
      <c r="J12" s="158">
        <f t="shared" si="6"/>
        <v>10.9</v>
      </c>
      <c r="K12" s="158">
        <f t="shared" si="6"/>
        <v>9.1999999999999993</v>
      </c>
      <c r="L12" s="158">
        <f t="shared" si="6"/>
        <v>10.8</v>
      </c>
      <c r="M12" s="158">
        <f>+M13</f>
        <v>172.1</v>
      </c>
      <c r="N12" s="158">
        <f t="shared" ref="N12:W12" si="7">+N13</f>
        <v>10.6</v>
      </c>
      <c r="O12" s="158">
        <f t="shared" si="7"/>
        <v>12.3</v>
      </c>
      <c r="P12" s="158">
        <f t="shared" si="7"/>
        <v>8.3000000000000007</v>
      </c>
      <c r="Q12" s="158">
        <f t="shared" si="7"/>
        <v>7.2</v>
      </c>
      <c r="R12" s="158">
        <f t="shared" si="7"/>
        <v>8.3000000000000007</v>
      </c>
      <c r="S12" s="158">
        <f t="shared" si="7"/>
        <v>4.3</v>
      </c>
      <c r="T12" s="158">
        <f t="shared" si="7"/>
        <v>6.9</v>
      </c>
      <c r="U12" s="158">
        <f t="shared" si="7"/>
        <v>8.9</v>
      </c>
      <c r="V12" s="158">
        <f t="shared" si="7"/>
        <v>6.6</v>
      </c>
      <c r="W12" s="158">
        <f t="shared" si="7"/>
        <v>12.9</v>
      </c>
      <c r="X12" s="158">
        <f>+X13</f>
        <v>86.3</v>
      </c>
      <c r="Y12" s="26">
        <f t="shared" si="2"/>
        <v>-85.8</v>
      </c>
      <c r="Z12" s="26">
        <f t="shared" si="3"/>
        <v>-49.854735618826261</v>
      </c>
    </row>
    <row r="13" spans="2:26" ht="18" customHeight="1">
      <c r="B13" s="164" t="s">
        <v>144</v>
      </c>
      <c r="C13" s="35">
        <f>+[42]PP!C41</f>
        <v>25.2</v>
      </c>
      <c r="D13" s="35">
        <f>+[42]PP!D41</f>
        <v>21.1</v>
      </c>
      <c r="E13" s="35">
        <f>+[42]PP!E41</f>
        <v>19.899999999999999</v>
      </c>
      <c r="F13" s="35">
        <f>+[42]PP!F41</f>
        <v>33.5</v>
      </c>
      <c r="G13" s="35">
        <f>+[42]PP!G41</f>
        <v>19</v>
      </c>
      <c r="H13" s="35">
        <f>+[42]PP!H41</f>
        <v>10.1</v>
      </c>
      <c r="I13" s="35">
        <f>+[42]PP!I41</f>
        <v>12.4</v>
      </c>
      <c r="J13" s="35">
        <f>+[42]PP!J41</f>
        <v>10.9</v>
      </c>
      <c r="K13" s="35">
        <f>+[42]PP!K41</f>
        <v>9.1999999999999993</v>
      </c>
      <c r="L13" s="35">
        <f>+[42]PP!L41</f>
        <v>10.8</v>
      </c>
      <c r="M13" s="35">
        <f>SUM(C13:L13)</f>
        <v>172.1</v>
      </c>
      <c r="N13" s="35">
        <f>+[42]PP!N41</f>
        <v>10.6</v>
      </c>
      <c r="O13" s="35">
        <f>+[42]PP!O41</f>
        <v>12.3</v>
      </c>
      <c r="P13" s="35">
        <f>+[42]PP!P41</f>
        <v>8.3000000000000007</v>
      </c>
      <c r="Q13" s="35">
        <f>+[42]PP!Q41</f>
        <v>7.2</v>
      </c>
      <c r="R13" s="35">
        <f>+[42]PP!R41</f>
        <v>8.3000000000000007</v>
      </c>
      <c r="S13" s="35">
        <f>+[42]PP!S41</f>
        <v>4.3</v>
      </c>
      <c r="T13" s="35">
        <f>+[42]PP!T41</f>
        <v>6.9</v>
      </c>
      <c r="U13" s="35">
        <f>+[42]PP!U41</f>
        <v>8.9</v>
      </c>
      <c r="V13" s="35">
        <f>+[42]PP!V41</f>
        <v>6.6</v>
      </c>
      <c r="W13" s="35">
        <f>+[42]PP!W41</f>
        <v>12.9</v>
      </c>
      <c r="X13" s="35">
        <f>SUM(N13:W13)</f>
        <v>86.3</v>
      </c>
      <c r="Y13" s="34">
        <f t="shared" si="2"/>
        <v>-85.8</v>
      </c>
      <c r="Z13" s="34">
        <f t="shared" si="3"/>
        <v>-49.854735618826261</v>
      </c>
    </row>
    <row r="14" spans="2:26" ht="18" customHeight="1">
      <c r="B14" s="164" t="s">
        <v>145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f>SUM(C14:L14)</f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f>SUM(N14:W14)</f>
        <v>0</v>
      </c>
      <c r="Y14" s="34">
        <f t="shared" si="2"/>
        <v>0</v>
      </c>
      <c r="Z14" s="217">
        <v>0</v>
      </c>
    </row>
    <row r="15" spans="2:26" ht="18" customHeight="1">
      <c r="B15" s="167" t="s">
        <v>116</v>
      </c>
      <c r="C15" s="158">
        <f t="shared" ref="C15:W15" si="8">+C16+C23</f>
        <v>3285.9</v>
      </c>
      <c r="D15" s="158">
        <f t="shared" si="8"/>
        <v>2853.5</v>
      </c>
      <c r="E15" s="158">
        <f t="shared" si="8"/>
        <v>1999.8</v>
      </c>
      <c r="F15" s="158">
        <f t="shared" si="8"/>
        <v>2663.7999999999997</v>
      </c>
      <c r="G15" s="158">
        <f t="shared" si="8"/>
        <v>2532.7000000000003</v>
      </c>
      <c r="H15" s="158">
        <f t="shared" si="8"/>
        <v>1821.3</v>
      </c>
      <c r="I15" s="158">
        <f t="shared" si="8"/>
        <v>2443.7999999999997</v>
      </c>
      <c r="J15" s="158">
        <f t="shared" si="8"/>
        <v>3357.4</v>
      </c>
      <c r="K15" s="158">
        <f t="shared" si="8"/>
        <v>2375.5</v>
      </c>
      <c r="L15" s="158">
        <f t="shared" si="8"/>
        <v>2473.3000000000002</v>
      </c>
      <c r="M15" s="158">
        <f>+M16+M23</f>
        <v>25807</v>
      </c>
      <c r="N15" s="158">
        <f t="shared" si="8"/>
        <v>2306.1000000000004</v>
      </c>
      <c r="O15" s="158">
        <f t="shared" si="8"/>
        <v>2260</v>
      </c>
      <c r="P15" s="158">
        <f t="shared" si="8"/>
        <v>2291.7000000000003</v>
      </c>
      <c r="Q15" s="158">
        <f t="shared" si="8"/>
        <v>2331.4</v>
      </c>
      <c r="R15" s="158">
        <f t="shared" si="8"/>
        <v>2842.6000000000004</v>
      </c>
      <c r="S15" s="158">
        <f>+S16+S23</f>
        <v>2654.1</v>
      </c>
      <c r="T15" s="158">
        <f t="shared" si="8"/>
        <v>2939.3999999999996</v>
      </c>
      <c r="U15" s="158">
        <f t="shared" si="8"/>
        <v>3527.7</v>
      </c>
      <c r="V15" s="158">
        <f t="shared" si="8"/>
        <v>2683.3999999999996</v>
      </c>
      <c r="W15" s="158">
        <f t="shared" si="8"/>
        <v>2679.8</v>
      </c>
      <c r="X15" s="158">
        <f>+X16+X23</f>
        <v>26516.2</v>
      </c>
      <c r="Y15" s="26">
        <f t="shared" si="2"/>
        <v>709.20000000000073</v>
      </c>
      <c r="Z15" s="26">
        <f>+Y15/M15*100</f>
        <v>2.7480916030534379</v>
      </c>
    </row>
    <row r="16" spans="2:26" ht="18" customHeight="1">
      <c r="B16" s="157" t="s">
        <v>59</v>
      </c>
      <c r="C16" s="158">
        <f t="shared" ref="C16:W16" si="9">+C17+C21</f>
        <v>3086.1</v>
      </c>
      <c r="D16" s="26">
        <f t="shared" si="9"/>
        <v>2777</v>
      </c>
      <c r="E16" s="26">
        <f t="shared" si="9"/>
        <v>1921</v>
      </c>
      <c r="F16" s="26">
        <f t="shared" si="9"/>
        <v>2589.1</v>
      </c>
      <c r="G16" s="26">
        <f t="shared" si="9"/>
        <v>2391.3000000000002</v>
      </c>
      <c r="H16" s="26">
        <f t="shared" si="9"/>
        <v>1746.5</v>
      </c>
      <c r="I16" s="26">
        <f t="shared" si="9"/>
        <v>2307.1999999999998</v>
      </c>
      <c r="J16" s="26">
        <f t="shared" si="9"/>
        <v>3234.8</v>
      </c>
      <c r="K16" s="26">
        <f t="shared" si="9"/>
        <v>2288.6999999999998</v>
      </c>
      <c r="L16" s="26">
        <f t="shared" si="9"/>
        <v>2372.4</v>
      </c>
      <c r="M16" s="30">
        <f>+M17+M21</f>
        <v>24714.1</v>
      </c>
      <c r="N16" s="158">
        <f t="shared" si="9"/>
        <v>2199.1000000000004</v>
      </c>
      <c r="O16" s="158">
        <f t="shared" si="9"/>
        <v>2179.1</v>
      </c>
      <c r="P16" s="26">
        <f t="shared" si="9"/>
        <v>2139.2000000000003</v>
      </c>
      <c r="Q16" s="26">
        <f t="shared" si="9"/>
        <v>2164.9</v>
      </c>
      <c r="R16" s="26">
        <f t="shared" si="9"/>
        <v>2676.1000000000004</v>
      </c>
      <c r="S16" s="26">
        <f t="shared" si="9"/>
        <v>2533.6999999999998</v>
      </c>
      <c r="T16" s="26">
        <f t="shared" si="9"/>
        <v>2748.7</v>
      </c>
      <c r="U16" s="26">
        <f t="shared" si="9"/>
        <v>3424.3999999999996</v>
      </c>
      <c r="V16" s="26">
        <f t="shared" si="9"/>
        <v>2638.7</v>
      </c>
      <c r="W16" s="26">
        <f t="shared" si="9"/>
        <v>2401.7000000000003</v>
      </c>
      <c r="X16" s="26">
        <f>+X17+X21</f>
        <v>25105.600000000002</v>
      </c>
      <c r="Y16" s="26">
        <f t="shared" si="2"/>
        <v>391.50000000000364</v>
      </c>
      <c r="Z16" s="26">
        <f>+Y16/M16*100</f>
        <v>1.5841159500042632</v>
      </c>
    </row>
    <row r="17" spans="1:26" ht="18" customHeight="1">
      <c r="B17" s="162" t="s">
        <v>60</v>
      </c>
      <c r="C17" s="26">
        <f t="shared" ref="C17:W17" si="10">+C18+C20</f>
        <v>204.2</v>
      </c>
      <c r="D17" s="26">
        <f t="shared" si="10"/>
        <v>167</v>
      </c>
      <c r="E17" s="26">
        <f t="shared" si="10"/>
        <v>8.5</v>
      </c>
      <c r="F17" s="26">
        <f t="shared" si="10"/>
        <v>68.5</v>
      </c>
      <c r="G17" s="26">
        <f t="shared" si="10"/>
        <v>323.5</v>
      </c>
      <c r="H17" s="26">
        <f t="shared" si="10"/>
        <v>19</v>
      </c>
      <c r="I17" s="26">
        <f t="shared" si="10"/>
        <v>118</v>
      </c>
      <c r="J17" s="26">
        <f t="shared" si="10"/>
        <v>288.5</v>
      </c>
      <c r="K17" s="26">
        <f t="shared" si="10"/>
        <v>7.5</v>
      </c>
      <c r="L17" s="26">
        <f t="shared" si="10"/>
        <v>44.8</v>
      </c>
      <c r="M17" s="26">
        <f>+M18+M20</f>
        <v>1249.5</v>
      </c>
      <c r="N17" s="26">
        <f t="shared" si="10"/>
        <v>32.299999999999997</v>
      </c>
      <c r="O17" s="26">
        <f t="shared" si="10"/>
        <v>180.2</v>
      </c>
      <c r="P17" s="26">
        <f t="shared" si="10"/>
        <v>88.8</v>
      </c>
      <c r="Q17" s="26">
        <f t="shared" si="10"/>
        <v>205.4</v>
      </c>
      <c r="R17" s="26">
        <f t="shared" si="10"/>
        <v>20.3</v>
      </c>
      <c r="S17" s="26">
        <f t="shared" si="10"/>
        <v>227.5</v>
      </c>
      <c r="T17" s="26">
        <f t="shared" si="10"/>
        <v>9</v>
      </c>
      <c r="U17" s="26">
        <f t="shared" si="10"/>
        <v>6.7</v>
      </c>
      <c r="V17" s="26">
        <f t="shared" si="10"/>
        <v>267.10000000000002</v>
      </c>
      <c r="W17" s="26">
        <f t="shared" si="10"/>
        <v>102.4</v>
      </c>
      <c r="X17" s="26">
        <f>+X18+X20</f>
        <v>1139.7</v>
      </c>
      <c r="Y17" s="26">
        <f t="shared" si="2"/>
        <v>-109.79999999999995</v>
      </c>
      <c r="Z17" s="26">
        <f>+Y17/M17*100</f>
        <v>-8.7875150060023977</v>
      </c>
    </row>
    <row r="18" spans="1:26" s="218" customFormat="1" ht="18" customHeight="1">
      <c r="B18" s="219" t="s">
        <v>117</v>
      </c>
      <c r="C18" s="183">
        <f>+C19</f>
        <v>2.2000000000000002</v>
      </c>
      <c r="D18" s="183">
        <f t="shared" ref="D18:W18" si="11">+D19</f>
        <v>28.5</v>
      </c>
      <c r="E18" s="183">
        <f t="shared" si="11"/>
        <v>0</v>
      </c>
      <c r="F18" s="183">
        <f t="shared" si="11"/>
        <v>20.8</v>
      </c>
      <c r="G18" s="183">
        <f t="shared" si="11"/>
        <v>6.6</v>
      </c>
      <c r="H18" s="183">
        <f t="shared" si="11"/>
        <v>7.4</v>
      </c>
      <c r="I18" s="183">
        <f t="shared" si="11"/>
        <v>6.2</v>
      </c>
      <c r="J18" s="183">
        <f t="shared" si="11"/>
        <v>52.7</v>
      </c>
      <c r="K18" s="183">
        <f t="shared" si="11"/>
        <v>7</v>
      </c>
      <c r="L18" s="183">
        <f t="shared" si="11"/>
        <v>27.8</v>
      </c>
      <c r="M18" s="183">
        <f>+M19</f>
        <v>159.20000000000002</v>
      </c>
      <c r="N18" s="183">
        <f t="shared" si="11"/>
        <v>10.1</v>
      </c>
      <c r="O18" s="183">
        <f t="shared" si="11"/>
        <v>36.5</v>
      </c>
      <c r="P18" s="183">
        <f t="shared" si="11"/>
        <v>10</v>
      </c>
      <c r="Q18" s="183">
        <f t="shared" si="11"/>
        <v>12.5</v>
      </c>
      <c r="R18" s="183">
        <f t="shared" si="11"/>
        <v>19.600000000000001</v>
      </c>
      <c r="S18" s="183">
        <f t="shared" si="11"/>
        <v>16.3</v>
      </c>
      <c r="T18" s="183">
        <f t="shared" si="11"/>
        <v>8.1999999999999993</v>
      </c>
      <c r="U18" s="183">
        <f t="shared" si="11"/>
        <v>6.5</v>
      </c>
      <c r="V18" s="183">
        <f t="shared" si="11"/>
        <v>12</v>
      </c>
      <c r="W18" s="183">
        <f t="shared" si="11"/>
        <v>17.5</v>
      </c>
      <c r="X18" s="183">
        <f>+X19</f>
        <v>149.19999999999999</v>
      </c>
      <c r="Y18" s="183">
        <f t="shared" si="2"/>
        <v>-10.000000000000028</v>
      </c>
      <c r="Z18" s="220">
        <v>0</v>
      </c>
    </row>
    <row r="19" spans="1:26" ht="18" customHeight="1">
      <c r="B19" s="221" t="s">
        <v>146</v>
      </c>
      <c r="C19" s="34">
        <f>+[42]PP!C67</f>
        <v>2.2000000000000002</v>
      </c>
      <c r="D19" s="34">
        <f>+[42]PP!D67</f>
        <v>28.5</v>
      </c>
      <c r="E19" s="34">
        <f>+[42]PP!E67</f>
        <v>0</v>
      </c>
      <c r="F19" s="34">
        <f>+[42]PP!F67</f>
        <v>20.8</v>
      </c>
      <c r="G19" s="34">
        <f>+[42]PP!G67</f>
        <v>6.6</v>
      </c>
      <c r="H19" s="34">
        <f>+[42]PP!H67</f>
        <v>7.4</v>
      </c>
      <c r="I19" s="34">
        <f>+[42]PP!I67</f>
        <v>6.2</v>
      </c>
      <c r="J19" s="34">
        <f>+[42]PP!J67</f>
        <v>52.7</v>
      </c>
      <c r="K19" s="34">
        <f>+[42]PP!K67</f>
        <v>7</v>
      </c>
      <c r="L19" s="34">
        <f>+[42]PP!L67</f>
        <v>27.8</v>
      </c>
      <c r="M19" s="34">
        <f>SUM(C19:L19)</f>
        <v>159.20000000000002</v>
      </c>
      <c r="N19" s="34">
        <f>+[42]PP!N67</f>
        <v>10.1</v>
      </c>
      <c r="O19" s="34">
        <f>+[42]PP!O67</f>
        <v>36.5</v>
      </c>
      <c r="P19" s="34">
        <f>+[42]PP!P67</f>
        <v>10</v>
      </c>
      <c r="Q19" s="34">
        <f>+[42]PP!Q67</f>
        <v>12.5</v>
      </c>
      <c r="R19" s="34">
        <f>+[42]PP!R67</f>
        <v>19.600000000000001</v>
      </c>
      <c r="S19" s="34">
        <f>+[42]PP!S67</f>
        <v>16.3</v>
      </c>
      <c r="T19" s="34">
        <f>+[42]PP!T67</f>
        <v>8.1999999999999993</v>
      </c>
      <c r="U19" s="34">
        <f>+[42]PP!U67</f>
        <v>6.5</v>
      </c>
      <c r="V19" s="34">
        <f>+[42]PP!V67</f>
        <v>12</v>
      </c>
      <c r="W19" s="34">
        <f>+[42]PP!W67</f>
        <v>17.5</v>
      </c>
      <c r="X19" s="34">
        <f>SUM(N19:W19)</f>
        <v>149.19999999999999</v>
      </c>
      <c r="Y19" s="34">
        <f t="shared" si="2"/>
        <v>-10.000000000000028</v>
      </c>
      <c r="Z19" s="222">
        <f t="shared" ref="Z19:Z29" si="12">+Y19/M19*100</f>
        <v>-6.2814070351758966</v>
      </c>
    </row>
    <row r="20" spans="1:26" ht="18" customHeight="1">
      <c r="B20" s="223" t="s">
        <v>147</v>
      </c>
      <c r="C20" s="34">
        <f>+[42]PP!C68</f>
        <v>202</v>
      </c>
      <c r="D20" s="34">
        <f>+[42]PP!D68</f>
        <v>138.5</v>
      </c>
      <c r="E20" s="34">
        <f>+[42]PP!E68</f>
        <v>8.5</v>
      </c>
      <c r="F20" s="34">
        <f>+[42]PP!F68</f>
        <v>47.7</v>
      </c>
      <c r="G20" s="34">
        <f>+[42]PP!G68</f>
        <v>316.89999999999998</v>
      </c>
      <c r="H20" s="34">
        <f>+[42]PP!H68</f>
        <v>11.6</v>
      </c>
      <c r="I20" s="34">
        <f>+[42]PP!I68</f>
        <v>111.8</v>
      </c>
      <c r="J20" s="34">
        <f>+[42]PP!J68</f>
        <v>235.8</v>
      </c>
      <c r="K20" s="34">
        <f>+[42]PP!K68</f>
        <v>0.5</v>
      </c>
      <c r="L20" s="34">
        <f>+[42]PP!L68</f>
        <v>17</v>
      </c>
      <c r="M20" s="34">
        <f>SUM(C20:L20)</f>
        <v>1090.3</v>
      </c>
      <c r="N20" s="34">
        <f>+[42]PP!N68</f>
        <v>22.2</v>
      </c>
      <c r="O20" s="34">
        <f>+[42]PP!O68</f>
        <v>143.69999999999999</v>
      </c>
      <c r="P20" s="34">
        <f>+[42]PP!P68</f>
        <v>78.8</v>
      </c>
      <c r="Q20" s="34">
        <f>+[42]PP!Q68</f>
        <v>192.9</v>
      </c>
      <c r="R20" s="34">
        <f>+[42]PP!R68</f>
        <v>0.7</v>
      </c>
      <c r="S20" s="34">
        <f>+[42]PP!S68</f>
        <v>211.2</v>
      </c>
      <c r="T20" s="34">
        <f>+[42]PP!T68</f>
        <v>0.8</v>
      </c>
      <c r="U20" s="34">
        <f>+[42]PP!U68</f>
        <v>0.2</v>
      </c>
      <c r="V20" s="34">
        <f>+[42]PP!V68</f>
        <v>255.1</v>
      </c>
      <c r="W20" s="34">
        <f>+[42]PP!W68</f>
        <v>84.9</v>
      </c>
      <c r="X20" s="34">
        <f>SUM(N20:W20)</f>
        <v>990.5</v>
      </c>
      <c r="Y20" s="34">
        <f t="shared" si="2"/>
        <v>-99.799999999999955</v>
      </c>
      <c r="Z20" s="222">
        <f t="shared" si="12"/>
        <v>-9.1534440062368123</v>
      </c>
    </row>
    <row r="21" spans="1:26" ht="18" customHeight="1">
      <c r="B21" s="162" t="s">
        <v>61</v>
      </c>
      <c r="C21" s="26">
        <f t="shared" ref="C21:W21" si="13">SUM(C22:C22)</f>
        <v>2881.9</v>
      </c>
      <c r="D21" s="26">
        <f t="shared" si="13"/>
        <v>2610</v>
      </c>
      <c r="E21" s="26">
        <f t="shared" si="13"/>
        <v>1912.5</v>
      </c>
      <c r="F21" s="26">
        <f t="shared" si="13"/>
        <v>2520.6</v>
      </c>
      <c r="G21" s="26">
        <f t="shared" si="13"/>
        <v>2067.8000000000002</v>
      </c>
      <c r="H21" s="26">
        <f t="shared" si="13"/>
        <v>1727.5</v>
      </c>
      <c r="I21" s="26">
        <f t="shared" si="13"/>
        <v>2189.1999999999998</v>
      </c>
      <c r="J21" s="26">
        <f t="shared" si="13"/>
        <v>2946.3</v>
      </c>
      <c r="K21" s="26">
        <f t="shared" si="13"/>
        <v>2281.1999999999998</v>
      </c>
      <c r="L21" s="26">
        <f t="shared" si="13"/>
        <v>2327.6</v>
      </c>
      <c r="M21" s="26">
        <f>SUM(M22:M22)</f>
        <v>23464.6</v>
      </c>
      <c r="N21" s="26">
        <f t="shared" si="13"/>
        <v>2166.8000000000002</v>
      </c>
      <c r="O21" s="26">
        <f t="shared" si="13"/>
        <v>1998.9</v>
      </c>
      <c r="P21" s="26">
        <f t="shared" si="13"/>
        <v>2050.4</v>
      </c>
      <c r="Q21" s="26">
        <f t="shared" si="13"/>
        <v>1959.5</v>
      </c>
      <c r="R21" s="26">
        <f t="shared" si="13"/>
        <v>2655.8</v>
      </c>
      <c r="S21" s="26">
        <f t="shared" si="13"/>
        <v>2306.1999999999998</v>
      </c>
      <c r="T21" s="26">
        <f t="shared" si="13"/>
        <v>2739.7</v>
      </c>
      <c r="U21" s="26">
        <f t="shared" si="13"/>
        <v>3417.7</v>
      </c>
      <c r="V21" s="26">
        <f t="shared" si="13"/>
        <v>2371.6</v>
      </c>
      <c r="W21" s="26">
        <f t="shared" si="13"/>
        <v>2299.3000000000002</v>
      </c>
      <c r="X21" s="26">
        <f>SUM(X22:X22)</f>
        <v>23965.9</v>
      </c>
      <c r="Y21" s="26">
        <f t="shared" si="2"/>
        <v>501.30000000000291</v>
      </c>
      <c r="Z21" s="26">
        <f t="shared" si="12"/>
        <v>2.1364097406305795</v>
      </c>
    </row>
    <row r="22" spans="1:26" ht="18" customHeight="1">
      <c r="B22" s="223" t="s">
        <v>148</v>
      </c>
      <c r="C22" s="34">
        <f>+[42]PP!C72</f>
        <v>2881.9</v>
      </c>
      <c r="D22" s="34">
        <f>+[42]PP!D72</f>
        <v>2610</v>
      </c>
      <c r="E22" s="34">
        <f>+[42]PP!E72</f>
        <v>1912.5</v>
      </c>
      <c r="F22" s="34">
        <f>+[42]PP!F72</f>
        <v>2520.6</v>
      </c>
      <c r="G22" s="34">
        <f>+[42]PP!G72</f>
        <v>2067.8000000000002</v>
      </c>
      <c r="H22" s="34">
        <f>+[42]PP!H72</f>
        <v>1727.5</v>
      </c>
      <c r="I22" s="34">
        <f>+[42]PP!I72</f>
        <v>2189.1999999999998</v>
      </c>
      <c r="J22" s="34">
        <f>+[42]PP!J72</f>
        <v>2946.3</v>
      </c>
      <c r="K22" s="34">
        <f>+[42]PP!K72</f>
        <v>2281.1999999999998</v>
      </c>
      <c r="L22" s="34">
        <f>+[42]PP!L72</f>
        <v>2327.6</v>
      </c>
      <c r="M22" s="35">
        <f>SUM(C22:L22)</f>
        <v>23464.6</v>
      </c>
      <c r="N22" s="34">
        <f>+[42]PP!N72</f>
        <v>2166.8000000000002</v>
      </c>
      <c r="O22" s="34">
        <f>+[42]PP!O72</f>
        <v>1998.9</v>
      </c>
      <c r="P22" s="34">
        <f>+[42]PP!P72</f>
        <v>2050.4</v>
      </c>
      <c r="Q22" s="34">
        <f>+[42]PP!Q72</f>
        <v>1959.5</v>
      </c>
      <c r="R22" s="34">
        <f>+[42]PP!R72</f>
        <v>2655.8</v>
      </c>
      <c r="S22" s="34">
        <f>+[42]PP!S72</f>
        <v>2306.1999999999998</v>
      </c>
      <c r="T22" s="34">
        <f>+[42]PP!T72</f>
        <v>2739.7</v>
      </c>
      <c r="U22" s="34">
        <f>+[42]PP!U72</f>
        <v>3417.7</v>
      </c>
      <c r="V22" s="34">
        <f>+[42]PP!V72</f>
        <v>2371.6</v>
      </c>
      <c r="W22" s="34">
        <f>+[42]PP!W72</f>
        <v>2299.3000000000002</v>
      </c>
      <c r="X22" s="34">
        <f>SUM(N22:W22)</f>
        <v>23965.9</v>
      </c>
      <c r="Y22" s="34">
        <f t="shared" si="2"/>
        <v>501.30000000000291</v>
      </c>
      <c r="Z22" s="34">
        <f t="shared" si="12"/>
        <v>2.1364097406305795</v>
      </c>
    </row>
    <row r="23" spans="1:26" ht="18" customHeight="1">
      <c r="B23" s="162" t="s">
        <v>65</v>
      </c>
      <c r="C23" s="26">
        <f t="shared" ref="C23:W23" si="14">SUM(C24:C26)</f>
        <v>199.8</v>
      </c>
      <c r="D23" s="26">
        <f t="shared" si="14"/>
        <v>76.5</v>
      </c>
      <c r="E23" s="26">
        <f t="shared" si="14"/>
        <v>78.8</v>
      </c>
      <c r="F23" s="26">
        <f t="shared" si="14"/>
        <v>74.7</v>
      </c>
      <c r="G23" s="26">
        <f t="shared" si="14"/>
        <v>141.4</v>
      </c>
      <c r="H23" s="26">
        <f t="shared" si="14"/>
        <v>74.8</v>
      </c>
      <c r="I23" s="26">
        <f t="shared" si="14"/>
        <v>136.6</v>
      </c>
      <c r="J23" s="26">
        <f t="shared" si="14"/>
        <v>122.6</v>
      </c>
      <c r="K23" s="26">
        <f t="shared" si="14"/>
        <v>86.8</v>
      </c>
      <c r="L23" s="26">
        <f t="shared" si="14"/>
        <v>100.9</v>
      </c>
      <c r="M23" s="26">
        <f>SUM(M24:M26)</f>
        <v>1092.9000000000001</v>
      </c>
      <c r="N23" s="26">
        <f t="shared" si="14"/>
        <v>107</v>
      </c>
      <c r="O23" s="26">
        <f t="shared" si="14"/>
        <v>80.900000000000006</v>
      </c>
      <c r="P23" s="26">
        <f t="shared" si="14"/>
        <v>152.5</v>
      </c>
      <c r="Q23" s="26">
        <f t="shared" si="14"/>
        <v>166.5</v>
      </c>
      <c r="R23" s="26">
        <f t="shared" si="14"/>
        <v>166.5</v>
      </c>
      <c r="S23" s="26">
        <f>SUM(S24:S26)</f>
        <v>120.4</v>
      </c>
      <c r="T23" s="26">
        <f t="shared" si="14"/>
        <v>190.7</v>
      </c>
      <c r="U23" s="26">
        <f t="shared" si="14"/>
        <v>103.29999999999998</v>
      </c>
      <c r="V23" s="26">
        <f t="shared" si="14"/>
        <v>44.7</v>
      </c>
      <c r="W23" s="26">
        <f t="shared" si="14"/>
        <v>278.09999999999997</v>
      </c>
      <c r="X23" s="26">
        <f>SUM(X24:X26)</f>
        <v>1410.6</v>
      </c>
      <c r="Y23" s="26">
        <f t="shared" si="2"/>
        <v>317.69999999999982</v>
      </c>
      <c r="Z23" s="26">
        <f t="shared" si="12"/>
        <v>29.069448256931079</v>
      </c>
    </row>
    <row r="24" spans="1:26" ht="18" customHeight="1">
      <c r="A24">
        <v>0</v>
      </c>
      <c r="B24" s="223" t="s">
        <v>149</v>
      </c>
      <c r="C24" s="34">
        <v>3.4</v>
      </c>
      <c r="D24" s="34">
        <v>3.8</v>
      </c>
      <c r="E24" s="34">
        <v>4.8</v>
      </c>
      <c r="F24" s="34">
        <v>3.5</v>
      </c>
      <c r="G24" s="34">
        <v>4.5</v>
      </c>
      <c r="H24" s="34">
        <v>3.5</v>
      </c>
      <c r="I24" s="35">
        <v>3.7</v>
      </c>
      <c r="J24" s="35">
        <v>3.8</v>
      </c>
      <c r="K24" s="35">
        <v>3.5</v>
      </c>
      <c r="L24" s="35">
        <v>4.5</v>
      </c>
      <c r="M24" s="35">
        <f>SUM(C24:L24)</f>
        <v>39</v>
      </c>
      <c r="N24" s="34">
        <f>+[42]PP!N79</f>
        <v>4.3</v>
      </c>
      <c r="O24" s="34">
        <f>+[42]PP!O79</f>
        <v>3.4</v>
      </c>
      <c r="P24" s="34">
        <f>+[42]PP!P79</f>
        <v>3.1</v>
      </c>
      <c r="Q24" s="34">
        <f>+[42]PP!Q79</f>
        <v>4</v>
      </c>
      <c r="R24" s="34">
        <f>+[42]PP!R79</f>
        <v>3.3</v>
      </c>
      <c r="S24" s="34">
        <v>2.8</v>
      </c>
      <c r="T24" s="34">
        <f>+[42]PP!T79</f>
        <v>3.6</v>
      </c>
      <c r="U24" s="34">
        <f>+[42]PP!U79</f>
        <v>3.1</v>
      </c>
      <c r="V24" s="34">
        <f>+[42]PP!V79</f>
        <v>3.1</v>
      </c>
      <c r="W24" s="34">
        <f>+[42]PP!W79</f>
        <v>3.6</v>
      </c>
      <c r="X24" s="34">
        <f>SUM(N24:W24)</f>
        <v>34.300000000000004</v>
      </c>
      <c r="Y24" s="34">
        <f t="shared" si="2"/>
        <v>-4.6999999999999957</v>
      </c>
      <c r="Z24" s="34">
        <f t="shared" si="12"/>
        <v>-12.05128205128204</v>
      </c>
    </row>
    <row r="25" spans="1:26" ht="18" customHeight="1">
      <c r="B25" s="223" t="s">
        <v>150</v>
      </c>
      <c r="C25" s="34">
        <v>164.4</v>
      </c>
      <c r="D25" s="34">
        <v>48.5</v>
      </c>
      <c r="E25" s="34">
        <v>49.9</v>
      </c>
      <c r="F25" s="34">
        <v>47.1</v>
      </c>
      <c r="G25" s="34">
        <v>110.2</v>
      </c>
      <c r="H25" s="34">
        <v>46.8</v>
      </c>
      <c r="I25" s="35">
        <v>103.5</v>
      </c>
      <c r="J25" s="35">
        <v>89.3</v>
      </c>
      <c r="K25" s="35">
        <v>58.9</v>
      </c>
      <c r="L25" s="35">
        <v>63</v>
      </c>
      <c r="M25" s="35">
        <f>SUM(C25:L25)</f>
        <v>781.6</v>
      </c>
      <c r="N25" s="34">
        <v>41.8</v>
      </c>
      <c r="O25" s="34">
        <v>28.6</v>
      </c>
      <c r="P25" s="34">
        <v>115.1</v>
      </c>
      <c r="Q25" s="34">
        <v>113.1</v>
      </c>
      <c r="R25" s="34">
        <v>113.1</v>
      </c>
      <c r="S25" s="34">
        <v>98.5</v>
      </c>
      <c r="T25" s="34">
        <v>162.4</v>
      </c>
      <c r="U25" s="34">
        <v>70.599999999999994</v>
      </c>
      <c r="V25" s="34">
        <v>16.399999999999999</v>
      </c>
      <c r="W25" s="34">
        <v>247.2</v>
      </c>
      <c r="X25" s="34">
        <f>SUM(N25:W25)</f>
        <v>1006.8</v>
      </c>
      <c r="Y25" s="34">
        <f t="shared" si="2"/>
        <v>225.19999999999993</v>
      </c>
      <c r="Z25" s="34">
        <f t="shared" si="12"/>
        <v>28.812691914022508</v>
      </c>
    </row>
    <row r="26" spans="1:26" ht="18" customHeight="1">
      <c r="B26" s="223" t="s">
        <v>151</v>
      </c>
      <c r="C26" s="34">
        <v>32</v>
      </c>
      <c r="D26" s="34">
        <v>24.2</v>
      </c>
      <c r="E26" s="34">
        <v>24.1</v>
      </c>
      <c r="F26" s="34">
        <v>24.1</v>
      </c>
      <c r="G26" s="34">
        <v>26.7</v>
      </c>
      <c r="H26" s="34">
        <v>24.5</v>
      </c>
      <c r="I26" s="35">
        <v>29.4</v>
      </c>
      <c r="J26" s="35">
        <v>29.5</v>
      </c>
      <c r="K26" s="35">
        <v>24.4</v>
      </c>
      <c r="L26" s="35">
        <v>33.4</v>
      </c>
      <c r="M26" s="35">
        <f>SUM(C26:L26)</f>
        <v>272.3</v>
      </c>
      <c r="N26" s="34">
        <v>60.9</v>
      </c>
      <c r="O26" s="34">
        <v>48.9</v>
      </c>
      <c r="P26" s="34">
        <v>34.299999999999997</v>
      </c>
      <c r="Q26" s="34">
        <v>49.4</v>
      </c>
      <c r="R26" s="34">
        <v>50.1</v>
      </c>
      <c r="S26" s="34">
        <v>19.100000000000001</v>
      </c>
      <c r="T26" s="34">
        <v>24.7</v>
      </c>
      <c r="U26" s="34">
        <v>29.6</v>
      </c>
      <c r="V26" s="34">
        <v>25.2</v>
      </c>
      <c r="W26" s="34">
        <v>27.3</v>
      </c>
      <c r="X26" s="34">
        <f>SUM(N26:W26)</f>
        <v>369.5</v>
      </c>
      <c r="Y26" s="34">
        <f t="shared" si="2"/>
        <v>97.199999999999989</v>
      </c>
      <c r="Z26" s="34">
        <f t="shared" si="12"/>
        <v>35.695923613661392</v>
      </c>
    </row>
    <row r="27" spans="1:26" ht="18" customHeight="1">
      <c r="B27" s="167" t="s">
        <v>122</v>
      </c>
      <c r="C27" s="26">
        <f t="shared" ref="C27:W27" si="15">+C28+C30</f>
        <v>101</v>
      </c>
      <c r="D27" s="26">
        <f t="shared" si="15"/>
        <v>70.400000000000006</v>
      </c>
      <c r="E27" s="26">
        <f t="shared" si="15"/>
        <v>71</v>
      </c>
      <c r="F27" s="26">
        <f t="shared" si="15"/>
        <v>76.099999999999994</v>
      </c>
      <c r="G27" s="26">
        <f t="shared" si="15"/>
        <v>69.2</v>
      </c>
      <c r="H27" s="26">
        <f t="shared" si="15"/>
        <v>70.099999999999994</v>
      </c>
      <c r="I27" s="26">
        <f t="shared" si="15"/>
        <v>78</v>
      </c>
      <c r="J27" s="26">
        <f t="shared" si="15"/>
        <v>73.8</v>
      </c>
      <c r="K27" s="26">
        <f t="shared" si="15"/>
        <v>81.099999999999994</v>
      </c>
      <c r="L27" s="26">
        <f t="shared" si="15"/>
        <v>82.4</v>
      </c>
      <c r="M27" s="26">
        <f>+M28+M30</f>
        <v>773.09999999999991</v>
      </c>
      <c r="N27" s="26">
        <f t="shared" si="15"/>
        <v>88.7</v>
      </c>
      <c r="O27" s="26">
        <f t="shared" si="15"/>
        <v>68.900000000000006</v>
      </c>
      <c r="P27" s="26">
        <f t="shared" si="15"/>
        <v>85.4</v>
      </c>
      <c r="Q27" s="26">
        <f t="shared" si="15"/>
        <v>86.5</v>
      </c>
      <c r="R27" s="26">
        <f t="shared" si="15"/>
        <v>84.3</v>
      </c>
      <c r="S27" s="26">
        <f t="shared" si="15"/>
        <v>80.900000000000006</v>
      </c>
      <c r="T27" s="26">
        <f t="shared" si="15"/>
        <v>88.9</v>
      </c>
      <c r="U27" s="26">
        <f t="shared" si="15"/>
        <v>86.3</v>
      </c>
      <c r="V27" s="26">
        <f t="shared" si="15"/>
        <v>91.4</v>
      </c>
      <c r="W27" s="26">
        <f t="shared" si="15"/>
        <v>83.3</v>
      </c>
      <c r="X27" s="26">
        <f>+X28+X30</f>
        <v>844.59999999999991</v>
      </c>
      <c r="Y27" s="26">
        <f t="shared" si="2"/>
        <v>71.5</v>
      </c>
      <c r="Z27" s="26">
        <f t="shared" si="12"/>
        <v>9.2484801448712997</v>
      </c>
    </row>
    <row r="28" spans="1:26" ht="18" customHeight="1">
      <c r="B28" s="157" t="s">
        <v>71</v>
      </c>
      <c r="C28" s="183">
        <f t="shared" ref="C28:L28" si="16">+C29</f>
        <v>101</v>
      </c>
      <c r="D28" s="183">
        <f t="shared" si="16"/>
        <v>70.400000000000006</v>
      </c>
      <c r="E28" s="183">
        <f t="shared" si="16"/>
        <v>71</v>
      </c>
      <c r="F28" s="183">
        <f t="shared" si="16"/>
        <v>76.099999999999994</v>
      </c>
      <c r="G28" s="183">
        <f t="shared" si="16"/>
        <v>69.2</v>
      </c>
      <c r="H28" s="183">
        <f t="shared" si="16"/>
        <v>70.099999999999994</v>
      </c>
      <c r="I28" s="183">
        <f t="shared" si="16"/>
        <v>78</v>
      </c>
      <c r="J28" s="183">
        <f t="shared" si="16"/>
        <v>73.8</v>
      </c>
      <c r="K28" s="183">
        <f t="shared" si="16"/>
        <v>81.099999999999994</v>
      </c>
      <c r="L28" s="183">
        <f t="shared" si="16"/>
        <v>82.4</v>
      </c>
      <c r="M28" s="30">
        <f>SUM(C28:L28)</f>
        <v>773.09999999999991</v>
      </c>
      <c r="N28" s="183">
        <f>+N29</f>
        <v>88.7</v>
      </c>
      <c r="O28" s="183">
        <f>+O29</f>
        <v>68.900000000000006</v>
      </c>
      <c r="P28" s="183">
        <f t="shared" ref="P28:W28" si="17">+P29</f>
        <v>85.4</v>
      </c>
      <c r="Q28" s="183">
        <f t="shared" si="17"/>
        <v>86.5</v>
      </c>
      <c r="R28" s="183">
        <f t="shared" si="17"/>
        <v>84.3</v>
      </c>
      <c r="S28" s="183">
        <f t="shared" si="17"/>
        <v>80.900000000000006</v>
      </c>
      <c r="T28" s="183">
        <f t="shared" si="17"/>
        <v>88.9</v>
      </c>
      <c r="U28" s="183">
        <f t="shared" si="17"/>
        <v>86.3</v>
      </c>
      <c r="V28" s="183">
        <f t="shared" si="17"/>
        <v>91.4</v>
      </c>
      <c r="W28" s="183">
        <f t="shared" si="17"/>
        <v>83.3</v>
      </c>
      <c r="X28" s="183">
        <f>SUM(N28:W28)</f>
        <v>844.59999999999991</v>
      </c>
      <c r="Y28" s="26">
        <f t="shared" si="2"/>
        <v>71.5</v>
      </c>
      <c r="Z28" s="183">
        <f t="shared" si="12"/>
        <v>9.2484801448712997</v>
      </c>
    </row>
    <row r="29" spans="1:26" ht="18" customHeight="1">
      <c r="B29" s="164" t="s">
        <v>152</v>
      </c>
      <c r="C29" s="224">
        <f>+[42]PP!C89</f>
        <v>101</v>
      </c>
      <c r="D29" s="224">
        <f>+[42]PP!D89</f>
        <v>70.400000000000006</v>
      </c>
      <c r="E29" s="224">
        <f>+[42]PP!E89</f>
        <v>71</v>
      </c>
      <c r="F29" s="224">
        <f>+[42]PP!F89</f>
        <v>76.099999999999994</v>
      </c>
      <c r="G29" s="224">
        <f>+[42]PP!G89</f>
        <v>69.2</v>
      </c>
      <c r="H29" s="224">
        <f>+[42]PP!H89</f>
        <v>70.099999999999994</v>
      </c>
      <c r="I29" s="224">
        <f>+[42]PP!I89</f>
        <v>78</v>
      </c>
      <c r="J29" s="224">
        <f>+[42]PP!J89</f>
        <v>73.8</v>
      </c>
      <c r="K29" s="224">
        <f>+[42]PP!K89</f>
        <v>81.099999999999994</v>
      </c>
      <c r="L29" s="224">
        <f>+[42]PP!L89</f>
        <v>82.4</v>
      </c>
      <c r="M29" s="224">
        <f>+[42]PP!M89</f>
        <v>773.09999999999991</v>
      </c>
      <c r="N29" s="224">
        <f>+[42]PP!N89</f>
        <v>88.7</v>
      </c>
      <c r="O29" s="224">
        <f>+[42]PP!O89</f>
        <v>68.900000000000006</v>
      </c>
      <c r="P29" s="224">
        <f>+[42]PP!P89</f>
        <v>85.4</v>
      </c>
      <c r="Q29" s="224">
        <f>+[42]PP!Q89</f>
        <v>86.5</v>
      </c>
      <c r="R29" s="224">
        <f>+[42]PP!R89</f>
        <v>84.3</v>
      </c>
      <c r="S29" s="224">
        <f>+[42]PP!S89</f>
        <v>80.900000000000006</v>
      </c>
      <c r="T29" s="224">
        <f>+[42]PP!T89</f>
        <v>88.9</v>
      </c>
      <c r="U29" s="224">
        <f>+[42]PP!U89</f>
        <v>86.3</v>
      </c>
      <c r="V29" s="224">
        <f>+[42]PP!V89</f>
        <v>91.4</v>
      </c>
      <c r="W29" s="224">
        <f>+[42]PP!W89</f>
        <v>83.3</v>
      </c>
      <c r="X29" s="224">
        <f>+[42]PP!X89</f>
        <v>844.59999999999991</v>
      </c>
      <c r="Y29" s="224">
        <f t="shared" si="2"/>
        <v>71.5</v>
      </c>
      <c r="Z29" s="224">
        <f t="shared" si="12"/>
        <v>9.2484801448712997</v>
      </c>
    </row>
    <row r="30" spans="1:26" ht="18" customHeight="1">
      <c r="B30" s="157" t="s">
        <v>72</v>
      </c>
      <c r="C30" s="158">
        <v>0</v>
      </c>
      <c r="D30" s="158">
        <v>0</v>
      </c>
      <c r="E30" s="158">
        <v>0</v>
      </c>
      <c r="F30" s="158">
        <v>0</v>
      </c>
      <c r="G30" s="158">
        <v>0</v>
      </c>
      <c r="H30" s="158">
        <v>0</v>
      </c>
      <c r="I30" s="158">
        <v>0</v>
      </c>
      <c r="J30" s="158">
        <v>0</v>
      </c>
      <c r="K30" s="158">
        <v>0</v>
      </c>
      <c r="L30" s="158">
        <v>0</v>
      </c>
      <c r="M30" s="158">
        <f>SUM(C30:L30)</f>
        <v>0</v>
      </c>
      <c r="N30" s="158">
        <v>0</v>
      </c>
      <c r="O30" s="158">
        <v>0</v>
      </c>
      <c r="P30" s="158">
        <v>0</v>
      </c>
      <c r="Q30" s="158">
        <v>0</v>
      </c>
      <c r="R30" s="158">
        <v>0</v>
      </c>
      <c r="S30" s="158">
        <v>0</v>
      </c>
      <c r="T30" s="158">
        <v>0</v>
      </c>
      <c r="U30" s="158">
        <v>0</v>
      </c>
      <c r="V30" s="158">
        <v>0</v>
      </c>
      <c r="W30" s="158">
        <v>0</v>
      </c>
      <c r="X30" s="158">
        <f>SUM(N30:W30)</f>
        <v>0</v>
      </c>
      <c r="Y30" s="225">
        <f t="shared" si="2"/>
        <v>0</v>
      </c>
      <c r="Z30" s="225">
        <v>0</v>
      </c>
    </row>
    <row r="31" spans="1:26" ht="21" customHeight="1">
      <c r="B31" s="226" t="s">
        <v>134</v>
      </c>
      <c r="C31" s="191">
        <f t="shared" ref="C31:L31" si="18">+C8</f>
        <v>3412.1</v>
      </c>
      <c r="D31" s="191">
        <f t="shared" si="18"/>
        <v>2945</v>
      </c>
      <c r="E31" s="191">
        <f t="shared" si="18"/>
        <v>2090.6999999999998</v>
      </c>
      <c r="F31" s="191">
        <f t="shared" si="18"/>
        <v>2773.3999999999996</v>
      </c>
      <c r="G31" s="191">
        <f t="shared" si="18"/>
        <v>2620.9</v>
      </c>
      <c r="H31" s="191">
        <f t="shared" si="18"/>
        <v>1901.4999999999998</v>
      </c>
      <c r="I31" s="191">
        <f t="shared" si="18"/>
        <v>2534.1999999999998</v>
      </c>
      <c r="J31" s="191">
        <f t="shared" si="18"/>
        <v>3442.1000000000004</v>
      </c>
      <c r="K31" s="191">
        <f t="shared" si="18"/>
        <v>2465.7999999999997</v>
      </c>
      <c r="L31" s="191">
        <f t="shared" si="18"/>
        <v>2566.5000000000005</v>
      </c>
      <c r="M31" s="191">
        <f>SUM(C31:L31)</f>
        <v>26752.2</v>
      </c>
      <c r="N31" s="191">
        <f t="shared" ref="N31:X31" si="19">+N8</f>
        <v>2405.4</v>
      </c>
      <c r="O31" s="191">
        <f t="shared" si="19"/>
        <v>2341.2000000000003</v>
      </c>
      <c r="P31" s="191">
        <f t="shared" si="19"/>
        <v>2385.4000000000005</v>
      </c>
      <c r="Q31" s="191">
        <f t="shared" si="19"/>
        <v>2425.1</v>
      </c>
      <c r="R31" s="191">
        <f t="shared" si="19"/>
        <v>2935.2000000000007</v>
      </c>
      <c r="S31" s="191">
        <f t="shared" si="19"/>
        <v>2739.3</v>
      </c>
      <c r="T31" s="191">
        <f t="shared" si="19"/>
        <v>3035.2</v>
      </c>
      <c r="U31" s="191">
        <f t="shared" si="19"/>
        <v>3622.9</v>
      </c>
      <c r="V31" s="191">
        <f t="shared" si="19"/>
        <v>2781.3999999999996</v>
      </c>
      <c r="W31" s="191">
        <f t="shared" si="19"/>
        <v>2776.0000000000005</v>
      </c>
      <c r="X31" s="191">
        <f t="shared" si="19"/>
        <v>27447.1</v>
      </c>
      <c r="Y31" s="191">
        <f t="shared" si="2"/>
        <v>694.89999999999782</v>
      </c>
      <c r="Z31" s="227">
        <f>+Y31/M31*100</f>
        <v>2.5975433796098928</v>
      </c>
    </row>
    <row r="32" spans="1:26" ht="21" customHeight="1">
      <c r="B32" s="228" t="s">
        <v>153</v>
      </c>
      <c r="C32" s="229">
        <v>0</v>
      </c>
      <c r="D32" s="229">
        <v>0</v>
      </c>
      <c r="E32" s="229">
        <v>0.4</v>
      </c>
      <c r="F32" s="229">
        <v>0</v>
      </c>
      <c r="G32" s="229">
        <v>0.2</v>
      </c>
      <c r="H32" s="229">
        <v>0</v>
      </c>
      <c r="I32" s="229">
        <v>0.1</v>
      </c>
      <c r="J32" s="229">
        <v>2.2999999999999998</v>
      </c>
      <c r="K32" s="229">
        <v>0</v>
      </c>
      <c r="L32" s="229">
        <v>0.3</v>
      </c>
      <c r="M32" s="229">
        <f>SUM(C32:L32)</f>
        <v>3.3</v>
      </c>
      <c r="N32" s="229">
        <v>0</v>
      </c>
      <c r="O32" s="229">
        <v>0</v>
      </c>
      <c r="P32" s="229">
        <v>0</v>
      </c>
      <c r="Q32" s="229">
        <v>0</v>
      </c>
      <c r="R32" s="229">
        <v>0</v>
      </c>
      <c r="S32" s="229">
        <v>0</v>
      </c>
      <c r="T32" s="229">
        <v>0</v>
      </c>
      <c r="U32" s="229">
        <v>0</v>
      </c>
      <c r="V32" s="229">
        <v>0</v>
      </c>
      <c r="W32" s="229">
        <v>0</v>
      </c>
      <c r="X32" s="229">
        <v>0</v>
      </c>
      <c r="Y32" s="230">
        <f t="shared" si="2"/>
        <v>-3.3</v>
      </c>
      <c r="Z32" s="231">
        <v>0</v>
      </c>
    </row>
    <row r="33" spans="2:26" ht="21" customHeight="1">
      <c r="B33" s="232"/>
      <c r="C33" s="191">
        <f t="shared" ref="C33:W33" si="20">+C32+C31</f>
        <v>3412.1</v>
      </c>
      <c r="D33" s="191">
        <f t="shared" si="20"/>
        <v>2945</v>
      </c>
      <c r="E33" s="191">
        <f t="shared" si="20"/>
        <v>2091.1</v>
      </c>
      <c r="F33" s="191">
        <f t="shared" si="20"/>
        <v>2773.3999999999996</v>
      </c>
      <c r="G33" s="191">
        <f t="shared" si="20"/>
        <v>2621.1</v>
      </c>
      <c r="H33" s="191">
        <f t="shared" si="20"/>
        <v>1901.4999999999998</v>
      </c>
      <c r="I33" s="191">
        <f t="shared" si="20"/>
        <v>2534.2999999999997</v>
      </c>
      <c r="J33" s="191">
        <f t="shared" si="20"/>
        <v>3444.4000000000005</v>
      </c>
      <c r="K33" s="191">
        <f t="shared" si="20"/>
        <v>2465.7999999999997</v>
      </c>
      <c r="L33" s="191">
        <f t="shared" si="20"/>
        <v>2566.8000000000006</v>
      </c>
      <c r="M33" s="191">
        <f>+M32+M31</f>
        <v>26755.5</v>
      </c>
      <c r="N33" s="191">
        <f t="shared" si="20"/>
        <v>2405.4</v>
      </c>
      <c r="O33" s="191">
        <f t="shared" si="20"/>
        <v>2341.2000000000003</v>
      </c>
      <c r="P33" s="191">
        <f t="shared" si="20"/>
        <v>2385.4000000000005</v>
      </c>
      <c r="Q33" s="191">
        <f t="shared" si="20"/>
        <v>2425.1</v>
      </c>
      <c r="R33" s="191">
        <f t="shared" si="20"/>
        <v>2935.2000000000007</v>
      </c>
      <c r="S33" s="191">
        <f t="shared" si="20"/>
        <v>2739.3</v>
      </c>
      <c r="T33" s="191">
        <f t="shared" si="20"/>
        <v>3035.2</v>
      </c>
      <c r="U33" s="191">
        <f t="shared" si="20"/>
        <v>3622.9</v>
      </c>
      <c r="V33" s="191">
        <f t="shared" si="20"/>
        <v>2781.3999999999996</v>
      </c>
      <c r="W33" s="191">
        <f t="shared" si="20"/>
        <v>2776.0000000000005</v>
      </c>
      <c r="X33" s="191">
        <f>+X32+X31</f>
        <v>27447.1</v>
      </c>
      <c r="Y33" s="191">
        <f t="shared" si="2"/>
        <v>691.59999999999854</v>
      </c>
      <c r="Z33" s="233">
        <v>0</v>
      </c>
    </row>
    <row r="34" spans="2:26" ht="18" customHeight="1">
      <c r="B34" s="68" t="s">
        <v>154</v>
      </c>
      <c r="N34" s="234"/>
      <c r="O34" s="234"/>
      <c r="P34" s="234"/>
      <c r="Q34" s="234"/>
      <c r="R34" s="234"/>
      <c r="S34" s="234"/>
      <c r="T34" s="234"/>
      <c r="U34" s="234"/>
      <c r="V34" s="234"/>
      <c r="W34" s="234"/>
      <c r="X34" s="234"/>
      <c r="Y34" s="234"/>
    </row>
    <row r="35" spans="2:26" ht="13.5" customHeight="1">
      <c r="B35" s="131" t="s">
        <v>76</v>
      </c>
      <c r="M35" s="235"/>
      <c r="N35" s="236"/>
      <c r="O35" s="236"/>
      <c r="P35" s="236"/>
      <c r="Q35" s="237"/>
      <c r="R35" s="237"/>
      <c r="S35" s="237"/>
      <c r="T35" s="237"/>
      <c r="U35" s="237"/>
      <c r="V35" s="237"/>
      <c r="W35" s="237"/>
      <c r="X35" s="234"/>
      <c r="Y35" s="234"/>
    </row>
    <row r="36" spans="2:26" ht="14.25" customHeight="1">
      <c r="B36" s="132" t="s">
        <v>155</v>
      </c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101"/>
      <c r="N36" s="237"/>
      <c r="O36" s="237"/>
      <c r="P36" s="237"/>
      <c r="Q36" s="237"/>
      <c r="R36" s="237"/>
      <c r="S36" s="237"/>
      <c r="T36" s="237"/>
      <c r="U36" s="237"/>
      <c r="V36" s="237"/>
      <c r="W36" s="237"/>
      <c r="X36" s="237"/>
      <c r="Y36" s="234"/>
    </row>
    <row r="37" spans="2:26">
      <c r="B37" s="130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101"/>
      <c r="N37" s="101"/>
      <c r="O37" s="101"/>
      <c r="P37" s="101"/>
      <c r="Q37" s="101"/>
      <c r="R37" s="101"/>
      <c r="S37" s="239"/>
      <c r="T37" s="239"/>
      <c r="U37" s="239"/>
      <c r="V37" s="239"/>
      <c r="W37" s="239"/>
      <c r="X37" s="239"/>
      <c r="Y37" s="130"/>
      <c r="Z37" s="130"/>
    </row>
    <row r="38" spans="2:26">
      <c r="B38" s="130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4"/>
      <c r="Y38" s="239"/>
      <c r="Z38" s="239"/>
    </row>
    <row r="39" spans="2:26" ht="15">
      <c r="B39" s="90" t="s">
        <v>139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2:26" ht="14.25">
      <c r="B40" s="92" t="s">
        <v>140</v>
      </c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</row>
    <row r="41" spans="2:26" ht="14.25">
      <c r="B41" s="92" t="s">
        <v>141</v>
      </c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</row>
    <row r="42" spans="2:26" ht="18" customHeight="1">
      <c r="B42" s="12" t="s">
        <v>5</v>
      </c>
      <c r="C42" s="143">
        <v>2025</v>
      </c>
      <c r="D42" s="144"/>
      <c r="E42" s="144"/>
      <c r="F42" s="144"/>
      <c r="G42" s="144"/>
      <c r="H42" s="144"/>
      <c r="I42" s="145"/>
      <c r="J42" s="145"/>
      <c r="K42" s="145"/>
      <c r="L42" s="145"/>
      <c r="M42" s="12">
        <v>2025</v>
      </c>
      <c r="N42" s="143">
        <v>2025</v>
      </c>
      <c r="O42" s="144"/>
      <c r="P42" s="144"/>
      <c r="Q42" s="144"/>
      <c r="R42" s="144"/>
      <c r="S42" s="144"/>
      <c r="T42" s="145"/>
      <c r="U42" s="145"/>
      <c r="V42" s="145"/>
      <c r="W42" s="145"/>
      <c r="X42" s="16" t="s">
        <v>156</v>
      </c>
      <c r="Y42" s="143" t="s">
        <v>142</v>
      </c>
      <c r="Z42" s="211"/>
    </row>
    <row r="43" spans="2:26" ht="44.25" customHeight="1" thickBot="1">
      <c r="B43" s="148"/>
      <c r="C43" s="18" t="s">
        <v>10</v>
      </c>
      <c r="D43" s="18" t="s">
        <v>11</v>
      </c>
      <c r="E43" s="18" t="s">
        <v>12</v>
      </c>
      <c r="F43" s="18" t="s">
        <v>13</v>
      </c>
      <c r="G43" s="18" t="s">
        <v>14</v>
      </c>
      <c r="H43" s="18" t="s">
        <v>15</v>
      </c>
      <c r="I43" s="18" t="s">
        <v>16</v>
      </c>
      <c r="J43" s="18" t="s">
        <v>17</v>
      </c>
      <c r="K43" s="18" t="s">
        <v>18</v>
      </c>
      <c r="L43" s="18" t="s">
        <v>19</v>
      </c>
      <c r="M43" s="148"/>
      <c r="N43" s="18" t="s">
        <v>10</v>
      </c>
      <c r="O43" s="18" t="s">
        <v>11</v>
      </c>
      <c r="P43" s="18" t="s">
        <v>12</v>
      </c>
      <c r="Q43" s="18" t="s">
        <v>13</v>
      </c>
      <c r="R43" s="18" t="s">
        <v>14</v>
      </c>
      <c r="S43" s="18" t="s">
        <v>15</v>
      </c>
      <c r="T43" s="18" t="s">
        <v>16</v>
      </c>
      <c r="U43" s="18" t="s">
        <v>17</v>
      </c>
      <c r="V43" s="18" t="s">
        <v>18</v>
      </c>
      <c r="W43" s="18" t="s">
        <v>19</v>
      </c>
      <c r="X43" s="240"/>
      <c r="Y43" s="212" t="s">
        <v>157</v>
      </c>
      <c r="Z43" s="213" t="s">
        <v>103</v>
      </c>
    </row>
    <row r="44" spans="2:26" ht="18" customHeight="1" thickTop="1">
      <c r="B44" s="214" t="s">
        <v>20</v>
      </c>
      <c r="C44" s="215">
        <f>+C45+C51+C63</f>
        <v>2405.4</v>
      </c>
      <c r="D44" s="215">
        <f t="shared" ref="D44:L44" si="21">+D45+D51+D63</f>
        <v>2341.2000000000003</v>
      </c>
      <c r="E44" s="215">
        <f t="shared" si="21"/>
        <v>2385.4000000000005</v>
      </c>
      <c r="F44" s="215">
        <f t="shared" si="21"/>
        <v>2425.1</v>
      </c>
      <c r="G44" s="215">
        <f t="shared" si="21"/>
        <v>2935.2000000000007</v>
      </c>
      <c r="H44" s="215">
        <f t="shared" si="21"/>
        <v>2739.3</v>
      </c>
      <c r="I44" s="215">
        <f t="shared" si="21"/>
        <v>3035.2</v>
      </c>
      <c r="J44" s="215">
        <f t="shared" si="21"/>
        <v>3622.9</v>
      </c>
      <c r="K44" s="215">
        <f t="shared" si="21"/>
        <v>2781.3999999999996</v>
      </c>
      <c r="L44" s="215">
        <f t="shared" si="21"/>
        <v>2776.0000000000005</v>
      </c>
      <c r="M44" s="215">
        <f>+M45+M51+M63</f>
        <v>27447.1</v>
      </c>
      <c r="N44" s="215">
        <f>+N45+N51+N63</f>
        <v>2613.8202635699995</v>
      </c>
      <c r="O44" s="215">
        <f>+O45+O51+O63</f>
        <v>2373.6876570600002</v>
      </c>
      <c r="P44" s="215">
        <f t="shared" ref="P44:W44" si="22">+P45+P51+P63</f>
        <v>2536.3585072199994</v>
      </c>
      <c r="Q44" s="215">
        <f t="shared" si="22"/>
        <v>2313.3894132197142</v>
      </c>
      <c r="R44" s="215">
        <f t="shared" si="22"/>
        <v>3296.5390942310696</v>
      </c>
      <c r="S44" s="215">
        <f t="shared" si="22"/>
        <v>2561.6766814279667</v>
      </c>
      <c r="T44" s="215">
        <f t="shared" si="22"/>
        <v>3400.9392916017855</v>
      </c>
      <c r="U44" s="215">
        <f t="shared" si="22"/>
        <v>4508.729126130761</v>
      </c>
      <c r="V44" s="215">
        <f t="shared" si="22"/>
        <v>3248.1601553513424</v>
      </c>
      <c r="W44" s="215">
        <f t="shared" si="22"/>
        <v>3184.3959373494326</v>
      </c>
      <c r="X44" s="215">
        <f>+X45+X51+X63</f>
        <v>30037.696127162075</v>
      </c>
      <c r="Y44" s="215">
        <f t="shared" ref="Y44:Y69" si="23">+M44-X44</f>
        <v>-2590.5961271620763</v>
      </c>
      <c r="Z44" s="215">
        <f t="shared" ref="Z44:Z49" si="24">+M44/X44*100</f>
        <v>91.375516563603938</v>
      </c>
    </row>
    <row r="45" spans="2:26" ht="18" customHeight="1">
      <c r="B45" s="155" t="s">
        <v>21</v>
      </c>
      <c r="C45" s="158">
        <f t="shared" ref="C45:R48" si="25">+C46</f>
        <v>10.6</v>
      </c>
      <c r="D45" s="158">
        <f t="shared" si="25"/>
        <v>12.3</v>
      </c>
      <c r="E45" s="158">
        <f t="shared" si="25"/>
        <v>8.3000000000000007</v>
      </c>
      <c r="F45" s="158">
        <f t="shared" si="25"/>
        <v>7.2</v>
      </c>
      <c r="G45" s="158">
        <f t="shared" si="25"/>
        <v>8.3000000000000007</v>
      </c>
      <c r="H45" s="158">
        <f t="shared" si="25"/>
        <v>4.3</v>
      </c>
      <c r="I45" s="158">
        <f t="shared" si="25"/>
        <v>6.9</v>
      </c>
      <c r="J45" s="158">
        <f t="shared" si="25"/>
        <v>8.9</v>
      </c>
      <c r="K45" s="158">
        <f t="shared" si="25"/>
        <v>6.6</v>
      </c>
      <c r="L45" s="158">
        <f t="shared" si="25"/>
        <v>12.9</v>
      </c>
      <c r="M45" s="158">
        <f t="shared" si="25"/>
        <v>86.3</v>
      </c>
      <c r="N45" s="158">
        <f t="shared" si="25"/>
        <v>27.407166</v>
      </c>
      <c r="O45" s="158">
        <f t="shared" si="25"/>
        <v>31.705984999999998</v>
      </c>
      <c r="P45" s="158">
        <f t="shared" si="25"/>
        <v>28.461089000000001</v>
      </c>
      <c r="Q45" s="158">
        <f t="shared" si="25"/>
        <v>36.389311640578015</v>
      </c>
      <c r="R45" s="158">
        <f t="shared" si="25"/>
        <v>20.395834158147206</v>
      </c>
      <c r="S45" s="158">
        <f t="shared" ref="N45:AB48" si="26">+S46</f>
        <v>10.87192208546835</v>
      </c>
      <c r="T45" s="158">
        <f t="shared" si="26"/>
        <v>22.303082785501537</v>
      </c>
      <c r="U45" s="158">
        <f t="shared" si="26"/>
        <v>11.187494350813418</v>
      </c>
      <c r="V45" s="158">
        <f t="shared" si="26"/>
        <v>17.783828457242869</v>
      </c>
      <c r="W45" s="158">
        <f t="shared" si="26"/>
        <v>13.609408</v>
      </c>
      <c r="X45" s="158">
        <f>+X46</f>
        <v>220.11512147775139</v>
      </c>
      <c r="Y45" s="158">
        <f t="shared" si="23"/>
        <v>-133.8151214777514</v>
      </c>
      <c r="Z45" s="158">
        <f t="shared" si="24"/>
        <v>39.206756637445714</v>
      </c>
    </row>
    <row r="46" spans="2:26" ht="18" customHeight="1">
      <c r="B46" s="155" t="s">
        <v>84</v>
      </c>
      <c r="C46" s="158">
        <f t="shared" si="25"/>
        <v>10.6</v>
      </c>
      <c r="D46" s="158">
        <f t="shared" si="25"/>
        <v>12.3</v>
      </c>
      <c r="E46" s="158">
        <f t="shared" si="25"/>
        <v>8.3000000000000007</v>
      </c>
      <c r="F46" s="158">
        <f t="shared" si="25"/>
        <v>7.2</v>
      </c>
      <c r="G46" s="158">
        <f t="shared" si="25"/>
        <v>8.3000000000000007</v>
      </c>
      <c r="H46" s="158">
        <f t="shared" si="25"/>
        <v>4.3</v>
      </c>
      <c r="I46" s="158">
        <f t="shared" si="25"/>
        <v>6.9</v>
      </c>
      <c r="J46" s="158">
        <f t="shared" si="25"/>
        <v>8.9</v>
      </c>
      <c r="K46" s="158">
        <f t="shared" si="25"/>
        <v>6.6</v>
      </c>
      <c r="L46" s="158">
        <f t="shared" si="25"/>
        <v>12.9</v>
      </c>
      <c r="M46" s="158">
        <f t="shared" si="25"/>
        <v>86.3</v>
      </c>
      <c r="N46" s="158">
        <f t="shared" si="26"/>
        <v>27.407166</v>
      </c>
      <c r="O46" s="158">
        <f t="shared" si="26"/>
        <v>31.705984999999998</v>
      </c>
      <c r="P46" s="158">
        <f t="shared" si="26"/>
        <v>28.461089000000001</v>
      </c>
      <c r="Q46" s="158">
        <f t="shared" si="26"/>
        <v>36.389311640578015</v>
      </c>
      <c r="R46" s="158">
        <f t="shared" si="26"/>
        <v>20.395834158147206</v>
      </c>
      <c r="S46" s="158">
        <f t="shared" si="26"/>
        <v>10.87192208546835</v>
      </c>
      <c r="T46" s="158">
        <f t="shared" si="26"/>
        <v>22.303082785501537</v>
      </c>
      <c r="U46" s="158">
        <f t="shared" si="26"/>
        <v>11.187494350813418</v>
      </c>
      <c r="V46" s="158">
        <f t="shared" si="26"/>
        <v>17.783828457242869</v>
      </c>
      <c r="W46" s="158">
        <f t="shared" si="26"/>
        <v>13.609408</v>
      </c>
      <c r="X46" s="158">
        <f>+X47</f>
        <v>220.11512147775139</v>
      </c>
      <c r="Y46" s="158">
        <f t="shared" si="23"/>
        <v>-133.8151214777514</v>
      </c>
      <c r="Z46" s="158">
        <f t="shared" si="24"/>
        <v>39.206756637445714</v>
      </c>
    </row>
    <row r="47" spans="2:26" ht="18" customHeight="1">
      <c r="B47" s="157" t="s">
        <v>106</v>
      </c>
      <c r="C47" s="158">
        <f>+C48+C50</f>
        <v>10.6</v>
      </c>
      <c r="D47" s="26">
        <f t="shared" si="25"/>
        <v>12.3</v>
      </c>
      <c r="E47" s="26">
        <f t="shared" si="25"/>
        <v>8.3000000000000007</v>
      </c>
      <c r="F47" s="26">
        <f t="shared" si="25"/>
        <v>7.2</v>
      </c>
      <c r="G47" s="26">
        <f t="shared" si="25"/>
        <v>8.3000000000000007</v>
      </c>
      <c r="H47" s="26">
        <f t="shared" si="25"/>
        <v>4.3</v>
      </c>
      <c r="I47" s="26">
        <f t="shared" si="25"/>
        <v>6.9</v>
      </c>
      <c r="J47" s="26">
        <f t="shared" si="25"/>
        <v>8.9</v>
      </c>
      <c r="K47" s="26">
        <f t="shared" si="25"/>
        <v>6.6</v>
      </c>
      <c r="L47" s="26">
        <f t="shared" si="25"/>
        <v>12.9</v>
      </c>
      <c r="M47" s="26">
        <f t="shared" si="25"/>
        <v>86.3</v>
      </c>
      <c r="N47" s="158">
        <f t="shared" si="25"/>
        <v>27.407166</v>
      </c>
      <c r="O47" s="26">
        <f t="shared" si="25"/>
        <v>31.705984999999998</v>
      </c>
      <c r="P47" s="26">
        <f t="shared" si="25"/>
        <v>28.461089000000001</v>
      </c>
      <c r="Q47" s="26">
        <f t="shared" si="25"/>
        <v>36.389311640578015</v>
      </c>
      <c r="R47" s="26">
        <f t="shared" si="25"/>
        <v>20.395834158147206</v>
      </c>
      <c r="S47" s="26">
        <f t="shared" si="26"/>
        <v>10.87192208546835</v>
      </c>
      <c r="T47" s="26">
        <f t="shared" si="26"/>
        <v>22.303082785501537</v>
      </c>
      <c r="U47" s="26">
        <f t="shared" si="26"/>
        <v>11.187494350813418</v>
      </c>
      <c r="V47" s="26">
        <f t="shared" si="26"/>
        <v>17.783828457242869</v>
      </c>
      <c r="W47" s="26">
        <f t="shared" si="26"/>
        <v>13.609408</v>
      </c>
      <c r="X47" s="26">
        <f>+X48</f>
        <v>220.11512147775139</v>
      </c>
      <c r="Y47" s="26">
        <f t="shared" si="23"/>
        <v>-133.8151214777514</v>
      </c>
      <c r="Z47" s="26">
        <f t="shared" si="24"/>
        <v>39.206756637445714</v>
      </c>
    </row>
    <row r="48" spans="2:26" ht="18" customHeight="1">
      <c r="B48" s="162" t="s">
        <v>107</v>
      </c>
      <c r="C48" s="158">
        <f>+C49</f>
        <v>10.6</v>
      </c>
      <c r="D48" s="158">
        <f t="shared" si="25"/>
        <v>12.3</v>
      </c>
      <c r="E48" s="158">
        <f t="shared" si="25"/>
        <v>8.3000000000000007</v>
      </c>
      <c r="F48" s="158">
        <f t="shared" si="25"/>
        <v>7.2</v>
      </c>
      <c r="G48" s="158">
        <f t="shared" si="25"/>
        <v>8.3000000000000007</v>
      </c>
      <c r="H48" s="158">
        <f t="shared" si="25"/>
        <v>4.3</v>
      </c>
      <c r="I48" s="158">
        <f t="shared" si="25"/>
        <v>6.9</v>
      </c>
      <c r="J48" s="158">
        <f t="shared" si="25"/>
        <v>8.9</v>
      </c>
      <c r="K48" s="158">
        <f t="shared" si="25"/>
        <v>6.6</v>
      </c>
      <c r="L48" s="158">
        <f t="shared" si="25"/>
        <v>12.9</v>
      </c>
      <c r="M48" s="158">
        <f t="shared" si="25"/>
        <v>86.3</v>
      </c>
      <c r="N48" s="158">
        <f t="shared" si="25"/>
        <v>27.407166</v>
      </c>
      <c r="O48" s="158">
        <f t="shared" si="25"/>
        <v>31.705984999999998</v>
      </c>
      <c r="P48" s="158">
        <f t="shared" si="25"/>
        <v>28.461089000000001</v>
      </c>
      <c r="Q48" s="158">
        <f t="shared" si="25"/>
        <v>36.389311640578015</v>
      </c>
      <c r="R48" s="158">
        <f t="shared" si="25"/>
        <v>20.395834158147206</v>
      </c>
      <c r="S48" s="158">
        <f t="shared" si="26"/>
        <v>10.87192208546835</v>
      </c>
      <c r="T48" s="158">
        <f t="shared" si="26"/>
        <v>22.303082785501537</v>
      </c>
      <c r="U48" s="158">
        <f t="shared" si="26"/>
        <v>11.187494350813418</v>
      </c>
      <c r="V48" s="158">
        <f t="shared" si="26"/>
        <v>17.783828457242869</v>
      </c>
      <c r="W48" s="158">
        <f t="shared" si="26"/>
        <v>13.609408</v>
      </c>
      <c r="X48" s="158">
        <f>+X49</f>
        <v>220.11512147775139</v>
      </c>
      <c r="Y48" s="158">
        <f t="shared" si="23"/>
        <v>-133.8151214777514</v>
      </c>
      <c r="Z48" s="158">
        <f t="shared" si="24"/>
        <v>39.206756637445714</v>
      </c>
    </row>
    <row r="49" spans="2:26" ht="18" customHeight="1">
      <c r="B49" s="164" t="s">
        <v>144</v>
      </c>
      <c r="C49" s="35">
        <f t="shared" ref="C49:M49" si="27">+N13</f>
        <v>10.6</v>
      </c>
      <c r="D49" s="35">
        <f t="shared" si="27"/>
        <v>12.3</v>
      </c>
      <c r="E49" s="35">
        <f t="shared" si="27"/>
        <v>8.3000000000000007</v>
      </c>
      <c r="F49" s="35">
        <f t="shared" si="27"/>
        <v>7.2</v>
      </c>
      <c r="G49" s="35">
        <f t="shared" si="27"/>
        <v>8.3000000000000007</v>
      </c>
      <c r="H49" s="35">
        <f t="shared" si="27"/>
        <v>4.3</v>
      </c>
      <c r="I49" s="35">
        <f t="shared" si="27"/>
        <v>6.9</v>
      </c>
      <c r="J49" s="35">
        <f t="shared" si="27"/>
        <v>8.9</v>
      </c>
      <c r="K49" s="35">
        <f t="shared" si="27"/>
        <v>6.6</v>
      </c>
      <c r="L49" s="35">
        <f t="shared" si="27"/>
        <v>12.9</v>
      </c>
      <c r="M49" s="35">
        <f t="shared" si="27"/>
        <v>86.3</v>
      </c>
      <c r="N49" s="35">
        <v>27.407166</v>
      </c>
      <c r="O49" s="35">
        <v>31.705984999999998</v>
      </c>
      <c r="P49" s="35">
        <v>28.461089000000001</v>
      </c>
      <c r="Q49" s="35">
        <v>36.389311640578015</v>
      </c>
      <c r="R49" s="35">
        <v>20.395834158147206</v>
      </c>
      <c r="S49" s="35">
        <v>10.87192208546835</v>
      </c>
      <c r="T49" s="35">
        <v>22.303082785501537</v>
      </c>
      <c r="U49" s="35">
        <v>11.187494350813418</v>
      </c>
      <c r="V49" s="35">
        <v>17.783828457242869</v>
      </c>
      <c r="W49" s="35">
        <v>13.609408</v>
      </c>
      <c r="X49" s="35">
        <f>SUM(N49:W49)</f>
        <v>220.11512147775139</v>
      </c>
      <c r="Y49" s="35">
        <f t="shared" si="23"/>
        <v>-133.8151214777514</v>
      </c>
      <c r="Z49" s="35">
        <f t="shared" si="24"/>
        <v>39.206756637445714</v>
      </c>
    </row>
    <row r="50" spans="2:26" ht="18" customHeight="1">
      <c r="B50" s="188" t="s">
        <v>145</v>
      </c>
      <c r="C50" s="35">
        <v>0</v>
      </c>
      <c r="D50" s="35">
        <f>+O14</f>
        <v>0</v>
      </c>
      <c r="E50" s="35">
        <f>+P14</f>
        <v>0</v>
      </c>
      <c r="F50" s="35">
        <f>+Q14</f>
        <v>0</v>
      </c>
      <c r="G50" s="35">
        <f>+R14</f>
        <v>0</v>
      </c>
      <c r="H50" s="35">
        <f>+S14</f>
        <v>0</v>
      </c>
      <c r="I50" s="35">
        <f>+S14</f>
        <v>0</v>
      </c>
      <c r="J50" s="35">
        <f>+U14</f>
        <v>0</v>
      </c>
      <c r="K50" s="35">
        <f>+V14</f>
        <v>0</v>
      </c>
      <c r="L50" s="35">
        <f>+W14</f>
        <v>0</v>
      </c>
      <c r="M50" s="35">
        <f>+X14</f>
        <v>0</v>
      </c>
      <c r="N50" s="35">
        <v>0</v>
      </c>
      <c r="O50" s="35">
        <v>0</v>
      </c>
      <c r="P50" s="35">
        <v>0</v>
      </c>
      <c r="Q50" s="35">
        <v>0</v>
      </c>
      <c r="R50" s="35">
        <v>0</v>
      </c>
      <c r="S50" s="35">
        <v>0</v>
      </c>
      <c r="T50" s="35">
        <v>0</v>
      </c>
      <c r="U50" s="35">
        <v>0</v>
      </c>
      <c r="V50" s="35">
        <v>0</v>
      </c>
      <c r="W50" s="35">
        <v>0</v>
      </c>
      <c r="X50" s="35">
        <f>SUM(N50:W50)</f>
        <v>0</v>
      </c>
      <c r="Y50" s="35">
        <f t="shared" si="23"/>
        <v>0</v>
      </c>
      <c r="Z50" s="173">
        <v>0</v>
      </c>
    </row>
    <row r="51" spans="2:26" ht="18" customHeight="1">
      <c r="B51" s="167" t="s">
        <v>116</v>
      </c>
      <c r="C51" s="158">
        <f t="shared" ref="C51:W51" si="28">+C52+C59</f>
        <v>2306.1000000000004</v>
      </c>
      <c r="D51" s="158">
        <f t="shared" si="28"/>
        <v>2260</v>
      </c>
      <c r="E51" s="158">
        <f t="shared" si="28"/>
        <v>2291.7000000000003</v>
      </c>
      <c r="F51" s="158">
        <f t="shared" si="28"/>
        <v>2331.4</v>
      </c>
      <c r="G51" s="158">
        <f t="shared" si="28"/>
        <v>2842.6000000000004</v>
      </c>
      <c r="H51" s="158">
        <f t="shared" si="28"/>
        <v>2654.1</v>
      </c>
      <c r="I51" s="158">
        <f t="shared" si="28"/>
        <v>2939.3999999999996</v>
      </c>
      <c r="J51" s="158">
        <f t="shared" si="28"/>
        <v>3527.7</v>
      </c>
      <c r="K51" s="158">
        <f t="shared" si="28"/>
        <v>2683.3999999999996</v>
      </c>
      <c r="L51" s="158">
        <f t="shared" si="28"/>
        <v>2679.8</v>
      </c>
      <c r="M51" s="158">
        <f>+M52+M59</f>
        <v>26516.2</v>
      </c>
      <c r="N51" s="158">
        <f t="shared" si="28"/>
        <v>2497.7139762499996</v>
      </c>
      <c r="O51" s="158">
        <f t="shared" si="28"/>
        <v>2273.08945477</v>
      </c>
      <c r="P51" s="158">
        <f t="shared" si="28"/>
        <v>2422.5418688299997</v>
      </c>
      <c r="Q51" s="158">
        <f t="shared" si="28"/>
        <v>2190.4841768191363</v>
      </c>
      <c r="R51" s="158">
        <f t="shared" si="28"/>
        <v>3191.7988436329224</v>
      </c>
      <c r="S51" s="158">
        <f t="shared" si="28"/>
        <v>2469.8691834224987</v>
      </c>
      <c r="T51" s="158">
        <f t="shared" si="28"/>
        <v>3289.7157481462841</v>
      </c>
      <c r="U51" s="158">
        <f t="shared" si="28"/>
        <v>4410.9813904110506</v>
      </c>
      <c r="V51" s="158">
        <f t="shared" si="28"/>
        <v>3143.0190433562816</v>
      </c>
      <c r="W51" s="158">
        <f t="shared" si="28"/>
        <v>3081.3145222303597</v>
      </c>
      <c r="X51" s="158">
        <f>+X52+X59</f>
        <v>28970.528207868534</v>
      </c>
      <c r="Y51" s="158">
        <f t="shared" si="23"/>
        <v>-2454.3282078685334</v>
      </c>
      <c r="Z51" s="158">
        <f t="shared" ref="Z51:Z65" si="29">+M51/X51*100</f>
        <v>91.528189647567672</v>
      </c>
    </row>
    <row r="52" spans="2:26" ht="18" customHeight="1">
      <c r="B52" s="162" t="s">
        <v>59</v>
      </c>
      <c r="C52" s="158">
        <f t="shared" ref="C52:W52" si="30">+C53+C57</f>
        <v>2199.1000000000004</v>
      </c>
      <c r="D52" s="26">
        <f t="shared" si="30"/>
        <v>2179.1</v>
      </c>
      <c r="E52" s="26">
        <f t="shared" si="30"/>
        <v>2139.2000000000003</v>
      </c>
      <c r="F52" s="26">
        <f t="shared" si="30"/>
        <v>2164.9</v>
      </c>
      <c r="G52" s="26">
        <f t="shared" si="30"/>
        <v>2676.1000000000004</v>
      </c>
      <c r="H52" s="26">
        <f t="shared" si="30"/>
        <v>2533.6999999999998</v>
      </c>
      <c r="I52" s="26">
        <f t="shared" si="30"/>
        <v>2748.7</v>
      </c>
      <c r="J52" s="26">
        <f t="shared" si="30"/>
        <v>3424.3999999999996</v>
      </c>
      <c r="K52" s="26">
        <f t="shared" si="30"/>
        <v>2638.7</v>
      </c>
      <c r="L52" s="26">
        <f t="shared" si="30"/>
        <v>2401.7000000000003</v>
      </c>
      <c r="M52" s="30">
        <f>+M53+M57</f>
        <v>25105.600000000002</v>
      </c>
      <c r="N52" s="158">
        <f t="shared" si="30"/>
        <v>2390.6860490199997</v>
      </c>
      <c r="O52" s="26">
        <f t="shared" si="30"/>
        <v>2192.1364671000001</v>
      </c>
      <c r="P52" s="26">
        <f t="shared" si="30"/>
        <v>2270.0088475899997</v>
      </c>
      <c r="Q52" s="26">
        <f t="shared" si="30"/>
        <v>2023.4044108888395</v>
      </c>
      <c r="R52" s="26">
        <f t="shared" si="30"/>
        <v>3022.7026321753847</v>
      </c>
      <c r="S52" s="26">
        <f t="shared" si="30"/>
        <v>2347.6624309973217</v>
      </c>
      <c r="T52" s="26">
        <f t="shared" si="30"/>
        <v>3097.7838600135592</v>
      </c>
      <c r="U52" s="26">
        <f t="shared" si="30"/>
        <v>4183.7263071284078</v>
      </c>
      <c r="V52" s="26">
        <f t="shared" si="30"/>
        <v>2961.1465840460478</v>
      </c>
      <c r="W52" s="26">
        <f t="shared" si="30"/>
        <v>2884.8404474486715</v>
      </c>
      <c r="X52" s="26">
        <f>+X53+X57</f>
        <v>27374.098036408232</v>
      </c>
      <c r="Y52" s="26">
        <f t="shared" si="23"/>
        <v>-2268.4980364082294</v>
      </c>
      <c r="Z52" s="26">
        <f t="shared" si="29"/>
        <v>91.712976137547727</v>
      </c>
    </row>
    <row r="53" spans="2:26" ht="18" customHeight="1">
      <c r="B53" s="170" t="s">
        <v>60</v>
      </c>
      <c r="C53" s="26">
        <f t="shared" ref="C53:W53" si="31">+C54+C56</f>
        <v>32.299999999999997</v>
      </c>
      <c r="D53" s="26">
        <f t="shared" si="31"/>
        <v>180.2</v>
      </c>
      <c r="E53" s="26">
        <f t="shared" si="31"/>
        <v>88.8</v>
      </c>
      <c r="F53" s="26">
        <f t="shared" si="31"/>
        <v>205.4</v>
      </c>
      <c r="G53" s="26">
        <f t="shared" si="31"/>
        <v>20.3</v>
      </c>
      <c r="H53" s="26">
        <f t="shared" si="31"/>
        <v>227.5</v>
      </c>
      <c r="I53" s="26">
        <f t="shared" si="31"/>
        <v>9</v>
      </c>
      <c r="J53" s="26">
        <f t="shared" si="31"/>
        <v>6.7</v>
      </c>
      <c r="K53" s="26">
        <f t="shared" si="31"/>
        <v>267.10000000000002</v>
      </c>
      <c r="L53" s="26">
        <f t="shared" si="31"/>
        <v>102.4</v>
      </c>
      <c r="M53" s="26">
        <f>+M54+M56</f>
        <v>1139.7</v>
      </c>
      <c r="N53" s="26">
        <f t="shared" si="31"/>
        <v>223.84425262000002</v>
      </c>
      <c r="O53" s="26">
        <f t="shared" si="31"/>
        <v>193.22911420000003</v>
      </c>
      <c r="P53" s="26">
        <f t="shared" si="31"/>
        <v>219.63172832999999</v>
      </c>
      <c r="Q53" s="26">
        <f t="shared" si="31"/>
        <v>63.948619438839714</v>
      </c>
      <c r="R53" s="26">
        <f t="shared" si="31"/>
        <v>371.92244004538583</v>
      </c>
      <c r="S53" s="26">
        <f t="shared" si="31"/>
        <v>41.227611117321288</v>
      </c>
      <c r="T53" s="26">
        <f t="shared" si="31"/>
        <v>126.14546684355955</v>
      </c>
      <c r="U53" s="26">
        <f t="shared" si="31"/>
        <v>333.27249521254851</v>
      </c>
      <c r="V53" s="26">
        <f t="shared" si="31"/>
        <v>72.23831428356948</v>
      </c>
      <c r="W53" s="26">
        <f t="shared" si="31"/>
        <v>91.797056949011719</v>
      </c>
      <c r="X53" s="26">
        <f>+X54+X56</f>
        <v>1737.257099040236</v>
      </c>
      <c r="Y53" s="26">
        <f t="shared" si="23"/>
        <v>-597.55709904023593</v>
      </c>
      <c r="Z53" s="26">
        <f t="shared" si="29"/>
        <v>65.603415903704644</v>
      </c>
    </row>
    <row r="54" spans="2:26" ht="18" customHeight="1">
      <c r="B54" s="241" t="s">
        <v>117</v>
      </c>
      <c r="C54" s="183">
        <f t="shared" ref="C54:W54" si="32">+C55</f>
        <v>10.1</v>
      </c>
      <c r="D54" s="183">
        <f t="shared" si="32"/>
        <v>36.5</v>
      </c>
      <c r="E54" s="183">
        <f t="shared" si="32"/>
        <v>10</v>
      </c>
      <c r="F54" s="183">
        <f t="shared" si="32"/>
        <v>12.5</v>
      </c>
      <c r="G54" s="183">
        <f t="shared" si="32"/>
        <v>19.600000000000001</v>
      </c>
      <c r="H54" s="183">
        <f t="shared" si="32"/>
        <v>16.3</v>
      </c>
      <c r="I54" s="183">
        <f t="shared" si="32"/>
        <v>8.1999999999999993</v>
      </c>
      <c r="J54" s="183">
        <f t="shared" si="32"/>
        <v>6.5</v>
      </c>
      <c r="K54" s="183">
        <f t="shared" si="32"/>
        <v>12</v>
      </c>
      <c r="L54" s="183">
        <f t="shared" si="32"/>
        <v>17.5</v>
      </c>
      <c r="M54" s="183">
        <f>+M55</f>
        <v>149.19999999999999</v>
      </c>
      <c r="N54" s="183">
        <f t="shared" si="32"/>
        <v>10.069219619999998</v>
      </c>
      <c r="O54" s="183">
        <f t="shared" si="32"/>
        <v>36.4777682</v>
      </c>
      <c r="P54" s="183">
        <f t="shared" si="32"/>
        <v>10.037829329999999</v>
      </c>
      <c r="Q54" s="183">
        <f t="shared" si="32"/>
        <v>12.466871919999999</v>
      </c>
      <c r="R54" s="183">
        <f t="shared" si="32"/>
        <v>19.617844829999999</v>
      </c>
      <c r="S54" s="183">
        <f t="shared" si="32"/>
        <v>16.224619629999999</v>
      </c>
      <c r="T54" s="183">
        <f t="shared" si="32"/>
        <v>8.1884513400000003</v>
      </c>
      <c r="U54" s="183">
        <f t="shared" si="32"/>
        <v>58.550891244269764</v>
      </c>
      <c r="V54" s="183">
        <f t="shared" si="32"/>
        <v>9.7494617051383852</v>
      </c>
      <c r="W54" s="183">
        <f t="shared" si="32"/>
        <v>29.220410277146595</v>
      </c>
      <c r="X54" s="183">
        <f>+X55</f>
        <v>210.6033680965547</v>
      </c>
      <c r="Y54" s="183">
        <f t="shared" si="23"/>
        <v>-61.403368096554715</v>
      </c>
      <c r="Z54" s="26">
        <f t="shared" si="29"/>
        <v>70.844071179145004</v>
      </c>
    </row>
    <row r="55" spans="2:26" ht="18" customHeight="1">
      <c r="B55" s="242" t="s">
        <v>146</v>
      </c>
      <c r="C55" s="34">
        <f t="shared" ref="C55:L56" si="33">+N19</f>
        <v>10.1</v>
      </c>
      <c r="D55" s="34">
        <f t="shared" si="33"/>
        <v>36.5</v>
      </c>
      <c r="E55" s="34">
        <f t="shared" si="33"/>
        <v>10</v>
      </c>
      <c r="F55" s="34">
        <f t="shared" si="33"/>
        <v>12.5</v>
      </c>
      <c r="G55" s="34">
        <f t="shared" si="33"/>
        <v>19.600000000000001</v>
      </c>
      <c r="H55" s="34">
        <f t="shared" si="33"/>
        <v>16.3</v>
      </c>
      <c r="I55" s="34">
        <f t="shared" si="33"/>
        <v>8.1999999999999993</v>
      </c>
      <c r="J55" s="34">
        <f t="shared" si="33"/>
        <v>6.5</v>
      </c>
      <c r="K55" s="34">
        <f t="shared" si="33"/>
        <v>12</v>
      </c>
      <c r="L55" s="34">
        <f t="shared" si="33"/>
        <v>17.5</v>
      </c>
      <c r="M55" s="34">
        <f>SUM(C55:L55)</f>
        <v>149.19999999999999</v>
      </c>
      <c r="N55" s="34">
        <v>10.069219619999998</v>
      </c>
      <c r="O55" s="34">
        <v>36.4777682</v>
      </c>
      <c r="P55" s="34">
        <v>10.037829329999999</v>
      </c>
      <c r="Q55" s="34">
        <v>12.466871919999999</v>
      </c>
      <c r="R55" s="34">
        <v>19.617844829999999</v>
      </c>
      <c r="S55" s="34">
        <v>16.224619629999999</v>
      </c>
      <c r="T55" s="34">
        <v>8.1884513400000003</v>
      </c>
      <c r="U55" s="34">
        <v>58.550891244269764</v>
      </c>
      <c r="V55" s="34">
        <v>9.7494617051383852</v>
      </c>
      <c r="W55" s="34">
        <v>29.220410277146595</v>
      </c>
      <c r="X55" s="34">
        <f>SUM(N55:W55)</f>
        <v>210.6033680965547</v>
      </c>
      <c r="Y55" s="34">
        <f t="shared" si="23"/>
        <v>-61.403368096554715</v>
      </c>
      <c r="Z55" s="34">
        <f t="shared" si="29"/>
        <v>70.844071179145004</v>
      </c>
    </row>
    <row r="56" spans="2:26" ht="18" customHeight="1">
      <c r="B56" s="243" t="s">
        <v>147</v>
      </c>
      <c r="C56" s="34">
        <f t="shared" si="33"/>
        <v>22.2</v>
      </c>
      <c r="D56" s="34">
        <f t="shared" si="33"/>
        <v>143.69999999999999</v>
      </c>
      <c r="E56" s="34">
        <f t="shared" si="33"/>
        <v>78.8</v>
      </c>
      <c r="F56" s="34">
        <f t="shared" si="33"/>
        <v>192.9</v>
      </c>
      <c r="G56" s="34">
        <f t="shared" si="33"/>
        <v>0.7</v>
      </c>
      <c r="H56" s="34">
        <f t="shared" si="33"/>
        <v>211.2</v>
      </c>
      <c r="I56" s="34">
        <f t="shared" si="33"/>
        <v>0.8</v>
      </c>
      <c r="J56" s="34">
        <f t="shared" si="33"/>
        <v>0.2</v>
      </c>
      <c r="K56" s="34">
        <f t="shared" si="33"/>
        <v>255.1</v>
      </c>
      <c r="L56" s="34">
        <f t="shared" si="33"/>
        <v>84.9</v>
      </c>
      <c r="M56" s="35">
        <f>SUM(C56:L56)</f>
        <v>990.5</v>
      </c>
      <c r="N56" s="34">
        <v>213.77503300000001</v>
      </c>
      <c r="O56" s="34">
        <v>156.75134600000001</v>
      </c>
      <c r="P56" s="34">
        <v>209.59389899999999</v>
      </c>
      <c r="Q56" s="34">
        <v>51.481747518839711</v>
      </c>
      <c r="R56" s="34">
        <v>352.3045952153858</v>
      </c>
      <c r="S56" s="34">
        <v>25.002991487321292</v>
      </c>
      <c r="T56" s="34">
        <v>117.95701550355955</v>
      </c>
      <c r="U56" s="34">
        <v>274.72160396827877</v>
      </c>
      <c r="V56" s="34">
        <v>62.4888525784311</v>
      </c>
      <c r="W56" s="34">
        <v>62.576646671865127</v>
      </c>
      <c r="X56" s="34">
        <f>SUM(N56:W56)</f>
        <v>1526.6537309436812</v>
      </c>
      <c r="Y56" s="34">
        <f t="shared" si="23"/>
        <v>-536.15373094368124</v>
      </c>
      <c r="Z56" s="34">
        <f t="shared" si="29"/>
        <v>64.880462407656466</v>
      </c>
    </row>
    <row r="57" spans="2:26" ht="18" customHeight="1">
      <c r="B57" s="170" t="s">
        <v>61</v>
      </c>
      <c r="C57" s="26">
        <f t="shared" ref="C57:W57" si="34">SUM(C58:C58)</f>
        <v>2166.8000000000002</v>
      </c>
      <c r="D57" s="26">
        <f t="shared" si="34"/>
        <v>1998.9</v>
      </c>
      <c r="E57" s="26">
        <f t="shared" si="34"/>
        <v>2050.4</v>
      </c>
      <c r="F57" s="26">
        <f t="shared" si="34"/>
        <v>1959.5</v>
      </c>
      <c r="G57" s="26">
        <f t="shared" si="34"/>
        <v>2655.8</v>
      </c>
      <c r="H57" s="26">
        <f t="shared" si="34"/>
        <v>2306.1999999999998</v>
      </c>
      <c r="I57" s="26">
        <f t="shared" si="34"/>
        <v>2739.7</v>
      </c>
      <c r="J57" s="26">
        <f t="shared" si="34"/>
        <v>3417.7</v>
      </c>
      <c r="K57" s="26">
        <f t="shared" si="34"/>
        <v>2371.6</v>
      </c>
      <c r="L57" s="26">
        <f t="shared" si="34"/>
        <v>2299.3000000000002</v>
      </c>
      <c r="M57" s="26">
        <f>SUM(M58:M58)</f>
        <v>23965.9</v>
      </c>
      <c r="N57" s="26">
        <f t="shared" si="34"/>
        <v>2166.8417963999996</v>
      </c>
      <c r="O57" s="26">
        <f t="shared" si="34"/>
        <v>1998.9073529000002</v>
      </c>
      <c r="P57" s="26">
        <f t="shared" si="34"/>
        <v>2050.3771192599997</v>
      </c>
      <c r="Q57" s="26">
        <f t="shared" si="34"/>
        <v>1959.4557914499999</v>
      </c>
      <c r="R57" s="26">
        <f t="shared" si="34"/>
        <v>2650.7801921299988</v>
      </c>
      <c r="S57" s="26">
        <f t="shared" si="34"/>
        <v>2306.4348198800003</v>
      </c>
      <c r="T57" s="26">
        <f t="shared" si="34"/>
        <v>2971.6383931699997</v>
      </c>
      <c r="U57" s="26">
        <f t="shared" si="34"/>
        <v>3850.4538119158597</v>
      </c>
      <c r="V57" s="26">
        <f t="shared" si="34"/>
        <v>2888.9082697624781</v>
      </c>
      <c r="W57" s="26">
        <f t="shared" si="34"/>
        <v>2793.0433904996598</v>
      </c>
      <c r="X57" s="26">
        <f>SUM(X58:X58)</f>
        <v>25636.840937367997</v>
      </c>
      <c r="Y57" s="26">
        <f t="shared" si="23"/>
        <v>-1670.9409373679955</v>
      </c>
      <c r="Z57" s="26">
        <f t="shared" si="29"/>
        <v>93.482266627740202</v>
      </c>
    </row>
    <row r="58" spans="2:26" ht="18" customHeight="1">
      <c r="B58" s="243" t="s">
        <v>148</v>
      </c>
      <c r="C58" s="34">
        <f t="shared" ref="C58:L58" si="35">+N22</f>
        <v>2166.8000000000002</v>
      </c>
      <c r="D58" s="34">
        <f t="shared" si="35"/>
        <v>1998.9</v>
      </c>
      <c r="E58" s="34">
        <f t="shared" si="35"/>
        <v>2050.4</v>
      </c>
      <c r="F58" s="34">
        <f t="shared" si="35"/>
        <v>1959.5</v>
      </c>
      <c r="G58" s="34">
        <f t="shared" si="35"/>
        <v>2655.8</v>
      </c>
      <c r="H58" s="34">
        <f t="shared" si="35"/>
        <v>2306.1999999999998</v>
      </c>
      <c r="I58" s="34">
        <f t="shared" si="35"/>
        <v>2739.7</v>
      </c>
      <c r="J58" s="34">
        <f t="shared" si="35"/>
        <v>3417.7</v>
      </c>
      <c r="K58" s="34">
        <f t="shared" si="35"/>
        <v>2371.6</v>
      </c>
      <c r="L58" s="34">
        <f t="shared" si="35"/>
        <v>2299.3000000000002</v>
      </c>
      <c r="M58" s="35">
        <f>SUM(C58:L58)</f>
        <v>23965.9</v>
      </c>
      <c r="N58" s="34">
        <v>2166.8417963999996</v>
      </c>
      <c r="O58" s="34">
        <v>1998.9073529000002</v>
      </c>
      <c r="P58" s="34">
        <v>2050.3771192599997</v>
      </c>
      <c r="Q58" s="34">
        <v>1959.4557914499999</v>
      </c>
      <c r="R58" s="34">
        <v>2650.7801921299988</v>
      </c>
      <c r="S58" s="34">
        <v>2306.4348198800003</v>
      </c>
      <c r="T58" s="34">
        <v>2971.6383931699997</v>
      </c>
      <c r="U58" s="34">
        <v>3850.4538119158597</v>
      </c>
      <c r="V58" s="34">
        <v>2888.9082697624781</v>
      </c>
      <c r="W58" s="34">
        <v>2793.0433904996598</v>
      </c>
      <c r="X58" s="34">
        <f>SUM(N58:W58)</f>
        <v>25636.840937367997</v>
      </c>
      <c r="Y58" s="34">
        <f t="shared" si="23"/>
        <v>-1670.9409373679955</v>
      </c>
      <c r="Z58" s="34">
        <f t="shared" si="29"/>
        <v>93.482266627740202</v>
      </c>
    </row>
    <row r="59" spans="2:26" ht="18" customHeight="1">
      <c r="B59" s="170" t="s">
        <v>65</v>
      </c>
      <c r="C59" s="26">
        <f t="shared" ref="C59:W59" si="36">SUM(C60:C62)</f>
        <v>107</v>
      </c>
      <c r="D59" s="26">
        <f t="shared" si="36"/>
        <v>80.900000000000006</v>
      </c>
      <c r="E59" s="26">
        <f t="shared" si="36"/>
        <v>152.5</v>
      </c>
      <c r="F59" s="26">
        <f t="shared" si="36"/>
        <v>166.5</v>
      </c>
      <c r="G59" s="26">
        <f t="shared" si="36"/>
        <v>166.5</v>
      </c>
      <c r="H59" s="26">
        <f t="shared" si="36"/>
        <v>120.4</v>
      </c>
      <c r="I59" s="26">
        <f t="shared" si="36"/>
        <v>190.7</v>
      </c>
      <c r="J59" s="26">
        <f t="shared" si="36"/>
        <v>103.29999999999998</v>
      </c>
      <c r="K59" s="26">
        <f t="shared" si="36"/>
        <v>44.7</v>
      </c>
      <c r="L59" s="26">
        <f t="shared" si="36"/>
        <v>278.09999999999997</v>
      </c>
      <c r="M59" s="26">
        <f>SUM(M60:M62)</f>
        <v>1410.6</v>
      </c>
      <c r="N59" s="26">
        <f t="shared" si="36"/>
        <v>107.02792723</v>
      </c>
      <c r="O59" s="26">
        <f t="shared" si="36"/>
        <v>80.952987669999999</v>
      </c>
      <c r="P59" s="26">
        <f t="shared" si="36"/>
        <v>152.53302124000001</v>
      </c>
      <c r="Q59" s="26">
        <f t="shared" si="36"/>
        <v>167.07976593029682</v>
      </c>
      <c r="R59" s="26">
        <f t="shared" si="36"/>
        <v>169.09621145753789</v>
      </c>
      <c r="S59" s="26">
        <f t="shared" si="36"/>
        <v>122.2067524251772</v>
      </c>
      <c r="T59" s="26">
        <f t="shared" si="36"/>
        <v>191.93188813272482</v>
      </c>
      <c r="U59" s="26">
        <f t="shared" si="36"/>
        <v>227.25508328264252</v>
      </c>
      <c r="V59" s="26">
        <f t="shared" si="36"/>
        <v>181.87245931023381</v>
      </c>
      <c r="W59" s="26">
        <f t="shared" si="36"/>
        <v>196.47407478168833</v>
      </c>
      <c r="X59" s="26">
        <f>SUM(X60:X62)</f>
        <v>1596.4301714603016</v>
      </c>
      <c r="Y59" s="26">
        <f t="shared" si="23"/>
        <v>-185.8301714603017</v>
      </c>
      <c r="Z59" s="26">
        <f t="shared" si="29"/>
        <v>88.35964298455238</v>
      </c>
    </row>
    <row r="60" spans="2:26" ht="18" customHeight="1">
      <c r="B60" s="243" t="s">
        <v>149</v>
      </c>
      <c r="C60" s="34">
        <f t="shared" ref="C60:L62" si="37">+N24</f>
        <v>4.3</v>
      </c>
      <c r="D60" s="34">
        <f t="shared" si="37"/>
        <v>3.4</v>
      </c>
      <c r="E60" s="34">
        <f t="shared" si="37"/>
        <v>3.1</v>
      </c>
      <c r="F60" s="34">
        <f t="shared" si="37"/>
        <v>4</v>
      </c>
      <c r="G60" s="34">
        <f t="shared" si="37"/>
        <v>3.3</v>
      </c>
      <c r="H60" s="34">
        <f t="shared" si="37"/>
        <v>2.8</v>
      </c>
      <c r="I60" s="34">
        <f t="shared" si="37"/>
        <v>3.6</v>
      </c>
      <c r="J60" s="34">
        <f t="shared" si="37"/>
        <v>3.1</v>
      </c>
      <c r="K60" s="34">
        <f t="shared" si="37"/>
        <v>3.1</v>
      </c>
      <c r="L60" s="34">
        <f t="shared" si="37"/>
        <v>3.6</v>
      </c>
      <c r="M60" s="34">
        <f>SUM(C60:L60)</f>
        <v>34.300000000000004</v>
      </c>
      <c r="N60" s="34">
        <v>60.939371630000004</v>
      </c>
      <c r="O60" s="34">
        <v>48.897529030000001</v>
      </c>
      <c r="P60" s="34">
        <v>34.258637149999998</v>
      </c>
      <c r="Q60" s="34">
        <v>49.399475689999996</v>
      </c>
      <c r="R60" s="34">
        <v>50.131808399999997</v>
      </c>
      <c r="S60" s="34">
        <v>19.115743850000001</v>
      </c>
      <c r="T60" s="34">
        <v>24.6987287</v>
      </c>
      <c r="U60" s="34">
        <v>41.498863726978051</v>
      </c>
      <c r="V60" s="34">
        <v>22.633332743523635</v>
      </c>
      <c r="W60" s="34">
        <v>52.434614077017024</v>
      </c>
      <c r="X60" s="34">
        <f>SUM(N60:W60)</f>
        <v>404.00810499751873</v>
      </c>
      <c r="Y60" s="34">
        <f t="shared" si="23"/>
        <v>-369.70810499751872</v>
      </c>
      <c r="Z60" s="34">
        <f t="shared" si="29"/>
        <v>8.48992868601254</v>
      </c>
    </row>
    <row r="61" spans="2:26" ht="18" customHeight="1">
      <c r="B61" s="243" t="s">
        <v>150</v>
      </c>
      <c r="C61" s="34">
        <f t="shared" si="37"/>
        <v>41.8</v>
      </c>
      <c r="D61" s="34">
        <f t="shared" si="37"/>
        <v>28.6</v>
      </c>
      <c r="E61" s="34">
        <f t="shared" si="37"/>
        <v>115.1</v>
      </c>
      <c r="F61" s="34">
        <f t="shared" si="37"/>
        <v>113.1</v>
      </c>
      <c r="G61" s="34">
        <f t="shared" si="37"/>
        <v>113.1</v>
      </c>
      <c r="H61" s="34">
        <f t="shared" si="37"/>
        <v>98.5</v>
      </c>
      <c r="I61" s="34">
        <f t="shared" si="37"/>
        <v>162.4</v>
      </c>
      <c r="J61" s="34">
        <f t="shared" si="37"/>
        <v>70.599999999999994</v>
      </c>
      <c r="K61" s="34">
        <f t="shared" si="37"/>
        <v>16.399999999999999</v>
      </c>
      <c r="L61" s="34">
        <f t="shared" si="37"/>
        <v>247.2</v>
      </c>
      <c r="M61" s="34">
        <f t="shared" ref="M61:M62" si="38">SUM(C61:L61)</f>
        <v>1006.8</v>
      </c>
      <c r="N61" s="34">
        <v>41.773863490000004</v>
      </c>
      <c r="O61" s="34">
        <v>28.625750989999997</v>
      </c>
      <c r="P61" s="34">
        <v>115.14329515</v>
      </c>
      <c r="Q61" s="34">
        <v>113.09501021</v>
      </c>
      <c r="R61" s="34">
        <v>113.06945481999999</v>
      </c>
      <c r="S61" s="34">
        <v>98.461514579999999</v>
      </c>
      <c r="T61" s="34">
        <v>162.35822123</v>
      </c>
      <c r="U61" s="34">
        <v>180.60336724488829</v>
      </c>
      <c r="V61" s="34">
        <v>154.5408612085005</v>
      </c>
      <c r="W61" s="34">
        <v>139.54422425928541</v>
      </c>
      <c r="X61" s="34">
        <f t="shared" ref="X61:X62" si="39">SUM(N61:W61)</f>
        <v>1147.2155631826743</v>
      </c>
      <c r="Y61" s="34">
        <f t="shared" si="23"/>
        <v>-140.4155631826743</v>
      </c>
      <c r="Z61" s="34">
        <f t="shared" si="29"/>
        <v>87.760315699246178</v>
      </c>
    </row>
    <row r="62" spans="2:26" ht="18" customHeight="1">
      <c r="B62" s="243" t="s">
        <v>151</v>
      </c>
      <c r="C62" s="34">
        <f t="shared" si="37"/>
        <v>60.9</v>
      </c>
      <c r="D62" s="34">
        <f t="shared" si="37"/>
        <v>48.9</v>
      </c>
      <c r="E62" s="34">
        <f t="shared" si="37"/>
        <v>34.299999999999997</v>
      </c>
      <c r="F62" s="34">
        <f t="shared" si="37"/>
        <v>49.4</v>
      </c>
      <c r="G62" s="34">
        <f t="shared" si="37"/>
        <v>50.1</v>
      </c>
      <c r="H62" s="34">
        <f t="shared" si="37"/>
        <v>19.100000000000001</v>
      </c>
      <c r="I62" s="34">
        <f t="shared" si="37"/>
        <v>24.7</v>
      </c>
      <c r="J62" s="34">
        <f t="shared" si="37"/>
        <v>29.6</v>
      </c>
      <c r="K62" s="34">
        <f t="shared" si="37"/>
        <v>25.2</v>
      </c>
      <c r="L62" s="34">
        <f t="shared" si="37"/>
        <v>27.3</v>
      </c>
      <c r="M62" s="34">
        <f t="shared" si="38"/>
        <v>369.5</v>
      </c>
      <c r="N62" s="34">
        <v>4.3146921100000002</v>
      </c>
      <c r="O62" s="34">
        <v>3.4297076500000001</v>
      </c>
      <c r="P62" s="34">
        <v>3.1310889400000002</v>
      </c>
      <c r="Q62" s="34">
        <v>4.585280030296814</v>
      </c>
      <c r="R62" s="34">
        <v>5.8949482375379034</v>
      </c>
      <c r="S62" s="34">
        <v>4.6294939951771932</v>
      </c>
      <c r="T62" s="34">
        <v>4.8749382027248105</v>
      </c>
      <c r="U62" s="34">
        <v>5.1528523107761819</v>
      </c>
      <c r="V62" s="34">
        <v>4.6982653582096718</v>
      </c>
      <c r="W62" s="34">
        <v>4.4952364453858928</v>
      </c>
      <c r="X62" s="34">
        <f t="shared" si="39"/>
        <v>45.206503280108464</v>
      </c>
      <c r="Y62" s="34">
        <f t="shared" si="23"/>
        <v>324.29349671989155</v>
      </c>
      <c r="Z62" s="34">
        <f t="shared" si="29"/>
        <v>817.36027604370258</v>
      </c>
    </row>
    <row r="63" spans="2:26" ht="18" customHeight="1">
      <c r="B63" s="167" t="s">
        <v>122</v>
      </c>
      <c r="C63" s="26">
        <f t="shared" ref="C63:W63" si="40">+C64+C66</f>
        <v>88.7</v>
      </c>
      <c r="D63" s="26">
        <f t="shared" si="40"/>
        <v>68.900000000000006</v>
      </c>
      <c r="E63" s="26">
        <f t="shared" si="40"/>
        <v>85.4</v>
      </c>
      <c r="F63" s="26">
        <f t="shared" si="40"/>
        <v>86.5</v>
      </c>
      <c r="G63" s="26">
        <f t="shared" si="40"/>
        <v>84.3</v>
      </c>
      <c r="H63" s="26">
        <f t="shared" si="40"/>
        <v>80.900000000000006</v>
      </c>
      <c r="I63" s="26">
        <f t="shared" si="40"/>
        <v>88.9</v>
      </c>
      <c r="J63" s="26">
        <f t="shared" si="40"/>
        <v>86.3</v>
      </c>
      <c r="K63" s="26">
        <f t="shared" si="40"/>
        <v>91.4</v>
      </c>
      <c r="L63" s="26">
        <f t="shared" si="40"/>
        <v>83.3</v>
      </c>
      <c r="M63" s="26">
        <f>+M64+M66</f>
        <v>844.59999999999991</v>
      </c>
      <c r="N63" s="26">
        <f t="shared" si="40"/>
        <v>88.699121319999989</v>
      </c>
      <c r="O63" s="26">
        <f t="shared" si="40"/>
        <v>68.892217290000005</v>
      </c>
      <c r="P63" s="26">
        <f t="shared" si="40"/>
        <v>85.355549390000007</v>
      </c>
      <c r="Q63" s="26">
        <f t="shared" si="40"/>
        <v>86.515924760000004</v>
      </c>
      <c r="R63" s="26">
        <f t="shared" si="40"/>
        <v>84.344416440000003</v>
      </c>
      <c r="S63" s="26">
        <f t="shared" si="40"/>
        <v>80.935575920000005</v>
      </c>
      <c r="T63" s="26">
        <f t="shared" si="40"/>
        <v>88.920460669999997</v>
      </c>
      <c r="U63" s="26">
        <f t="shared" si="40"/>
        <v>86.56024136889701</v>
      </c>
      <c r="V63" s="26">
        <f t="shared" si="40"/>
        <v>87.357283537817551</v>
      </c>
      <c r="W63" s="26">
        <f t="shared" si="40"/>
        <v>89.472007119073211</v>
      </c>
      <c r="X63" s="26">
        <f>+X64+X66</f>
        <v>847.05279781578781</v>
      </c>
      <c r="Y63" s="26">
        <f t="shared" si="23"/>
        <v>-2.4527978157879033</v>
      </c>
      <c r="Z63" s="26">
        <f t="shared" si="29"/>
        <v>99.710431531291476</v>
      </c>
    </row>
    <row r="64" spans="2:26" ht="18" customHeight="1">
      <c r="B64" s="157" t="s">
        <v>71</v>
      </c>
      <c r="C64" s="183">
        <f t="shared" ref="C64:L64" si="41">+C65</f>
        <v>88.7</v>
      </c>
      <c r="D64" s="183">
        <f t="shared" si="41"/>
        <v>68.900000000000006</v>
      </c>
      <c r="E64" s="183">
        <f t="shared" si="41"/>
        <v>85.4</v>
      </c>
      <c r="F64" s="183">
        <f t="shared" si="41"/>
        <v>86.5</v>
      </c>
      <c r="G64" s="183">
        <f t="shared" si="41"/>
        <v>84.3</v>
      </c>
      <c r="H64" s="183">
        <f t="shared" si="41"/>
        <v>80.900000000000006</v>
      </c>
      <c r="I64" s="183">
        <f t="shared" si="41"/>
        <v>88.9</v>
      </c>
      <c r="J64" s="183">
        <f t="shared" si="41"/>
        <v>86.3</v>
      </c>
      <c r="K64" s="183">
        <f t="shared" si="41"/>
        <v>91.4</v>
      </c>
      <c r="L64" s="183">
        <f t="shared" si="41"/>
        <v>83.3</v>
      </c>
      <c r="M64" s="30">
        <f>SUM(C64:L64)</f>
        <v>844.59999999999991</v>
      </c>
      <c r="N64" s="183">
        <f>+N65</f>
        <v>88.699121319999989</v>
      </c>
      <c r="O64" s="183">
        <f t="shared" ref="O64:T64" si="42">+O65</f>
        <v>68.892217290000005</v>
      </c>
      <c r="P64" s="183">
        <f t="shared" si="42"/>
        <v>85.355549390000007</v>
      </c>
      <c r="Q64" s="183">
        <f t="shared" si="42"/>
        <v>86.515924760000004</v>
      </c>
      <c r="R64" s="183">
        <f t="shared" si="42"/>
        <v>84.344416440000003</v>
      </c>
      <c r="S64" s="183">
        <f t="shared" si="42"/>
        <v>80.935575920000005</v>
      </c>
      <c r="T64" s="183">
        <f t="shared" si="42"/>
        <v>88.920460669999997</v>
      </c>
      <c r="U64" s="183">
        <f>+U65</f>
        <v>86.56024136889701</v>
      </c>
      <c r="V64" s="183">
        <f>+V65</f>
        <v>87.357283537817551</v>
      </c>
      <c r="W64" s="183">
        <f>+W65</f>
        <v>89.472007119073211</v>
      </c>
      <c r="X64" s="183">
        <f>SUM(N64:W64)</f>
        <v>847.05279781578781</v>
      </c>
      <c r="Y64" s="183">
        <f t="shared" si="23"/>
        <v>-2.4527978157879033</v>
      </c>
      <c r="Z64" s="183">
        <f t="shared" si="29"/>
        <v>99.710431531291476</v>
      </c>
    </row>
    <row r="65" spans="2:26" ht="18" customHeight="1">
      <c r="B65" s="244" t="s">
        <v>158</v>
      </c>
      <c r="C65" s="224">
        <f t="shared" ref="C65:L65" si="43">+N29</f>
        <v>88.7</v>
      </c>
      <c r="D65" s="224">
        <f t="shared" si="43"/>
        <v>68.900000000000006</v>
      </c>
      <c r="E65" s="224">
        <f t="shared" si="43"/>
        <v>85.4</v>
      </c>
      <c r="F65" s="224">
        <f t="shared" si="43"/>
        <v>86.5</v>
      </c>
      <c r="G65" s="224">
        <f t="shared" si="43"/>
        <v>84.3</v>
      </c>
      <c r="H65" s="224">
        <f t="shared" si="43"/>
        <v>80.900000000000006</v>
      </c>
      <c r="I65" s="224">
        <f t="shared" si="43"/>
        <v>88.9</v>
      </c>
      <c r="J65" s="224">
        <f t="shared" si="43"/>
        <v>86.3</v>
      </c>
      <c r="K65" s="224">
        <f t="shared" si="43"/>
        <v>91.4</v>
      </c>
      <c r="L65" s="224">
        <f t="shared" si="43"/>
        <v>83.3</v>
      </c>
      <c r="M65" s="224">
        <f>SUM(C65:L65)</f>
        <v>844.59999999999991</v>
      </c>
      <c r="N65" s="224">
        <v>88.699121319999989</v>
      </c>
      <c r="O65" s="224">
        <v>68.892217290000005</v>
      </c>
      <c r="P65" s="224">
        <v>85.355549390000007</v>
      </c>
      <c r="Q65" s="224">
        <v>86.515924760000004</v>
      </c>
      <c r="R65" s="224">
        <v>84.344416440000003</v>
      </c>
      <c r="S65" s="224">
        <v>80.935575920000005</v>
      </c>
      <c r="T65" s="224">
        <v>88.920460669999997</v>
      </c>
      <c r="U65" s="224">
        <v>86.56024136889701</v>
      </c>
      <c r="V65" s="224">
        <v>87.357283537817551</v>
      </c>
      <c r="W65" s="224">
        <v>89.472007119073211</v>
      </c>
      <c r="X65" s="34">
        <f>SUM(N65:W65)</f>
        <v>847.05279781578781</v>
      </c>
      <c r="Y65" s="34">
        <f t="shared" si="23"/>
        <v>-2.4527978157879033</v>
      </c>
      <c r="Z65" s="34">
        <f t="shared" si="29"/>
        <v>99.710431531291476</v>
      </c>
    </row>
    <row r="66" spans="2:26" ht="18" customHeight="1">
      <c r="B66" s="157" t="s">
        <v>72</v>
      </c>
      <c r="C66" s="158">
        <f>+C30</f>
        <v>0</v>
      </c>
      <c r="D66" s="158">
        <f>+M30</f>
        <v>0</v>
      </c>
      <c r="E66" s="158">
        <f>+M30</f>
        <v>0</v>
      </c>
      <c r="F66" s="158">
        <f>+M30</f>
        <v>0</v>
      </c>
      <c r="G66" s="158">
        <f>+M30</f>
        <v>0</v>
      </c>
      <c r="H66" s="158">
        <f>+N30</f>
        <v>0</v>
      </c>
      <c r="I66" s="158">
        <f>+N30</f>
        <v>0</v>
      </c>
      <c r="J66" s="158">
        <f>+N30</f>
        <v>0</v>
      </c>
      <c r="K66" s="158">
        <f>+O30</f>
        <v>0</v>
      </c>
      <c r="L66" s="158">
        <f>+O30</f>
        <v>0</v>
      </c>
      <c r="M66" s="158">
        <f>SUM(C66:L66)</f>
        <v>0</v>
      </c>
      <c r="N66" s="158">
        <v>0</v>
      </c>
      <c r="O66" s="158">
        <v>0</v>
      </c>
      <c r="P66" s="158">
        <v>0</v>
      </c>
      <c r="Q66" s="158">
        <v>0</v>
      </c>
      <c r="R66" s="158">
        <v>0</v>
      </c>
      <c r="S66" s="158">
        <v>0</v>
      </c>
      <c r="T66" s="158">
        <v>0</v>
      </c>
      <c r="U66" s="158">
        <v>0</v>
      </c>
      <c r="V66" s="158">
        <v>0</v>
      </c>
      <c r="W66" s="158">
        <v>0</v>
      </c>
      <c r="X66" s="158">
        <f>SUM(N66:W66)</f>
        <v>0</v>
      </c>
      <c r="Y66" s="158">
        <f t="shared" si="23"/>
        <v>0</v>
      </c>
      <c r="Z66" s="158">
        <v>0</v>
      </c>
    </row>
    <row r="67" spans="2:26" ht="18" customHeight="1">
      <c r="B67" s="226" t="s">
        <v>134</v>
      </c>
      <c r="C67" s="191">
        <f t="shared" ref="C67:X67" si="44">+C44</f>
        <v>2405.4</v>
      </c>
      <c r="D67" s="191">
        <f t="shared" si="44"/>
        <v>2341.2000000000003</v>
      </c>
      <c r="E67" s="191">
        <f t="shared" si="44"/>
        <v>2385.4000000000005</v>
      </c>
      <c r="F67" s="191">
        <f t="shared" si="44"/>
        <v>2425.1</v>
      </c>
      <c r="G67" s="191">
        <f t="shared" si="44"/>
        <v>2935.2000000000007</v>
      </c>
      <c r="H67" s="191">
        <f t="shared" si="44"/>
        <v>2739.3</v>
      </c>
      <c r="I67" s="191">
        <f t="shared" si="44"/>
        <v>3035.2</v>
      </c>
      <c r="J67" s="191">
        <f t="shared" si="44"/>
        <v>3622.9</v>
      </c>
      <c r="K67" s="191">
        <f t="shared" si="44"/>
        <v>2781.3999999999996</v>
      </c>
      <c r="L67" s="191">
        <f t="shared" si="44"/>
        <v>2776.0000000000005</v>
      </c>
      <c r="M67" s="191">
        <f t="shared" si="44"/>
        <v>27447.1</v>
      </c>
      <c r="N67" s="191">
        <f t="shared" si="44"/>
        <v>2613.8202635699995</v>
      </c>
      <c r="O67" s="191">
        <f t="shared" si="44"/>
        <v>2373.6876570600002</v>
      </c>
      <c r="P67" s="191">
        <f t="shared" si="44"/>
        <v>2536.3585072199994</v>
      </c>
      <c r="Q67" s="191">
        <f t="shared" si="44"/>
        <v>2313.3894132197142</v>
      </c>
      <c r="R67" s="191">
        <f t="shared" si="44"/>
        <v>3296.5390942310696</v>
      </c>
      <c r="S67" s="191">
        <f t="shared" si="44"/>
        <v>2561.6766814279667</v>
      </c>
      <c r="T67" s="191">
        <f t="shared" si="44"/>
        <v>3400.9392916017855</v>
      </c>
      <c r="U67" s="191">
        <f t="shared" si="44"/>
        <v>4508.729126130761</v>
      </c>
      <c r="V67" s="191">
        <f t="shared" si="44"/>
        <v>3248.1601553513424</v>
      </c>
      <c r="W67" s="191">
        <f t="shared" si="44"/>
        <v>3184.3959373494326</v>
      </c>
      <c r="X67" s="191">
        <f t="shared" si="44"/>
        <v>30037.696127162075</v>
      </c>
      <c r="Y67" s="191">
        <f t="shared" si="23"/>
        <v>-2590.5961271620763</v>
      </c>
      <c r="Z67" s="191">
        <f>+M67/X67*100</f>
        <v>91.375516563603938</v>
      </c>
    </row>
    <row r="68" spans="2:26" ht="18" customHeight="1">
      <c r="B68" s="228" t="s">
        <v>153</v>
      </c>
      <c r="C68" s="229">
        <f t="shared" ref="C68:L68" si="45">+N32</f>
        <v>0</v>
      </c>
      <c r="D68" s="229">
        <f t="shared" si="45"/>
        <v>0</v>
      </c>
      <c r="E68" s="229">
        <f t="shared" si="45"/>
        <v>0</v>
      </c>
      <c r="F68" s="229">
        <f t="shared" si="45"/>
        <v>0</v>
      </c>
      <c r="G68" s="229">
        <f t="shared" si="45"/>
        <v>0</v>
      </c>
      <c r="H68" s="229">
        <f t="shared" si="45"/>
        <v>0</v>
      </c>
      <c r="I68" s="229">
        <f t="shared" si="45"/>
        <v>0</v>
      </c>
      <c r="J68" s="229">
        <f t="shared" si="45"/>
        <v>0</v>
      </c>
      <c r="K68" s="229">
        <f t="shared" si="45"/>
        <v>0</v>
      </c>
      <c r="L68" s="229">
        <f t="shared" si="45"/>
        <v>0</v>
      </c>
      <c r="M68" s="158">
        <f>SUM(C68:L68)</f>
        <v>0</v>
      </c>
      <c r="N68" s="229">
        <v>0</v>
      </c>
      <c r="O68" s="229">
        <v>0</v>
      </c>
      <c r="P68" s="229">
        <v>0</v>
      </c>
      <c r="Q68" s="229">
        <v>0</v>
      </c>
      <c r="R68" s="229">
        <v>0</v>
      </c>
      <c r="S68" s="229">
        <v>0</v>
      </c>
      <c r="T68" s="229">
        <v>0</v>
      </c>
      <c r="U68" s="229">
        <v>0</v>
      </c>
      <c r="V68" s="229">
        <v>0</v>
      </c>
      <c r="W68" s="229">
        <v>0</v>
      </c>
      <c r="X68" s="230">
        <f>SUM(N68:W68)</f>
        <v>0</v>
      </c>
      <c r="Y68" s="230">
        <f t="shared" si="23"/>
        <v>0</v>
      </c>
      <c r="Z68" s="245">
        <v>0</v>
      </c>
    </row>
    <row r="69" spans="2:26" ht="18" customHeight="1">
      <c r="B69" s="246"/>
      <c r="C69" s="247">
        <f>+C68+C67</f>
        <v>2405.4</v>
      </c>
      <c r="D69" s="247">
        <f t="shared" ref="D69:W69" si="46">+D68+D67</f>
        <v>2341.2000000000003</v>
      </c>
      <c r="E69" s="247">
        <f t="shared" si="46"/>
        <v>2385.4000000000005</v>
      </c>
      <c r="F69" s="247">
        <f t="shared" si="46"/>
        <v>2425.1</v>
      </c>
      <c r="G69" s="247">
        <f t="shared" si="46"/>
        <v>2935.2000000000007</v>
      </c>
      <c r="H69" s="247">
        <f t="shared" si="46"/>
        <v>2739.3</v>
      </c>
      <c r="I69" s="247">
        <f t="shared" si="46"/>
        <v>3035.2</v>
      </c>
      <c r="J69" s="247">
        <f t="shared" si="46"/>
        <v>3622.9</v>
      </c>
      <c r="K69" s="247">
        <f t="shared" si="46"/>
        <v>2781.3999999999996</v>
      </c>
      <c r="L69" s="247">
        <f t="shared" si="46"/>
        <v>2776.0000000000005</v>
      </c>
      <c r="M69" s="247">
        <f>+M68+M67</f>
        <v>27447.1</v>
      </c>
      <c r="N69" s="247">
        <f t="shared" si="46"/>
        <v>2613.8202635699995</v>
      </c>
      <c r="O69" s="247">
        <f t="shared" si="46"/>
        <v>2373.6876570600002</v>
      </c>
      <c r="P69" s="247">
        <f t="shared" si="46"/>
        <v>2536.3585072199994</v>
      </c>
      <c r="Q69" s="247">
        <f t="shared" si="46"/>
        <v>2313.3894132197142</v>
      </c>
      <c r="R69" s="247">
        <f t="shared" si="46"/>
        <v>3296.5390942310696</v>
      </c>
      <c r="S69" s="247">
        <f t="shared" si="46"/>
        <v>2561.6766814279667</v>
      </c>
      <c r="T69" s="247">
        <f t="shared" si="46"/>
        <v>3400.9392916017855</v>
      </c>
      <c r="U69" s="247">
        <f t="shared" si="46"/>
        <v>4508.729126130761</v>
      </c>
      <c r="V69" s="247">
        <f t="shared" si="46"/>
        <v>3248.1601553513424</v>
      </c>
      <c r="W69" s="247">
        <f t="shared" si="46"/>
        <v>3184.3959373494326</v>
      </c>
      <c r="X69" s="247">
        <f>SUM(N69:W69)</f>
        <v>30037.696127162071</v>
      </c>
      <c r="Y69" s="191">
        <f t="shared" si="23"/>
        <v>-2590.5961271620727</v>
      </c>
      <c r="Z69" s="191">
        <f>+M69/X69*100</f>
        <v>91.375516563603938</v>
      </c>
    </row>
    <row r="70" spans="2:26">
      <c r="B70" s="68" t="s">
        <v>154</v>
      </c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</row>
    <row r="71" spans="2:26">
      <c r="B71" s="131" t="s">
        <v>76</v>
      </c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</row>
    <row r="72" spans="2:26">
      <c r="B72" s="132" t="s">
        <v>155</v>
      </c>
      <c r="M72" s="238"/>
      <c r="N72" s="237"/>
      <c r="O72" s="237"/>
      <c r="P72" s="237"/>
      <c r="Q72" s="237"/>
      <c r="R72" s="237"/>
      <c r="S72" s="237"/>
      <c r="T72" s="237"/>
      <c r="U72" s="237"/>
      <c r="V72" s="237"/>
      <c r="W72" s="237"/>
      <c r="X72" s="237"/>
      <c r="Y72" s="234"/>
    </row>
    <row r="73" spans="2:26">
      <c r="B73" s="130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130"/>
      <c r="Z73" s="130"/>
    </row>
    <row r="74" spans="2:26">
      <c r="B74" s="130"/>
      <c r="M74" s="248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130"/>
      <c r="Y74" s="130"/>
      <c r="Z74" s="130"/>
    </row>
    <row r="75" spans="2:26">
      <c r="B75" s="130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248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130"/>
      <c r="Y75" s="130"/>
      <c r="Z75" s="130"/>
    </row>
    <row r="76" spans="2:26">
      <c r="B76" s="130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248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130"/>
      <c r="Y76" s="130"/>
      <c r="Z76" s="130"/>
    </row>
    <row r="77" spans="2:26"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248"/>
      <c r="N77" s="206"/>
      <c r="O77" s="206"/>
      <c r="P77" s="206"/>
      <c r="Q77" s="206"/>
      <c r="R77" s="206"/>
      <c r="S77" s="206"/>
      <c r="T77" s="206"/>
      <c r="U77" s="206"/>
      <c r="V77" s="206"/>
      <c r="W77" s="206"/>
      <c r="X77" s="130"/>
      <c r="Y77" s="130"/>
      <c r="Z77" s="130"/>
    </row>
    <row r="78" spans="2:26"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248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130"/>
      <c r="Y78" s="130"/>
      <c r="Z78" s="130"/>
    </row>
    <row r="79" spans="2:26">
      <c r="B79" s="130"/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248"/>
      <c r="N79" s="206"/>
      <c r="O79" s="206"/>
      <c r="P79" s="206"/>
      <c r="Q79" s="206"/>
      <c r="R79" s="206"/>
      <c r="S79" s="206"/>
      <c r="T79" s="206"/>
      <c r="U79" s="206"/>
      <c r="V79" s="206"/>
      <c r="W79" s="206"/>
      <c r="X79" s="130"/>
      <c r="Y79" s="130"/>
      <c r="Z79" s="130"/>
    </row>
    <row r="80" spans="2:26">
      <c r="B80" s="130"/>
      <c r="C80" s="130"/>
      <c r="D80" s="130"/>
      <c r="E80" s="130"/>
      <c r="F80" s="130"/>
      <c r="G80" s="130"/>
      <c r="H80" s="130"/>
      <c r="I80" s="130"/>
      <c r="J80" s="130"/>
      <c r="K80" s="130"/>
      <c r="L80" s="130"/>
      <c r="M80" s="130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130"/>
      <c r="Y80" s="130"/>
      <c r="Z80" s="130"/>
    </row>
    <row r="81" spans="2:26">
      <c r="B81" s="130"/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130"/>
      <c r="Y81" s="130"/>
      <c r="Z81" s="130"/>
    </row>
    <row r="82" spans="2:26">
      <c r="B82" s="130"/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130"/>
      <c r="Y82" s="130"/>
      <c r="Z82" s="130"/>
    </row>
    <row r="83" spans="2:26">
      <c r="B83" s="130"/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206"/>
      <c r="O83" s="206"/>
      <c r="P83" s="206"/>
      <c r="Q83" s="206"/>
      <c r="R83" s="206"/>
      <c r="S83" s="206"/>
      <c r="T83" s="206"/>
      <c r="U83" s="206"/>
      <c r="V83" s="206"/>
      <c r="W83" s="206"/>
      <c r="X83" s="130"/>
      <c r="Y83" s="130"/>
      <c r="Z83" s="130"/>
    </row>
    <row r="84" spans="2:26">
      <c r="B84" s="130"/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130"/>
      <c r="Y84" s="130"/>
      <c r="Z84" s="130"/>
    </row>
    <row r="85" spans="2:26">
      <c r="B85" s="130"/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206"/>
      <c r="O85" s="206"/>
      <c r="P85" s="206"/>
      <c r="Q85" s="206"/>
      <c r="R85" s="206"/>
      <c r="S85" s="206"/>
      <c r="T85" s="206"/>
      <c r="U85" s="206"/>
      <c r="V85" s="206"/>
      <c r="W85" s="206"/>
      <c r="X85" s="130"/>
      <c r="Y85" s="130"/>
      <c r="Z85" s="130"/>
    </row>
    <row r="86" spans="2:26">
      <c r="B86" s="130"/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130"/>
      <c r="Y86" s="130"/>
      <c r="Z86" s="130"/>
    </row>
    <row r="87" spans="2:26">
      <c r="B87" s="130"/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206"/>
      <c r="O87" s="206"/>
      <c r="P87" s="206"/>
      <c r="Q87" s="206"/>
      <c r="R87" s="206"/>
      <c r="S87" s="206"/>
      <c r="T87" s="206"/>
      <c r="U87" s="206"/>
      <c r="V87" s="206"/>
      <c r="W87" s="206"/>
      <c r="X87" s="130"/>
      <c r="Y87" s="130"/>
      <c r="Z87" s="130"/>
    </row>
    <row r="88" spans="2:26">
      <c r="B88" s="130"/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130"/>
      <c r="Y88" s="130"/>
      <c r="Z88" s="130"/>
    </row>
    <row r="89" spans="2:26"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206"/>
      <c r="O89" s="206"/>
      <c r="P89" s="206"/>
      <c r="Q89" s="206"/>
      <c r="R89" s="206"/>
      <c r="S89" s="206"/>
      <c r="T89" s="206"/>
      <c r="U89" s="206"/>
      <c r="V89" s="206"/>
      <c r="W89" s="206"/>
      <c r="X89" s="130"/>
      <c r="Y89" s="130"/>
      <c r="Z89" s="130"/>
    </row>
    <row r="90" spans="2:26">
      <c r="B90" s="130"/>
      <c r="C90" s="130"/>
      <c r="D90" s="130"/>
      <c r="E90" s="130"/>
      <c r="F90" s="130"/>
      <c r="G90" s="130"/>
      <c r="H90" s="130"/>
      <c r="I90" s="130"/>
      <c r="J90" s="130"/>
      <c r="K90" s="130"/>
      <c r="L90" s="130"/>
      <c r="M90" s="130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130"/>
      <c r="Y90" s="130"/>
      <c r="Z90" s="130"/>
    </row>
    <row r="91" spans="2:26">
      <c r="B91" s="130"/>
      <c r="C91" s="130"/>
      <c r="D91" s="130"/>
      <c r="E91" s="130"/>
      <c r="F91" s="130"/>
      <c r="G91" s="130"/>
      <c r="H91" s="130"/>
      <c r="I91" s="130"/>
      <c r="J91" s="130"/>
      <c r="K91" s="130"/>
      <c r="L91" s="130"/>
      <c r="M91" s="130"/>
      <c r="N91" s="206"/>
      <c r="O91" s="206"/>
      <c r="P91" s="206"/>
      <c r="Q91" s="206"/>
      <c r="R91" s="206"/>
      <c r="S91" s="206"/>
      <c r="T91" s="206"/>
      <c r="U91" s="206"/>
      <c r="V91" s="206"/>
      <c r="W91" s="206"/>
      <c r="X91" s="130"/>
      <c r="Y91" s="130"/>
      <c r="Z91" s="130"/>
    </row>
    <row r="92" spans="2:26">
      <c r="B92" s="130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130"/>
      <c r="Y92" s="130"/>
      <c r="Z92" s="130"/>
    </row>
    <row r="93" spans="2:26">
      <c r="B93" s="130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206"/>
      <c r="O93" s="206"/>
      <c r="P93" s="206"/>
      <c r="Q93" s="206"/>
      <c r="R93" s="206"/>
      <c r="S93" s="206"/>
      <c r="T93" s="206"/>
      <c r="U93" s="206"/>
      <c r="V93" s="206"/>
      <c r="W93" s="206"/>
      <c r="X93" s="130"/>
      <c r="Y93" s="130"/>
      <c r="Z93" s="130"/>
    </row>
    <row r="94" spans="2:26">
      <c r="B94" s="130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130"/>
      <c r="Y94" s="130"/>
      <c r="Z94" s="130"/>
    </row>
    <row r="95" spans="2:26"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130"/>
      <c r="Y95" s="130"/>
      <c r="Z95" s="130"/>
    </row>
    <row r="96" spans="2:26">
      <c r="B96" s="130"/>
      <c r="C96" s="130"/>
      <c r="D96" s="130"/>
      <c r="E96" s="130"/>
      <c r="F96" s="130"/>
      <c r="G96" s="130"/>
      <c r="H96" s="130"/>
      <c r="I96" s="130"/>
      <c r="J96" s="130"/>
      <c r="K96" s="130"/>
      <c r="L96" s="130"/>
      <c r="M96" s="130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130"/>
      <c r="Y96" s="130"/>
      <c r="Z96" s="130"/>
    </row>
    <row r="97" spans="2:26">
      <c r="B97" s="130"/>
      <c r="C97" s="130"/>
      <c r="D97" s="130"/>
      <c r="E97" s="130"/>
      <c r="F97" s="130"/>
      <c r="G97" s="130"/>
      <c r="H97" s="130"/>
      <c r="I97" s="130"/>
      <c r="J97" s="130"/>
      <c r="K97" s="130"/>
      <c r="L97" s="130"/>
      <c r="M97" s="130"/>
      <c r="N97" s="206"/>
      <c r="O97" s="206"/>
      <c r="P97" s="206"/>
      <c r="Q97" s="206"/>
      <c r="R97" s="206"/>
      <c r="S97" s="206"/>
      <c r="T97" s="206"/>
      <c r="U97" s="206"/>
      <c r="V97" s="206"/>
      <c r="W97" s="206"/>
      <c r="X97" s="130"/>
      <c r="Y97" s="130"/>
      <c r="Z97" s="130"/>
    </row>
    <row r="98" spans="2:26"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130"/>
      <c r="Y98" s="130"/>
      <c r="Z98" s="130"/>
    </row>
    <row r="99" spans="2:26">
      <c r="B99" s="130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206"/>
      <c r="O99" s="206"/>
      <c r="P99" s="206"/>
      <c r="Q99" s="206"/>
      <c r="R99" s="206"/>
      <c r="S99" s="206"/>
      <c r="T99" s="206"/>
      <c r="U99" s="206"/>
      <c r="V99" s="206"/>
      <c r="W99" s="206"/>
      <c r="X99" s="130"/>
      <c r="Y99" s="130"/>
      <c r="Z99" s="130"/>
    </row>
    <row r="100" spans="2:26"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206"/>
      <c r="O100" s="206"/>
      <c r="P100" s="206"/>
      <c r="Q100" s="206"/>
      <c r="R100" s="206"/>
      <c r="S100" s="206"/>
      <c r="T100" s="206"/>
      <c r="U100" s="206"/>
      <c r="V100" s="206"/>
      <c r="W100" s="206"/>
      <c r="X100" s="130"/>
      <c r="Y100" s="130"/>
      <c r="Z100" s="130"/>
    </row>
    <row r="101" spans="2:26">
      <c r="B101" s="130"/>
      <c r="C101" s="130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206"/>
      <c r="O101" s="206"/>
      <c r="P101" s="206"/>
      <c r="Q101" s="206"/>
      <c r="R101" s="206"/>
      <c r="S101" s="206"/>
      <c r="T101" s="206"/>
      <c r="U101" s="206"/>
      <c r="V101" s="206"/>
      <c r="W101" s="206"/>
      <c r="X101" s="130"/>
      <c r="Y101" s="130"/>
      <c r="Z101" s="130"/>
    </row>
    <row r="102" spans="2:26"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206"/>
      <c r="O102" s="206"/>
      <c r="P102" s="206"/>
      <c r="Q102" s="206"/>
      <c r="R102" s="206"/>
      <c r="S102" s="206"/>
      <c r="T102" s="206"/>
      <c r="U102" s="206"/>
      <c r="V102" s="206"/>
      <c r="W102" s="206"/>
      <c r="X102" s="130"/>
      <c r="Y102" s="130"/>
      <c r="Z102" s="130"/>
    </row>
    <row r="103" spans="2:26">
      <c r="B103" s="130"/>
      <c r="C103" s="130"/>
      <c r="D103" s="130"/>
      <c r="E103" s="130"/>
      <c r="F103" s="130"/>
      <c r="G103" s="130"/>
      <c r="H103" s="130"/>
      <c r="I103" s="130"/>
      <c r="J103" s="130"/>
      <c r="K103" s="130"/>
      <c r="L103" s="130"/>
      <c r="M103" s="130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130"/>
      <c r="Y103" s="130"/>
      <c r="Z103" s="130"/>
    </row>
    <row r="104" spans="2:26"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206"/>
      <c r="O104" s="206"/>
      <c r="P104" s="206"/>
      <c r="Q104" s="206"/>
      <c r="R104" s="206"/>
      <c r="S104" s="206"/>
      <c r="T104" s="206"/>
      <c r="U104" s="206"/>
      <c r="V104" s="206"/>
      <c r="W104" s="206"/>
      <c r="X104" s="130"/>
      <c r="Y104" s="130"/>
      <c r="Z104" s="130"/>
    </row>
    <row r="105" spans="2:26"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130"/>
      <c r="Y105" s="130"/>
      <c r="Z105" s="130"/>
    </row>
    <row r="106" spans="2:26">
      <c r="B106" s="130"/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206"/>
      <c r="O106" s="206"/>
      <c r="P106" s="206"/>
      <c r="Q106" s="206"/>
      <c r="R106" s="206"/>
      <c r="S106" s="206"/>
      <c r="T106" s="206"/>
      <c r="U106" s="206"/>
      <c r="V106" s="206"/>
      <c r="W106" s="206"/>
      <c r="X106" s="130"/>
      <c r="Y106" s="130"/>
      <c r="Z106" s="130"/>
    </row>
    <row r="107" spans="2:26">
      <c r="B107" s="130"/>
      <c r="C107" s="130"/>
      <c r="D107" s="130"/>
      <c r="E107" s="130"/>
      <c r="F107" s="130"/>
      <c r="G107" s="130"/>
      <c r="H107" s="130"/>
      <c r="I107" s="130"/>
      <c r="J107" s="130"/>
      <c r="K107" s="130"/>
      <c r="L107" s="130"/>
      <c r="M107" s="130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130"/>
      <c r="Y107" s="130"/>
      <c r="Z107" s="130"/>
    </row>
    <row r="108" spans="2:26"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206"/>
      <c r="O108" s="206"/>
      <c r="P108" s="206"/>
      <c r="Q108" s="206"/>
      <c r="R108" s="206"/>
      <c r="S108" s="206"/>
      <c r="T108" s="206"/>
      <c r="U108" s="206"/>
      <c r="V108" s="206"/>
      <c r="W108" s="206"/>
      <c r="X108" s="130"/>
      <c r="Y108" s="130"/>
      <c r="Z108" s="130"/>
    </row>
    <row r="109" spans="2:26">
      <c r="B109" s="130"/>
      <c r="C109" s="130"/>
      <c r="D109" s="130"/>
      <c r="E109" s="130"/>
      <c r="F109" s="130"/>
      <c r="G109" s="130"/>
      <c r="H109" s="130"/>
      <c r="I109" s="130"/>
      <c r="J109" s="130"/>
      <c r="K109" s="130"/>
      <c r="L109" s="130"/>
      <c r="M109" s="130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130"/>
      <c r="Y109" s="130"/>
      <c r="Z109" s="130"/>
    </row>
    <row r="110" spans="2:26">
      <c r="B110" s="130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206"/>
      <c r="O110" s="206"/>
      <c r="P110" s="206"/>
      <c r="Q110" s="206"/>
      <c r="R110" s="206"/>
      <c r="S110" s="206"/>
      <c r="T110" s="206"/>
      <c r="U110" s="206"/>
      <c r="V110" s="206"/>
      <c r="W110" s="206"/>
      <c r="X110" s="130"/>
      <c r="Y110" s="130"/>
      <c r="Z110" s="130"/>
    </row>
    <row r="111" spans="2:26">
      <c r="B111" s="130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130"/>
      <c r="Y111" s="130"/>
      <c r="Z111" s="130"/>
    </row>
    <row r="112" spans="2:26"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206"/>
      <c r="O112" s="206"/>
      <c r="P112" s="206"/>
      <c r="Q112" s="206"/>
      <c r="R112" s="206"/>
      <c r="S112" s="206"/>
      <c r="T112" s="206"/>
      <c r="U112" s="206"/>
      <c r="V112" s="206"/>
      <c r="W112" s="206"/>
      <c r="X112" s="130"/>
      <c r="Y112" s="130"/>
      <c r="Z112" s="130"/>
    </row>
    <row r="113" spans="2:26">
      <c r="B113" s="130"/>
      <c r="C113" s="130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130"/>
      <c r="Y113" s="130"/>
      <c r="Z113" s="130"/>
    </row>
    <row r="114" spans="2:26">
      <c r="B114" s="130"/>
      <c r="C114" s="130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206"/>
      <c r="O114" s="206"/>
      <c r="P114" s="206"/>
      <c r="Q114" s="206"/>
      <c r="R114" s="206"/>
      <c r="S114" s="206"/>
      <c r="T114" s="206"/>
      <c r="U114" s="206"/>
      <c r="V114" s="206"/>
      <c r="W114" s="206"/>
      <c r="X114" s="130"/>
      <c r="Y114" s="130"/>
      <c r="Z114" s="130"/>
    </row>
    <row r="115" spans="2:26">
      <c r="B115" s="130"/>
      <c r="C115" s="130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130"/>
      <c r="Y115" s="130"/>
      <c r="Z115" s="130"/>
    </row>
    <row r="116" spans="2:26">
      <c r="B116" s="130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206"/>
      <c r="O116" s="206"/>
      <c r="P116" s="206"/>
      <c r="Q116" s="206"/>
      <c r="R116" s="206"/>
      <c r="S116" s="206"/>
      <c r="T116" s="206"/>
      <c r="U116" s="206"/>
      <c r="V116" s="206"/>
      <c r="W116" s="206"/>
      <c r="X116" s="130"/>
      <c r="Y116" s="130"/>
      <c r="Z116" s="130"/>
    </row>
    <row r="117" spans="2:26">
      <c r="B117" s="130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130"/>
      <c r="Y117" s="130"/>
      <c r="Z117" s="130"/>
    </row>
    <row r="118" spans="2:26"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206"/>
      <c r="O118" s="206"/>
      <c r="P118" s="206"/>
      <c r="Q118" s="206"/>
      <c r="R118" s="206"/>
      <c r="S118" s="206"/>
      <c r="T118" s="206"/>
      <c r="U118" s="206"/>
      <c r="V118" s="206"/>
      <c r="W118" s="206"/>
      <c r="X118" s="130"/>
      <c r="Y118" s="130"/>
      <c r="Z118" s="130"/>
    </row>
    <row r="119" spans="2:26">
      <c r="B119" s="130"/>
      <c r="C119" s="130"/>
      <c r="D119" s="130"/>
      <c r="E119" s="130"/>
      <c r="F119" s="130"/>
      <c r="G119" s="130"/>
      <c r="H119" s="130"/>
      <c r="I119" s="130"/>
      <c r="J119" s="130"/>
      <c r="K119" s="130"/>
      <c r="L119" s="130"/>
      <c r="M119" s="130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130"/>
      <c r="Y119" s="130"/>
      <c r="Z119" s="130"/>
    </row>
    <row r="120" spans="2:26">
      <c r="B120" s="130"/>
      <c r="C120" s="130"/>
      <c r="D120" s="130"/>
      <c r="E120" s="130"/>
      <c r="F120" s="130"/>
      <c r="G120" s="130"/>
      <c r="H120" s="130"/>
      <c r="I120" s="130"/>
      <c r="J120" s="130"/>
      <c r="K120" s="130"/>
      <c r="L120" s="130"/>
      <c r="M120" s="130"/>
      <c r="N120" s="206"/>
      <c r="O120" s="206"/>
      <c r="P120" s="206"/>
      <c r="Q120" s="206"/>
      <c r="R120" s="206"/>
      <c r="S120" s="206"/>
      <c r="T120" s="206"/>
      <c r="U120" s="206"/>
      <c r="V120" s="206"/>
      <c r="W120" s="206"/>
      <c r="X120" s="130"/>
      <c r="Y120" s="130"/>
      <c r="Z120" s="130"/>
    </row>
    <row r="121" spans="2:26">
      <c r="B121" s="130"/>
      <c r="C121" s="130"/>
      <c r="D121" s="130"/>
      <c r="E121" s="130"/>
      <c r="F121" s="130"/>
      <c r="G121" s="130"/>
      <c r="H121" s="130"/>
      <c r="I121" s="130"/>
      <c r="J121" s="130"/>
      <c r="K121" s="130"/>
      <c r="L121" s="130"/>
      <c r="M121" s="130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130"/>
      <c r="Y121" s="130"/>
      <c r="Z121" s="130"/>
    </row>
    <row r="122" spans="2:26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206"/>
      <c r="O122" s="206"/>
      <c r="P122" s="206"/>
      <c r="Q122" s="206"/>
      <c r="R122" s="206"/>
      <c r="S122" s="206"/>
      <c r="T122" s="206"/>
      <c r="U122" s="206"/>
      <c r="V122" s="206"/>
      <c r="W122" s="206"/>
      <c r="X122" s="130"/>
      <c r="Y122" s="130"/>
      <c r="Z122" s="130"/>
    </row>
    <row r="123" spans="2:26">
      <c r="B123" s="130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130"/>
      <c r="Y123" s="130"/>
      <c r="Z123" s="130"/>
    </row>
    <row r="124" spans="2:26">
      <c r="B124" s="130"/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130"/>
      <c r="Y124" s="130"/>
      <c r="Z124" s="130"/>
    </row>
    <row r="125" spans="2:26">
      <c r="B125" s="130"/>
      <c r="C125" s="130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130"/>
      <c r="Y125" s="130"/>
      <c r="Z125" s="130"/>
    </row>
    <row r="126" spans="2:26">
      <c r="B126" s="130"/>
      <c r="C126" s="130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130"/>
      <c r="Y126" s="130"/>
      <c r="Z126" s="130"/>
    </row>
    <row r="127" spans="2:26">
      <c r="B127" s="130"/>
      <c r="C127" s="130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130"/>
      <c r="Y127" s="130"/>
      <c r="Z127" s="130"/>
    </row>
    <row r="128" spans="2:26">
      <c r="B128" s="130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130"/>
      <c r="Y128" s="130"/>
      <c r="Z128" s="130"/>
    </row>
    <row r="129" spans="2:26">
      <c r="B129" s="130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130"/>
      <c r="Y129" s="130"/>
      <c r="Z129" s="130"/>
    </row>
    <row r="130" spans="2:26">
      <c r="B130" s="130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130"/>
      <c r="Y130" s="130"/>
      <c r="Z130" s="130"/>
    </row>
    <row r="131" spans="2:26">
      <c r="B131" s="130"/>
      <c r="C131" s="130"/>
      <c r="D131" s="130"/>
      <c r="E131" s="130"/>
      <c r="F131" s="130"/>
      <c r="G131" s="130"/>
      <c r="H131" s="130"/>
      <c r="I131" s="130"/>
      <c r="J131" s="130"/>
      <c r="K131" s="130"/>
      <c r="L131" s="130"/>
      <c r="M131" s="130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130"/>
      <c r="Y131" s="130"/>
      <c r="Z131" s="130"/>
    </row>
    <row r="132" spans="2:26">
      <c r="B132" s="130"/>
      <c r="C132" s="130"/>
      <c r="D132" s="130"/>
      <c r="E132" s="130"/>
      <c r="F132" s="130"/>
      <c r="G132" s="130"/>
      <c r="H132" s="130"/>
      <c r="I132" s="130"/>
      <c r="J132" s="130"/>
      <c r="K132" s="130"/>
      <c r="L132" s="130"/>
      <c r="M132" s="130"/>
      <c r="N132" s="206"/>
      <c r="O132" s="206"/>
      <c r="P132" s="206"/>
      <c r="Q132" s="206"/>
      <c r="R132" s="206"/>
      <c r="S132" s="206"/>
      <c r="T132" s="206"/>
      <c r="U132" s="206"/>
      <c r="V132" s="206"/>
      <c r="W132" s="206"/>
      <c r="X132" s="130"/>
      <c r="Y132" s="130"/>
      <c r="Z132" s="130"/>
    </row>
    <row r="133" spans="2:26">
      <c r="B133" s="130"/>
      <c r="C133" s="130"/>
      <c r="D133" s="130"/>
      <c r="E133" s="130"/>
      <c r="F133" s="130"/>
      <c r="G133" s="130"/>
      <c r="H133" s="130"/>
      <c r="I133" s="130"/>
      <c r="J133" s="130"/>
      <c r="K133" s="130"/>
      <c r="L133" s="130"/>
      <c r="M133" s="130"/>
      <c r="N133" s="206"/>
      <c r="O133" s="206"/>
      <c r="P133" s="206"/>
      <c r="Q133" s="206"/>
      <c r="R133" s="206"/>
      <c r="S133" s="206"/>
      <c r="T133" s="206"/>
      <c r="U133" s="206"/>
      <c r="V133" s="206"/>
      <c r="W133" s="206"/>
      <c r="X133" s="130"/>
      <c r="Y133" s="130"/>
      <c r="Z133" s="130"/>
    </row>
    <row r="134" spans="2:26">
      <c r="B134" s="130"/>
      <c r="C134" s="130"/>
      <c r="D134" s="130"/>
      <c r="E134" s="130"/>
      <c r="F134" s="130"/>
      <c r="G134" s="130"/>
      <c r="H134" s="130"/>
      <c r="I134" s="130"/>
      <c r="J134" s="130"/>
      <c r="K134" s="130"/>
      <c r="L134" s="130"/>
      <c r="M134" s="130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130"/>
      <c r="Y134" s="130"/>
      <c r="Z134" s="130"/>
    </row>
    <row r="135" spans="2:26">
      <c r="B135" s="130"/>
      <c r="C135" s="130"/>
      <c r="D135" s="130"/>
      <c r="E135" s="130"/>
      <c r="F135" s="130"/>
      <c r="G135" s="130"/>
      <c r="H135" s="130"/>
      <c r="I135" s="130"/>
      <c r="J135" s="130"/>
      <c r="K135" s="130"/>
      <c r="L135" s="130"/>
      <c r="M135" s="130"/>
      <c r="N135" s="206"/>
      <c r="O135" s="206"/>
      <c r="P135" s="206"/>
      <c r="Q135" s="206"/>
      <c r="R135" s="206"/>
      <c r="S135" s="206"/>
      <c r="T135" s="206"/>
      <c r="U135" s="206"/>
      <c r="V135" s="206"/>
      <c r="W135" s="206"/>
      <c r="X135" s="130"/>
      <c r="Y135" s="130"/>
      <c r="Z135" s="130"/>
    </row>
    <row r="136" spans="2:26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30"/>
      <c r="M136" s="130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130"/>
      <c r="Y136" s="130"/>
      <c r="Z136" s="130"/>
    </row>
    <row r="137" spans="2:26">
      <c r="B137" s="130"/>
      <c r="C137" s="130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206"/>
      <c r="O137" s="206"/>
      <c r="P137" s="206"/>
      <c r="Q137" s="206"/>
      <c r="R137" s="206"/>
      <c r="S137" s="206"/>
      <c r="T137" s="206"/>
      <c r="U137" s="206"/>
      <c r="V137" s="206"/>
      <c r="W137" s="206"/>
      <c r="X137" s="130"/>
      <c r="Y137" s="130"/>
      <c r="Z137" s="130"/>
    </row>
    <row r="138" spans="2:26">
      <c r="B138" s="130"/>
      <c r="C138" s="130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130"/>
      <c r="Y138" s="130"/>
      <c r="Z138" s="130"/>
    </row>
    <row r="139" spans="2:26"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206"/>
      <c r="O139" s="206"/>
      <c r="P139" s="206"/>
      <c r="Q139" s="206"/>
      <c r="R139" s="206"/>
      <c r="S139" s="206"/>
      <c r="T139" s="206"/>
      <c r="U139" s="206"/>
      <c r="V139" s="206"/>
      <c r="W139" s="206"/>
      <c r="X139" s="130"/>
      <c r="Y139" s="130"/>
      <c r="Z139" s="130"/>
    </row>
    <row r="140" spans="2:26">
      <c r="B140" s="130"/>
      <c r="C140" s="130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130"/>
      <c r="Y140" s="130"/>
      <c r="Z140" s="130"/>
    </row>
    <row r="141" spans="2:26">
      <c r="B141" s="130"/>
      <c r="C141" s="130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206"/>
      <c r="O141" s="206"/>
      <c r="P141" s="206"/>
      <c r="Q141" s="206"/>
      <c r="R141" s="206"/>
      <c r="S141" s="206"/>
      <c r="T141" s="206"/>
      <c r="U141" s="206"/>
      <c r="V141" s="206"/>
      <c r="W141" s="206"/>
      <c r="X141" s="130"/>
      <c r="Y141" s="130"/>
      <c r="Z141" s="130"/>
    </row>
    <row r="142" spans="2:26">
      <c r="B142" s="130"/>
      <c r="C142" s="130"/>
      <c r="D142" s="130"/>
      <c r="E142" s="130"/>
      <c r="F142" s="130"/>
      <c r="G142" s="130"/>
      <c r="H142" s="130"/>
      <c r="I142" s="130"/>
      <c r="J142" s="130"/>
      <c r="K142" s="130"/>
      <c r="L142" s="130"/>
      <c r="M142" s="130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130"/>
      <c r="Y142" s="130"/>
      <c r="Z142" s="130"/>
    </row>
    <row r="143" spans="2:26">
      <c r="B143" s="130"/>
      <c r="C143" s="130"/>
      <c r="D143" s="130"/>
      <c r="E143" s="130"/>
      <c r="F143" s="130"/>
      <c r="G143" s="130"/>
      <c r="H143" s="130"/>
      <c r="I143" s="130"/>
      <c r="J143" s="130"/>
      <c r="K143" s="130"/>
      <c r="L143" s="130"/>
      <c r="M143" s="130"/>
      <c r="N143" s="206"/>
      <c r="O143" s="206"/>
      <c r="P143" s="206"/>
      <c r="Q143" s="206"/>
      <c r="R143" s="206"/>
      <c r="S143" s="206"/>
      <c r="T143" s="206"/>
      <c r="U143" s="206"/>
      <c r="V143" s="206"/>
      <c r="W143" s="206"/>
      <c r="X143" s="130"/>
      <c r="Y143" s="130"/>
      <c r="Z143" s="130"/>
    </row>
    <row r="144" spans="2:26">
      <c r="B144" s="130"/>
      <c r="C144" s="130"/>
      <c r="D144" s="130"/>
      <c r="E144" s="130"/>
      <c r="F144" s="130"/>
      <c r="G144" s="130"/>
      <c r="H144" s="130"/>
      <c r="I144" s="130"/>
      <c r="J144" s="130"/>
      <c r="K144" s="130"/>
      <c r="L144" s="130"/>
      <c r="M144" s="130"/>
      <c r="N144" s="206"/>
      <c r="O144" s="206"/>
      <c r="P144" s="206"/>
      <c r="Q144" s="206"/>
      <c r="R144" s="206"/>
      <c r="S144" s="206"/>
      <c r="T144" s="206"/>
      <c r="U144" s="206"/>
      <c r="V144" s="206"/>
      <c r="W144" s="206"/>
      <c r="X144" s="130"/>
      <c r="Y144" s="130"/>
      <c r="Z144" s="130"/>
    </row>
    <row r="145" spans="2:26">
      <c r="B145" s="130"/>
      <c r="C145" s="130"/>
      <c r="D145" s="130"/>
      <c r="E145" s="130"/>
      <c r="F145" s="130"/>
      <c r="G145" s="130"/>
      <c r="H145" s="130"/>
      <c r="I145" s="130"/>
      <c r="J145" s="130"/>
      <c r="K145" s="130"/>
      <c r="L145" s="130"/>
      <c r="M145" s="130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130"/>
      <c r="Y145" s="130"/>
      <c r="Z145" s="130"/>
    </row>
    <row r="146" spans="2:26">
      <c r="B146" s="130"/>
      <c r="C146" s="130"/>
      <c r="D146" s="130"/>
      <c r="E146" s="130"/>
      <c r="F146" s="130"/>
      <c r="G146" s="130"/>
      <c r="H146" s="130"/>
      <c r="I146" s="130"/>
      <c r="J146" s="130"/>
      <c r="K146" s="130"/>
      <c r="L146" s="130"/>
      <c r="M146" s="130"/>
      <c r="N146" s="206"/>
      <c r="O146" s="206"/>
      <c r="P146" s="206"/>
      <c r="Q146" s="206"/>
      <c r="R146" s="206"/>
      <c r="S146" s="206"/>
      <c r="T146" s="206"/>
      <c r="U146" s="206"/>
      <c r="V146" s="206"/>
      <c r="W146" s="206"/>
      <c r="X146" s="130"/>
      <c r="Y146" s="130"/>
      <c r="Z146" s="130"/>
    </row>
    <row r="147" spans="2:26">
      <c r="B147" s="130"/>
      <c r="C147" s="130"/>
      <c r="D147" s="130"/>
      <c r="E147" s="130"/>
      <c r="F147" s="130"/>
      <c r="G147" s="130"/>
      <c r="H147" s="130"/>
      <c r="I147" s="130"/>
      <c r="J147" s="130"/>
      <c r="K147" s="130"/>
      <c r="L147" s="130"/>
      <c r="M147" s="130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130"/>
      <c r="Y147" s="130"/>
      <c r="Z147" s="130"/>
    </row>
    <row r="148" spans="2:26">
      <c r="B148" s="130"/>
      <c r="C148" s="130"/>
      <c r="D148" s="130"/>
      <c r="E148" s="130"/>
      <c r="F148" s="130"/>
      <c r="G148" s="130"/>
      <c r="H148" s="130"/>
      <c r="I148" s="130"/>
      <c r="J148" s="130"/>
      <c r="K148" s="130"/>
      <c r="L148" s="130"/>
      <c r="M148" s="130"/>
      <c r="N148" s="206"/>
      <c r="O148" s="206"/>
      <c r="P148" s="206"/>
      <c r="Q148" s="206"/>
      <c r="R148" s="206"/>
      <c r="S148" s="206"/>
      <c r="T148" s="206"/>
      <c r="U148" s="206"/>
      <c r="V148" s="206"/>
      <c r="W148" s="206"/>
      <c r="X148" s="130"/>
      <c r="Y148" s="130"/>
      <c r="Z148" s="130"/>
    </row>
    <row r="149" spans="2:26">
      <c r="B149" s="130"/>
      <c r="C149" s="130"/>
      <c r="D149" s="130"/>
      <c r="E149" s="130"/>
      <c r="F149" s="130"/>
      <c r="G149" s="130"/>
      <c r="H149" s="130"/>
      <c r="I149" s="130"/>
      <c r="J149" s="130"/>
      <c r="K149" s="130"/>
      <c r="L149" s="130"/>
      <c r="M149" s="130"/>
      <c r="N149" s="206"/>
      <c r="O149" s="206"/>
      <c r="P149" s="206"/>
      <c r="Q149" s="206"/>
      <c r="R149" s="206"/>
      <c r="S149" s="206"/>
      <c r="T149" s="206"/>
      <c r="U149" s="206"/>
      <c r="V149" s="206"/>
      <c r="W149" s="206"/>
      <c r="X149" s="130"/>
      <c r="Y149" s="130"/>
      <c r="Z149" s="130"/>
    </row>
    <row r="150" spans="2:26">
      <c r="B150" s="130"/>
      <c r="C150" s="130"/>
      <c r="D150" s="130"/>
      <c r="E150" s="130"/>
      <c r="F150" s="130"/>
      <c r="G150" s="130"/>
      <c r="H150" s="130"/>
      <c r="I150" s="130"/>
      <c r="J150" s="130"/>
      <c r="K150" s="130"/>
      <c r="L150" s="130"/>
      <c r="M150" s="130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130"/>
      <c r="Y150" s="130"/>
      <c r="Z150" s="130"/>
    </row>
    <row r="151" spans="2:26">
      <c r="B151" s="130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206"/>
      <c r="O151" s="206"/>
      <c r="P151" s="206"/>
      <c r="Q151" s="206"/>
      <c r="R151" s="206"/>
      <c r="S151" s="206"/>
      <c r="T151" s="206"/>
      <c r="U151" s="206"/>
      <c r="V151" s="206"/>
      <c r="W151" s="206"/>
      <c r="X151" s="130"/>
      <c r="Y151" s="130"/>
      <c r="Z151" s="130"/>
    </row>
    <row r="152" spans="2:26">
      <c r="B152" s="130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130"/>
      <c r="Y152" s="130"/>
      <c r="Z152" s="130"/>
    </row>
    <row r="153" spans="2:26">
      <c r="B153" s="130"/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206"/>
      <c r="O153" s="206"/>
      <c r="P153" s="206"/>
      <c r="Q153" s="206"/>
      <c r="R153" s="206"/>
      <c r="S153" s="206"/>
      <c r="T153" s="206"/>
      <c r="U153" s="206"/>
      <c r="V153" s="206"/>
      <c r="W153" s="206"/>
      <c r="X153" s="130"/>
      <c r="Y153" s="130"/>
      <c r="Z153" s="130"/>
    </row>
    <row r="154" spans="2:26">
      <c r="B154" s="130"/>
      <c r="C154" s="130"/>
      <c r="D154" s="130"/>
      <c r="E154" s="130"/>
      <c r="F154" s="130"/>
      <c r="G154" s="130"/>
      <c r="H154" s="130"/>
      <c r="I154" s="130"/>
      <c r="J154" s="130"/>
      <c r="K154" s="130"/>
      <c r="L154" s="130"/>
      <c r="M154" s="130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130"/>
      <c r="Y154" s="130"/>
      <c r="Z154" s="130"/>
    </row>
    <row r="155" spans="2:26"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206"/>
      <c r="O155" s="206"/>
      <c r="P155" s="206"/>
      <c r="Q155" s="206"/>
      <c r="R155" s="206"/>
      <c r="S155" s="206"/>
      <c r="T155" s="206"/>
      <c r="U155" s="206"/>
      <c r="V155" s="206"/>
      <c r="W155" s="206"/>
      <c r="X155" s="130"/>
      <c r="Y155" s="130"/>
      <c r="Z155" s="130"/>
    </row>
    <row r="156" spans="2:26">
      <c r="B156" s="130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130"/>
      <c r="Y156" s="130"/>
      <c r="Z156" s="130"/>
    </row>
    <row r="157" spans="2:26">
      <c r="B157" s="130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206"/>
      <c r="O157" s="206"/>
      <c r="P157" s="206"/>
      <c r="Q157" s="206"/>
      <c r="R157" s="206"/>
      <c r="S157" s="206"/>
      <c r="T157" s="206"/>
      <c r="U157" s="206"/>
      <c r="V157" s="206"/>
      <c r="W157" s="206"/>
      <c r="X157" s="130"/>
      <c r="Y157" s="130"/>
      <c r="Z157" s="130"/>
    </row>
    <row r="158" spans="2:26">
      <c r="B158" s="130"/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130"/>
      <c r="Y158" s="130"/>
      <c r="Z158" s="130"/>
    </row>
    <row r="159" spans="2:26"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206"/>
      <c r="O159" s="206"/>
      <c r="P159" s="206"/>
      <c r="Q159" s="206"/>
      <c r="R159" s="206"/>
      <c r="S159" s="206"/>
      <c r="T159" s="206"/>
      <c r="U159" s="206"/>
      <c r="V159" s="206"/>
      <c r="W159" s="206"/>
      <c r="X159" s="130"/>
      <c r="Y159" s="130"/>
      <c r="Z159" s="130"/>
    </row>
    <row r="160" spans="2:26">
      <c r="B160" s="130"/>
      <c r="C160" s="130"/>
      <c r="D160" s="130"/>
      <c r="E160" s="130"/>
      <c r="F160" s="130"/>
      <c r="G160" s="130"/>
      <c r="H160" s="130"/>
      <c r="I160" s="130"/>
      <c r="J160" s="130"/>
      <c r="K160" s="130"/>
      <c r="L160" s="130"/>
      <c r="M160" s="130"/>
      <c r="N160" s="206"/>
      <c r="O160" s="206"/>
      <c r="P160" s="206"/>
      <c r="Q160" s="206"/>
      <c r="R160" s="206"/>
      <c r="S160" s="206"/>
      <c r="T160" s="206"/>
      <c r="U160" s="206"/>
      <c r="V160" s="206"/>
      <c r="W160" s="206"/>
      <c r="X160" s="130"/>
      <c r="Y160" s="130"/>
      <c r="Z160" s="130"/>
    </row>
    <row r="161" spans="2:26">
      <c r="B161" s="130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130"/>
      <c r="Y161" s="130"/>
      <c r="Z161" s="130"/>
    </row>
    <row r="162" spans="2:26"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206"/>
      <c r="O162" s="206"/>
      <c r="P162" s="206"/>
      <c r="Q162" s="206"/>
      <c r="R162" s="206"/>
      <c r="S162" s="206"/>
      <c r="T162" s="206"/>
      <c r="U162" s="206"/>
      <c r="V162" s="206"/>
      <c r="W162" s="206"/>
      <c r="X162" s="130"/>
      <c r="Y162" s="130"/>
      <c r="Z162" s="130"/>
    </row>
    <row r="163" spans="2:26">
      <c r="B163" s="130"/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130"/>
      <c r="Y163" s="130"/>
      <c r="Z163" s="130"/>
    </row>
    <row r="164" spans="2:26">
      <c r="B164" s="130"/>
      <c r="C164" s="130"/>
      <c r="D164" s="130"/>
      <c r="E164" s="130"/>
      <c r="F164" s="130"/>
      <c r="G164" s="130"/>
      <c r="H164" s="130"/>
      <c r="I164" s="130"/>
      <c r="J164" s="130"/>
      <c r="K164" s="130"/>
      <c r="L164" s="130"/>
      <c r="M164" s="130"/>
      <c r="N164" s="206"/>
      <c r="O164" s="206"/>
      <c r="P164" s="206"/>
      <c r="Q164" s="206"/>
      <c r="R164" s="206"/>
      <c r="S164" s="206"/>
      <c r="T164" s="206"/>
      <c r="U164" s="206"/>
      <c r="V164" s="206"/>
      <c r="W164" s="206"/>
      <c r="X164" s="130"/>
      <c r="Y164" s="130"/>
      <c r="Z164" s="130"/>
    </row>
    <row r="165" spans="2:26">
      <c r="B165" s="130"/>
      <c r="C165" s="130"/>
      <c r="D165" s="130"/>
      <c r="E165" s="130"/>
      <c r="F165" s="130"/>
      <c r="G165" s="130"/>
      <c r="H165" s="130"/>
      <c r="I165" s="130"/>
      <c r="J165" s="130"/>
      <c r="K165" s="130"/>
      <c r="L165" s="130"/>
      <c r="M165" s="130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130"/>
      <c r="Y165" s="130"/>
      <c r="Z165" s="130"/>
    </row>
    <row r="166" spans="2:26">
      <c r="B166" s="130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206"/>
      <c r="O166" s="206"/>
      <c r="P166" s="206"/>
      <c r="Q166" s="206"/>
      <c r="R166" s="206"/>
      <c r="S166" s="206"/>
      <c r="T166" s="206"/>
      <c r="U166" s="206"/>
      <c r="V166" s="206"/>
      <c r="W166" s="206"/>
      <c r="X166" s="130"/>
      <c r="Y166" s="130"/>
      <c r="Z166" s="130"/>
    </row>
    <row r="167" spans="2:26"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206"/>
      <c r="O167" s="206"/>
      <c r="P167" s="206"/>
      <c r="Q167" s="206"/>
      <c r="R167" s="206"/>
      <c r="S167" s="206"/>
      <c r="T167" s="206"/>
      <c r="U167" s="206"/>
      <c r="V167" s="206"/>
      <c r="W167" s="206"/>
      <c r="X167" s="130"/>
      <c r="Y167" s="130"/>
      <c r="Z167" s="130"/>
    </row>
    <row r="168" spans="2:26">
      <c r="B168" s="130"/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206"/>
      <c r="O168" s="206"/>
      <c r="P168" s="206"/>
      <c r="Q168" s="206"/>
      <c r="R168" s="206"/>
      <c r="S168" s="206"/>
      <c r="T168" s="206"/>
      <c r="U168" s="206"/>
      <c r="V168" s="206"/>
      <c r="W168" s="206"/>
      <c r="X168" s="130"/>
      <c r="Y168" s="130"/>
      <c r="Z168" s="130"/>
    </row>
    <row r="169" spans="2:26">
      <c r="B169" s="130"/>
      <c r="C169" s="130"/>
      <c r="D169" s="130"/>
      <c r="E169" s="130"/>
      <c r="F169" s="130"/>
      <c r="G169" s="130"/>
      <c r="H169" s="130"/>
      <c r="I169" s="130"/>
      <c r="J169" s="130"/>
      <c r="K169" s="130"/>
      <c r="L169" s="130"/>
      <c r="M169" s="130"/>
      <c r="N169" s="206"/>
      <c r="O169" s="206"/>
      <c r="P169" s="206"/>
      <c r="Q169" s="206"/>
      <c r="R169" s="206"/>
      <c r="S169" s="206"/>
      <c r="T169" s="206"/>
      <c r="U169" s="206"/>
      <c r="V169" s="206"/>
      <c r="W169" s="206"/>
      <c r="X169" s="130"/>
      <c r="Y169" s="130"/>
      <c r="Z169" s="130"/>
    </row>
    <row r="170" spans="2:26">
      <c r="B170" s="130"/>
      <c r="C170" s="130"/>
      <c r="D170" s="130"/>
      <c r="E170" s="130"/>
      <c r="F170" s="130"/>
      <c r="G170" s="130"/>
      <c r="H170" s="130"/>
      <c r="I170" s="130"/>
      <c r="J170" s="130"/>
      <c r="K170" s="130"/>
      <c r="L170" s="130"/>
      <c r="M170" s="130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130"/>
      <c r="Y170" s="130"/>
      <c r="Z170" s="130"/>
    </row>
    <row r="171" spans="2:26"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206"/>
      <c r="O171" s="206"/>
      <c r="P171" s="206"/>
      <c r="Q171" s="206"/>
      <c r="R171" s="206"/>
      <c r="S171" s="206"/>
      <c r="T171" s="206"/>
      <c r="U171" s="206"/>
      <c r="V171" s="206"/>
      <c r="W171" s="206"/>
      <c r="X171" s="130"/>
      <c r="Y171" s="130"/>
      <c r="Z171" s="130"/>
    </row>
    <row r="172" spans="2:26">
      <c r="B172" s="130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130"/>
      <c r="Y172" s="130"/>
      <c r="Z172" s="130"/>
    </row>
    <row r="173" spans="2:26">
      <c r="B173" s="130"/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206"/>
      <c r="O173" s="206"/>
      <c r="P173" s="206"/>
      <c r="Q173" s="206"/>
      <c r="R173" s="206"/>
      <c r="S173" s="206"/>
      <c r="T173" s="206"/>
      <c r="U173" s="206"/>
      <c r="V173" s="206"/>
      <c r="W173" s="206"/>
      <c r="X173" s="130"/>
      <c r="Y173" s="130"/>
      <c r="Z173" s="130"/>
    </row>
    <row r="174" spans="2:26">
      <c r="B174" s="130"/>
      <c r="C174" s="130"/>
      <c r="D174" s="130"/>
      <c r="E174" s="130"/>
      <c r="F174" s="130"/>
      <c r="G174" s="130"/>
      <c r="H174" s="130"/>
      <c r="I174" s="130"/>
      <c r="J174" s="130"/>
      <c r="K174" s="130"/>
      <c r="L174" s="130"/>
      <c r="M174" s="130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130"/>
      <c r="Y174" s="130"/>
      <c r="Z174" s="130"/>
    </row>
    <row r="175" spans="2:26">
      <c r="B175" s="130"/>
      <c r="C175" s="130"/>
      <c r="D175" s="130"/>
      <c r="E175" s="130"/>
      <c r="F175" s="130"/>
      <c r="G175" s="130"/>
      <c r="H175" s="130"/>
      <c r="I175" s="130"/>
      <c r="J175" s="130"/>
      <c r="K175" s="130"/>
      <c r="L175" s="130"/>
      <c r="M175" s="130"/>
      <c r="N175" s="206"/>
      <c r="O175" s="206"/>
      <c r="P175" s="206"/>
      <c r="Q175" s="206"/>
      <c r="R175" s="206"/>
      <c r="S175" s="206"/>
      <c r="T175" s="206"/>
      <c r="U175" s="206"/>
      <c r="V175" s="206"/>
      <c r="W175" s="206"/>
      <c r="X175" s="130"/>
      <c r="Y175" s="130"/>
      <c r="Z175" s="130"/>
    </row>
    <row r="176" spans="2:26">
      <c r="B176" s="130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130"/>
      <c r="Y176" s="130"/>
      <c r="Z176" s="130"/>
    </row>
    <row r="177" spans="2:26">
      <c r="B177" s="130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206"/>
      <c r="O177" s="206"/>
      <c r="P177" s="206"/>
      <c r="Q177" s="206"/>
      <c r="R177" s="206"/>
      <c r="S177" s="206"/>
      <c r="T177" s="206"/>
      <c r="U177" s="206"/>
      <c r="V177" s="206"/>
      <c r="W177" s="206"/>
      <c r="X177" s="130"/>
      <c r="Y177" s="130"/>
      <c r="Z177" s="130"/>
    </row>
    <row r="178" spans="2:26">
      <c r="B178" s="130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130"/>
      <c r="Y178" s="130"/>
      <c r="Z178" s="130"/>
    </row>
    <row r="179" spans="2:26">
      <c r="B179" s="130"/>
      <c r="C179" s="130"/>
      <c r="D179" s="130"/>
      <c r="E179" s="130"/>
      <c r="F179" s="130"/>
      <c r="G179" s="130"/>
      <c r="H179" s="130"/>
      <c r="I179" s="130"/>
      <c r="J179" s="130"/>
      <c r="K179" s="130"/>
      <c r="L179" s="130"/>
      <c r="M179" s="130"/>
      <c r="N179" s="206"/>
      <c r="O179" s="206"/>
      <c r="P179" s="206"/>
      <c r="Q179" s="206"/>
      <c r="R179" s="206"/>
      <c r="S179" s="206"/>
      <c r="T179" s="206"/>
      <c r="U179" s="206"/>
      <c r="V179" s="206"/>
      <c r="W179" s="206"/>
      <c r="X179" s="130"/>
      <c r="Y179" s="130"/>
      <c r="Z179" s="130"/>
    </row>
    <row r="180" spans="2:26">
      <c r="B180" s="130"/>
      <c r="C180" s="130"/>
      <c r="D180" s="130"/>
      <c r="E180" s="130"/>
      <c r="F180" s="130"/>
      <c r="G180" s="130"/>
      <c r="H180" s="130"/>
      <c r="I180" s="130"/>
      <c r="J180" s="130"/>
      <c r="K180" s="130"/>
      <c r="L180" s="130"/>
      <c r="M180" s="130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130"/>
      <c r="Y180" s="130"/>
      <c r="Z180" s="130"/>
    </row>
    <row r="181" spans="2:26">
      <c r="B181" s="130"/>
      <c r="C181" s="130"/>
      <c r="D181" s="130"/>
      <c r="E181" s="130"/>
      <c r="F181" s="130"/>
      <c r="G181" s="130"/>
      <c r="H181" s="130"/>
      <c r="I181" s="130"/>
      <c r="J181" s="130"/>
      <c r="K181" s="130"/>
      <c r="L181" s="130"/>
      <c r="M181" s="130"/>
      <c r="N181" s="206"/>
      <c r="O181" s="206"/>
      <c r="P181" s="206"/>
      <c r="Q181" s="206"/>
      <c r="R181" s="206"/>
      <c r="S181" s="206"/>
      <c r="T181" s="206"/>
      <c r="U181" s="206"/>
      <c r="V181" s="206"/>
      <c r="W181" s="206"/>
      <c r="X181" s="130"/>
      <c r="Y181" s="130"/>
      <c r="Z181" s="130"/>
    </row>
    <row r="182" spans="2:26">
      <c r="B182" s="130"/>
      <c r="C182" s="130"/>
      <c r="D182" s="130"/>
      <c r="E182" s="130"/>
      <c r="F182" s="130"/>
      <c r="G182" s="130"/>
      <c r="H182" s="130"/>
      <c r="I182" s="130"/>
      <c r="J182" s="130"/>
      <c r="K182" s="130"/>
      <c r="L182" s="130"/>
      <c r="M182" s="130"/>
      <c r="N182" s="206"/>
      <c r="O182" s="206"/>
      <c r="P182" s="206"/>
      <c r="Q182" s="206"/>
      <c r="R182" s="206"/>
      <c r="S182" s="206"/>
      <c r="T182" s="206"/>
      <c r="U182" s="206"/>
      <c r="V182" s="206"/>
      <c r="W182" s="206"/>
      <c r="X182" s="130"/>
      <c r="Y182" s="130"/>
      <c r="Z182" s="130"/>
    </row>
    <row r="183" spans="2:26">
      <c r="B183" s="130"/>
      <c r="C183" s="130"/>
      <c r="D183" s="130"/>
      <c r="E183" s="130"/>
      <c r="F183" s="130"/>
      <c r="G183" s="130"/>
      <c r="H183" s="130"/>
      <c r="I183" s="130"/>
      <c r="J183" s="130"/>
      <c r="K183" s="130"/>
      <c r="L183" s="130"/>
      <c r="M183" s="130"/>
      <c r="N183" s="206"/>
      <c r="O183" s="206"/>
      <c r="P183" s="206"/>
      <c r="Q183" s="206"/>
      <c r="R183" s="206"/>
      <c r="S183" s="206"/>
      <c r="T183" s="206"/>
      <c r="U183" s="206"/>
      <c r="V183" s="206"/>
      <c r="W183" s="206"/>
      <c r="X183" s="130"/>
      <c r="Y183" s="130"/>
      <c r="Z183" s="130"/>
    </row>
    <row r="184" spans="2:26">
      <c r="B184" s="130"/>
      <c r="C184" s="130"/>
      <c r="D184" s="130"/>
      <c r="E184" s="130"/>
      <c r="F184" s="130"/>
      <c r="G184" s="130"/>
      <c r="H184" s="130"/>
      <c r="I184" s="130"/>
      <c r="J184" s="130"/>
      <c r="K184" s="130"/>
      <c r="L184" s="130"/>
      <c r="M184" s="130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130"/>
      <c r="Y184" s="130"/>
      <c r="Z184" s="130"/>
    </row>
    <row r="185" spans="2:26">
      <c r="B185" s="130"/>
      <c r="C185" s="130"/>
      <c r="D185" s="130"/>
      <c r="E185" s="130"/>
      <c r="F185" s="130"/>
      <c r="G185" s="130"/>
      <c r="H185" s="130"/>
      <c r="I185" s="130"/>
      <c r="J185" s="130"/>
      <c r="K185" s="130"/>
      <c r="L185" s="130"/>
      <c r="M185" s="130"/>
      <c r="N185" s="206"/>
      <c r="O185" s="206"/>
      <c r="P185" s="206"/>
      <c r="Q185" s="206"/>
      <c r="R185" s="206"/>
      <c r="S185" s="206"/>
      <c r="T185" s="206"/>
      <c r="U185" s="206"/>
      <c r="V185" s="206"/>
      <c r="W185" s="206"/>
      <c r="X185" s="130"/>
      <c r="Y185" s="130"/>
      <c r="Z185" s="130"/>
    </row>
    <row r="186" spans="2:26">
      <c r="B186" s="130"/>
      <c r="C186" s="130"/>
      <c r="D186" s="130"/>
      <c r="E186" s="130"/>
      <c r="F186" s="130"/>
      <c r="G186" s="130"/>
      <c r="H186" s="130"/>
      <c r="I186" s="130"/>
      <c r="J186" s="130"/>
      <c r="K186" s="130"/>
      <c r="L186" s="130"/>
      <c r="M186" s="130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130"/>
      <c r="Y186" s="130"/>
      <c r="Z186" s="130"/>
    </row>
    <row r="187" spans="2:26">
      <c r="B187" s="130"/>
      <c r="C187" s="130"/>
      <c r="D187" s="130"/>
      <c r="E187" s="130"/>
      <c r="F187" s="130"/>
      <c r="G187" s="130"/>
      <c r="H187" s="130"/>
      <c r="I187" s="130"/>
      <c r="J187" s="130"/>
      <c r="K187" s="130"/>
      <c r="L187" s="130"/>
      <c r="M187" s="130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130"/>
      <c r="Y187" s="130"/>
      <c r="Z187" s="130"/>
    </row>
    <row r="188" spans="2:26">
      <c r="B188" s="130"/>
      <c r="C188" s="130"/>
      <c r="D188" s="130"/>
      <c r="E188" s="130"/>
      <c r="F188" s="130"/>
      <c r="G188" s="130"/>
      <c r="H188" s="130"/>
      <c r="I188" s="130"/>
      <c r="J188" s="130"/>
      <c r="K188" s="130"/>
      <c r="L188" s="130"/>
      <c r="M188" s="130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130"/>
      <c r="Y188" s="130"/>
      <c r="Z188" s="130"/>
    </row>
    <row r="189" spans="2:26">
      <c r="B189" s="130"/>
      <c r="C189" s="130"/>
      <c r="D189" s="130"/>
      <c r="E189" s="130"/>
      <c r="F189" s="130"/>
      <c r="G189" s="130"/>
      <c r="H189" s="130"/>
      <c r="I189" s="130"/>
      <c r="J189" s="130"/>
      <c r="K189" s="130"/>
      <c r="L189" s="130"/>
      <c r="M189" s="130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130"/>
      <c r="Y189" s="130"/>
      <c r="Z189" s="130"/>
    </row>
    <row r="190" spans="2:26">
      <c r="B190" s="130"/>
      <c r="C190" s="130"/>
      <c r="D190" s="130"/>
      <c r="E190" s="130"/>
      <c r="F190" s="130"/>
      <c r="G190" s="130"/>
      <c r="H190" s="130"/>
      <c r="I190" s="130"/>
      <c r="J190" s="130"/>
      <c r="K190" s="130"/>
      <c r="L190" s="130"/>
      <c r="M190" s="130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130"/>
      <c r="Y190" s="130"/>
      <c r="Z190" s="130"/>
    </row>
    <row r="191" spans="2:26">
      <c r="B191" s="130"/>
      <c r="C191" s="130"/>
      <c r="D191" s="130"/>
      <c r="E191" s="130"/>
      <c r="F191" s="130"/>
      <c r="G191" s="130"/>
      <c r="H191" s="130"/>
      <c r="I191" s="130"/>
      <c r="J191" s="130"/>
      <c r="K191" s="130"/>
      <c r="L191" s="130"/>
      <c r="M191" s="130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130"/>
      <c r="Y191" s="130"/>
      <c r="Z191" s="130"/>
    </row>
    <row r="192" spans="2:26">
      <c r="B192" s="130"/>
      <c r="C192" s="130"/>
      <c r="D192" s="130"/>
      <c r="E192" s="130"/>
      <c r="F192" s="130"/>
      <c r="G192" s="130"/>
      <c r="H192" s="130"/>
      <c r="I192" s="130"/>
      <c r="J192" s="130"/>
      <c r="K192" s="130"/>
      <c r="L192" s="130"/>
      <c r="M192" s="130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130"/>
      <c r="Y192" s="130"/>
      <c r="Z192" s="130"/>
    </row>
    <row r="193" spans="2:26">
      <c r="B193" s="130"/>
      <c r="C193" s="130"/>
      <c r="D193" s="130"/>
      <c r="E193" s="130"/>
      <c r="F193" s="130"/>
      <c r="G193" s="130"/>
      <c r="H193" s="130"/>
      <c r="I193" s="130"/>
      <c r="J193" s="130"/>
      <c r="K193" s="130"/>
      <c r="L193" s="130"/>
      <c r="M193" s="130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130"/>
      <c r="Y193" s="130"/>
      <c r="Z193" s="130"/>
    </row>
    <row r="194" spans="2:26">
      <c r="B194" s="130"/>
      <c r="C194" s="130"/>
      <c r="D194" s="130"/>
      <c r="E194" s="130"/>
      <c r="F194" s="130"/>
      <c r="G194" s="130"/>
      <c r="H194" s="130"/>
      <c r="I194" s="130"/>
      <c r="J194" s="130"/>
      <c r="K194" s="130"/>
      <c r="L194" s="130"/>
      <c r="M194" s="130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130"/>
      <c r="Y194" s="130"/>
      <c r="Z194" s="130"/>
    </row>
    <row r="195" spans="2:26">
      <c r="B195" s="130"/>
      <c r="C195" s="130"/>
      <c r="D195" s="130"/>
      <c r="E195" s="130"/>
      <c r="F195" s="130"/>
      <c r="G195" s="130"/>
      <c r="H195" s="130"/>
      <c r="I195" s="130"/>
      <c r="J195" s="130"/>
      <c r="K195" s="130"/>
      <c r="L195" s="130"/>
      <c r="M195" s="130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130"/>
      <c r="Y195" s="130"/>
      <c r="Z195" s="130"/>
    </row>
    <row r="196" spans="2:26">
      <c r="B196" s="130"/>
      <c r="C196" s="130"/>
      <c r="D196" s="130"/>
      <c r="E196" s="130"/>
      <c r="F196" s="130"/>
      <c r="G196" s="130"/>
      <c r="H196" s="130"/>
      <c r="I196" s="130"/>
      <c r="J196" s="130"/>
      <c r="K196" s="130"/>
      <c r="L196" s="130"/>
      <c r="M196" s="130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130"/>
      <c r="Y196" s="130"/>
      <c r="Z196" s="130"/>
    </row>
    <row r="197" spans="2:26">
      <c r="B197" s="130"/>
      <c r="C197" s="130"/>
      <c r="D197" s="130"/>
      <c r="E197" s="130"/>
      <c r="F197" s="130"/>
      <c r="G197" s="130"/>
      <c r="H197" s="130"/>
      <c r="I197" s="130"/>
      <c r="J197" s="130"/>
      <c r="K197" s="130"/>
      <c r="L197" s="130"/>
      <c r="M197" s="130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130"/>
      <c r="Y197" s="130"/>
      <c r="Z197" s="130"/>
    </row>
    <row r="198" spans="2:26">
      <c r="B198" s="130"/>
      <c r="C198" s="130"/>
      <c r="D198" s="130"/>
      <c r="E198" s="130"/>
      <c r="F198" s="130"/>
      <c r="G198" s="130"/>
      <c r="H198" s="130"/>
      <c r="I198" s="130"/>
      <c r="J198" s="130"/>
      <c r="K198" s="130"/>
      <c r="L198" s="130"/>
      <c r="M198" s="130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130"/>
      <c r="Y198" s="130"/>
      <c r="Z198" s="130"/>
    </row>
    <row r="199" spans="2:26">
      <c r="B199" s="130"/>
      <c r="C199" s="130"/>
      <c r="D199" s="130"/>
      <c r="E199" s="130"/>
      <c r="F199" s="130"/>
      <c r="G199" s="130"/>
      <c r="H199" s="130"/>
      <c r="I199" s="130"/>
      <c r="J199" s="130"/>
      <c r="K199" s="130"/>
      <c r="L199" s="130"/>
      <c r="M199" s="130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130"/>
      <c r="Y199" s="130"/>
      <c r="Z199" s="130"/>
    </row>
    <row r="200" spans="2:26">
      <c r="B200" s="130"/>
      <c r="C200" s="130"/>
      <c r="D200" s="130"/>
      <c r="E200" s="130"/>
      <c r="F200" s="130"/>
      <c r="G200" s="130"/>
      <c r="H200" s="130"/>
      <c r="I200" s="130"/>
      <c r="J200" s="130"/>
      <c r="K200" s="130"/>
      <c r="L200" s="130"/>
      <c r="M200" s="130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130"/>
      <c r="Y200" s="130"/>
      <c r="Z200" s="130"/>
    </row>
    <row r="201" spans="2:26">
      <c r="B201" s="130"/>
      <c r="C201" s="130"/>
      <c r="D201" s="130"/>
      <c r="E201" s="130"/>
      <c r="F201" s="130"/>
      <c r="G201" s="130"/>
      <c r="H201" s="130"/>
      <c r="I201" s="130"/>
      <c r="J201" s="130"/>
      <c r="K201" s="130"/>
      <c r="L201" s="130"/>
      <c r="M201" s="130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130"/>
      <c r="Y201" s="130"/>
      <c r="Z201" s="130"/>
    </row>
    <row r="202" spans="2:26">
      <c r="B202" s="130"/>
      <c r="C202" s="130"/>
      <c r="D202" s="130"/>
      <c r="E202" s="130"/>
      <c r="F202" s="130"/>
      <c r="G202" s="130"/>
      <c r="H202" s="130"/>
      <c r="I202" s="130"/>
      <c r="J202" s="130"/>
      <c r="K202" s="130"/>
      <c r="L202" s="130"/>
      <c r="M202" s="130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130"/>
      <c r="Y202" s="130"/>
      <c r="Z202" s="130"/>
    </row>
    <row r="203" spans="2:26">
      <c r="B203" s="130"/>
      <c r="C203" s="130"/>
      <c r="D203" s="130"/>
      <c r="E203" s="130"/>
      <c r="F203" s="130"/>
      <c r="G203" s="130"/>
      <c r="H203" s="130"/>
      <c r="I203" s="130"/>
      <c r="J203" s="130"/>
      <c r="K203" s="130"/>
      <c r="L203" s="130"/>
      <c r="M203" s="130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130"/>
      <c r="Y203" s="130"/>
      <c r="Z203" s="130"/>
    </row>
    <row r="204" spans="2:26"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130"/>
      <c r="Y204" s="130"/>
      <c r="Z204" s="130"/>
    </row>
    <row r="205" spans="2:26">
      <c r="B205" s="130"/>
      <c r="C205" s="130"/>
      <c r="D205" s="130"/>
      <c r="E205" s="130"/>
      <c r="F205" s="130"/>
      <c r="G205" s="130"/>
      <c r="H205" s="130"/>
      <c r="I205" s="130"/>
      <c r="J205" s="130"/>
      <c r="K205" s="130"/>
      <c r="L205" s="130"/>
      <c r="M205" s="130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130"/>
      <c r="Y205" s="130"/>
      <c r="Z205" s="130"/>
    </row>
    <row r="206" spans="2:26">
      <c r="B206" s="130"/>
      <c r="C206" s="130"/>
      <c r="D206" s="130"/>
      <c r="E206" s="130"/>
      <c r="F206" s="130"/>
      <c r="G206" s="130"/>
      <c r="H206" s="130"/>
      <c r="I206" s="130"/>
      <c r="J206" s="130"/>
      <c r="K206" s="130"/>
      <c r="L206" s="130"/>
      <c r="M206" s="130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130"/>
      <c r="Y206" s="130"/>
      <c r="Z206" s="130"/>
    </row>
    <row r="207" spans="2:26">
      <c r="B207" s="130"/>
      <c r="C207" s="130"/>
      <c r="D207" s="130"/>
      <c r="E207" s="130"/>
      <c r="F207" s="130"/>
      <c r="G207" s="130"/>
      <c r="H207" s="130"/>
      <c r="I207" s="130"/>
      <c r="J207" s="130"/>
      <c r="K207" s="130"/>
      <c r="L207" s="130"/>
      <c r="M207" s="130"/>
      <c r="N207" s="206"/>
      <c r="O207" s="206"/>
      <c r="P207" s="206"/>
      <c r="Q207" s="206"/>
      <c r="R207" s="206"/>
      <c r="S207" s="206"/>
      <c r="T207" s="206"/>
      <c r="U207" s="206"/>
      <c r="V207" s="206"/>
      <c r="W207" s="206"/>
      <c r="X207" s="130"/>
      <c r="Y207" s="130"/>
      <c r="Z207" s="130"/>
    </row>
    <row r="208" spans="2:26">
      <c r="B208" s="130"/>
      <c r="C208" s="130"/>
      <c r="D208" s="130"/>
      <c r="E208" s="130"/>
      <c r="F208" s="130"/>
      <c r="G208" s="130"/>
      <c r="H208" s="130"/>
      <c r="I208" s="130"/>
      <c r="J208" s="130"/>
      <c r="K208" s="130"/>
      <c r="L208" s="130"/>
      <c r="M208" s="130"/>
      <c r="N208" s="206"/>
      <c r="O208" s="206"/>
      <c r="P208" s="206"/>
      <c r="Q208" s="206"/>
      <c r="R208" s="206"/>
      <c r="S208" s="206"/>
      <c r="T208" s="206"/>
      <c r="U208" s="206"/>
      <c r="V208" s="206"/>
      <c r="W208" s="206"/>
      <c r="X208" s="130"/>
      <c r="Y208" s="130"/>
      <c r="Z208" s="130"/>
    </row>
    <row r="209" spans="2:26">
      <c r="B209" s="130"/>
      <c r="C209" s="130"/>
      <c r="D209" s="130"/>
      <c r="E209" s="130"/>
      <c r="F209" s="130"/>
      <c r="G209" s="130"/>
      <c r="H209" s="130"/>
      <c r="I209" s="130"/>
      <c r="J209" s="130"/>
      <c r="K209" s="130"/>
      <c r="L209" s="130"/>
      <c r="M209" s="130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130"/>
      <c r="Y209" s="130"/>
      <c r="Z209" s="130"/>
    </row>
    <row r="210" spans="2:26"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206"/>
      <c r="O210" s="206"/>
      <c r="P210" s="206"/>
      <c r="Q210" s="206"/>
      <c r="R210" s="206"/>
      <c r="S210" s="206"/>
      <c r="T210" s="206"/>
      <c r="U210" s="206"/>
      <c r="V210" s="206"/>
      <c r="W210" s="206"/>
      <c r="X210" s="130"/>
      <c r="Y210" s="130"/>
      <c r="Z210" s="130"/>
    </row>
    <row r="211" spans="2:26">
      <c r="B211" s="130"/>
      <c r="C211" s="130"/>
      <c r="D211" s="130"/>
      <c r="E211" s="130"/>
      <c r="F211" s="130"/>
      <c r="G211" s="130"/>
      <c r="H211" s="130"/>
      <c r="I211" s="130"/>
      <c r="J211" s="130"/>
      <c r="K211" s="130"/>
      <c r="L211" s="130"/>
      <c r="M211" s="130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130"/>
      <c r="Y211" s="130"/>
      <c r="Z211" s="130"/>
    </row>
    <row r="212" spans="2:26">
      <c r="B212" s="130"/>
      <c r="C212" s="130"/>
      <c r="D212" s="130"/>
      <c r="E212" s="130"/>
      <c r="F212" s="130"/>
      <c r="G212" s="130"/>
      <c r="H212" s="130"/>
      <c r="I212" s="130"/>
      <c r="J212" s="130"/>
      <c r="K212" s="130"/>
      <c r="L212" s="130"/>
      <c r="M212" s="130"/>
      <c r="N212" s="206"/>
      <c r="O212" s="206"/>
      <c r="P212" s="206"/>
      <c r="Q212" s="206"/>
      <c r="R212" s="206"/>
      <c r="S212" s="206"/>
      <c r="T212" s="206"/>
      <c r="U212" s="206"/>
      <c r="V212" s="206"/>
      <c r="W212" s="206"/>
      <c r="X212" s="130"/>
      <c r="Y212" s="130"/>
      <c r="Z212" s="130"/>
    </row>
    <row r="213" spans="2:26">
      <c r="B213" s="130"/>
      <c r="C213" s="130"/>
      <c r="D213" s="130"/>
      <c r="E213" s="130"/>
      <c r="F213" s="130"/>
      <c r="G213" s="130"/>
      <c r="H213" s="130"/>
      <c r="I213" s="130"/>
      <c r="J213" s="130"/>
      <c r="K213" s="130"/>
      <c r="L213" s="130"/>
      <c r="M213" s="130"/>
      <c r="N213" s="206"/>
      <c r="O213" s="206"/>
      <c r="P213" s="206"/>
      <c r="Q213" s="206"/>
      <c r="R213" s="206"/>
      <c r="S213" s="206"/>
      <c r="T213" s="206"/>
      <c r="U213" s="206"/>
      <c r="V213" s="206"/>
      <c r="W213" s="206"/>
      <c r="X213" s="130"/>
      <c r="Y213" s="130"/>
      <c r="Z213" s="130"/>
    </row>
    <row r="214" spans="2:26">
      <c r="B214" s="130"/>
      <c r="C214" s="130"/>
      <c r="D214" s="130"/>
      <c r="E214" s="130"/>
      <c r="F214" s="130"/>
      <c r="G214" s="130"/>
      <c r="H214" s="130"/>
      <c r="I214" s="130"/>
      <c r="J214" s="130"/>
      <c r="K214" s="130"/>
      <c r="L214" s="130"/>
      <c r="M214" s="130"/>
      <c r="N214" s="206"/>
      <c r="O214" s="206"/>
      <c r="P214" s="206"/>
      <c r="Q214" s="206"/>
      <c r="R214" s="206"/>
      <c r="S214" s="206"/>
      <c r="T214" s="206"/>
      <c r="U214" s="206"/>
      <c r="V214" s="206"/>
      <c r="W214" s="206"/>
      <c r="X214" s="130"/>
      <c r="Y214" s="130"/>
      <c r="Z214" s="130"/>
    </row>
    <row r="215" spans="2:26"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130"/>
      <c r="Y215" s="130"/>
      <c r="Z215" s="130"/>
    </row>
    <row r="216" spans="2:26">
      <c r="B216" s="130"/>
      <c r="C216" s="130"/>
      <c r="D216" s="130"/>
      <c r="E216" s="130"/>
      <c r="F216" s="130"/>
      <c r="G216" s="130"/>
      <c r="H216" s="130"/>
      <c r="I216" s="130"/>
      <c r="J216" s="130"/>
      <c r="K216" s="130"/>
      <c r="L216" s="130"/>
      <c r="M216" s="130"/>
      <c r="N216" s="206"/>
      <c r="O216" s="206"/>
      <c r="P216" s="206"/>
      <c r="Q216" s="206"/>
      <c r="R216" s="206"/>
      <c r="S216" s="206"/>
      <c r="T216" s="206"/>
      <c r="U216" s="206"/>
      <c r="V216" s="206"/>
      <c r="W216" s="206"/>
      <c r="X216" s="130"/>
      <c r="Y216" s="130"/>
      <c r="Z216" s="130"/>
    </row>
    <row r="217" spans="2:26">
      <c r="B217" s="130"/>
      <c r="C217" s="130"/>
      <c r="D217" s="130"/>
      <c r="E217" s="130"/>
      <c r="F217" s="130"/>
      <c r="G217" s="130"/>
      <c r="H217" s="130"/>
      <c r="I217" s="130"/>
      <c r="J217" s="130"/>
      <c r="K217" s="130"/>
      <c r="L217" s="130"/>
      <c r="M217" s="130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130"/>
      <c r="Y217" s="130"/>
      <c r="Z217" s="130"/>
    </row>
    <row r="218" spans="2:26"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206"/>
      <c r="O218" s="206"/>
      <c r="P218" s="206"/>
      <c r="Q218" s="206"/>
      <c r="R218" s="206"/>
      <c r="S218" s="206"/>
      <c r="T218" s="206"/>
      <c r="U218" s="206"/>
      <c r="V218" s="206"/>
      <c r="W218" s="206"/>
      <c r="X218" s="130"/>
      <c r="Y218" s="130"/>
      <c r="Z218" s="130"/>
    </row>
    <row r="219" spans="2:26"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130"/>
      <c r="Y219" s="130"/>
      <c r="Z219" s="130"/>
    </row>
    <row r="220" spans="2:26"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206"/>
      <c r="O220" s="206"/>
      <c r="P220" s="206"/>
      <c r="Q220" s="206"/>
      <c r="R220" s="206"/>
      <c r="S220" s="206"/>
      <c r="T220" s="206"/>
      <c r="U220" s="206"/>
      <c r="V220" s="206"/>
      <c r="W220" s="206"/>
      <c r="X220" s="130"/>
      <c r="Y220" s="130"/>
      <c r="Z220" s="130"/>
    </row>
    <row r="221" spans="2:26"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130"/>
      <c r="Y221" s="130"/>
      <c r="Z221" s="130"/>
    </row>
    <row r="222" spans="2:26"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206"/>
      <c r="O222" s="206"/>
      <c r="P222" s="206"/>
      <c r="Q222" s="206"/>
      <c r="R222" s="206"/>
      <c r="S222" s="206"/>
      <c r="T222" s="206"/>
      <c r="U222" s="206"/>
      <c r="V222" s="206"/>
      <c r="W222" s="206"/>
      <c r="X222" s="130"/>
      <c r="Y222" s="130"/>
      <c r="Z222" s="130"/>
    </row>
    <row r="223" spans="2:26"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206"/>
      <c r="O223" s="206"/>
      <c r="P223" s="206"/>
      <c r="Q223" s="206"/>
      <c r="R223" s="206"/>
      <c r="S223" s="206"/>
      <c r="T223" s="206"/>
      <c r="U223" s="206"/>
      <c r="V223" s="206"/>
      <c r="W223" s="206"/>
      <c r="X223" s="130"/>
      <c r="Y223" s="130"/>
      <c r="Z223" s="130"/>
    </row>
    <row r="224" spans="2:26"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206"/>
      <c r="O224" s="206"/>
      <c r="P224" s="206"/>
      <c r="Q224" s="206"/>
      <c r="R224" s="206"/>
      <c r="S224" s="206"/>
      <c r="T224" s="206"/>
      <c r="U224" s="206"/>
      <c r="V224" s="206"/>
      <c r="W224" s="206"/>
      <c r="X224" s="130"/>
      <c r="Y224" s="130"/>
      <c r="Z224" s="130"/>
    </row>
    <row r="225" spans="2:26"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130"/>
      <c r="Y225" s="130"/>
      <c r="Z225" s="130"/>
    </row>
    <row r="226" spans="2:26">
      <c r="B226" s="130"/>
      <c r="C226" s="130"/>
      <c r="D226" s="130"/>
      <c r="E226" s="130"/>
      <c r="F226" s="130"/>
      <c r="G226" s="130"/>
      <c r="H226" s="130"/>
      <c r="I226" s="130"/>
      <c r="J226" s="130"/>
      <c r="K226" s="130"/>
      <c r="L226" s="130"/>
      <c r="M226" s="130"/>
      <c r="N226" s="206"/>
      <c r="O226" s="206"/>
      <c r="P226" s="206"/>
      <c r="Q226" s="206"/>
      <c r="R226" s="206"/>
      <c r="S226" s="206"/>
      <c r="T226" s="206"/>
      <c r="U226" s="206"/>
      <c r="V226" s="206"/>
      <c r="W226" s="206"/>
      <c r="X226" s="130"/>
      <c r="Y226" s="130"/>
      <c r="Z226" s="130"/>
    </row>
    <row r="227" spans="2:26">
      <c r="B227" s="130"/>
      <c r="C227" s="130"/>
      <c r="D227" s="130"/>
      <c r="E227" s="130"/>
      <c r="F227" s="130"/>
      <c r="G227" s="130"/>
      <c r="H227" s="130"/>
      <c r="I227" s="130"/>
      <c r="J227" s="130"/>
      <c r="K227" s="130"/>
      <c r="L227" s="130"/>
      <c r="M227" s="130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130"/>
      <c r="Y227" s="130"/>
      <c r="Z227" s="130"/>
    </row>
    <row r="228" spans="2:26">
      <c r="B228" s="130"/>
      <c r="C228" s="130"/>
      <c r="D228" s="130"/>
      <c r="E228" s="130"/>
      <c r="F228" s="130"/>
      <c r="G228" s="130"/>
      <c r="H228" s="130"/>
      <c r="I228" s="130"/>
      <c r="J228" s="130"/>
      <c r="K228" s="130"/>
      <c r="L228" s="130"/>
      <c r="M228" s="130"/>
      <c r="N228" s="206"/>
      <c r="O228" s="206"/>
      <c r="P228" s="206"/>
      <c r="Q228" s="206"/>
      <c r="R228" s="206"/>
      <c r="S228" s="206"/>
      <c r="T228" s="206"/>
      <c r="U228" s="206"/>
      <c r="V228" s="206"/>
      <c r="W228" s="206"/>
      <c r="X228" s="130"/>
      <c r="Y228" s="130"/>
      <c r="Z228" s="130"/>
    </row>
    <row r="229" spans="2:26">
      <c r="B229" s="130"/>
      <c r="C229" s="130"/>
      <c r="D229" s="130"/>
      <c r="E229" s="130"/>
      <c r="F229" s="130"/>
      <c r="G229" s="130"/>
      <c r="H229" s="130"/>
      <c r="I229" s="130"/>
      <c r="J229" s="130"/>
      <c r="K229" s="130"/>
      <c r="L229" s="130"/>
      <c r="M229" s="130"/>
      <c r="N229" s="206"/>
      <c r="O229" s="206"/>
      <c r="P229" s="206"/>
      <c r="Q229" s="206"/>
      <c r="R229" s="206"/>
      <c r="S229" s="206"/>
      <c r="T229" s="206"/>
      <c r="U229" s="206"/>
      <c r="V229" s="206"/>
      <c r="W229" s="206"/>
      <c r="X229" s="130"/>
      <c r="Y229" s="130"/>
      <c r="Z229" s="130"/>
    </row>
    <row r="230" spans="2:26">
      <c r="B230" s="130"/>
      <c r="C230" s="130"/>
      <c r="D230" s="130"/>
      <c r="E230" s="130"/>
      <c r="F230" s="130"/>
      <c r="G230" s="130"/>
      <c r="H230" s="130"/>
      <c r="I230" s="130"/>
      <c r="J230" s="130"/>
      <c r="K230" s="130"/>
      <c r="L230" s="130"/>
      <c r="M230" s="130"/>
      <c r="N230" s="206"/>
      <c r="O230" s="206"/>
      <c r="P230" s="206"/>
      <c r="Q230" s="206"/>
      <c r="R230" s="206"/>
      <c r="S230" s="206"/>
      <c r="T230" s="206"/>
      <c r="U230" s="206"/>
      <c r="V230" s="206"/>
      <c r="W230" s="206"/>
      <c r="X230" s="130"/>
      <c r="Y230" s="130"/>
      <c r="Z230" s="130"/>
    </row>
    <row r="231" spans="2:26"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130"/>
      <c r="Y231" s="130"/>
      <c r="Z231" s="130"/>
    </row>
    <row r="232" spans="2:26">
      <c r="B232" s="130"/>
      <c r="C232" s="130"/>
      <c r="D232" s="130"/>
      <c r="E232" s="130"/>
      <c r="F232" s="130"/>
      <c r="G232" s="130"/>
      <c r="H232" s="130"/>
      <c r="I232" s="130"/>
      <c r="J232" s="130"/>
      <c r="K232" s="130"/>
      <c r="L232" s="130"/>
      <c r="M232" s="130"/>
      <c r="N232" s="206"/>
      <c r="O232" s="206"/>
      <c r="P232" s="206"/>
      <c r="Q232" s="206"/>
      <c r="R232" s="206"/>
      <c r="S232" s="206"/>
      <c r="T232" s="206"/>
      <c r="U232" s="206"/>
      <c r="V232" s="206"/>
      <c r="W232" s="206"/>
      <c r="X232" s="130"/>
      <c r="Y232" s="130"/>
      <c r="Z232" s="130"/>
    </row>
    <row r="233" spans="2:26">
      <c r="B233" s="130"/>
      <c r="C233" s="130"/>
      <c r="D233" s="130"/>
      <c r="E233" s="130"/>
      <c r="F233" s="130"/>
      <c r="G233" s="130"/>
      <c r="H233" s="130"/>
      <c r="I233" s="130"/>
      <c r="J233" s="130"/>
      <c r="K233" s="130"/>
      <c r="L233" s="130"/>
      <c r="M233" s="130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130"/>
      <c r="Y233" s="130"/>
      <c r="Z233" s="130"/>
    </row>
    <row r="234" spans="2:26">
      <c r="B234" s="130"/>
      <c r="C234" s="130"/>
      <c r="D234" s="130"/>
      <c r="E234" s="130"/>
      <c r="F234" s="130"/>
      <c r="G234" s="130"/>
      <c r="H234" s="130"/>
      <c r="I234" s="130"/>
      <c r="J234" s="130"/>
      <c r="K234" s="130"/>
      <c r="L234" s="130"/>
      <c r="M234" s="130"/>
      <c r="N234" s="206"/>
      <c r="O234" s="206"/>
      <c r="P234" s="206"/>
      <c r="Q234" s="206"/>
      <c r="R234" s="206"/>
      <c r="S234" s="206"/>
      <c r="T234" s="206"/>
      <c r="U234" s="206"/>
      <c r="V234" s="206"/>
      <c r="W234" s="206"/>
      <c r="X234" s="130"/>
      <c r="Y234" s="130"/>
      <c r="Z234" s="130"/>
    </row>
    <row r="235" spans="2:26">
      <c r="B235" s="130"/>
      <c r="C235" s="130"/>
      <c r="D235" s="130"/>
      <c r="E235" s="130"/>
      <c r="F235" s="130"/>
      <c r="G235" s="130"/>
      <c r="H235" s="130"/>
      <c r="I235" s="130"/>
      <c r="J235" s="130"/>
      <c r="K235" s="130"/>
      <c r="L235" s="130"/>
      <c r="M235" s="130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130"/>
      <c r="Y235" s="130"/>
      <c r="Z235" s="130"/>
    </row>
    <row r="236" spans="2:26">
      <c r="B236" s="130"/>
      <c r="C236" s="130"/>
      <c r="D236" s="130"/>
      <c r="E236" s="130"/>
      <c r="F236" s="130"/>
      <c r="G236" s="130"/>
      <c r="H236" s="130"/>
      <c r="I236" s="130"/>
      <c r="J236" s="130"/>
      <c r="K236" s="130"/>
      <c r="L236" s="130"/>
      <c r="M236" s="130"/>
      <c r="N236" s="206"/>
      <c r="O236" s="206"/>
      <c r="P236" s="206"/>
      <c r="Q236" s="206"/>
      <c r="R236" s="206"/>
      <c r="S236" s="206"/>
      <c r="T236" s="206"/>
      <c r="U236" s="206"/>
      <c r="V236" s="206"/>
      <c r="W236" s="206"/>
      <c r="X236" s="130"/>
      <c r="Y236" s="130"/>
      <c r="Z236" s="130"/>
    </row>
    <row r="237" spans="2:26">
      <c r="B237" s="130"/>
      <c r="C237" s="130"/>
      <c r="D237" s="130"/>
      <c r="E237" s="130"/>
      <c r="F237" s="130"/>
      <c r="G237" s="130"/>
      <c r="H237" s="130"/>
      <c r="I237" s="130"/>
      <c r="J237" s="130"/>
      <c r="K237" s="130"/>
      <c r="L237" s="130"/>
      <c r="M237" s="130"/>
      <c r="N237" s="206"/>
      <c r="O237" s="206"/>
      <c r="P237" s="206"/>
      <c r="Q237" s="206"/>
      <c r="R237" s="206"/>
      <c r="S237" s="206"/>
      <c r="T237" s="206"/>
      <c r="U237" s="206"/>
      <c r="V237" s="206"/>
      <c r="W237" s="206"/>
      <c r="X237" s="130"/>
      <c r="Y237" s="130"/>
      <c r="Z237" s="130"/>
    </row>
    <row r="238" spans="2:26"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206"/>
      <c r="O238" s="206"/>
      <c r="P238" s="206"/>
      <c r="Q238" s="206"/>
      <c r="R238" s="206"/>
      <c r="S238" s="206"/>
      <c r="T238" s="206"/>
      <c r="U238" s="206"/>
      <c r="V238" s="206"/>
      <c r="W238" s="206"/>
      <c r="X238" s="130"/>
      <c r="Y238" s="130"/>
      <c r="Z238" s="130"/>
    </row>
    <row r="239" spans="2:26"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130"/>
      <c r="Y239" s="130"/>
      <c r="Z239" s="130"/>
    </row>
    <row r="240" spans="2:26">
      <c r="B240" s="130"/>
      <c r="C240" s="130"/>
      <c r="D240" s="130"/>
      <c r="E240" s="130"/>
      <c r="F240" s="130"/>
      <c r="G240" s="130"/>
      <c r="H240" s="130"/>
      <c r="I240" s="130"/>
      <c r="J240" s="130"/>
      <c r="K240" s="130"/>
      <c r="L240" s="130"/>
      <c r="M240" s="130"/>
      <c r="N240" s="206"/>
      <c r="O240" s="206"/>
      <c r="P240" s="206"/>
      <c r="Q240" s="206"/>
      <c r="R240" s="206"/>
      <c r="S240" s="206"/>
      <c r="T240" s="206"/>
      <c r="U240" s="206"/>
      <c r="V240" s="206"/>
      <c r="W240" s="206"/>
      <c r="X240" s="130"/>
      <c r="Y240" s="130"/>
      <c r="Z240" s="130"/>
    </row>
    <row r="241" spans="2:26">
      <c r="B241" s="130"/>
      <c r="C241" s="130"/>
      <c r="D241" s="130"/>
      <c r="E241" s="130"/>
      <c r="F241" s="130"/>
      <c r="G241" s="130"/>
      <c r="H241" s="130"/>
      <c r="I241" s="130"/>
      <c r="J241" s="130"/>
      <c r="K241" s="130"/>
      <c r="L241" s="130"/>
      <c r="M241" s="130"/>
      <c r="N241" s="206"/>
      <c r="O241" s="206"/>
      <c r="P241" s="206"/>
      <c r="Q241" s="206"/>
      <c r="R241" s="206"/>
      <c r="S241" s="206"/>
      <c r="T241" s="206"/>
      <c r="U241" s="206"/>
      <c r="V241" s="206"/>
      <c r="W241" s="206"/>
      <c r="X241" s="130"/>
      <c r="Y241" s="130"/>
      <c r="Z241" s="130"/>
    </row>
    <row r="242" spans="2:26">
      <c r="B242" s="130"/>
      <c r="C242" s="130"/>
      <c r="D242" s="130"/>
      <c r="E242" s="130"/>
      <c r="F242" s="130"/>
      <c r="G242" s="130"/>
      <c r="H242" s="130"/>
      <c r="I242" s="130"/>
      <c r="J242" s="130"/>
      <c r="K242" s="130"/>
      <c r="L242" s="130"/>
      <c r="M242" s="130"/>
      <c r="N242" s="206"/>
      <c r="O242" s="206"/>
      <c r="P242" s="206"/>
      <c r="Q242" s="206"/>
      <c r="R242" s="206"/>
      <c r="S242" s="206"/>
      <c r="T242" s="206"/>
      <c r="U242" s="206"/>
      <c r="V242" s="206"/>
      <c r="W242" s="206"/>
      <c r="X242" s="130"/>
      <c r="Y242" s="130"/>
      <c r="Z242" s="130"/>
    </row>
    <row r="243" spans="2:26">
      <c r="B243" s="130"/>
      <c r="C243" s="130"/>
      <c r="D243" s="130"/>
      <c r="E243" s="130"/>
      <c r="F243" s="130"/>
      <c r="G243" s="130"/>
      <c r="H243" s="130"/>
      <c r="I243" s="130"/>
      <c r="J243" s="130"/>
      <c r="K243" s="130"/>
      <c r="L243" s="130"/>
      <c r="M243" s="130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130"/>
      <c r="Y243" s="130"/>
      <c r="Z243" s="130"/>
    </row>
    <row r="244" spans="2:26">
      <c r="B244" s="130"/>
      <c r="C244" s="130"/>
      <c r="D244" s="130"/>
      <c r="E244" s="130"/>
      <c r="F244" s="130"/>
      <c r="G244" s="130"/>
      <c r="H244" s="130"/>
      <c r="I244" s="130"/>
      <c r="J244" s="130"/>
      <c r="K244" s="130"/>
      <c r="L244" s="130"/>
      <c r="M244" s="130"/>
      <c r="N244" s="206"/>
      <c r="O244" s="206"/>
      <c r="P244" s="206"/>
      <c r="Q244" s="206"/>
      <c r="R244" s="206"/>
      <c r="S244" s="206"/>
      <c r="T244" s="206"/>
      <c r="U244" s="206"/>
      <c r="V244" s="206"/>
      <c r="W244" s="206"/>
      <c r="X244" s="130"/>
      <c r="Y244" s="130"/>
      <c r="Z244" s="130"/>
    </row>
    <row r="245" spans="2:26">
      <c r="B245" s="130"/>
      <c r="C245" s="130"/>
      <c r="D245" s="130"/>
      <c r="E245" s="130"/>
      <c r="F245" s="130"/>
      <c r="G245" s="130"/>
      <c r="H245" s="130"/>
      <c r="I245" s="130"/>
      <c r="J245" s="130"/>
      <c r="K245" s="130"/>
      <c r="L245" s="130"/>
      <c r="M245" s="130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130"/>
      <c r="Y245" s="130"/>
      <c r="Z245" s="130"/>
    </row>
    <row r="246" spans="2:26">
      <c r="B246" s="130"/>
      <c r="C246" s="130"/>
      <c r="D246" s="130"/>
      <c r="E246" s="130"/>
      <c r="F246" s="130"/>
      <c r="G246" s="130"/>
      <c r="H246" s="130"/>
      <c r="I246" s="130"/>
      <c r="J246" s="130"/>
      <c r="K246" s="130"/>
      <c r="L246" s="130"/>
      <c r="M246" s="130"/>
      <c r="N246" s="206"/>
      <c r="O246" s="206"/>
      <c r="P246" s="206"/>
      <c r="Q246" s="206"/>
      <c r="R246" s="206"/>
      <c r="S246" s="206"/>
      <c r="T246" s="206"/>
      <c r="U246" s="206"/>
      <c r="V246" s="206"/>
      <c r="W246" s="206"/>
      <c r="X246" s="130"/>
      <c r="Y246" s="130"/>
      <c r="Z246" s="130"/>
    </row>
    <row r="247" spans="2:26">
      <c r="B247" s="130"/>
      <c r="C247" s="130"/>
      <c r="D247" s="130"/>
      <c r="E247" s="130"/>
      <c r="F247" s="130"/>
      <c r="G247" s="130"/>
      <c r="H247" s="130"/>
      <c r="I247" s="130"/>
      <c r="J247" s="130"/>
      <c r="K247" s="130"/>
      <c r="L247" s="130"/>
      <c r="M247" s="130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130"/>
      <c r="Y247" s="130"/>
      <c r="Z247" s="130"/>
    </row>
    <row r="248" spans="2:26">
      <c r="B248" s="130"/>
      <c r="C248" s="130"/>
      <c r="D248" s="130"/>
      <c r="E248" s="130"/>
      <c r="F248" s="130"/>
      <c r="G248" s="130"/>
      <c r="H248" s="130"/>
      <c r="I248" s="130"/>
      <c r="J248" s="130"/>
      <c r="K248" s="130"/>
      <c r="L248" s="130"/>
      <c r="M248" s="130"/>
      <c r="N248" s="206"/>
      <c r="O248" s="206"/>
      <c r="P248" s="206"/>
      <c r="Q248" s="206"/>
      <c r="R248" s="206"/>
      <c r="S248" s="206"/>
      <c r="T248" s="206"/>
      <c r="U248" s="206"/>
      <c r="V248" s="206"/>
      <c r="W248" s="206"/>
      <c r="X248" s="130"/>
      <c r="Y248" s="130"/>
      <c r="Z248" s="130"/>
    </row>
    <row r="249" spans="2:26">
      <c r="B249" s="130"/>
      <c r="C249" s="130"/>
      <c r="D249" s="130"/>
      <c r="E249" s="130"/>
      <c r="F249" s="130"/>
      <c r="G249" s="130"/>
      <c r="H249" s="130"/>
      <c r="I249" s="130"/>
      <c r="J249" s="130"/>
      <c r="K249" s="130"/>
      <c r="L249" s="130"/>
      <c r="M249" s="130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130"/>
      <c r="Y249" s="130"/>
      <c r="Z249" s="130"/>
    </row>
    <row r="250" spans="2:26">
      <c r="B250" s="130"/>
      <c r="C250" s="130"/>
      <c r="D250" s="130"/>
      <c r="E250" s="130"/>
      <c r="F250" s="130"/>
      <c r="G250" s="130"/>
      <c r="H250" s="130"/>
      <c r="I250" s="130"/>
      <c r="J250" s="130"/>
      <c r="K250" s="130"/>
      <c r="L250" s="130"/>
      <c r="M250" s="130"/>
      <c r="N250" s="206"/>
      <c r="O250" s="206"/>
      <c r="P250" s="206"/>
      <c r="Q250" s="206"/>
      <c r="R250" s="206"/>
      <c r="S250" s="206"/>
      <c r="T250" s="206"/>
      <c r="U250" s="206"/>
      <c r="V250" s="206"/>
      <c r="W250" s="206"/>
      <c r="X250" s="130"/>
      <c r="Y250" s="130"/>
      <c r="Z250" s="130"/>
    </row>
    <row r="251" spans="2:26">
      <c r="B251" s="130"/>
      <c r="C251" s="130"/>
      <c r="D251" s="130"/>
      <c r="E251" s="130"/>
      <c r="F251" s="130"/>
      <c r="G251" s="130"/>
      <c r="H251" s="130"/>
      <c r="I251" s="130"/>
      <c r="J251" s="130"/>
      <c r="K251" s="130"/>
      <c r="L251" s="130"/>
      <c r="M251" s="130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130"/>
      <c r="Y251" s="130"/>
      <c r="Z251" s="130"/>
    </row>
    <row r="252" spans="2:26">
      <c r="B252" s="130"/>
      <c r="C252" s="130"/>
      <c r="D252" s="130"/>
      <c r="E252" s="130"/>
      <c r="F252" s="130"/>
      <c r="G252" s="130"/>
      <c r="H252" s="130"/>
      <c r="I252" s="130"/>
      <c r="J252" s="130"/>
      <c r="K252" s="130"/>
      <c r="L252" s="130"/>
      <c r="M252" s="130"/>
      <c r="N252" s="206"/>
      <c r="O252" s="206"/>
      <c r="P252" s="206"/>
      <c r="Q252" s="206"/>
      <c r="R252" s="206"/>
      <c r="S252" s="206"/>
      <c r="T252" s="206"/>
      <c r="U252" s="206"/>
      <c r="V252" s="206"/>
      <c r="W252" s="206"/>
      <c r="X252" s="130"/>
      <c r="Y252" s="130"/>
      <c r="Z252" s="130"/>
    </row>
    <row r="253" spans="2:26">
      <c r="B253" s="130"/>
      <c r="C253" s="130"/>
      <c r="D253" s="130"/>
      <c r="E253" s="130"/>
      <c r="F253" s="130"/>
      <c r="G253" s="130"/>
      <c r="H253" s="130"/>
      <c r="I253" s="130"/>
      <c r="J253" s="130"/>
      <c r="K253" s="130"/>
      <c r="L253" s="130"/>
      <c r="M253" s="130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130"/>
      <c r="Y253" s="130"/>
      <c r="Z253" s="130"/>
    </row>
    <row r="254" spans="2:26">
      <c r="B254" s="130"/>
      <c r="C254" s="130"/>
      <c r="D254" s="130"/>
      <c r="E254" s="130"/>
      <c r="F254" s="130"/>
      <c r="G254" s="130"/>
      <c r="H254" s="130"/>
      <c r="I254" s="130"/>
      <c r="J254" s="130"/>
      <c r="K254" s="130"/>
      <c r="L254" s="130"/>
      <c r="M254" s="130"/>
      <c r="N254" s="206"/>
      <c r="O254" s="206"/>
      <c r="P254" s="206"/>
      <c r="Q254" s="206"/>
      <c r="R254" s="206"/>
      <c r="S254" s="206"/>
      <c r="T254" s="206"/>
      <c r="U254" s="206"/>
      <c r="V254" s="206"/>
      <c r="W254" s="206"/>
      <c r="X254" s="130"/>
      <c r="Y254" s="130"/>
      <c r="Z254" s="130"/>
    </row>
    <row r="255" spans="2:26">
      <c r="B255" s="130"/>
      <c r="C255" s="130"/>
      <c r="D255" s="130"/>
      <c r="E255" s="130"/>
      <c r="F255" s="130"/>
      <c r="G255" s="130"/>
      <c r="H255" s="130"/>
      <c r="I255" s="130"/>
      <c r="J255" s="130"/>
      <c r="K255" s="130"/>
      <c r="L255" s="130"/>
      <c r="M255" s="130"/>
      <c r="N255" s="206"/>
      <c r="O255" s="206"/>
      <c r="P255" s="206"/>
      <c r="Q255" s="206"/>
      <c r="R255" s="206"/>
      <c r="S255" s="206"/>
      <c r="T255" s="206"/>
      <c r="U255" s="206"/>
      <c r="V255" s="206"/>
      <c r="W255" s="206"/>
      <c r="X255" s="130"/>
      <c r="Y255" s="130"/>
      <c r="Z255" s="130"/>
    </row>
    <row r="256" spans="2:26">
      <c r="B256" s="130"/>
      <c r="C256" s="130"/>
      <c r="D256" s="130"/>
      <c r="E256" s="130"/>
      <c r="F256" s="130"/>
      <c r="G256" s="130"/>
      <c r="H256" s="130"/>
      <c r="I256" s="130"/>
      <c r="J256" s="130"/>
      <c r="K256" s="130"/>
      <c r="L256" s="130"/>
      <c r="M256" s="130"/>
      <c r="N256" s="206"/>
      <c r="O256" s="206"/>
      <c r="P256" s="206"/>
      <c r="Q256" s="206"/>
      <c r="R256" s="206"/>
      <c r="S256" s="206"/>
      <c r="T256" s="206"/>
      <c r="U256" s="206"/>
      <c r="V256" s="206"/>
      <c r="W256" s="206"/>
      <c r="X256" s="130"/>
      <c r="Y256" s="130"/>
      <c r="Z256" s="130"/>
    </row>
    <row r="257" spans="2:26">
      <c r="B257" s="130"/>
      <c r="C257" s="130"/>
      <c r="D257" s="130"/>
      <c r="E257" s="130"/>
      <c r="F257" s="130"/>
      <c r="G257" s="130"/>
      <c r="H257" s="130"/>
      <c r="I257" s="130"/>
      <c r="J257" s="130"/>
      <c r="K257" s="130"/>
      <c r="L257" s="130"/>
      <c r="M257" s="130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130"/>
      <c r="Y257" s="130"/>
      <c r="Z257" s="130"/>
    </row>
    <row r="258" spans="2:26">
      <c r="B258" s="130"/>
      <c r="C258" s="130"/>
      <c r="D258" s="130"/>
      <c r="E258" s="130"/>
      <c r="F258" s="130"/>
      <c r="G258" s="130"/>
      <c r="H258" s="130"/>
      <c r="I258" s="130"/>
      <c r="J258" s="130"/>
      <c r="K258" s="130"/>
      <c r="L258" s="130"/>
      <c r="M258" s="130"/>
      <c r="N258" s="206"/>
      <c r="O258" s="206"/>
      <c r="P258" s="206"/>
      <c r="Q258" s="206"/>
      <c r="R258" s="206"/>
      <c r="S258" s="206"/>
      <c r="T258" s="206"/>
      <c r="U258" s="206"/>
      <c r="V258" s="206"/>
      <c r="W258" s="206"/>
      <c r="X258" s="130"/>
      <c r="Y258" s="130"/>
      <c r="Z258" s="130"/>
    </row>
    <row r="259" spans="2:26">
      <c r="B259" s="130"/>
      <c r="C259" s="130"/>
      <c r="D259" s="130"/>
      <c r="E259" s="130"/>
      <c r="F259" s="130"/>
      <c r="G259" s="130"/>
      <c r="H259" s="130"/>
      <c r="I259" s="130"/>
      <c r="J259" s="130"/>
      <c r="K259" s="130"/>
      <c r="L259" s="130"/>
      <c r="M259" s="130"/>
      <c r="N259" s="206"/>
      <c r="O259" s="206"/>
      <c r="P259" s="206"/>
      <c r="Q259" s="206"/>
      <c r="R259" s="206"/>
      <c r="S259" s="206"/>
      <c r="T259" s="206"/>
      <c r="U259" s="206"/>
      <c r="V259" s="206"/>
      <c r="W259" s="206"/>
      <c r="X259" s="130"/>
      <c r="Y259" s="130"/>
      <c r="Z259" s="130"/>
    </row>
    <row r="260" spans="2:26">
      <c r="B260" s="130"/>
      <c r="C260" s="130"/>
      <c r="D260" s="130"/>
      <c r="E260" s="130"/>
      <c r="F260" s="130"/>
      <c r="G260" s="130"/>
      <c r="H260" s="130"/>
      <c r="I260" s="130"/>
      <c r="J260" s="130"/>
      <c r="K260" s="130"/>
      <c r="L260" s="130"/>
      <c r="M260" s="130"/>
      <c r="N260" s="206"/>
      <c r="O260" s="206"/>
      <c r="P260" s="206"/>
      <c r="Q260" s="206"/>
      <c r="R260" s="206"/>
      <c r="S260" s="206"/>
      <c r="T260" s="206"/>
      <c r="U260" s="206"/>
      <c r="V260" s="206"/>
      <c r="W260" s="206"/>
      <c r="X260" s="130"/>
      <c r="Y260" s="130"/>
      <c r="Z260" s="130"/>
    </row>
    <row r="261" spans="2:26">
      <c r="B261" s="130"/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130"/>
      <c r="Y261" s="130"/>
      <c r="Z261" s="130"/>
    </row>
    <row r="262" spans="2:26">
      <c r="B262" s="130"/>
      <c r="C262" s="130"/>
      <c r="D262" s="130"/>
      <c r="E262" s="130"/>
      <c r="F262" s="130"/>
      <c r="G262" s="130"/>
      <c r="H262" s="130"/>
      <c r="I262" s="130"/>
      <c r="J262" s="130"/>
      <c r="K262" s="130"/>
      <c r="L262" s="130"/>
      <c r="M262" s="130"/>
      <c r="N262" s="206"/>
      <c r="O262" s="206"/>
      <c r="P262" s="206"/>
      <c r="Q262" s="206"/>
      <c r="R262" s="206"/>
      <c r="S262" s="206"/>
      <c r="T262" s="206"/>
      <c r="U262" s="206"/>
      <c r="V262" s="206"/>
      <c r="W262" s="206"/>
      <c r="X262" s="130"/>
      <c r="Y262" s="130"/>
      <c r="Z262" s="130"/>
    </row>
    <row r="263" spans="2:26">
      <c r="B263" s="130"/>
      <c r="C263" s="130"/>
      <c r="D263" s="130"/>
      <c r="E263" s="130"/>
      <c r="F263" s="130"/>
      <c r="G263" s="130"/>
      <c r="H263" s="130"/>
      <c r="I263" s="130"/>
      <c r="J263" s="130"/>
      <c r="K263" s="130"/>
      <c r="L263" s="130"/>
      <c r="M263" s="130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130"/>
      <c r="Y263" s="130"/>
      <c r="Z263" s="130"/>
    </row>
    <row r="264" spans="2:26">
      <c r="B264" s="130"/>
      <c r="C264" s="130"/>
      <c r="D264" s="130"/>
      <c r="E264" s="130"/>
      <c r="F264" s="130"/>
      <c r="G264" s="130"/>
      <c r="H264" s="130"/>
      <c r="I264" s="130"/>
      <c r="J264" s="130"/>
      <c r="K264" s="130"/>
      <c r="L264" s="130"/>
      <c r="M264" s="130"/>
      <c r="N264" s="206"/>
      <c r="O264" s="206"/>
      <c r="P264" s="206"/>
      <c r="Q264" s="206"/>
      <c r="R264" s="206"/>
      <c r="S264" s="206"/>
      <c r="T264" s="206"/>
      <c r="U264" s="206"/>
      <c r="V264" s="206"/>
      <c r="W264" s="206"/>
      <c r="X264" s="130"/>
      <c r="Y264" s="130"/>
      <c r="Z264" s="130"/>
    </row>
    <row r="265" spans="2:26">
      <c r="B265" s="130"/>
      <c r="C265" s="130"/>
      <c r="D265" s="130"/>
      <c r="E265" s="130"/>
      <c r="F265" s="130"/>
      <c r="G265" s="130"/>
      <c r="H265" s="130"/>
      <c r="I265" s="130"/>
      <c r="J265" s="130"/>
      <c r="K265" s="130"/>
      <c r="L265" s="130"/>
      <c r="M265" s="130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130"/>
      <c r="Y265" s="130"/>
      <c r="Z265" s="130"/>
    </row>
    <row r="266" spans="2:26">
      <c r="B266" s="130"/>
      <c r="C266" s="130"/>
      <c r="D266" s="130"/>
      <c r="E266" s="130"/>
      <c r="F266" s="130"/>
      <c r="G266" s="130"/>
      <c r="H266" s="130"/>
      <c r="I266" s="130"/>
      <c r="J266" s="130"/>
      <c r="K266" s="130"/>
      <c r="L266" s="130"/>
      <c r="M266" s="130"/>
      <c r="N266" s="206"/>
      <c r="O266" s="206"/>
      <c r="P266" s="206"/>
      <c r="Q266" s="206"/>
      <c r="R266" s="206"/>
      <c r="S266" s="206"/>
      <c r="T266" s="206"/>
      <c r="U266" s="206"/>
      <c r="V266" s="206"/>
      <c r="W266" s="206"/>
      <c r="X266" s="130"/>
      <c r="Y266" s="130"/>
      <c r="Z266" s="130"/>
    </row>
    <row r="267" spans="2:26">
      <c r="B267" s="130"/>
      <c r="C267" s="130"/>
      <c r="D267" s="130"/>
      <c r="E267" s="130"/>
      <c r="F267" s="130"/>
      <c r="G267" s="130"/>
      <c r="H267" s="130"/>
      <c r="I267" s="130"/>
      <c r="J267" s="130"/>
      <c r="K267" s="130"/>
      <c r="L267" s="130"/>
      <c r="M267" s="130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130"/>
      <c r="Y267" s="130"/>
      <c r="Z267" s="130"/>
    </row>
    <row r="268" spans="2:26"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138"/>
      <c r="O268" s="138"/>
      <c r="P268" s="138"/>
      <c r="Q268" s="138"/>
      <c r="R268" s="138"/>
      <c r="S268" s="138"/>
      <c r="T268" s="138"/>
      <c r="U268" s="138"/>
      <c r="V268" s="138"/>
      <c r="W268" s="138"/>
      <c r="X268" s="87"/>
      <c r="Y268" s="87"/>
      <c r="Z268" s="87"/>
    </row>
    <row r="269" spans="2:26"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138"/>
      <c r="O269" s="138"/>
      <c r="P269" s="138"/>
      <c r="Q269" s="138"/>
      <c r="R269" s="138"/>
      <c r="S269" s="138"/>
      <c r="T269" s="138"/>
      <c r="U269" s="138"/>
      <c r="V269" s="138"/>
      <c r="W269" s="138"/>
      <c r="X269" s="87"/>
      <c r="Y269" s="87"/>
      <c r="Z269" s="87"/>
    </row>
    <row r="270" spans="2:26"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138"/>
      <c r="O270" s="138"/>
      <c r="P270" s="138"/>
      <c r="Q270" s="138"/>
      <c r="R270" s="138"/>
      <c r="S270" s="138"/>
      <c r="T270" s="138"/>
      <c r="U270" s="138"/>
      <c r="V270" s="138"/>
      <c r="W270" s="138"/>
      <c r="X270" s="87"/>
      <c r="Y270" s="87"/>
      <c r="Z270" s="87"/>
    </row>
    <row r="271" spans="2:26"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138"/>
      <c r="O271" s="138"/>
      <c r="P271" s="138"/>
      <c r="Q271" s="138"/>
      <c r="R271" s="138"/>
      <c r="S271" s="138"/>
      <c r="T271" s="138"/>
      <c r="U271" s="138"/>
      <c r="V271" s="138"/>
      <c r="W271" s="138"/>
      <c r="X271" s="87"/>
      <c r="Y271" s="87"/>
      <c r="Z271" s="87"/>
    </row>
    <row r="272" spans="2:26"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138"/>
      <c r="O272" s="138"/>
      <c r="P272" s="138"/>
      <c r="Q272" s="138"/>
      <c r="R272" s="138"/>
      <c r="S272" s="138"/>
      <c r="T272" s="138"/>
      <c r="U272" s="138"/>
      <c r="V272" s="138"/>
      <c r="W272" s="138"/>
      <c r="X272" s="87"/>
      <c r="Y272" s="87"/>
      <c r="Z272" s="87"/>
    </row>
    <row r="273" spans="2:26"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138"/>
      <c r="O273" s="138"/>
      <c r="P273" s="138"/>
      <c r="Q273" s="138"/>
      <c r="R273" s="138"/>
      <c r="S273" s="138"/>
      <c r="T273" s="138"/>
      <c r="U273" s="138"/>
      <c r="V273" s="138"/>
      <c r="W273" s="138"/>
      <c r="X273" s="87"/>
      <c r="Y273" s="87"/>
      <c r="Z273" s="87"/>
    </row>
    <row r="274" spans="2:26"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138"/>
      <c r="O274" s="138"/>
      <c r="P274" s="138"/>
      <c r="Q274" s="138"/>
      <c r="R274" s="138"/>
      <c r="S274" s="138"/>
      <c r="T274" s="138"/>
      <c r="U274" s="138"/>
      <c r="V274" s="138"/>
      <c r="W274" s="138"/>
      <c r="X274" s="87"/>
      <c r="Y274" s="87"/>
      <c r="Z274" s="87"/>
    </row>
    <row r="275" spans="2:26"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138"/>
      <c r="O275" s="138"/>
      <c r="P275" s="138"/>
      <c r="Q275" s="138"/>
      <c r="R275" s="138"/>
      <c r="S275" s="138"/>
      <c r="T275" s="138"/>
      <c r="U275" s="138"/>
      <c r="V275" s="138"/>
      <c r="W275" s="138"/>
      <c r="X275" s="87"/>
      <c r="Y275" s="87"/>
      <c r="Z275" s="87"/>
    </row>
  </sheetData>
  <mergeCells count="19">
    <mergeCell ref="B39:Z39"/>
    <mergeCell ref="B40:Z40"/>
    <mergeCell ref="B41:Z41"/>
    <mergeCell ref="B42:B43"/>
    <mergeCell ref="C42:H42"/>
    <mergeCell ref="M42:M43"/>
    <mergeCell ref="N42:S42"/>
    <mergeCell ref="X42:X43"/>
    <mergeCell ref="Y42:Z42"/>
    <mergeCell ref="B1:Z1"/>
    <mergeCell ref="B3:Z3"/>
    <mergeCell ref="B4:Z4"/>
    <mergeCell ref="B5:Z5"/>
    <mergeCell ref="B6:B7"/>
    <mergeCell ref="C6:H6"/>
    <mergeCell ref="M6:M7"/>
    <mergeCell ref="N6:S6"/>
    <mergeCell ref="X6:X7"/>
    <mergeCell ref="Y6:Z6"/>
  </mergeCells>
  <printOptions horizontalCentered="1"/>
  <pageMargins left="0" right="0" top="0.39370078740157483" bottom="0.39370078740157483" header="0" footer="0"/>
  <pageSetup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DGII (EST)</vt:lpstr>
      <vt:lpstr>DGA (EST)</vt:lpstr>
      <vt:lpstr>TESORERIA (EST)</vt:lpstr>
      <vt:lpstr>cut presupuestaria</vt:lpstr>
      <vt:lpstr>'cut presupuestaria'!Área_de_impresión</vt:lpstr>
      <vt:lpstr>'DGII (EST)'!Área_de_impresión</vt:lpstr>
      <vt:lpstr>'TESORERIA (EST)'!Área_de_impresión</vt:lpstr>
      <vt:lpstr>'cut presupuestaria'!Títulos_a_imprimir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Fidelia Raulina Pérez Castillo</cp:lastModifiedBy>
  <dcterms:created xsi:type="dcterms:W3CDTF">2025-12-02T17:45:32Z</dcterms:created>
  <dcterms:modified xsi:type="dcterms:W3CDTF">2025-12-02T17:51:12Z</dcterms:modified>
</cp:coreProperties>
</file>