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cienda365-my.sharepoint.com/personal/fperez_hacienda_gov_do/Documents/Escritorio/2025/INGRESOS FISCALES PARA INTERNET 2025/"/>
    </mc:Choice>
  </mc:AlternateContent>
  <xr:revisionPtr revIDLastSave="1" documentId="8_{F37718C1-2079-4145-93D7-9FBCB06C4507}" xr6:coauthVersionLast="47" xr6:coauthVersionMax="47" xr10:uidLastSave="{61FB7BD1-E534-4111-AEAA-269F0B10542C}"/>
  <bookViews>
    <workbookView xWindow="28680" yWindow="-120" windowWidth="29040" windowHeight="15720" xr2:uid="{C1D29FFC-5E6B-405F-9164-D2286EA873C0}"/>
  </bookViews>
  <sheets>
    <sheet name="PP (EST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\0">#N/A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#N/A</definedName>
    <definedName name="\Ñ">#REF!</definedName>
    <definedName name="\O">#N/A</definedName>
    <definedName name="\P">#REF!</definedName>
    <definedName name="\q">#N/A</definedName>
    <definedName name="\R">#N/A</definedName>
    <definedName name="\S">#REF!</definedName>
    <definedName name="\T">#REF!</definedName>
    <definedName name="\T1">#REF!</definedName>
    <definedName name="\T2">[2]BOP!#REF!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_________________ROS1">#N/A</definedName>
    <definedName name="______________________ROS2">#N/A</definedName>
    <definedName name="______________________ROS3">#N/A</definedName>
    <definedName name="______________________ROS4">#N/A</definedName>
    <definedName name="_____________________ROS1">#N/A</definedName>
    <definedName name="_____________________ROS2">#N/A</definedName>
    <definedName name="_____________________ROS3">#N/A</definedName>
    <definedName name="_____________________ROS4">#N/A</definedName>
    <definedName name="____________________ROS1">#N/A</definedName>
    <definedName name="____________________ROS2">#N/A</definedName>
    <definedName name="____________________ROS3">#N/A</definedName>
    <definedName name="____________________ROS4">#N/A</definedName>
    <definedName name="___________________ROS1">#N/A</definedName>
    <definedName name="___________________ROS2">#N/A</definedName>
    <definedName name="___________________ROS3">#N/A</definedName>
    <definedName name="___________________ROS4">#N/A</definedName>
    <definedName name="__________________ROS1">#N/A</definedName>
    <definedName name="__________________ROS2">#N/A</definedName>
    <definedName name="__________________ROS3">#N/A</definedName>
    <definedName name="__________________ROS4">#N/A</definedName>
    <definedName name="_________________ROS1">#N/A</definedName>
    <definedName name="_________________ROS2">#N/A</definedName>
    <definedName name="_________________ROS3">#N/A</definedName>
    <definedName name="_________________ROS4">#N/A</definedName>
    <definedName name="________________ROS1">#N/A</definedName>
    <definedName name="________________ROS2">#N/A</definedName>
    <definedName name="________________ROS3">#N/A</definedName>
    <definedName name="________________ROS4">#N/A</definedName>
    <definedName name="_______________ROS1">#N/A</definedName>
    <definedName name="_______________ROS2">#N/A</definedName>
    <definedName name="_______________ROS3">#N/A</definedName>
    <definedName name="_______________ROS4">#N/A</definedName>
    <definedName name="______________ROS1">#N/A</definedName>
    <definedName name="______________ROS2">#N/A</definedName>
    <definedName name="______________ROS3">#N/A</definedName>
    <definedName name="______________ROS4">#N/A</definedName>
    <definedName name="_____________ROS1">#N/A</definedName>
    <definedName name="_____________ROS2">#N/A</definedName>
    <definedName name="_____________ROS3">#N/A</definedName>
    <definedName name="_____________ROS4">#N/A</definedName>
    <definedName name="____________ROS1">#N/A</definedName>
    <definedName name="____________ROS2">#N/A</definedName>
    <definedName name="____________ROS3">#N/A</definedName>
    <definedName name="____________ROS4">#N/A</definedName>
    <definedName name="___________ROS1">#N/A</definedName>
    <definedName name="___________ROS2">#N/A</definedName>
    <definedName name="___________ROS3">#N/A</definedName>
    <definedName name="___________ROS4">#N/A</definedName>
    <definedName name="__________ROS1">#N/A</definedName>
    <definedName name="__________ROS2">#N/A</definedName>
    <definedName name="__________ROS3">#N/A</definedName>
    <definedName name="__________ROS4">#N/A</definedName>
    <definedName name="_________ROS1">#N/A</definedName>
    <definedName name="_________ROS2">#N/A</definedName>
    <definedName name="_________ROS3">#N/A</definedName>
    <definedName name="_________ROS4">#N/A</definedName>
    <definedName name="________ROS1">#N/A</definedName>
    <definedName name="________ROS2">#N/A</definedName>
    <definedName name="________ROS3">#N/A</definedName>
    <definedName name="________ROS4">#N/A</definedName>
    <definedName name="_______FAL4">#N/A</definedName>
    <definedName name="_______FAL6">#N/A</definedName>
    <definedName name="_______FAL7">#N/A</definedName>
    <definedName name="_______ROS1">#N/A</definedName>
    <definedName name="_______ROS2">#N/A</definedName>
    <definedName name="_______ROS3">#N/A</definedName>
    <definedName name="_______ROS4">#N/A</definedName>
    <definedName name="______AUS1">#N/A</definedName>
    <definedName name="______DEG1">#N/A</definedName>
    <definedName name="______DKR1">#N/A</definedName>
    <definedName name="______ECU1">#N/A</definedName>
    <definedName name="______ESC1">#N/A</definedName>
    <definedName name="______FAL2">#N/A</definedName>
    <definedName name="______FAL3">#N/A</definedName>
    <definedName name="______FAL4">#N/A</definedName>
    <definedName name="______FAL5">#N/A</definedName>
    <definedName name="______FAL6">#N/A</definedName>
    <definedName name="______FAL7">#N/A</definedName>
    <definedName name="______FMK1">#N/A</definedName>
    <definedName name="______IKR1">#N/A</definedName>
    <definedName name="______IRP1">#N/A</definedName>
    <definedName name="______LIT1">#N/A</definedName>
    <definedName name="______MEX1">#N/A</definedName>
    <definedName name="______PTA1">#N/A</definedName>
    <definedName name="______ROS1">#N/A</definedName>
    <definedName name="______ROS2">#N/A</definedName>
    <definedName name="______ROS3">#N/A</definedName>
    <definedName name="______ROS4">#N/A</definedName>
    <definedName name="______SAR1">#N/A</definedName>
    <definedName name="_____AUS1">#N/A</definedName>
    <definedName name="_____DEG1">#N/A</definedName>
    <definedName name="_____DKR1">#N/A</definedName>
    <definedName name="_____ECU1">#N/A</definedName>
    <definedName name="_____ESC1">#N/A</definedName>
    <definedName name="_____FAL2">#N/A</definedName>
    <definedName name="_____FAL3">#N/A</definedName>
    <definedName name="_____FAL4">#N/A</definedName>
    <definedName name="_____FAL5">#N/A</definedName>
    <definedName name="_____FAL6">#N/A</definedName>
    <definedName name="_____FAL7">#N/A</definedName>
    <definedName name="_____FMK1">#N/A</definedName>
    <definedName name="_____IKR1">#N/A</definedName>
    <definedName name="_____IRP1">#N/A</definedName>
    <definedName name="_____LIT1">#N/A</definedName>
    <definedName name="_____MEX1">#N/A</definedName>
    <definedName name="_____PTA1">#N/A</definedName>
    <definedName name="_____ROS1">#N/A</definedName>
    <definedName name="_____ROS2">#N/A</definedName>
    <definedName name="_____ROS3">#N/A</definedName>
    <definedName name="_____ROS4">#N/A</definedName>
    <definedName name="_____SAR1">#N/A</definedName>
    <definedName name="____AUS1">#N/A</definedName>
    <definedName name="____DEG1">#N/A</definedName>
    <definedName name="____DKR1">#N/A</definedName>
    <definedName name="____ECU1">#N/A</definedName>
    <definedName name="____ESC1">#N/A</definedName>
    <definedName name="____FAL2">#N/A</definedName>
    <definedName name="____FAL3">#N/A</definedName>
    <definedName name="____FAL4">#N/A</definedName>
    <definedName name="____FAL5">#N/A</definedName>
    <definedName name="____FAL6">#N/A</definedName>
    <definedName name="____FAL7">#N/A</definedName>
    <definedName name="____FMK1">#N/A</definedName>
    <definedName name="____IKR1">#N/A</definedName>
    <definedName name="____IRP1">#N/A</definedName>
    <definedName name="____LIT1">#N/A</definedName>
    <definedName name="____MEX1">#N/A</definedName>
    <definedName name="____PTA1">#N/A</definedName>
    <definedName name="____ROS1">#N/A</definedName>
    <definedName name="____ROS2">#N/A</definedName>
    <definedName name="____ROS3">#N/A</definedName>
    <definedName name="____ROS4">#N/A</definedName>
    <definedName name="____SAR1">#N/A</definedName>
    <definedName name="___AUS1">#N/A</definedName>
    <definedName name="___DEG1">#N/A</definedName>
    <definedName name="___DKR1">#N/A</definedName>
    <definedName name="___ECU1">#N/A</definedName>
    <definedName name="___ESC1">#N/A</definedName>
    <definedName name="___FAL2">#N/A</definedName>
    <definedName name="___FAL3">#N/A</definedName>
    <definedName name="___FAL4">#N/A</definedName>
    <definedName name="___FAL5">#N/A</definedName>
    <definedName name="___FAL6">#N/A</definedName>
    <definedName name="___FAL7">#N/A</definedName>
    <definedName name="___FMK1">#N/A</definedName>
    <definedName name="___IKR1">#N/A</definedName>
    <definedName name="___IRP1">#N/A</definedName>
    <definedName name="___LIT1">#N/A</definedName>
    <definedName name="___MEX1">#N/A</definedName>
    <definedName name="___PTA1">#N/A</definedName>
    <definedName name="___ROS1">#N/A</definedName>
    <definedName name="___ROS2">#N/A</definedName>
    <definedName name="___ROS3">#N/A</definedName>
    <definedName name="___ROS4">#N/A</definedName>
    <definedName name="___SAR1">#N/A</definedName>
    <definedName name="__10FA_L">#REF!</definedName>
    <definedName name="__11GAZ_LIABS">#REF!</definedName>
    <definedName name="__123Graph_A" hidden="1">'[3]Crédito SPNF (fiscal)'!#REF!</definedName>
    <definedName name="__123Graph_AChart1" hidden="1">'[4]Cable 2'!#REF!</definedName>
    <definedName name="__123Graph_AChart2" hidden="1">'[4]Cable 2'!#REF!</definedName>
    <definedName name="__123Graph_AChart3" hidden="1">'[4]Cable 2'!#REF!</definedName>
    <definedName name="__123Graph_AChart4" hidden="1">'[4]Cable 2'!#REF!</definedName>
    <definedName name="__123Graph_AChart5" hidden="1">'[4]Cable 2'!#REF!</definedName>
    <definedName name="__123Graph_AChart6" hidden="1">'[4]Cable 2'!#REF!</definedName>
    <definedName name="__123Graph_AChart7" hidden="1">'[4]Cable 2'!#REF!</definedName>
    <definedName name="__123Graph_ACurrent" hidden="1">'[4]Cable 2'!#REF!</definedName>
    <definedName name="__123Graph_AREER" hidden="1">[5]ER!#REF!</definedName>
    <definedName name="__123Graph_B" hidden="1">[6]FLUJO!$B$7929:$C$7929</definedName>
    <definedName name="__123Graph_BChart1" hidden="1">#REF!</definedName>
    <definedName name="__123Graph_BChart2" hidden="1">#REF!</definedName>
    <definedName name="__123Graph_BChart3" hidden="1">#REF!</definedName>
    <definedName name="__123Graph_BChart4" hidden="1">#REF!</definedName>
    <definedName name="__123Graph_BChart5" hidden="1">#REF!</definedName>
    <definedName name="__123Graph_BChart6" hidden="1">#REF!</definedName>
    <definedName name="__123Graph_BChart7" hidden="1">#REF!</definedName>
    <definedName name="__123Graph_BCurrent" hidden="1">#REF!</definedName>
    <definedName name="__123Graph_BREER" hidden="1">[5]ER!#REF!</definedName>
    <definedName name="__123Graph_C" hidden="1">[6]FLUJO!$B$7936:$C$7936</definedName>
    <definedName name="__123Graph_CREER" hidden="1">[5]ER!#REF!</definedName>
    <definedName name="__123Graph_D" hidden="1">[6]FLUJO!$B$7942:$C$7942</definedName>
    <definedName name="__123Graph_E" hidden="1">[7]PFMON!#REF!</definedName>
    <definedName name="__123Graph_F" hidden="1">#N/A</definedName>
    <definedName name="__123Graph_X" hidden="1">[6]FLUJO!$B$7906:$C$7906</definedName>
    <definedName name="__12INT_RESERVES">#REF!</definedName>
    <definedName name="__1r">#REF!</definedName>
    <definedName name="__2Macros_Import_.qbop">[8]!'[Macros Import].qbop'</definedName>
    <definedName name="__3__123Graph_ACPI_ER_LOG" hidden="1">[5]ER!#REF!</definedName>
    <definedName name="__4__123Graph_BCPI_ER_LOG" hidden="1">[5]ER!#REF!</definedName>
    <definedName name="__5__123Graph_BIBA_IBRD" hidden="1">[5]WB!#REF!</definedName>
    <definedName name="__6B.2_B.3">#REF!</definedName>
    <definedName name="__7B.4___5">#REF!</definedName>
    <definedName name="__8CONSOL_B2">#REF!</definedName>
    <definedName name="__9CONSOL_DEPOSITS">'[9]A 11'!#REF!</definedName>
    <definedName name="__AUS1">#N/A</definedName>
    <definedName name="__BOP2">[10]BoP!#REF!</definedName>
    <definedName name="__DEG1">#N/A</definedName>
    <definedName name="__DKR1">#N/A</definedName>
    <definedName name="__ECU1">#N/A</definedName>
    <definedName name="__END94">#REF!</definedName>
    <definedName name="__ESC1">#N/A</definedName>
    <definedName name="__FAL2">#N/A</definedName>
    <definedName name="__FAL3">#N/A</definedName>
    <definedName name="__FAL4">#N/A</definedName>
    <definedName name="__FAL5">#N/A</definedName>
    <definedName name="__FAL6">#N/A</definedName>
    <definedName name="__FAL7">#N/A</definedName>
    <definedName name="__FMK1">#N/A</definedName>
    <definedName name="__IKR1">#N/A</definedName>
    <definedName name="__IRP1">#N/A</definedName>
    <definedName name="__LIT1">#N/A</definedName>
    <definedName name="__MEX1">#N/A</definedName>
    <definedName name="__PTA1">#N/A</definedName>
    <definedName name="__RES2">[10]RES!#REF!</definedName>
    <definedName name="__ROS1">#N/A</definedName>
    <definedName name="__ROS2">#N/A</definedName>
    <definedName name="__ROS3">#N/A</definedName>
    <definedName name="__ROS4">#N/A</definedName>
    <definedName name="__SAR1">#N/A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">#N/A</definedName>
    <definedName name="_10__123Graph_AWB_ADJ_PRJ" hidden="1">[11]WB!$Q$255:$AK$255</definedName>
    <definedName name="_10FA_L">#REF!</definedName>
    <definedName name="_11__123Graph_BCPI_ER_LOG" hidden="1">[11]ER!#REF!</definedName>
    <definedName name="_11GAZ_LIABS">#REF!</definedName>
    <definedName name="_12__123Graph_BIBA_IBRD" hidden="1">[11]WB!#REF!</definedName>
    <definedName name="_12INT_RESERVES">#REF!</definedName>
    <definedName name="_15Macros_Import_.qbop">[8]!'[Macros Import].qbop'</definedName>
    <definedName name="_16__123Graph_BWB_ADJ_PRJ" hidden="1">[11]WB!$Q$257:$AK$257</definedName>
    <definedName name="_1987">#N/A</definedName>
    <definedName name="_1IMPRESION">#REF!</definedName>
    <definedName name="_1Macros_Import_.qbop">#N/A</definedName>
    <definedName name="_1r">#REF!</definedName>
    <definedName name="_2">#N/A</definedName>
    <definedName name="_2__123Graph_ACPI_ER_LOG" hidden="1">[11]ER!#REF!</definedName>
    <definedName name="_20__123Graph_XREALEX_WAGE" hidden="1">[12]PRIVATE!#REF!</definedName>
    <definedName name="_24Macros_Import_.qbop">[13]!'[Macros Import].qbop'</definedName>
    <definedName name="_25__123Graph_ACPI_ER_LOG" hidden="1">[14]ER!#REF!</definedName>
    <definedName name="_26__123Graph_BCPI_ER_LOG" hidden="1">[14]ER!#REF!</definedName>
    <definedName name="_27__123Graph_ACPI_ER_LOG" hidden="1">[5]ER!#REF!</definedName>
    <definedName name="_27__123Graph_BIBA_IBRD" hidden="1">[14]WB!#REF!</definedName>
    <definedName name="_27_0CUADRO_N__4.">[15]monthly!#REF!</definedName>
    <definedName name="_28B.2_B.3">#REF!</definedName>
    <definedName name="_29B.4___5">#REF!</definedName>
    <definedName name="_2IMPRESION">#REF!</definedName>
    <definedName name="_2Macros_Import_.qbop">[16]!'[Macros Import].qbop'</definedName>
    <definedName name="_3">#N/A</definedName>
    <definedName name="_3.__No_club_de_París__Después_del_30_Jun_84">#N/A</definedName>
    <definedName name="_3__123Graph_ACPI_ER_LOG" hidden="1">[5]ER!#REF!</definedName>
    <definedName name="_30CONSOL_B2">#REF!</definedName>
    <definedName name="_31_0GRÁFICO_N_10.2">[15]monthly!#REF!</definedName>
    <definedName name="_31CONSOL_DEPOSITS">'[17]A 11'!#REF!</definedName>
    <definedName name="_32FA_L">#REF!</definedName>
    <definedName name="_33GAZ_LIABS">#REF!</definedName>
    <definedName name="_34INT_RESERVES">#REF!</definedName>
    <definedName name="_39__123Graph_BCPI_ER_LOG" hidden="1">[5]ER!#REF!</definedName>
    <definedName name="_4">#N/A</definedName>
    <definedName name="_4__123Graph_BCPI_ER_LOG" hidden="1">[5]ER!#REF!</definedName>
    <definedName name="_5">#N/A</definedName>
    <definedName name="_5__123Graph_BIBA_IBRD" hidden="1">[5]WB!#REF!</definedName>
    <definedName name="_51__123Graph_BIBA_IBRD" hidden="1">[5]WB!#REF!</definedName>
    <definedName name="_52B.2_B.3">#REF!</definedName>
    <definedName name="_53B.4___5">#REF!</definedName>
    <definedName name="_54CONSOL_B2">#REF!</definedName>
    <definedName name="_6">#N/A</definedName>
    <definedName name="_6__123Graph_AIBA_IBRD" hidden="1">[11]WB!$Q$62:$AK$62</definedName>
    <definedName name="_68CONSOL_DEPOSITS">'[9]A 11'!#REF!</definedName>
    <definedName name="_69FA_L">#REF!</definedName>
    <definedName name="_6B.2_B.3">#REF!</definedName>
    <definedName name="_7">#N/A</definedName>
    <definedName name="_70GAZ_LIABS">#REF!</definedName>
    <definedName name="_71INT_RESERVES">#REF!</definedName>
    <definedName name="_7B.4___5">#REF!</definedName>
    <definedName name="_8">#N/A</definedName>
    <definedName name="_8CONSOL_B2">#REF!</definedName>
    <definedName name="_9CONSOL_DEPOSITS">'[18]A 11'!#REF!</definedName>
    <definedName name="_AUS1">#N/A</definedName>
    <definedName name="_BOP2">[19]BoP!#REF!</definedName>
    <definedName name="_D">#REF!</definedName>
    <definedName name="_DEG1">#N/A</definedName>
    <definedName name="_DKR1">#N/A</definedName>
    <definedName name="_ECU1">#N/A</definedName>
    <definedName name="_END94">#REF!</definedName>
    <definedName name="_ESC1">#N/A</definedName>
    <definedName name="_FAL1">#N/A</definedName>
    <definedName name="_FAL2">#N/A</definedName>
    <definedName name="_FAL3">#N/A</definedName>
    <definedName name="_FAL4">#N/A</definedName>
    <definedName name="_FAL5">#N/A</definedName>
    <definedName name="_FAL6">#N/A</definedName>
    <definedName name="_FAL7">#N/A</definedName>
    <definedName name="_Fill" hidden="1">'[20]shared data'!$A$4:$A$642</definedName>
    <definedName name="_FMK1">#N/A</definedName>
    <definedName name="_ftnref1">#REF!</definedName>
    <definedName name="_IKR1">#N/A</definedName>
    <definedName name="_IRP1">#N/A</definedName>
    <definedName name="_Key1" hidden="1">#N/A</definedName>
    <definedName name="_LIT1">#N/A</definedName>
    <definedName name="_MEX1">#N/A</definedName>
    <definedName name="_Order1" hidden="1">255</definedName>
    <definedName name="_Order2" hidden="1">0</definedName>
    <definedName name="_P">#REF!</definedName>
    <definedName name="_Parse_Out" hidden="1">#REF!</definedName>
    <definedName name="_PTA1">#N/A</definedName>
    <definedName name="_Regression_Out" hidden="1">#REF!</definedName>
    <definedName name="_Regression_X" hidden="1">#REF!</definedName>
    <definedName name="_Regression_Y" hidden="1">#REF!</definedName>
    <definedName name="_RES2">[19]RES!#REF!</definedName>
    <definedName name="_ROS1">#N/A</definedName>
    <definedName name="_ROS2">#N/A</definedName>
    <definedName name="_ROS3">#N/A</definedName>
    <definedName name="_ROS4">#N/A</definedName>
    <definedName name="_SAR1">#N/A</definedName>
    <definedName name="_Sort" hidden="1">#N/A</definedName>
    <definedName name="_SUM2">#REF!</definedName>
    <definedName name="_t7">[21]R7!$A$1:$G$31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4">'[20]shared data'!$A$1:$G$71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>[2]Imp!#REF!</definedName>
    <definedName name="A">[22]!'[Macros Import].qbop'</definedName>
    <definedName name="A_impresión_IM">'[23]ponder a y p '!$A$1:$N$50</definedName>
    <definedName name="AAA">#REF!</definedName>
    <definedName name="AccessDatabase" hidden="1">"\\De2kp-42538\BOLETIN\Claga\CLAGA2000.mdb"</definedName>
    <definedName name="ACTIVATE">#REF!</definedName>
    <definedName name="ACUMULADO">#N/A</definedName>
    <definedName name="ALL">'[2]Imp:DSA output'!$C$9:$R$464</definedName>
    <definedName name="AMORTI">#N/A</definedName>
    <definedName name="ANEXO2">[24]BCP!#REF!</definedName>
    <definedName name="ANEXO3">#N/A</definedName>
    <definedName name="ANEXO4">#N/A</definedName>
    <definedName name="ANEXO5">#N/A</definedName>
    <definedName name="ANEXO6">#N/A</definedName>
    <definedName name="_xlnm.Print_Area" localSheetId="0">'PP (EST)'!$B$1:$N$102</definedName>
    <definedName name="_xlnm.Print_Area">'[25]Table 1'!#REF!</definedName>
    <definedName name="AREACONSTRUCCIO">#REF!</definedName>
    <definedName name="ASAU">#N/A</definedName>
    <definedName name="ASAU1">#N/A</definedName>
    <definedName name="asd">'[26]SPNF Acuerdo Incl. Int.'!asd</definedName>
    <definedName name="ASO">#REF!</definedName>
    <definedName name="atrade">[8]!atrade</definedName>
    <definedName name="AUS">#N/A</definedName>
    <definedName name="AVISO">#N/A</definedName>
    <definedName name="B">#N/A</definedName>
    <definedName name="BAL">#REF!</definedName>
    <definedName name="BANCOS">#N/A</definedName>
    <definedName name="_xlnm.Database">#REF!</definedName>
    <definedName name="Batumi_debt">#REF!</definedName>
    <definedName name="bb">#N/A</definedName>
    <definedName name="BBB">#REF!</definedName>
    <definedName name="bc" hidden="1">'[3]Crédito SPNF (fiscal)'!#REF!</definedName>
    <definedName name="BCA">#N/A</definedName>
    <definedName name="BCA_GDP">#N/A</definedName>
    <definedName name="BCA_NGDP">#REF!</definedName>
    <definedName name="BCH">#REF!</definedName>
    <definedName name="BCH_10G">#REF!</definedName>
    <definedName name="BCH_10R">#REF!</definedName>
    <definedName name="Bcos_Com_20G">#REF!</definedName>
    <definedName name="Bcos_Com20R">#REF!</definedName>
    <definedName name="BCRD15" hidden="1">'[3]Crédito SPNF (fiscal)'!#REF!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[27]!BFLD_DF</definedName>
    <definedName name="BFLD_DF1">#N/A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[28]Q6!$E$28:$AH$28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LETIN">[24]BCP!#REF!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S">#N/A</definedName>
    <definedName name="BS1A">#N/A</definedName>
    <definedName name="BTR">#REF!</definedName>
    <definedName name="BTRG">#REF!</definedName>
    <definedName name="Button_13">"CLAGA2000_Consolidado_2001_List"</definedName>
    <definedName name="BX">#REF!</definedName>
    <definedName name="BXG">[28]Q6!$E$26:$AH$26</definedName>
    <definedName name="BXS">#REF!</definedName>
    <definedName name="C.2">#REF!</definedName>
    <definedName name="C_">#N/A</definedName>
    <definedName name="CAD">#N/A</definedName>
    <definedName name="calcNGS_NGDP">#N/A</definedName>
    <definedName name="CAMARON">#REF!</definedName>
    <definedName name="CCC">#REF!</definedName>
    <definedName name="CD">#N/A</definedName>
    <definedName name="CD1A">#N/A</definedName>
    <definedName name="CEMENTO">#REF!</definedName>
    <definedName name="CHF">#N/A</definedName>
    <definedName name="CHK5.1">#REF!</definedName>
    <definedName name="cirr">#REF!</definedName>
    <definedName name="CLUB91">#N/A</definedName>
    <definedName name="CMD">[24]BCP!#REF!</definedName>
    <definedName name="CN">#N/A</definedName>
    <definedName name="CN1A">#N/A</definedName>
    <definedName name="COM">#REF!</definedName>
    <definedName name="CONSOL">#REF!</definedName>
    <definedName name="CONSOLC2">#REF!</definedName>
    <definedName name="copystart">#REF!</definedName>
    <definedName name="Copytodebt">'[2]in-out'!#REF!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CREDITOBCH">#REF!</definedName>
    <definedName name="CREDITORSB">#REF!</definedName>
    <definedName name="CRUZ">#N/A</definedName>
    <definedName name="CRUZ1">#N/A</definedName>
    <definedName name="CS">#N/A</definedName>
    <definedName name="CS1A">#N/A</definedName>
    <definedName name="CUENTASMON">[24]BCP!#REF!</definedName>
    <definedName name="CYEAR2021">[29]Coal!$B$583:$J$583</definedName>
    <definedName name="CYEAR2022">[29]Coal!$K$583:$V$583</definedName>
    <definedName name="CYEAR2023">[29]Coal!$W$583:$AH$583</definedName>
    <definedName name="CYEAR2024">[29]Coal!$AI$583:$AT$583</definedName>
    <definedName name="CYEAR2025">[29]Coal!$AU$583:$AX$583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e">#REF!</definedName>
    <definedName name="dates">'[20]shared data'!$S$8:$S$155</definedName>
    <definedName name="DATES_A">'[20]shared data'!$D$2:$AC$2</definedName>
    <definedName name="Dates1">#REF!</definedName>
    <definedName name="DB">#REF!</definedName>
    <definedName name="DBproj">#N/A</definedName>
    <definedName name="DDD">#N/A</definedName>
    <definedName name="DEBRIEF">#REF!</definedName>
    <definedName name="DEBT">#REF!</definedName>
    <definedName name="DEFL">#REF!</definedName>
    <definedName name="DEG">#N/A</definedName>
    <definedName name="DEMEURO">#N/A</definedName>
    <definedName name="DES">#REF!</definedName>
    <definedName name="DG">#REF!</definedName>
    <definedName name="DG_S">#REF!</definedName>
    <definedName name="DGproj">#N/A</definedName>
    <definedName name="Discount_IDA">[30]NPV!$B$28</definedName>
    <definedName name="Discount_NC">[30]NPV!#REF!</definedName>
    <definedName name="DiscountRate">#REF!</definedName>
    <definedName name="DIVISOR">#N/A</definedName>
    <definedName name="DIVISOR1">#N/A</definedName>
    <definedName name="DKK">#N/A</definedName>
    <definedName name="DKR">#N/A</definedName>
    <definedName name="DM">#N/A</definedName>
    <definedName name="DM1A">#N/A</definedName>
    <definedName name="DO">#REF!</definedName>
    <definedName name="Dproj">#N/A</definedName>
    <definedName name="DR">#N/A</definedName>
    <definedName name="DR1A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DY">#N/A</definedName>
    <definedName name="DY1A">#N/A</definedName>
    <definedName name="EBRD">#REF!</definedName>
    <definedName name="ECU">#N/A</definedName>
    <definedName name="EDNA">#N/A</definedName>
    <definedName name="EMISION">[24]BCP!#REF!</definedName>
    <definedName name="empty">#REF!</definedName>
    <definedName name="ENDA">#N/A</definedName>
    <definedName name="ESAF_QUAR_GDP">#REF!</definedName>
    <definedName name="esafr">#REF!</definedName>
    <definedName name="ESC">#N/A</definedName>
    <definedName name="EURO">#N/A</definedName>
    <definedName name="EURO1">#N/A</definedName>
    <definedName name="ExitWRS">[31]Main!$AB$25</definedName>
    <definedName name="FAL">#N/A</definedName>
    <definedName name="FB">#N/A</definedName>
    <definedName name="FB1A">#N/A</definedName>
    <definedName name="FF">#N/A</definedName>
    <definedName name="FF1A">#N/A</definedName>
    <definedName name="FFNN">#REF!</definedName>
    <definedName name="Fisc">#REF!</definedName>
    <definedName name="FMI">[24]BCP!#REF!</definedName>
    <definedName name="FMK">#N/A</definedName>
    <definedName name="FORMATO">#N/A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FRFEURO">#N/A</definedName>
    <definedName name="FS">#N/A</definedName>
    <definedName name="FS1A">#N/A</definedName>
    <definedName name="FT">#N/A</definedName>
    <definedName name="FT1A">#N/A</definedName>
    <definedName name="FUENTE">#REF!</definedName>
    <definedName name="fuente1">#REF!</definedName>
    <definedName name="Fuent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BP">#N/A</definedName>
    <definedName name="GCB_NGDP">#N/A</definedName>
    <definedName name="GDP">'[32]Empresas Publicas detalle'!#REF!</definedName>
    <definedName name="GGB_NGDP">#N/A</definedName>
    <definedName name="GL_Z">#REF!</definedName>
    <definedName name="GOB">#N/A</definedName>
    <definedName name="Grace_IDA">[30]NPV!$B$25</definedName>
    <definedName name="Grace_NC">[30]NPV!#REF!</definedName>
    <definedName name="GUIL">#N/A</definedName>
    <definedName name="GUIL1">#N/A</definedName>
    <definedName name="GYEAR2021">[29]Gold!$B$583:$J$583</definedName>
    <definedName name="GYEAR2022">[29]Gold!$K$583:$U$583</definedName>
    <definedName name="HEADING">#REF!</definedName>
    <definedName name="Heading39">'[20]shared data'!$A$1:$G$5</definedName>
    <definedName name="hhh">#N/A</definedName>
    <definedName name="HTML_CodePage" hidden="1">1252</definedName>
    <definedName name="HTML_Control" hidden="1">{"'para SB'!$A$1318:$F$1381"}</definedName>
    <definedName name="HTML_Description" hidden="1">""</definedName>
    <definedName name="HTML_Email" hidden="1">""</definedName>
    <definedName name="HTML_Header" hidden="1">""</definedName>
    <definedName name="HTML_LastUpdate" hidden="1">"25/04/00"</definedName>
    <definedName name="HTML_LineAfter" hidden="1">FALSE</definedName>
    <definedName name="HTML_LineBefore" hidden="1">FALSE</definedName>
    <definedName name="HTML_Name" hidden="1">"Jimmy Irias"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IDAr">#REF!</definedName>
    <definedName name="IDB">#N/A</definedName>
    <definedName name="IFSASSETS">#REF!</definedName>
    <definedName name="IFSLIABS">#REF!</definedName>
    <definedName name="IKR">#N/A</definedName>
    <definedName name="IM">#REF!</definedName>
    <definedName name="IMF">#REF!</definedName>
    <definedName name="INDICEPRODUCCIO">#REF!</definedName>
    <definedName name="INFOGER">[24]BCP!#REF!</definedName>
    <definedName name="INGRESOS">#REF!</definedName>
    <definedName name="INPUT_2">[10]Input!#REF!</definedName>
    <definedName name="INPUT_4">[10]Input!#REF!</definedName>
    <definedName name="INTERES">#N/A</definedName>
    <definedName name="Interest_IDA">[30]NPV!$B$27</definedName>
    <definedName name="Interest_NC">[30]NPV!#REF!</definedName>
    <definedName name="InterestRate">#REF!</definedName>
    <definedName name="IPC">[33]ipc!#REF!</definedName>
    <definedName name="IRLS">#N/A</definedName>
    <definedName name="IRLS1">#N/A</definedName>
    <definedName name="IRP">#N/A</definedName>
    <definedName name="JA">#N/A</definedName>
    <definedName name="JJ">#N/A</definedName>
    <definedName name="JPY">#N/A</definedName>
    <definedName name="KD">#N/A</definedName>
    <definedName name="KD1A">#N/A</definedName>
    <definedName name="LD">#N/A</definedName>
    <definedName name="LD1A">#N/A</definedName>
    <definedName name="LE">#N/A</definedName>
    <definedName name="LE1A">#N/A</definedName>
    <definedName name="LINES">#REF!</definedName>
    <definedName name="LIT">#N/A</definedName>
    <definedName name="LITEURO">#N/A</definedName>
    <definedName name="LP">#N/A</definedName>
    <definedName name="LP1A">#N/A</definedName>
    <definedName name="LTcirr">#REF!</definedName>
    <definedName name="LTr">#REF!</definedName>
    <definedName name="LUR">#N/A</definedName>
    <definedName name="LUXF">#N/A</definedName>
    <definedName name="LUXF1">#N/A</definedName>
    <definedName name="MACRO">#REF!</definedName>
    <definedName name="MACRO_ASSUMP_2006">#REF!</definedName>
    <definedName name="MALAX">#N/A</definedName>
    <definedName name="MALAX1">#N/A</definedName>
    <definedName name="Maturity_IDA">[30]NPV!$B$26</definedName>
    <definedName name="Maturity_NC">[30]NPV!#REF!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EX">#N/A</definedName>
    <definedName name="mflowsa">[8]!mflowsa</definedName>
    <definedName name="mflowsq">[8]!mflowsq</definedName>
    <definedName name="MIDDLE">#REF!</definedName>
    <definedName name="MISC4">[10]OUTPUT!#REF!</definedName>
    <definedName name="MN">[24]BCP!#REF!</definedName>
    <definedName name="MNP">[24]BCP!#REF!</definedName>
    <definedName name="MPETROLEO">#REF!</definedName>
    <definedName name="mstocksa">[8]!mstocksa</definedName>
    <definedName name="mstocksq">[8]!mstocksq</definedName>
    <definedName name="n">#REF!</definedName>
    <definedName name="names">'[20]shared data'!$B$7:$O$7</definedName>
    <definedName name="NAMES_A">'[20]shared data'!$B$5:$B$223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BlankRow">[34]QEDS!$11:$11</definedName>
    <definedName name="nmColumnHeader">[34]QEDS!$2:$2</definedName>
    <definedName name="nmData">[34]QEDS!$B$3:$F$9</definedName>
    <definedName name="NMG_RG">#N/A</definedName>
    <definedName name="nmIndexTable">[34]QEDS!$13:$13</definedName>
    <definedName name="nmReportFooter">[34]QEDS!$10:$10</definedName>
    <definedName name="nmReportHeader">[34]QEDS!$1:$1</definedName>
    <definedName name="nmRowHeader">[34]QEDS!$A$3:$A$9</definedName>
    <definedName name="nmScale">[34]QEDS!$12:$12</definedName>
    <definedName name="NNN">#REF!</definedName>
    <definedName name="no" hidden="1">'[3]Crédito SPNF (fiscal)'!#REF!</definedName>
    <definedName name="NOCLUB">#N/A</definedName>
    <definedName name="NOK">#N/A</definedName>
    <definedName name="nombrenuevo">#N/A</definedName>
    <definedName name="NOTA_EXPLICATIV">#REF!</definedName>
    <definedName name="Notes">[35]UPLOAD!#REF!</definedName>
    <definedName name="NOTITLES">#REF!</definedName>
    <definedName name="NTDD_RG">[27]!NTDD_RG</definedName>
    <definedName name="NX">#N/A</definedName>
    <definedName name="NX_R">#N/A</definedName>
    <definedName name="NXG_RG">#N/A</definedName>
    <definedName name="NYEAR2021">[29]Nickel!$B$583:$J$583</definedName>
    <definedName name="NYEAR2022">[29]Nickel!$K$583:$V$583</definedName>
    <definedName name="NYEAR2023">[29]Nickel!$W$583:$AH$583</definedName>
    <definedName name="NYEAR2024">[29]Nickel!$AI$583:$AT$583</definedName>
    <definedName name="NYEAR2025">[29]Nickel!$AU$583:$BF$583</definedName>
    <definedName name="OCTUBRE">#N/A</definedName>
    <definedName name="OECD_Table">#REF!</definedName>
    <definedName name="OnShow">'[26]SPNF Acuerdo Incl. Int.'!OnShow</definedName>
    <definedName name="Otr_Inst_Banc_40G">#REF!</definedName>
    <definedName name="Pan_Bancario_50G">#REF!</definedName>
    <definedName name="Pan_Monet_30G">#REF!</definedName>
    <definedName name="Path_Data">'[20]shared data'!$B$8</definedName>
    <definedName name="Path_System">'[20]shared data'!$B$7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">#REF!</definedName>
    <definedName name="PFP">#REF!</definedName>
    <definedName name="pfp_table1">#REF!</definedName>
    <definedName name="PK">#REF!</definedName>
    <definedName name="PLATA">#REF!</definedName>
    <definedName name="POLLO">#REF!</definedName>
    <definedName name="POTENCIAL">#N/A</definedName>
    <definedName name="PP">#N/A</definedName>
    <definedName name="PPPWGT">#N/A</definedName>
    <definedName name="PRECIOCIFBANANO">#REF!</definedName>
    <definedName name="PRICE">#REF!</definedName>
    <definedName name="PRICETAB">#REF!</definedName>
    <definedName name="Print_Area_MI">#N/A</definedName>
    <definedName name="PRINTMACRO">#REF!</definedName>
    <definedName name="PrintThis_Links">[31]Links!$A$1:$F$33</definedName>
    <definedName name="PRIV0">#REF!</definedName>
    <definedName name="PRIV00">#REF!</definedName>
    <definedName name="PRIV1">#REF!</definedName>
    <definedName name="PRIV11">#REF!</definedName>
    <definedName name="PRIV2">#REF!</definedName>
    <definedName name="PRIV22">#REF!</definedName>
    <definedName name="PRIV3">#REF!</definedName>
    <definedName name="PRIV33">#REF!</definedName>
    <definedName name="PRMONTH">#REF!</definedName>
    <definedName name="prn">[30]FSUOUT!$B$2:$V$32</definedName>
    <definedName name="Prog1998">'[36]2003'!#REF!</definedName>
    <definedName name="PRYEAR">#REF!</definedName>
    <definedName name="PTA">#N/A</definedName>
    <definedName name="PTAEURO">#N/A</definedName>
    <definedName name="PUBL00">#REF!</definedName>
    <definedName name="PUBL11">#REF!</definedName>
    <definedName name="PUBL2">#REF!</definedName>
    <definedName name="PUBL22">#REF!</definedName>
    <definedName name="PUBL33">#REF!</definedName>
    <definedName name="PUBL5">#REF!</definedName>
    <definedName name="PUBL55">#REF!</definedName>
    <definedName name="PUBL6">#REF!</definedName>
    <definedName name="PUBL66">#REF!</definedName>
    <definedName name="Q_5">#REF!</definedName>
    <definedName name="Q_6">#REF!</definedName>
    <definedName name="Q_7">#REF!</definedName>
    <definedName name="QFISCAL">'[37]Quarterly Raw Data'!#REF!</definedName>
    <definedName name="qqq" hidden="1">{#N/A,#N/A,FALSE,"EXTRABUDGT"}</definedName>
    <definedName name="QTAB7">'[37]Quarterly MacroFlow'!#REF!</definedName>
    <definedName name="QTAB7A">'[37]Quarterly MacroFlow'!#REF!</definedName>
    <definedName name="R_">#N/A</definedName>
    <definedName name="RA">#N/A</definedName>
    <definedName name="RD">#N/A</definedName>
    <definedName name="RD1A">#N/A</definedName>
    <definedName name="RE">#N/A</definedName>
    <definedName name="red">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ESERVAS">#REF!</definedName>
    <definedName name="RESUMEN">#REF!</definedName>
    <definedName name="RESUMEN2">#N/A</definedName>
    <definedName name="RESUMEN3">#N/A</definedName>
    <definedName name="RESUMEN4">#N/A</definedName>
    <definedName name="RESUMEN5">#N/A</definedName>
    <definedName name="right">#REF!</definedName>
    <definedName name="RIN">#REF!</definedName>
    <definedName name="rindex">#REF!</definedName>
    <definedName name="rita">[38]Hoja2!$1:$1048576</definedName>
    <definedName name="rngErrorSort">[31]ErrCheck!$A$4</definedName>
    <definedName name="rngLastSave">[31]Main!$G$19</definedName>
    <definedName name="rngLastSent">[31]Main!$G$18</definedName>
    <definedName name="rngLastUpdate">[31]Links!$D$2</definedName>
    <definedName name="rngNeedsUpdate">[31]Links!$E$2</definedName>
    <definedName name="rngQuestChecked">[31]ErrCheck!$A$3</definedName>
    <definedName name="ROS">#N/A</definedName>
    <definedName name="Rows_Table">#REF!</definedName>
    <definedName name="RR">#N/A</definedName>
    <definedName name="RS">#N/A</definedName>
    <definedName name="RS1A">#N/A</definedName>
    <definedName name="RSB">#REF!</definedName>
    <definedName name="RSB_AHAP_40R">#REF!</definedName>
    <definedName name="RSB_Bcos_Des_40R">#REF!</definedName>
    <definedName name="RSB_SOCFIN_40R">#REF!</definedName>
    <definedName name="RUIZ">#N/A</definedName>
    <definedName name="S_">#N/A</definedName>
    <definedName name="S_1A">#N/A</definedName>
    <definedName name="SA_Tab">#REF!</definedName>
    <definedName name="SAR">#N/A</definedName>
    <definedName name="SCHILL">#N/A</definedName>
    <definedName name="SCHILL1">#N/A</definedName>
    <definedName name="sds_gdp_exp_lari">#REF!</definedName>
    <definedName name="sds_gdp_origin">#REF!</definedName>
    <definedName name="sds_gpd_exp_gdp">#REF!</definedName>
    <definedName name="SEK">#N/A</definedName>
    <definedName name="sencount" hidden="1">2</definedName>
    <definedName name="SING">#N/A</definedName>
    <definedName name="SING1">#N/A</definedName>
    <definedName name="SPN">#N/A</definedName>
    <definedName name="spnf">'[26]SPNF Acuerdo Incl. Int.'!spnf</definedName>
    <definedName name="START">#REF!</definedName>
    <definedName name="STFQTAB">#REF!</definedName>
    <definedName name="STOP">#REF!</definedName>
    <definedName name="SUM">[5]BoP!$E$313:$BE$365</definedName>
    <definedName name="SUPLI">#N/A</definedName>
    <definedName name="SUPLIDORES">#N/A</definedName>
    <definedName name="Tab25a">#REF!</definedName>
    <definedName name="Tab25b">#REF!</definedName>
    <definedName name="Table__47">[39]RED47!$A$1:$I$53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8">'[20]shared data'!$A$1:$E$32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ASA">#N/A</definedName>
    <definedName name="TASAS">#N/A</definedName>
    <definedName name="Tasas_Interes_06R">[40]A!$A$1:$T$54</definedName>
    <definedName name="tblChecks">[31]ErrCheck!$A$3:$E$5</definedName>
    <definedName name="tblLinks">[31]Links!$A$4:$F$33</definedName>
    <definedName name="tc">#VALUE!</definedName>
    <definedName name="TD">#N/A</definedName>
    <definedName name="TD1A">#N/A</definedName>
    <definedName name="TELAS">#REF!</definedName>
    <definedName name="Template_Table">#REF!</definedName>
    <definedName name="TIPOCAMBIO">#REF!</definedName>
    <definedName name="TITLES">#REF!</definedName>
    <definedName name="_xlnm.Print_Titles" localSheetId="0">'PP (EST)'!$1:$8</definedName>
    <definedName name="_xlnm.Print_Titles">#REF!,#REF!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[28]Q5!$E$23:$AH$23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[41]BCC!$A$1:$N$821,[41]BCC!$A$822:$N$1624</definedName>
    <definedName name="TOTAL">#N/A</definedName>
    <definedName name="Trade">#REF!</definedName>
    <definedName name="TRADE3">[10]Trade!#REF!</definedName>
    <definedName name="TRIGO">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AED">#N/A</definedName>
    <definedName name="UAED1">#N/A</definedName>
    <definedName name="UC">#N/A</definedName>
    <definedName name="UC1A">#N/A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ENEZU">#N/A</definedName>
    <definedName name="VIAAEREA">#REF!</definedName>
    <definedName name="VTITLES">#REF!</definedName>
    <definedName name="wage_govt_sector">#REF!</definedName>
    <definedName name="WAPR">#REF!</definedName>
    <definedName name="WEO">#REF!</definedName>
    <definedName name="will">'[26]SPNF Acuerdo Incl. Int.'!will</definedName>
    <definedName name="WPCP33_D">#REF!</definedName>
    <definedName name="WPCP33pch">#REF!</definedName>
    <definedName name="wrn.BANKS." hidden="1">{#N/A,#N/A,FALSE,"BANKS"}</definedName>
    <definedName name="wrn.BOP." hidden="1">{#N/A,#N/A,FALSE,"BOP"}</definedName>
    <definedName name="wrn.BOP_MIDTERM." hidden="1">{"BOP_TAB",#N/A,FALSE,"N";"MIDTERM_TAB",#N/A,FALSE,"O"}</definedName>
    <definedName name="wrn.CREDIT." hidden="1">{#N/A,#N/A,FALSE,"CREDIT"}</definedName>
    <definedName name="wrn.DEBTSVC." hidden="1">{#N/A,#N/A,FALSE,"DEBTSVC"}</definedName>
    <definedName name="wrn.DEPO." hidden="1">{#N/A,#N/A,FALSE,"DEPO"}</definedName>
    <definedName name="wrn.EXCISE." hidden="1">{#N/A,#N/A,FALSE,"EXCISE"}</definedName>
    <definedName name="wrn.EXRATE." hidden="1">{#N/A,#N/A,FALSE,"EXRATE"}</definedName>
    <definedName name="wrn.EXTDEBT." hidden="1">{#N/A,#N/A,FALSE,"EXTDEBT"}</definedName>
    <definedName name="wrn.EXTRABUDGT." hidden="1">{#N/A,#N/A,FALSE,"EXTRABUDGT"}</definedName>
    <definedName name="wrn.EXTRABUDGT2." hidden="1">{#N/A,#N/A,FALSE,"EXTRABUDGT2"}</definedName>
    <definedName name="wrn.GDP." hidden="1">{#N/A,#N/A,FALSE,"GDP_ORIGIN";#N/A,#N/A,FALSE,"EMP_POP"}</definedName>
    <definedName name="wrn.GGOVT." hidden="1">{#N/A,#N/A,FALSE,"GGOVT"}</definedName>
    <definedName name="wrn.GGOVT2." hidden="1">{#N/A,#N/A,FALSE,"GGOVT2"}</definedName>
    <definedName name="wrn.GGOVTPC." hidden="1">{#N/A,#N/A,FALSE,"GGOVT%"}</definedName>
    <definedName name="wrn.INCOMETX." hidden="1">{#N/A,#N/A,FALSE,"INCOMETX"}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hidden="1">{#N/A,#N/A,FALSE,"INTERST"}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MS." hidden="1">{#N/A,#N/A,FALSE,"MS"}</definedName>
    <definedName name="wrn.NBG." hidden="1">{#N/A,#N/A,FALSE,"NBG"}</definedName>
    <definedName name="wrn.Output._.tables." hidden="1">{#N/A,#N/A,FALSE,"I";#N/A,#N/A,FALSE,"J";#N/A,#N/A,FALSE,"K";#N/A,#N/A,FALSE,"L";#N/A,#N/A,FALSE,"M";#N/A,#N/A,FALSE,"N";#N/A,#N/A,FALSE,"O"}</definedName>
    <definedName name="wrn.PCPI." hidden="1">{#N/A,#N/A,FALSE,"PCPI"}</definedName>
    <definedName name="wrn.PENSION." hidden="1">{#N/A,#N/A,FALSE,"PENSION"}</definedName>
    <definedName name="wrn.PRUDENT." hidden="1">{#N/A,#N/A,FALSE,"PRUDENT"}</definedName>
    <definedName name="wrn.PUBLEXP." hidden="1">{#N/A,#N/A,FALSE,"PUBLEXP"}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hidden="1">{#N/A,#N/A,FALSE,"REVSHARE"}</definedName>
    <definedName name="wrn.STATE." hidden="1">{#N/A,#N/A,FALSE,"STATE"}</definedName>
    <definedName name="wrn.TAXARREARS." hidden="1">{#N/A,#N/A,FALSE,"TAXARREARS"}</definedName>
    <definedName name="wrn.TAXPAYRS." hidden="1">{#N/A,#N/A,FALSE,"TAXPAYRS"}</definedName>
    <definedName name="wrn.TRADE." hidden="1">{#N/A,#N/A,FALSE,"TRADE"}</definedName>
    <definedName name="wrn.TRANSPORT." hidden="1">{#N/A,#N/A,FALSE,"TRANPORT"}</definedName>
    <definedName name="wrn.UNEMPL." hidden="1">{#N/A,#N/A,FALSE,"EMP_POP";#N/A,#N/A,FALSE,"UNEMPL"}</definedName>
    <definedName name="wrn.WAGES." hidden="1">{#N/A,#N/A,FALSE,"WAGES"}</definedName>
    <definedName name="wrn.WEO." hidden="1">{"WEO",#N/A,FALSE,"T"}</definedName>
    <definedName name="XBANANO">#REF!</definedName>
    <definedName name="XCAFE">#REF!</definedName>
    <definedName name="XGS">#REF!</definedName>
    <definedName name="XMENSUALES">#REF!</definedName>
    <definedName name="xxWRS_1">'[20]shared data'!$A$1:$A$77</definedName>
    <definedName name="xxWRS_2">#REF!</definedName>
    <definedName name="xxWRS_3">#REF!</definedName>
    <definedName name="xxWRS_4">[30]Q5!$A$1:$A$104</definedName>
    <definedName name="xxWRS_5">[30]Q6!$A$1:$A$160</definedName>
    <definedName name="xxWRS_6">[30]Q7!$A$1:$A$59</definedName>
    <definedName name="xxWRS_7">[30]Q5!$A$1:$A$109</definedName>
    <definedName name="xxWRS_8">[30]Q6!$A$1:$A$162</definedName>
    <definedName name="xxWRS_9">[30]Q7!$A$1:$A$61</definedName>
    <definedName name="XXX">#REF!</definedName>
    <definedName name="XXX1">#REF!</definedName>
    <definedName name="ycirr">#REF!</definedName>
    <definedName name="Year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YY">#N/A</definedName>
    <definedName name="YY1A">#N/A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8" i="1" l="1"/>
  <c r="G98" i="1"/>
  <c r="M98" i="1" s="1"/>
  <c r="F98" i="1"/>
  <c r="E98" i="1"/>
  <c r="D98" i="1"/>
  <c r="C98" i="1"/>
  <c r="L97" i="1"/>
  <c r="F97" i="1"/>
  <c r="E97" i="1"/>
  <c r="D97" i="1"/>
  <c r="C97" i="1"/>
  <c r="G97" i="1" s="1"/>
  <c r="M97" i="1" s="1"/>
  <c r="L96" i="1"/>
  <c r="F96" i="1"/>
  <c r="E96" i="1"/>
  <c r="D96" i="1"/>
  <c r="D95" i="1" s="1"/>
  <c r="D94" i="1" s="1"/>
  <c r="C96" i="1"/>
  <c r="G96" i="1" s="1"/>
  <c r="L95" i="1"/>
  <c r="L94" i="1" s="1"/>
  <c r="F95" i="1"/>
  <c r="F94" i="1" s="1"/>
  <c r="E95" i="1"/>
  <c r="K94" i="1"/>
  <c r="J94" i="1"/>
  <c r="I94" i="1"/>
  <c r="H94" i="1"/>
  <c r="E94" i="1"/>
  <c r="L93" i="1"/>
  <c r="G93" i="1"/>
  <c r="N93" i="1" s="1"/>
  <c r="F93" i="1"/>
  <c r="E93" i="1"/>
  <c r="D93" i="1"/>
  <c r="C93" i="1"/>
  <c r="L92" i="1"/>
  <c r="G92" i="1"/>
  <c r="M92" i="1" s="1"/>
  <c r="F92" i="1"/>
  <c r="E92" i="1"/>
  <c r="D92" i="1"/>
  <c r="C92" i="1"/>
  <c r="L91" i="1"/>
  <c r="F91" i="1"/>
  <c r="E91" i="1"/>
  <c r="D91" i="1"/>
  <c r="C91" i="1"/>
  <c r="G91" i="1" s="1"/>
  <c r="K90" i="1"/>
  <c r="J90" i="1"/>
  <c r="J82" i="1" s="1"/>
  <c r="I90" i="1"/>
  <c r="I82" i="1" s="1"/>
  <c r="H90" i="1"/>
  <c r="L90" i="1" s="1"/>
  <c r="F90" i="1"/>
  <c r="E90" i="1"/>
  <c r="D90" i="1"/>
  <c r="C90" i="1"/>
  <c r="L89" i="1"/>
  <c r="F89" i="1"/>
  <c r="E89" i="1"/>
  <c r="D89" i="1"/>
  <c r="C89" i="1"/>
  <c r="G89" i="1" s="1"/>
  <c r="L88" i="1"/>
  <c r="L82" i="1" s="1"/>
  <c r="G88" i="1"/>
  <c r="N88" i="1" s="1"/>
  <c r="F88" i="1"/>
  <c r="E88" i="1"/>
  <c r="D88" i="1"/>
  <c r="C88" i="1"/>
  <c r="L87" i="1"/>
  <c r="F87" i="1"/>
  <c r="E87" i="1"/>
  <c r="D87" i="1"/>
  <c r="C87" i="1"/>
  <c r="G87" i="1" s="1"/>
  <c r="M87" i="1" s="1"/>
  <c r="L86" i="1"/>
  <c r="F86" i="1"/>
  <c r="E86" i="1"/>
  <c r="D86" i="1"/>
  <c r="C86" i="1"/>
  <c r="G86" i="1" s="1"/>
  <c r="L85" i="1"/>
  <c r="F85" i="1"/>
  <c r="F83" i="1" s="1"/>
  <c r="F82" i="1" s="1"/>
  <c r="E85" i="1"/>
  <c r="E83" i="1" s="1"/>
  <c r="E82" i="1" s="1"/>
  <c r="D85" i="1"/>
  <c r="D83" i="1" s="1"/>
  <c r="D82" i="1" s="1"/>
  <c r="C85" i="1"/>
  <c r="G85" i="1" s="1"/>
  <c r="L84" i="1"/>
  <c r="G84" i="1"/>
  <c r="M84" i="1" s="1"/>
  <c r="F84" i="1"/>
  <c r="E84" i="1"/>
  <c r="D84" i="1"/>
  <c r="C84" i="1"/>
  <c r="L83" i="1"/>
  <c r="K83" i="1"/>
  <c r="J83" i="1"/>
  <c r="I83" i="1"/>
  <c r="H83" i="1"/>
  <c r="K82" i="1"/>
  <c r="L81" i="1"/>
  <c r="G81" i="1"/>
  <c r="M81" i="1" s="1"/>
  <c r="F81" i="1"/>
  <c r="E81" i="1"/>
  <c r="D81" i="1"/>
  <c r="C81" i="1"/>
  <c r="L80" i="1"/>
  <c r="L78" i="1" s="1"/>
  <c r="F80" i="1"/>
  <c r="E80" i="1"/>
  <c r="D80" i="1"/>
  <c r="D78" i="1" s="1"/>
  <c r="C80" i="1"/>
  <c r="G80" i="1" s="1"/>
  <c r="L79" i="1"/>
  <c r="F79" i="1"/>
  <c r="E79" i="1"/>
  <c r="D79" i="1"/>
  <c r="G79" i="1" s="1"/>
  <c r="C79" i="1"/>
  <c r="K78" i="1"/>
  <c r="J78" i="1"/>
  <c r="I78" i="1"/>
  <c r="H78" i="1"/>
  <c r="F78" i="1"/>
  <c r="E78" i="1"/>
  <c r="L77" i="1"/>
  <c r="G77" i="1"/>
  <c r="N77" i="1" s="1"/>
  <c r="F77" i="1"/>
  <c r="E77" i="1"/>
  <c r="D77" i="1"/>
  <c r="C77" i="1"/>
  <c r="L76" i="1"/>
  <c r="F76" i="1"/>
  <c r="E76" i="1"/>
  <c r="D76" i="1"/>
  <c r="D74" i="1" s="1"/>
  <c r="C76" i="1"/>
  <c r="G76" i="1" s="1"/>
  <c r="L75" i="1"/>
  <c r="F75" i="1"/>
  <c r="E75" i="1"/>
  <c r="D75" i="1"/>
  <c r="C75" i="1"/>
  <c r="G75" i="1" s="1"/>
  <c r="L74" i="1"/>
  <c r="K74" i="1"/>
  <c r="J74" i="1"/>
  <c r="I74" i="1"/>
  <c r="H74" i="1"/>
  <c r="F74" i="1"/>
  <c r="E74" i="1"/>
  <c r="L73" i="1"/>
  <c r="F73" i="1"/>
  <c r="E73" i="1"/>
  <c r="D73" i="1"/>
  <c r="C73" i="1"/>
  <c r="G73" i="1" s="1"/>
  <c r="L72" i="1"/>
  <c r="F72" i="1"/>
  <c r="F70" i="1" s="1"/>
  <c r="E72" i="1"/>
  <c r="D72" i="1"/>
  <c r="C72" i="1"/>
  <c r="G72" i="1" s="1"/>
  <c r="N71" i="1"/>
  <c r="L71" i="1"/>
  <c r="L70" i="1" s="1"/>
  <c r="F71" i="1"/>
  <c r="E71" i="1"/>
  <c r="D71" i="1"/>
  <c r="G71" i="1" s="1"/>
  <c r="C71" i="1"/>
  <c r="K70" i="1"/>
  <c r="J70" i="1"/>
  <c r="J63" i="1" s="1"/>
  <c r="J62" i="1" s="1"/>
  <c r="I70" i="1"/>
  <c r="H70" i="1"/>
  <c r="H63" i="1" s="1"/>
  <c r="H62" i="1" s="1"/>
  <c r="E70" i="1"/>
  <c r="D70" i="1"/>
  <c r="L69" i="1"/>
  <c r="F69" i="1"/>
  <c r="E69" i="1"/>
  <c r="D69" i="1"/>
  <c r="C69" i="1"/>
  <c r="L68" i="1"/>
  <c r="G68" i="1"/>
  <c r="F68" i="1"/>
  <c r="E68" i="1"/>
  <c r="D68" i="1"/>
  <c r="C68" i="1"/>
  <c r="L67" i="1"/>
  <c r="F67" i="1"/>
  <c r="E67" i="1"/>
  <c r="D67" i="1"/>
  <c r="D65" i="1" s="1"/>
  <c r="D64" i="1" s="1"/>
  <c r="C67" i="1"/>
  <c r="L66" i="1"/>
  <c r="F66" i="1"/>
  <c r="F65" i="1" s="1"/>
  <c r="F64" i="1" s="1"/>
  <c r="F63" i="1" s="1"/>
  <c r="F62" i="1" s="1"/>
  <c r="E66" i="1"/>
  <c r="D66" i="1"/>
  <c r="C66" i="1"/>
  <c r="K65" i="1"/>
  <c r="L65" i="1" s="1"/>
  <c r="L64" i="1" s="1"/>
  <c r="L63" i="1" s="1"/>
  <c r="J65" i="1"/>
  <c r="I65" i="1"/>
  <c r="H65" i="1"/>
  <c r="E65" i="1"/>
  <c r="K64" i="1"/>
  <c r="K63" i="1" s="1"/>
  <c r="K62" i="1" s="1"/>
  <c r="J64" i="1"/>
  <c r="I64" i="1"/>
  <c r="H64" i="1"/>
  <c r="E64" i="1"/>
  <c r="I63" i="1"/>
  <c r="I62" i="1" s="1"/>
  <c r="E63" i="1"/>
  <c r="E62" i="1"/>
  <c r="L61" i="1"/>
  <c r="F61" i="1"/>
  <c r="G61" i="1" s="1"/>
  <c r="M61" i="1" s="1"/>
  <c r="E61" i="1"/>
  <c r="D61" i="1"/>
  <c r="C61" i="1"/>
  <c r="L60" i="1"/>
  <c r="G60" i="1"/>
  <c r="M60" i="1" s="1"/>
  <c r="F60" i="1"/>
  <c r="E60" i="1"/>
  <c r="E58" i="1" s="1"/>
  <c r="E57" i="1" s="1"/>
  <c r="D60" i="1"/>
  <c r="C60" i="1"/>
  <c r="L59" i="1"/>
  <c r="L58" i="1" s="1"/>
  <c r="F59" i="1"/>
  <c r="F58" i="1" s="1"/>
  <c r="E59" i="1"/>
  <c r="D59" i="1"/>
  <c r="D58" i="1" s="1"/>
  <c r="D57" i="1" s="1"/>
  <c r="C59" i="1"/>
  <c r="K58" i="1"/>
  <c r="K57" i="1" s="1"/>
  <c r="J58" i="1"/>
  <c r="I58" i="1"/>
  <c r="I57" i="1" s="1"/>
  <c r="H58" i="1"/>
  <c r="H57" i="1" s="1"/>
  <c r="L57" i="1"/>
  <c r="J57" i="1"/>
  <c r="F57" i="1"/>
  <c r="L56" i="1"/>
  <c r="F56" i="1"/>
  <c r="E56" i="1"/>
  <c r="D56" i="1"/>
  <c r="C56" i="1"/>
  <c r="L55" i="1"/>
  <c r="F55" i="1"/>
  <c r="E55" i="1"/>
  <c r="D55" i="1"/>
  <c r="C55" i="1"/>
  <c r="L54" i="1"/>
  <c r="F54" i="1"/>
  <c r="G54" i="1" s="1"/>
  <c r="E54" i="1"/>
  <c r="D54" i="1"/>
  <c r="C54" i="1"/>
  <c r="M53" i="1"/>
  <c r="L53" i="1"/>
  <c r="F53" i="1"/>
  <c r="E53" i="1"/>
  <c r="D53" i="1"/>
  <c r="C53" i="1"/>
  <c r="G53" i="1" s="1"/>
  <c r="N53" i="1" s="1"/>
  <c r="L52" i="1"/>
  <c r="F52" i="1"/>
  <c r="E52" i="1"/>
  <c r="E50" i="1" s="1"/>
  <c r="E47" i="1" s="1"/>
  <c r="D52" i="1"/>
  <c r="C52" i="1"/>
  <c r="L51" i="1"/>
  <c r="F51" i="1"/>
  <c r="F50" i="1" s="1"/>
  <c r="E51" i="1"/>
  <c r="D51" i="1"/>
  <c r="G51" i="1" s="1"/>
  <c r="C51" i="1"/>
  <c r="L50" i="1"/>
  <c r="K50" i="1"/>
  <c r="K47" i="1" s="1"/>
  <c r="J50" i="1"/>
  <c r="J47" i="1" s="1"/>
  <c r="I50" i="1"/>
  <c r="H50" i="1"/>
  <c r="D50" i="1"/>
  <c r="D47" i="1" s="1"/>
  <c r="L49" i="1"/>
  <c r="F49" i="1"/>
  <c r="F48" i="1" s="1"/>
  <c r="E49" i="1"/>
  <c r="D49" i="1"/>
  <c r="C49" i="1"/>
  <c r="G49" i="1" s="1"/>
  <c r="L48" i="1"/>
  <c r="K48" i="1"/>
  <c r="J48" i="1"/>
  <c r="I48" i="1"/>
  <c r="I47" i="1" s="1"/>
  <c r="H48" i="1"/>
  <c r="H47" i="1" s="1"/>
  <c r="E48" i="1"/>
  <c r="D48" i="1"/>
  <c r="L47" i="1"/>
  <c r="L46" i="1"/>
  <c r="F46" i="1"/>
  <c r="E46" i="1"/>
  <c r="D46" i="1"/>
  <c r="C46" i="1"/>
  <c r="L45" i="1"/>
  <c r="F45" i="1"/>
  <c r="E45" i="1"/>
  <c r="D45" i="1"/>
  <c r="C45" i="1"/>
  <c r="L44" i="1"/>
  <c r="G44" i="1"/>
  <c r="F44" i="1"/>
  <c r="E44" i="1"/>
  <c r="D44" i="1"/>
  <c r="C44" i="1"/>
  <c r="L43" i="1"/>
  <c r="F43" i="1"/>
  <c r="E43" i="1"/>
  <c r="D43" i="1"/>
  <c r="C43" i="1"/>
  <c r="G43" i="1" s="1"/>
  <c r="L42" i="1"/>
  <c r="F42" i="1"/>
  <c r="F40" i="1" s="1"/>
  <c r="F37" i="1" s="1"/>
  <c r="E42" i="1"/>
  <c r="D42" i="1"/>
  <c r="D40" i="1" s="1"/>
  <c r="C42" i="1"/>
  <c r="L41" i="1"/>
  <c r="L40" i="1" s="1"/>
  <c r="G41" i="1"/>
  <c r="F41" i="1"/>
  <c r="E41" i="1"/>
  <c r="D41" i="1"/>
  <c r="C41" i="1"/>
  <c r="K40" i="1"/>
  <c r="K37" i="1" s="1"/>
  <c r="K25" i="1" s="1"/>
  <c r="K10" i="1" s="1"/>
  <c r="J40" i="1"/>
  <c r="I40" i="1"/>
  <c r="H40" i="1"/>
  <c r="H37" i="1" s="1"/>
  <c r="E40" i="1"/>
  <c r="L39" i="1"/>
  <c r="G39" i="1"/>
  <c r="N39" i="1" s="1"/>
  <c r="F39" i="1"/>
  <c r="E39" i="1"/>
  <c r="D39" i="1"/>
  <c r="D37" i="1" s="1"/>
  <c r="C39" i="1"/>
  <c r="L38" i="1"/>
  <c r="F38" i="1"/>
  <c r="E38" i="1"/>
  <c r="D38" i="1"/>
  <c r="C38" i="1"/>
  <c r="L37" i="1"/>
  <c r="J37" i="1"/>
  <c r="I37" i="1"/>
  <c r="E37" i="1"/>
  <c r="L36" i="1"/>
  <c r="F36" i="1"/>
  <c r="E36" i="1"/>
  <c r="D36" i="1"/>
  <c r="C36" i="1"/>
  <c r="G36" i="1" s="1"/>
  <c r="L35" i="1"/>
  <c r="G35" i="1"/>
  <c r="N35" i="1" s="1"/>
  <c r="F35" i="1"/>
  <c r="E35" i="1"/>
  <c r="D35" i="1"/>
  <c r="C35" i="1"/>
  <c r="L34" i="1"/>
  <c r="F34" i="1"/>
  <c r="E34" i="1"/>
  <c r="D34" i="1"/>
  <c r="C34" i="1"/>
  <c r="G34" i="1" s="1"/>
  <c r="L33" i="1"/>
  <c r="F33" i="1"/>
  <c r="E33" i="1"/>
  <c r="D33" i="1"/>
  <c r="C33" i="1"/>
  <c r="G33" i="1" s="1"/>
  <c r="L32" i="1"/>
  <c r="F32" i="1"/>
  <c r="E32" i="1"/>
  <c r="D32" i="1"/>
  <c r="C32" i="1"/>
  <c r="G32" i="1" s="1"/>
  <c r="L31" i="1"/>
  <c r="F31" i="1"/>
  <c r="F29" i="1" s="1"/>
  <c r="E31" i="1"/>
  <c r="D31" i="1"/>
  <c r="C31" i="1"/>
  <c r="G31" i="1" s="1"/>
  <c r="L30" i="1"/>
  <c r="G30" i="1"/>
  <c r="N30" i="1" s="1"/>
  <c r="F30" i="1"/>
  <c r="E30" i="1"/>
  <c r="D30" i="1"/>
  <c r="C30" i="1"/>
  <c r="C29" i="1" s="1"/>
  <c r="K29" i="1"/>
  <c r="J29" i="1"/>
  <c r="I29" i="1"/>
  <c r="H29" i="1"/>
  <c r="E29" i="1"/>
  <c r="L28" i="1"/>
  <c r="F28" i="1"/>
  <c r="E28" i="1"/>
  <c r="D28" i="1"/>
  <c r="D26" i="1" s="1"/>
  <c r="C28" i="1"/>
  <c r="C26" i="1" s="1"/>
  <c r="L27" i="1"/>
  <c r="G27" i="1"/>
  <c r="N27" i="1" s="1"/>
  <c r="F27" i="1"/>
  <c r="E27" i="1"/>
  <c r="E26" i="1" s="1"/>
  <c r="E25" i="1" s="1"/>
  <c r="D27" i="1"/>
  <c r="C27" i="1"/>
  <c r="L26" i="1"/>
  <c r="K26" i="1"/>
  <c r="J26" i="1"/>
  <c r="I26" i="1"/>
  <c r="I25" i="1" s="1"/>
  <c r="H26" i="1"/>
  <c r="F26" i="1"/>
  <c r="F25" i="1" s="1"/>
  <c r="J25" i="1"/>
  <c r="L24" i="1"/>
  <c r="F24" i="1"/>
  <c r="E24" i="1"/>
  <c r="D24" i="1"/>
  <c r="C24" i="1"/>
  <c r="G24" i="1" s="1"/>
  <c r="L23" i="1"/>
  <c r="F23" i="1"/>
  <c r="E23" i="1"/>
  <c r="D23" i="1"/>
  <c r="C23" i="1"/>
  <c r="G23" i="1" s="1"/>
  <c r="L22" i="1"/>
  <c r="F22" i="1"/>
  <c r="E22" i="1"/>
  <c r="D22" i="1"/>
  <c r="C22" i="1"/>
  <c r="G22" i="1" s="1"/>
  <c r="L21" i="1"/>
  <c r="G21" i="1"/>
  <c r="N21" i="1" s="1"/>
  <c r="F21" i="1"/>
  <c r="E21" i="1"/>
  <c r="D21" i="1"/>
  <c r="C21" i="1"/>
  <c r="L20" i="1"/>
  <c r="F20" i="1"/>
  <c r="E20" i="1"/>
  <c r="D20" i="1"/>
  <c r="D17" i="1" s="1"/>
  <c r="D16" i="1" s="1"/>
  <c r="C20" i="1"/>
  <c r="G20" i="1" s="1"/>
  <c r="L19" i="1"/>
  <c r="G19" i="1"/>
  <c r="N19" i="1" s="1"/>
  <c r="F19" i="1"/>
  <c r="E19" i="1"/>
  <c r="D19" i="1"/>
  <c r="C19" i="1"/>
  <c r="L18" i="1"/>
  <c r="L17" i="1" s="1"/>
  <c r="L16" i="1" s="1"/>
  <c r="F18" i="1"/>
  <c r="E18" i="1"/>
  <c r="E17" i="1" s="1"/>
  <c r="E16" i="1" s="1"/>
  <c r="D18" i="1"/>
  <c r="C18" i="1"/>
  <c r="G18" i="1" s="1"/>
  <c r="K17" i="1"/>
  <c r="J17" i="1"/>
  <c r="I17" i="1"/>
  <c r="H17" i="1"/>
  <c r="H16" i="1" s="1"/>
  <c r="K16" i="1"/>
  <c r="J16" i="1"/>
  <c r="I16" i="1"/>
  <c r="L15" i="1"/>
  <c r="G15" i="1"/>
  <c r="N15" i="1" s="1"/>
  <c r="F15" i="1"/>
  <c r="E15" i="1"/>
  <c r="D15" i="1"/>
  <c r="C15" i="1"/>
  <c r="L14" i="1"/>
  <c r="F14" i="1"/>
  <c r="F11" i="1" s="1"/>
  <c r="E14" i="1"/>
  <c r="D14" i="1"/>
  <c r="C14" i="1"/>
  <c r="G14" i="1" s="1"/>
  <c r="L13" i="1"/>
  <c r="L11" i="1" s="1"/>
  <c r="F13" i="1"/>
  <c r="E13" i="1"/>
  <c r="D13" i="1"/>
  <c r="C13" i="1"/>
  <c r="G13" i="1" s="1"/>
  <c r="L12" i="1"/>
  <c r="F12" i="1"/>
  <c r="E12" i="1"/>
  <c r="E11" i="1" s="1"/>
  <c r="D12" i="1"/>
  <c r="D11" i="1" s="1"/>
  <c r="C12" i="1"/>
  <c r="G12" i="1" s="1"/>
  <c r="K11" i="1"/>
  <c r="J11" i="1"/>
  <c r="I11" i="1"/>
  <c r="H11" i="1"/>
  <c r="J10" i="1"/>
  <c r="K9" i="1" l="1"/>
  <c r="K99" i="1" s="1"/>
  <c r="J9" i="1"/>
  <c r="L62" i="1"/>
  <c r="N36" i="1"/>
  <c r="M36" i="1"/>
  <c r="N34" i="1"/>
  <c r="M34" i="1"/>
  <c r="I10" i="1"/>
  <c r="I9" i="1" s="1"/>
  <c r="M20" i="1"/>
  <c r="N20" i="1"/>
  <c r="N32" i="1"/>
  <c r="M32" i="1"/>
  <c r="N12" i="1"/>
  <c r="M12" i="1"/>
  <c r="G11" i="1"/>
  <c r="N24" i="1"/>
  <c r="M24" i="1"/>
  <c r="N14" i="1"/>
  <c r="M14" i="1"/>
  <c r="N18" i="1"/>
  <c r="M18" i="1"/>
  <c r="G17" i="1"/>
  <c r="N31" i="1"/>
  <c r="M31" i="1"/>
  <c r="M43" i="1"/>
  <c r="N43" i="1"/>
  <c r="N23" i="1"/>
  <c r="M23" i="1"/>
  <c r="E10" i="1"/>
  <c r="E9" i="1" s="1"/>
  <c r="N22" i="1"/>
  <c r="M22" i="1"/>
  <c r="N33" i="1"/>
  <c r="M33" i="1"/>
  <c r="F47" i="1"/>
  <c r="N13" i="1"/>
  <c r="M13" i="1"/>
  <c r="M51" i="1"/>
  <c r="N51" i="1"/>
  <c r="G50" i="1"/>
  <c r="M54" i="1"/>
  <c r="N54" i="1"/>
  <c r="M76" i="1"/>
  <c r="N76" i="1"/>
  <c r="C11" i="1"/>
  <c r="C17" i="1"/>
  <c r="C16" i="1" s="1"/>
  <c r="G28" i="1"/>
  <c r="G29" i="1"/>
  <c r="L29" i="1"/>
  <c r="L25" i="1" s="1"/>
  <c r="L10" i="1" s="1"/>
  <c r="N68" i="1"/>
  <c r="M68" i="1"/>
  <c r="N73" i="1"/>
  <c r="M73" i="1"/>
  <c r="N75" i="1"/>
  <c r="M75" i="1"/>
  <c r="G74" i="1"/>
  <c r="N79" i="1"/>
  <c r="M79" i="1"/>
  <c r="G78" i="1"/>
  <c r="N89" i="1"/>
  <c r="M89" i="1"/>
  <c r="E99" i="1"/>
  <c r="M15" i="1"/>
  <c r="F17" i="1"/>
  <c r="F16" i="1" s="1"/>
  <c r="F10" i="1" s="1"/>
  <c r="F9" i="1" s="1"/>
  <c r="F99" i="1" s="1"/>
  <c r="M21" i="1"/>
  <c r="M27" i="1"/>
  <c r="H25" i="1"/>
  <c r="H10" i="1" s="1"/>
  <c r="H9" i="1" s="1"/>
  <c r="H99" i="1" s="1"/>
  <c r="M30" i="1"/>
  <c r="M35" i="1"/>
  <c r="G38" i="1"/>
  <c r="M39" i="1"/>
  <c r="G45" i="1"/>
  <c r="M45" i="1" s="1"/>
  <c r="G46" i="1"/>
  <c r="C48" i="1"/>
  <c r="G67" i="1"/>
  <c r="C65" i="1"/>
  <c r="C64" i="1" s="1"/>
  <c r="C63" i="1" s="1"/>
  <c r="M72" i="1"/>
  <c r="N72" i="1"/>
  <c r="M91" i="1"/>
  <c r="N95" i="1"/>
  <c r="G90" i="1"/>
  <c r="N91" i="1"/>
  <c r="D63" i="1"/>
  <c r="D62" i="1" s="1"/>
  <c r="M71" i="1"/>
  <c r="G70" i="1"/>
  <c r="N86" i="1"/>
  <c r="M86" i="1"/>
  <c r="I99" i="1"/>
  <c r="M96" i="1"/>
  <c r="G95" i="1"/>
  <c r="G42" i="1"/>
  <c r="C40" i="1"/>
  <c r="C37" i="1" s="1"/>
  <c r="C25" i="1" s="1"/>
  <c r="G48" i="1"/>
  <c r="N49" i="1"/>
  <c r="G59" i="1"/>
  <c r="C58" i="1"/>
  <c r="C57" i="1" s="1"/>
  <c r="D29" i="1"/>
  <c r="D25" i="1" s="1"/>
  <c r="D10" i="1" s="1"/>
  <c r="D9" i="1" s="1"/>
  <c r="D99" i="1" s="1"/>
  <c r="N41" i="1"/>
  <c r="M41" i="1"/>
  <c r="G52" i="1"/>
  <c r="M85" i="1"/>
  <c r="G83" i="1"/>
  <c r="J99" i="1"/>
  <c r="N44" i="1"/>
  <c r="M44" i="1"/>
  <c r="M19" i="1"/>
  <c r="G40" i="1"/>
  <c r="M49" i="1"/>
  <c r="G55" i="1"/>
  <c r="G56" i="1"/>
  <c r="G66" i="1"/>
  <c r="G69" i="1"/>
  <c r="M80" i="1"/>
  <c r="N80" i="1"/>
  <c r="C50" i="1"/>
  <c r="M77" i="1"/>
  <c r="H82" i="1"/>
  <c r="M88" i="1"/>
  <c r="C83" i="1"/>
  <c r="C82" i="1" s="1"/>
  <c r="M93" i="1"/>
  <c r="C70" i="1"/>
  <c r="C74" i="1"/>
  <c r="C78" i="1"/>
  <c r="C95" i="1"/>
  <c r="C94" i="1" s="1"/>
  <c r="L9" i="1" l="1"/>
  <c r="L99" i="1" s="1"/>
  <c r="M55" i="1"/>
  <c r="N55" i="1"/>
  <c r="M48" i="1"/>
  <c r="G47" i="1"/>
  <c r="N48" i="1"/>
  <c r="N40" i="1"/>
  <c r="M40" i="1"/>
  <c r="N42" i="1"/>
  <c r="M42" i="1"/>
  <c r="N67" i="1"/>
  <c r="M67" i="1"/>
  <c r="M52" i="1"/>
  <c r="N52" i="1"/>
  <c r="C47" i="1"/>
  <c r="M29" i="1"/>
  <c r="N29" i="1"/>
  <c r="N17" i="1"/>
  <c r="G16" i="1"/>
  <c r="M17" i="1"/>
  <c r="N66" i="1"/>
  <c r="M66" i="1"/>
  <c r="G65" i="1"/>
  <c r="M59" i="1"/>
  <c r="G58" i="1"/>
  <c r="M46" i="1"/>
  <c r="N46" i="1"/>
  <c r="N78" i="1"/>
  <c r="M78" i="1"/>
  <c r="N28" i="1"/>
  <c r="M28" i="1"/>
  <c r="N11" i="1"/>
  <c r="M11" i="1"/>
  <c r="M95" i="1"/>
  <c r="G94" i="1"/>
  <c r="N83" i="1"/>
  <c r="M83" i="1"/>
  <c r="G82" i="1"/>
  <c r="C62" i="1"/>
  <c r="N38" i="1"/>
  <c r="G37" i="1"/>
  <c r="M38" i="1"/>
  <c r="N74" i="1"/>
  <c r="M74" i="1"/>
  <c r="C10" i="1"/>
  <c r="C9" i="1" s="1"/>
  <c r="N90" i="1"/>
  <c r="M90" i="1"/>
  <c r="N50" i="1"/>
  <c r="M50" i="1"/>
  <c r="N69" i="1"/>
  <c r="M69" i="1"/>
  <c r="C99" i="1"/>
  <c r="N56" i="1"/>
  <c r="M56" i="1"/>
  <c r="N70" i="1"/>
  <c r="M70" i="1"/>
  <c r="G26" i="1"/>
  <c r="M94" i="1" l="1"/>
  <c r="M16" i="1"/>
  <c r="N16" i="1"/>
  <c r="N37" i="1"/>
  <c r="M37" i="1"/>
  <c r="M58" i="1"/>
  <c r="G57" i="1"/>
  <c r="M57" i="1" s="1"/>
  <c r="N26" i="1"/>
  <c r="G25" i="1"/>
  <c r="M26" i="1"/>
  <c r="G10" i="1"/>
  <c r="N65" i="1"/>
  <c r="M65" i="1"/>
  <c r="G64" i="1"/>
  <c r="N82" i="1"/>
  <c r="M82" i="1"/>
  <c r="M47" i="1"/>
  <c r="N47" i="1"/>
  <c r="N10" i="1" l="1"/>
  <c r="M10" i="1"/>
  <c r="N25" i="1"/>
  <c r="M25" i="1"/>
  <c r="N64" i="1"/>
  <c r="M64" i="1"/>
  <c r="G63" i="1"/>
  <c r="N63" i="1" l="1"/>
  <c r="M63" i="1"/>
  <c r="G62" i="1"/>
  <c r="N62" i="1" l="1"/>
  <c r="M62" i="1"/>
  <c r="G9" i="1"/>
  <c r="N9" i="1" l="1"/>
  <c r="M9" i="1"/>
  <c r="G99" i="1"/>
  <c r="N99" i="1" l="1"/>
  <c r="M99" i="1"/>
</calcChain>
</file>

<file path=xl/sharedStrings.xml><?xml version="1.0" encoding="utf-8"?>
<sst xmlns="http://schemas.openxmlformats.org/spreadsheetml/2006/main" count="116" uniqueCount="103">
  <si>
    <t>I</t>
  </si>
  <si>
    <t>CUADRO No.1</t>
  </si>
  <si>
    <t>DIRECCION GENERAL DE POLITICA Y LEGISLACION TRIBUTARIA</t>
  </si>
  <si>
    <t>INGRESOS FISCALES COMPARADOS, SEGÚN PRINCIPALES PARTIDAS</t>
  </si>
  <si>
    <t>ENERO-ABRIL  2025/PRESUPUESTO 2025</t>
  </si>
  <si>
    <t>(En millones de RD$</t>
  </si>
  <si>
    <t>PARTIDAS</t>
  </si>
  <si>
    <t>RECAUDADO 2025</t>
  </si>
  <si>
    <t>PRESUPUESTO  2025</t>
  </si>
  <si>
    <t>DIFERENCIA</t>
  </si>
  <si>
    <t xml:space="preserve">% ALCANZADO </t>
  </si>
  <si>
    <t>ENERO</t>
  </si>
  <si>
    <t>FEBRERO</t>
  </si>
  <si>
    <t>MARZO</t>
  </si>
  <si>
    <t>ABRIL</t>
  </si>
  <si>
    <t>A) INGRESOS CORRIENTES</t>
  </si>
  <si>
    <t>I) IMPUESTOS</t>
  </si>
  <si>
    <t>1) IMPUESTOS SOBRE LOS INGRESOS</t>
  </si>
  <si>
    <t>- Impuestos sobre la Renta de Personas Físicas</t>
  </si>
  <si>
    <t>- Impuestos sobre Los Ingresos de las Empresas y Otras Corporaciones</t>
  </si>
  <si>
    <t xml:space="preserve">- Impuestos sobre los Ingresos Aplicados sin Distinción de Persona </t>
  </si>
  <si>
    <t>- Accesorios sobre los Impuestos a  los Ingresos</t>
  </si>
  <si>
    <t>2)  IMPUESTOS SOBRE LA PROPIEDAD</t>
  </si>
  <si>
    <t>- Impuestos sobre la Propiedad y Transacciones Financieras y de Capital</t>
  </si>
  <si>
    <t>- Impuesto a la Propiedad Inmobiliaria (IPI) (Impuesto a las Viviendas Suntuarias IVSS)</t>
  </si>
  <si>
    <t>- Impuestos sobre Activos</t>
  </si>
  <si>
    <t>- Impuesto sobre Operaciones Inmobiliarias</t>
  </si>
  <si>
    <t>- Impuestos sobre Transferencias de Bienes Muebles</t>
  </si>
  <si>
    <t>- Impuesto sobre Cheques</t>
  </si>
  <si>
    <t>- Otros</t>
  </si>
  <si>
    <t>-  Accesorios sobre la Propiedad</t>
  </si>
  <si>
    <t>3) IMPUESTOS INTERNOS SOBRE MERCANCIAS Y SERVICIOS</t>
  </si>
  <si>
    <t>- Impuestos sobre los Bienes y Servicios</t>
  </si>
  <si>
    <t>- ITBIS Interno</t>
  </si>
  <si>
    <t>- ITBIS Externo</t>
  </si>
  <si>
    <t>- Impuestos Adicionales y Selectivos sobre Bienes y Servicios</t>
  </si>
  <si>
    <t>- Impuesto específico sobre los hidrocarburos, Ley No. 112-00</t>
  </si>
  <si>
    <t>- Impuesto selectivo Ad Valorem sobre hidrocarburos, Ley No.557-05</t>
  </si>
  <si>
    <t>- Impuestos Selectivos a Bebidas Alcoholicas</t>
  </si>
  <si>
    <t>- Impuesto Selectivo al Tabaco y los Cigarrillos</t>
  </si>
  <si>
    <t>- Impuestos Selectivo a las Telecomunicaciones</t>
  </si>
  <si>
    <t>- Impuestos Selectivo a los Seguros</t>
  </si>
  <si>
    <t>- Impuestos Sobre el Uso de Bienes y Licencias</t>
  </si>
  <si>
    <t>- 17% Registro de Propiedad de vehículo</t>
  </si>
  <si>
    <t>- Derecho de Circulación Vehículos de Motor</t>
  </si>
  <si>
    <t>- Licencias para Portar Armas de Fuego</t>
  </si>
  <si>
    <t>Fondo General</t>
  </si>
  <si>
    <t xml:space="preserve">Recursos de Captación Directa del Ministerio de Interior y Policia </t>
  </si>
  <si>
    <t xml:space="preserve">- Imp.especifico Bancas de Apuestas de Loteria  </t>
  </si>
  <si>
    <t>- Imp.especifico Bancas de Apuestas  deportivas</t>
  </si>
  <si>
    <t>- Accesorios sobre Impuestos Internos a  Mercancías y  Servicios</t>
  </si>
  <si>
    <t>4) IMPUESTOS SOBRE EL COMERCIO Y LAS TRANSACCIONES/COMERCIO EXTERIOR</t>
  </si>
  <si>
    <t>Sobre las Importaciones</t>
  </si>
  <si>
    <t>- Arancel</t>
  </si>
  <si>
    <t>Otros Impuestos sobre el Comercio Exterior</t>
  </si>
  <si>
    <t>- Impuesto a la Salida de Pasajeros al Exterior por Aeropuertos y Puertos</t>
  </si>
  <si>
    <t>- Derechos Consulares</t>
  </si>
  <si>
    <t>5) IMPUESTOS ECOLOGICOS</t>
  </si>
  <si>
    <t>6)  IMPUESTOS DIVERSOS</t>
  </si>
  <si>
    <t>II) CONTRIBUCIONES SOCIALES</t>
  </si>
  <si>
    <t>III) TRANSFERENCIAS CORRIENTES</t>
  </si>
  <si>
    <t>- Transferencias Corrientes</t>
  </si>
  <si>
    <t xml:space="preserve"> -Del Sector Privado Interno</t>
  </si>
  <si>
    <t xml:space="preserve">- De Instituciones  Públicas Descentralizadas o Autónomas </t>
  </si>
  <si>
    <t>IV) INGRESOS POR CONTRAPRESTACION</t>
  </si>
  <si>
    <t>- Ventas de Bienes y Servicios</t>
  </si>
  <si>
    <t>- Ventas de Mercancías del Estado</t>
  </si>
  <si>
    <t>- PROMESE</t>
  </si>
  <si>
    <t>- Fondo General</t>
  </si>
  <si>
    <t>- Recursos de captación directa del programa PROMESE CAL ( D. No. 308-97)</t>
  </si>
  <si>
    <t>- Ingresos de las Inst. Centralizadas en Servicios en la CUT</t>
  </si>
  <si>
    <t>- Otras Ventas</t>
  </si>
  <si>
    <t>- Ventas de Servicios del Estado</t>
  </si>
  <si>
    <t>- Otras Ventas de Servicios del Gobierno Central</t>
  </si>
  <si>
    <t>- Tasas</t>
  </si>
  <si>
    <t>- Tarjetas de Turismo</t>
  </si>
  <si>
    <t>- Expedición y Renovación de Pasaportes</t>
  </si>
  <si>
    <t>- Derechos Administrativos</t>
  </si>
  <si>
    <t xml:space="preserve"> - Recursos de Captación Directa para el Fomento y Desarrollo del Gas Natural en el Parque vehicular</t>
  </si>
  <si>
    <t>- Otros ingresos de las Inst. Centralizadas en Servicios en la CUT</t>
  </si>
  <si>
    <t>V) OTROS INGRESOS</t>
  </si>
  <si>
    <t>- Rentas de la Propiedad</t>
  </si>
  <si>
    <t>- Dividendos por Inversiones Empresariales</t>
  </si>
  <si>
    <t>- Intereses</t>
  </si>
  <si>
    <t>- Arriendo de Activos Tangibles No Producidos</t>
  </si>
  <si>
    <t>- otros</t>
  </si>
  <si>
    <t>- Multas y Sanciones</t>
  </si>
  <si>
    <t xml:space="preserve">     - Recursos de Captación Directa de la Procuradoria General de la República ( multas de tránsito)</t>
  </si>
  <si>
    <t>- Ingresos Diversos</t>
  </si>
  <si>
    <t>- Ingresos por diferencial del gas licuado de petróleo</t>
  </si>
  <si>
    <t xml:space="preserve">- Ingresos TSS </t>
  </si>
  <si>
    <t>B)  INGRESOS DE CAPITAL</t>
  </si>
  <si>
    <t>- Ventas de Activos No Financieros</t>
  </si>
  <si>
    <t>- Venta de  Activos Fijos</t>
  </si>
  <si>
    <t>- Ventas de Activos Intangibles</t>
  </si>
  <si>
    <t>- Transferencias Capital</t>
  </si>
  <si>
    <t>TOTAL</t>
  </si>
  <si>
    <t>FUENTE: Elaborado por la Direción General de Polí ítica y Legislación Tributaria (DGPLT) del Ministerio de Hacienda, con los datos del Sistema Integrado de Gestión Financiera (SIGEF).</t>
  </si>
  <si>
    <t xml:space="preserve">NOTAS: </t>
  </si>
  <si>
    <t xml:space="preserve">(1) Cifras sujetas a rectificación.  Incluye los dólares convertidos a la tasa oficial.  </t>
  </si>
  <si>
    <t xml:space="preserve">     Excluye los Depósitos a Cargo del Estado, Fondos Especiales y de Terceros, ingresos de las instituciones centralizadas en la CUT no presupuestaria, </t>
  </si>
  <si>
    <t xml:space="preserve">     Fondo de devolución impuesto Selectivo al consumo de combustibles y los depósitos en exceso de las recaudadoras.</t>
  </si>
  <si>
    <t xml:space="preserve">Las informaciones presentadas difieren de las presentadas en  Portal de Transparencia Fiscal,  ya que solo incluyen los ingresos presupuestarios.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</si>
</sst>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_);\(#,##0.0\)"/>
    <numFmt numFmtId="165" formatCode="_(* #,##0.0_);_(* \(#,##0.0\);_(* &quot;-&quot;??_);_(@_)"/>
    <numFmt numFmtId="166" formatCode="0.0"/>
  </numFmts>
  <fonts count="20" x14ac:knownFonts="1">
    <font>
      <sz val="10"/>
      <name val="Arial"/>
    </font>
    <font>
      <sz val="10"/>
      <name val="Arial"/>
      <family val="2"/>
    </font>
    <font>
      <b/>
      <i/>
      <sz val="12"/>
      <color indexed="8"/>
      <name val="Gotham"/>
    </font>
    <font>
      <b/>
      <sz val="12"/>
      <color indexed="8"/>
      <name val="Gotham"/>
    </font>
    <font>
      <i/>
      <sz val="11"/>
      <color indexed="8"/>
      <name val="Gotham"/>
    </font>
    <font>
      <b/>
      <sz val="10"/>
      <color theme="0"/>
      <name val="Gotham"/>
    </font>
    <font>
      <b/>
      <sz val="10"/>
      <color indexed="8"/>
      <name val="Gotham"/>
    </font>
    <font>
      <sz val="10"/>
      <color indexed="8"/>
      <name val="Gotham"/>
    </font>
    <font>
      <b/>
      <sz val="10"/>
      <color indexed="8"/>
      <name val="Segoe UI"/>
      <family val="2"/>
    </font>
    <font>
      <b/>
      <sz val="10"/>
      <name val="Arial"/>
      <family val="2"/>
    </font>
    <font>
      <sz val="9"/>
      <color indexed="8"/>
      <name val="Gotham"/>
    </font>
    <font>
      <sz val="10"/>
      <name val="Gotham"/>
    </font>
    <font>
      <u/>
      <sz val="10"/>
      <color indexed="8"/>
      <name val="Gotham"/>
    </font>
    <font>
      <b/>
      <sz val="9"/>
      <name val="Gotham"/>
    </font>
    <font>
      <sz val="8"/>
      <color indexed="8"/>
      <name val="Segoe UI"/>
      <family val="2"/>
    </font>
    <font>
      <b/>
      <sz val="9"/>
      <color indexed="8"/>
      <name val="Gotham"/>
    </font>
    <font>
      <sz val="8"/>
      <color indexed="8"/>
      <name val="Gotham"/>
    </font>
    <font>
      <sz val="8"/>
      <name val="Gotham"/>
    </font>
    <font>
      <sz val="6"/>
      <name val="Gotham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95">
    <xf numFmtId="0" fontId="0" fillId="0" borderId="0" xfId="0"/>
    <xf numFmtId="0" fontId="1" fillId="2" borderId="0" xfId="2" applyFill="1"/>
    <xf numFmtId="0" fontId="2" fillId="0" borderId="0" xfId="2" applyFont="1" applyAlignment="1">
      <alignment horizontal="center"/>
    </xf>
    <xf numFmtId="0" fontId="1" fillId="0" borderId="0" xfId="2"/>
    <xf numFmtId="0" fontId="2" fillId="0" borderId="0" xfId="2" applyFont="1" applyAlignment="1">
      <alignment horizontal="center"/>
    </xf>
    <xf numFmtId="0" fontId="2" fillId="2" borderId="0" xfId="2" applyFont="1" applyFill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2" applyFont="1" applyFill="1" applyBorder="1" applyAlignment="1">
      <alignment horizontal="center" vertical="center" wrapText="1"/>
    </xf>
    <xf numFmtId="0" fontId="6" fillId="0" borderId="8" xfId="3" applyFont="1" applyBorder="1"/>
    <xf numFmtId="164" fontId="6" fillId="0" borderId="9" xfId="4" applyNumberFormat="1" applyFont="1" applyBorder="1"/>
    <xf numFmtId="164" fontId="6" fillId="2" borderId="9" xfId="4" applyNumberFormat="1" applyFont="1" applyFill="1" applyBorder="1"/>
    <xf numFmtId="164" fontId="6" fillId="0" borderId="9" xfId="4" applyNumberFormat="1" applyFont="1" applyBorder="1" applyAlignment="1">
      <alignment horizontal="right" indent="1"/>
    </xf>
    <xf numFmtId="49" fontId="6" fillId="0" borderId="8" xfId="4" applyNumberFormat="1" applyFont="1" applyBorder="1" applyAlignment="1">
      <alignment horizontal="left"/>
    </xf>
    <xf numFmtId="49" fontId="7" fillId="0" borderId="8" xfId="4" applyNumberFormat="1" applyFont="1" applyBorder="1" applyAlignment="1">
      <alignment horizontal="left" indent="1"/>
    </xf>
    <xf numFmtId="164" fontId="7" fillId="0" borderId="9" xfId="4" applyNumberFormat="1" applyFont="1" applyBorder="1"/>
    <xf numFmtId="164" fontId="7" fillId="2" borderId="9" xfId="4" applyNumberFormat="1" applyFont="1" applyFill="1" applyBorder="1"/>
    <xf numFmtId="164" fontId="7" fillId="0" borderId="9" xfId="4" applyNumberFormat="1" applyFont="1" applyBorder="1" applyAlignment="1">
      <alignment horizontal="right" indent="1"/>
    </xf>
    <xf numFmtId="164" fontId="6" fillId="0" borderId="9" xfId="3" applyNumberFormat="1" applyFont="1" applyBorder="1"/>
    <xf numFmtId="164" fontId="6" fillId="2" borderId="9" xfId="3" applyNumberFormat="1" applyFont="1" applyFill="1" applyBorder="1"/>
    <xf numFmtId="164" fontId="6" fillId="0" borderId="9" xfId="3" applyNumberFormat="1" applyFont="1" applyBorder="1" applyAlignment="1">
      <alignment horizontal="right" indent="1"/>
    </xf>
    <xf numFmtId="49" fontId="6" fillId="0" borderId="8" xfId="3" applyNumberFormat="1" applyFont="1" applyBorder="1" applyAlignment="1">
      <alignment horizontal="left" indent="1"/>
    </xf>
    <xf numFmtId="49" fontId="7" fillId="0" borderId="8" xfId="3" applyNumberFormat="1" applyFont="1" applyBorder="1" applyAlignment="1">
      <alignment horizontal="left" indent="2"/>
    </xf>
    <xf numFmtId="164" fontId="7" fillId="0" borderId="9" xfId="3" applyNumberFormat="1" applyFont="1" applyBorder="1"/>
    <xf numFmtId="165" fontId="7" fillId="0" borderId="9" xfId="4" applyNumberFormat="1" applyFont="1" applyBorder="1"/>
    <xf numFmtId="49" fontId="7" fillId="0" borderId="8" xfId="2" applyNumberFormat="1" applyFont="1" applyBorder="1" applyAlignment="1">
      <alignment horizontal="left" indent="2"/>
    </xf>
    <xf numFmtId="49" fontId="6" fillId="0" borderId="8" xfId="4" applyNumberFormat="1" applyFont="1" applyBorder="1" applyAlignment="1">
      <alignment horizontal="left" indent="2"/>
    </xf>
    <xf numFmtId="49" fontId="7" fillId="0" borderId="8" xfId="4" applyNumberFormat="1" applyFont="1" applyBorder="1" applyAlignment="1">
      <alignment horizontal="left" indent="3"/>
    </xf>
    <xf numFmtId="0" fontId="6" fillId="0" borderId="8" xfId="3" applyFont="1" applyBorder="1" applyAlignment="1">
      <alignment horizontal="left" indent="2"/>
    </xf>
    <xf numFmtId="49" fontId="6" fillId="0" borderId="8" xfId="4" applyNumberFormat="1" applyFont="1" applyBorder="1" applyAlignment="1">
      <alignment horizontal="left" indent="3"/>
    </xf>
    <xf numFmtId="164" fontId="7" fillId="0" borderId="8" xfId="4" applyNumberFormat="1" applyFont="1" applyBorder="1" applyAlignment="1">
      <alignment horizontal="left" indent="5"/>
    </xf>
    <xf numFmtId="164" fontId="7" fillId="4" borderId="8" xfId="4" applyNumberFormat="1" applyFont="1" applyFill="1" applyBorder="1" applyAlignment="1">
      <alignment horizontal="left" indent="5"/>
    </xf>
    <xf numFmtId="164" fontId="7" fillId="4" borderId="9" xfId="4" applyNumberFormat="1" applyFont="1" applyFill="1" applyBorder="1"/>
    <xf numFmtId="164" fontId="7" fillId="4" borderId="9" xfId="4" applyNumberFormat="1" applyFont="1" applyFill="1" applyBorder="1" applyAlignment="1">
      <alignment horizontal="right" indent="1"/>
    </xf>
    <xf numFmtId="164" fontId="7" fillId="0" borderId="8" xfId="4" applyNumberFormat="1" applyFont="1" applyBorder="1" applyAlignment="1">
      <alignment horizontal="left" indent="3"/>
    </xf>
    <xf numFmtId="164" fontId="8" fillId="0" borderId="9" xfId="4" applyNumberFormat="1" applyFont="1" applyBorder="1"/>
    <xf numFmtId="43" fontId="6" fillId="0" borderId="9" xfId="1" applyFont="1" applyBorder="1" applyAlignment="1">
      <alignment horizontal="right" indent="1"/>
    </xf>
    <xf numFmtId="49" fontId="6" fillId="0" borderId="8" xfId="4" applyNumberFormat="1" applyFont="1" applyBorder="1" applyAlignment="1">
      <alignment horizontal="left" indent="1"/>
    </xf>
    <xf numFmtId="49" fontId="7" fillId="2" borderId="8" xfId="3" applyNumberFormat="1" applyFont="1" applyFill="1" applyBorder="1" applyAlignment="1">
      <alignment horizontal="left" indent="2"/>
    </xf>
    <xf numFmtId="43" fontId="7" fillId="0" borderId="9" xfId="1" applyFont="1" applyBorder="1" applyAlignment="1">
      <alignment horizontal="right" indent="1"/>
    </xf>
    <xf numFmtId="49" fontId="6" fillId="0" borderId="8" xfId="4" applyNumberFormat="1" applyFont="1" applyBorder="1"/>
    <xf numFmtId="0" fontId="9" fillId="2" borderId="0" xfId="2" applyFont="1" applyFill="1"/>
    <xf numFmtId="0" fontId="9" fillId="0" borderId="0" xfId="2" applyFont="1"/>
    <xf numFmtId="49" fontId="7" fillId="4" borderId="8" xfId="3" applyNumberFormat="1" applyFont="1" applyFill="1" applyBorder="1" applyAlignment="1">
      <alignment horizontal="left" indent="3"/>
    </xf>
    <xf numFmtId="164" fontId="7" fillId="4" borderId="9" xfId="3" applyNumberFormat="1" applyFont="1" applyFill="1" applyBorder="1"/>
    <xf numFmtId="49" fontId="7" fillId="4" borderId="8" xfId="4" applyNumberFormat="1" applyFont="1" applyFill="1" applyBorder="1" applyAlignment="1">
      <alignment horizontal="left" indent="2"/>
    </xf>
    <xf numFmtId="49" fontId="7" fillId="0" borderId="8" xfId="4" applyNumberFormat="1" applyFont="1" applyBorder="1" applyAlignment="1">
      <alignment horizontal="left" indent="2"/>
    </xf>
    <xf numFmtId="49" fontId="7" fillId="4" borderId="8" xfId="3" applyNumberFormat="1" applyFont="1" applyFill="1" applyBorder="1" applyAlignment="1">
      <alignment horizontal="left" indent="2"/>
    </xf>
    <xf numFmtId="164" fontId="7" fillId="4" borderId="9" xfId="4" applyNumberFormat="1" applyFont="1" applyFill="1" applyBorder="1" applyAlignment="1">
      <alignment vertical="center"/>
    </xf>
    <xf numFmtId="49" fontId="10" fillId="0" borderId="8" xfId="4" applyNumberFormat="1" applyFont="1" applyBorder="1" applyAlignment="1">
      <alignment horizontal="left" indent="2"/>
    </xf>
    <xf numFmtId="49" fontId="7" fillId="4" borderId="8" xfId="4" applyNumberFormat="1" applyFont="1" applyFill="1" applyBorder="1" applyAlignment="1">
      <alignment horizontal="left"/>
    </xf>
    <xf numFmtId="164" fontId="7" fillId="0" borderId="9" xfId="4" applyNumberFormat="1" applyFont="1" applyBorder="1" applyAlignment="1">
      <alignment horizontal="right" vertical="center" indent="1"/>
    </xf>
    <xf numFmtId="49" fontId="11" fillId="0" borderId="8" xfId="4" applyNumberFormat="1" applyFont="1" applyBorder="1" applyAlignment="1">
      <alignment horizontal="left" indent="2"/>
    </xf>
    <xf numFmtId="43" fontId="7" fillId="0" borderId="9" xfId="1" applyFont="1" applyBorder="1" applyAlignment="1">
      <alignment horizontal="right" vertical="center" indent="1"/>
    </xf>
    <xf numFmtId="164" fontId="12" fillId="0" borderId="9" xfId="4" applyNumberFormat="1" applyFont="1" applyBorder="1"/>
    <xf numFmtId="164" fontId="12" fillId="0" borderId="9" xfId="4" applyNumberFormat="1" applyFont="1" applyBorder="1" applyAlignment="1">
      <alignment horizontal="right" indent="1"/>
    </xf>
    <xf numFmtId="49" fontId="5" fillId="3" borderId="10" xfId="4" applyNumberFormat="1" applyFont="1" applyFill="1" applyBorder="1" applyAlignment="1">
      <alignment horizontal="left" vertical="center"/>
    </xf>
    <xf numFmtId="164" fontId="5" fillId="3" borderId="11" xfId="4" applyNumberFormat="1" applyFont="1" applyFill="1" applyBorder="1" applyAlignment="1">
      <alignment vertical="center"/>
    </xf>
    <xf numFmtId="164" fontId="5" fillId="3" borderId="3" xfId="4" applyNumberFormat="1" applyFont="1" applyFill="1" applyBorder="1" applyAlignment="1">
      <alignment vertical="center"/>
    </xf>
    <xf numFmtId="164" fontId="5" fillId="3" borderId="11" xfId="4" applyNumberFormat="1" applyFont="1" applyFill="1" applyBorder="1" applyAlignment="1">
      <alignment horizontal="right" vertical="center" indent="1"/>
    </xf>
    <xf numFmtId="164" fontId="13" fillId="0" borderId="0" xfId="0" applyNumberFormat="1" applyFont="1"/>
    <xf numFmtId="164" fontId="6" fillId="0" borderId="0" xfId="4" applyNumberFormat="1" applyFont="1" applyAlignment="1">
      <alignment vertical="center"/>
    </xf>
    <xf numFmtId="164" fontId="6" fillId="2" borderId="0" xfId="4" applyNumberFormat="1" applyFont="1" applyFill="1" applyAlignment="1">
      <alignment vertical="center"/>
    </xf>
    <xf numFmtId="164" fontId="14" fillId="0" borderId="0" xfId="5" applyNumberFormat="1" applyFont="1" applyAlignment="1">
      <alignment vertical="center"/>
    </xf>
    <xf numFmtId="165" fontId="11" fillId="0" borderId="0" xfId="1" applyNumberFormat="1" applyFont="1"/>
    <xf numFmtId="49" fontId="15" fillId="0" borderId="0" xfId="2" applyNumberFormat="1" applyFont="1"/>
    <xf numFmtId="164" fontId="11" fillId="0" borderId="0" xfId="2" applyNumberFormat="1" applyFont="1"/>
    <xf numFmtId="164" fontId="11" fillId="2" borderId="0" xfId="2" applyNumberFormat="1" applyFont="1" applyFill="1"/>
    <xf numFmtId="0" fontId="16" fillId="0" borderId="0" xfId="0" applyFont="1"/>
    <xf numFmtId="164" fontId="16" fillId="2" borderId="0" xfId="2" applyNumberFormat="1" applyFont="1" applyFill="1"/>
    <xf numFmtId="0" fontId="11" fillId="0" borderId="0" xfId="2" applyFont="1"/>
    <xf numFmtId="0" fontId="11" fillId="2" borderId="0" xfId="2" applyFont="1" applyFill="1"/>
    <xf numFmtId="165" fontId="17" fillId="2" borderId="0" xfId="1" applyNumberFormat="1" applyFont="1" applyFill="1"/>
    <xf numFmtId="166" fontId="17" fillId="0" borderId="0" xfId="2" applyNumberFormat="1" applyFont="1"/>
    <xf numFmtId="164" fontId="17" fillId="0" borderId="0" xfId="2" applyNumberFormat="1" applyFont="1"/>
    <xf numFmtId="0" fontId="16" fillId="0" borderId="0" xfId="0" applyFont="1" applyAlignment="1">
      <alignment horizontal="left" indent="1"/>
    </xf>
    <xf numFmtId="164" fontId="17" fillId="2" borderId="0" xfId="2" applyNumberFormat="1" applyFont="1" applyFill="1"/>
    <xf numFmtId="165" fontId="11" fillId="2" borderId="0" xfId="1" applyNumberFormat="1" applyFont="1" applyFill="1"/>
    <xf numFmtId="49" fontId="16" fillId="0" borderId="0" xfId="2" applyNumberFormat="1" applyFont="1"/>
    <xf numFmtId="165" fontId="17" fillId="0" borderId="0" xfId="1" applyNumberFormat="1" applyFont="1"/>
    <xf numFmtId="49" fontId="17" fillId="0" borderId="0" xfId="2" applyNumberFormat="1" applyFont="1"/>
    <xf numFmtId="0" fontId="17" fillId="0" borderId="0" xfId="2" applyFont="1"/>
    <xf numFmtId="0" fontId="17" fillId="2" borderId="0" xfId="2" applyFont="1" applyFill="1"/>
    <xf numFmtId="2" fontId="17" fillId="0" borderId="0" xfId="2" applyNumberFormat="1" applyFont="1"/>
    <xf numFmtId="165" fontId="17" fillId="2" borderId="0" xfId="1" applyNumberFormat="1" applyFont="1" applyFill="1" applyBorder="1"/>
    <xf numFmtId="0" fontId="18" fillId="2" borderId="0" xfId="2" applyFont="1" applyFill="1"/>
    <xf numFmtId="43" fontId="17" fillId="0" borderId="0" xfId="1" applyFont="1"/>
    <xf numFmtId="0" fontId="19" fillId="0" borderId="0" xfId="2" applyFont="1"/>
    <xf numFmtId="0" fontId="19" fillId="2" borderId="0" xfId="2" applyFont="1" applyFill="1"/>
  </cellXfs>
  <cellStyles count="6">
    <cellStyle name="Millares" xfId="1" builtinId="3"/>
    <cellStyle name="Normal" xfId="0" builtinId="0"/>
    <cellStyle name="Normal 10 11" xfId="5" xr:uid="{22A800DA-3EA7-4946-9330-9E18D19F74A5}"/>
    <cellStyle name="Normal 10 2" xfId="2" xr:uid="{3F4C7D96-8944-432B-AD40-83A10157DAC9}"/>
    <cellStyle name="Normal 2 2 2 2" xfId="4" xr:uid="{0AF0FA0B-680A-4939-9ABB-7FA42AD04707}"/>
    <cellStyle name="Normal_COMPARACION 2002-2001 2" xfId="3" xr:uid="{617AB46D-B59F-484B-8ABA-FE16C80C1E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calcChain" Target="calcChain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acienda365-my.sharepoint.com/personal/fperez_hacienda_gov_do/Documents/Documentos/My%20Documents%20Raulina%20Perez/INGRESOS%20FISCALES%20ACUMULADOS%202025/INGRESOS%20ENERO-ABRIL%202025%20(4).xlsx" TargetMode="External"/><Relationship Id="rId1" Type="http://schemas.openxmlformats.org/officeDocument/2006/relationships/externalLinkPath" Target="/personal/fperez_hacienda_gov_do/Documents/Documentos/My%20Documents%20Raulina%20Perez/INGRESOS%20FISCALES%20ACUMULADOS%202025/INGRESOS%20ENERO-ABRIL%202025%20(4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WIN\TEMP\MFLOW9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DSSARMRED9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DD\GEO\BOP\GeoBo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Sector%20Files/DR%20Fiscal%20File%20Update%2006-26-200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ocuments%20and%20Settings\JMATZ\My%20Local%20Documents\EXCEL\Guyana\2003%20Mission\Final\Other%20Depository%20Corporations%20Balanc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AI\SIMS\Workfiles\Guyana\MB\IMD\2003%20Mission\Final\Other%20Depository%20Corporations%20Balanc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rvadm\users\WIN\TEMP\MFLOW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EGURIDAD\Secto%20publico\DATA\ML\DOM\Macro\2002\DRSHAR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EU2\LVA\LVA_RED_2001_ta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l_pf\mis%20document\documentos%20de%20trabajo\ARCHIVOS%20DE%20TRABAJO%20DE%20%20EXCEL\SEMANALES\TASAINT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F1\SRF\Paragua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Sector%20publico\BKUP%20SPNF\2010\Blance%20Trimestral%20enviado%20a%20Rosa%20Yunes%202009_20enero2010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TEMP\DSAtblEmily02-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Consolidacion%20Estadisticas%20Monetarias\FUNCIONES%20SUBDIRECCION\Propuesta%20Reestructuraci&#243;n\FyU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GeoBop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Users/fbaez/AppData/Local/Microsoft/Windows/INetCache/Content.Outlook/HTMLJ493/Marco%20Macro%20Commoditties%20-%20Fixe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FISCAL\Cr&#233;dito\2013\Credito%20Balance%20Fiscal%20Sin%20inversiones%202013%20(Ejercicio)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SWN06p\wrs2\mcd\system\WRSTAB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promieco\Politica%20Fiscal\Sector%20publico\Sector%20Publico%202006%20%20201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ARCHIVOS%20VARIOS%20IPC\BOLETIN\BOLETIN0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jmatz\My%20Local%20Documents\Excel\BSA\Final%20versions%20(with%20IIP%20&amp;edits)\Versions%20with%20Summary%20matricies\RSA%20BSA%20rev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Data\FLOW2004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PERUMF97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ecuredtab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esktop/2022/PRESUPUESTO%202023/SEPTIEMBRE/Copia%20de%20Proyeccion%20Ingresos%20CUT%202023%20-%202026%20Envio%20a%20Presupuesto%20AL%2012%20Agosto%202022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l_mnt\c\1Edas\FMI\mision\BCHDIC9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1996100\Desktop\My%20Documents\Archivos%20de%20Excel\Archivo%20Monetario%204%20de%20ener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SI\IMSection\DP\MFS%20Workfiles\Generic%20Files\Graduated%20to%20DC\Chile%20EI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fperez\Desktop\Copia%20de%20ESTIMACION%20%20MENSUAL%202018(CON%20NUEVAS%20MEDIDAS%20ajustado%20a%20590%209%20mills%20)22-09-17%20(6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respaldo%20Henry%20Rodriguez\Resto%20del%20Sistema%20Bancario\Implementacion%20del%20MEMF\Oferta%20Monetaria\analisis%20pafi%20junio%202007%20y%20gr&#225;ficos%20comparado%20con%20el%20MEM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JMATZ\My%20Local%20Documents\EXCEL\Guyana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nanciero 2024-2025"/>
      <sheetName val="FINANCIERO (2025 Est. 2025)"/>
      <sheetName val="PP (2)"/>
      <sheetName val="PP"/>
      <sheetName val="PP (EST)"/>
      <sheetName val="DGII"/>
      <sheetName val="DGII (EST)"/>
      <sheetName val="DGA"/>
      <sheetName val="DGA (EST)"/>
      <sheetName val="TESORERIA "/>
      <sheetName val="TESORERIA (EST)"/>
      <sheetName val="cut presupuestaria"/>
      <sheetName val="2025 (REC)"/>
      <sheetName val="2025 (RESUMEN)"/>
      <sheetName val="2025 REC- EST "/>
      <sheetName val="2025 REC-EST RES"/>
      <sheetName val="Hoja1"/>
    </sheetNames>
    <sheetDataSet>
      <sheetData sheetId="0"/>
      <sheetData sheetId="1"/>
      <sheetData sheetId="2"/>
      <sheetData sheetId="3">
        <row r="11">
          <cell r="H11">
            <v>12908.9</v>
          </cell>
          <cell r="I11">
            <v>11313.6</v>
          </cell>
          <cell r="J11">
            <v>11933.5</v>
          </cell>
          <cell r="K11">
            <v>11986.6</v>
          </cell>
        </row>
        <row r="12">
          <cell r="H12">
            <v>17302</v>
          </cell>
          <cell r="I12">
            <v>12300.8</v>
          </cell>
          <cell r="J12">
            <v>11863.2</v>
          </cell>
          <cell r="K12">
            <v>40823.699999999997</v>
          </cell>
        </row>
        <row r="13">
          <cell r="H13">
            <v>9006.4</v>
          </cell>
          <cell r="I13">
            <v>4037.7</v>
          </cell>
          <cell r="J13">
            <v>3901.8</v>
          </cell>
          <cell r="K13">
            <v>6448.2</v>
          </cell>
        </row>
        <row r="14">
          <cell r="H14">
            <v>232.5</v>
          </cell>
          <cell r="I14">
            <v>282.5</v>
          </cell>
          <cell r="J14">
            <v>262</v>
          </cell>
          <cell r="K14">
            <v>291.39999999999998</v>
          </cell>
        </row>
        <row r="17">
          <cell r="H17">
            <v>133.5</v>
          </cell>
          <cell r="I17">
            <v>511.2</v>
          </cell>
          <cell r="J17">
            <v>2130.3000000000002</v>
          </cell>
          <cell r="K17">
            <v>232.4</v>
          </cell>
        </row>
        <row r="18">
          <cell r="H18">
            <v>280.8</v>
          </cell>
          <cell r="I18">
            <v>144.80000000000001</v>
          </cell>
          <cell r="J18">
            <v>363.7</v>
          </cell>
          <cell r="K18">
            <v>4321.7</v>
          </cell>
        </row>
        <row r="19">
          <cell r="H19">
            <v>1004.4</v>
          </cell>
          <cell r="I19">
            <v>1046.7</v>
          </cell>
          <cell r="J19">
            <v>1394.8</v>
          </cell>
          <cell r="K19">
            <v>1366.3</v>
          </cell>
        </row>
        <row r="20">
          <cell r="H20">
            <v>222.1</v>
          </cell>
          <cell r="I20">
            <v>216.7</v>
          </cell>
          <cell r="J20">
            <v>220.1</v>
          </cell>
          <cell r="K20">
            <v>204.9</v>
          </cell>
        </row>
        <row r="21">
          <cell r="H21">
            <v>1792.6</v>
          </cell>
          <cell r="I21">
            <v>1470.6</v>
          </cell>
          <cell r="J21">
            <v>1504</v>
          </cell>
          <cell r="K21">
            <v>1449.4</v>
          </cell>
        </row>
        <row r="22">
          <cell r="H22">
            <v>224.4</v>
          </cell>
          <cell r="I22">
            <v>153.9</v>
          </cell>
          <cell r="J22">
            <v>305.7</v>
          </cell>
          <cell r="K22">
            <v>198.1</v>
          </cell>
        </row>
        <row r="23">
          <cell r="H23">
            <v>195.9</v>
          </cell>
          <cell r="I23">
            <v>226.3</v>
          </cell>
          <cell r="J23">
            <v>333.6</v>
          </cell>
          <cell r="K23">
            <v>252.3</v>
          </cell>
        </row>
        <row r="26">
          <cell r="H26">
            <v>21901.9</v>
          </cell>
          <cell r="I26">
            <v>17624.8</v>
          </cell>
          <cell r="J26">
            <v>16953.7</v>
          </cell>
          <cell r="K26">
            <v>18555.400000000001</v>
          </cell>
        </row>
        <row r="27">
          <cell r="H27">
            <v>13284.3</v>
          </cell>
          <cell r="I27">
            <v>13018.4</v>
          </cell>
          <cell r="J27">
            <v>14741.7</v>
          </cell>
          <cell r="K27">
            <v>13941.7</v>
          </cell>
        </row>
        <row r="29">
          <cell r="H29">
            <v>5006.6000000000004</v>
          </cell>
          <cell r="I29">
            <v>4257.3</v>
          </cell>
          <cell r="J29">
            <v>4350.6000000000004</v>
          </cell>
          <cell r="K29">
            <v>4448.3999999999996</v>
          </cell>
        </row>
        <row r="30">
          <cell r="H30">
            <v>2957.2</v>
          </cell>
          <cell r="I30">
            <v>2520.6</v>
          </cell>
          <cell r="J30">
            <v>2544.4</v>
          </cell>
          <cell r="K30">
            <v>2598.6</v>
          </cell>
        </row>
        <row r="31">
          <cell r="H31">
            <v>4804.8</v>
          </cell>
          <cell r="I31">
            <v>3431.4</v>
          </cell>
          <cell r="J31">
            <v>3421.5</v>
          </cell>
          <cell r="K31">
            <v>3792.7</v>
          </cell>
        </row>
        <row r="32">
          <cell r="H32">
            <v>168.2</v>
          </cell>
          <cell r="I32">
            <v>251.7</v>
          </cell>
          <cell r="J32">
            <v>193.9</v>
          </cell>
          <cell r="K32">
            <v>264.39999999999998</v>
          </cell>
        </row>
        <row r="33">
          <cell r="H33">
            <v>826.3</v>
          </cell>
          <cell r="I33">
            <v>817.4</v>
          </cell>
          <cell r="J33">
            <v>795.2</v>
          </cell>
          <cell r="K33">
            <v>810.5</v>
          </cell>
        </row>
        <row r="34">
          <cell r="H34">
            <v>1205.7</v>
          </cell>
          <cell r="I34">
            <v>1144.0999999999999</v>
          </cell>
          <cell r="J34">
            <v>1132.9000000000001</v>
          </cell>
          <cell r="K34">
            <v>1408.1</v>
          </cell>
        </row>
        <row r="35">
          <cell r="H35">
            <v>459.1</v>
          </cell>
          <cell r="I35">
            <v>382.6</v>
          </cell>
          <cell r="J35">
            <v>508.3</v>
          </cell>
          <cell r="K35">
            <v>554.4</v>
          </cell>
        </row>
        <row r="37">
          <cell r="H37">
            <v>1839</v>
          </cell>
          <cell r="I37">
            <v>1973.2</v>
          </cell>
          <cell r="J37">
            <v>1885.9</v>
          </cell>
          <cell r="K37">
            <v>1649.7</v>
          </cell>
        </row>
        <row r="38">
          <cell r="H38">
            <v>1196.2</v>
          </cell>
          <cell r="I38">
            <v>661.4</v>
          </cell>
          <cell r="J38">
            <v>67.099999999999994</v>
          </cell>
          <cell r="K38">
            <v>45.5</v>
          </cell>
        </row>
        <row r="40">
          <cell r="H40">
            <v>12.6</v>
          </cell>
          <cell r="I40">
            <v>9.6</v>
          </cell>
          <cell r="J40">
            <v>15.9</v>
          </cell>
          <cell r="K40">
            <v>9.4</v>
          </cell>
        </row>
        <row r="41">
          <cell r="H41">
            <v>10.5</v>
          </cell>
          <cell r="I41">
            <v>12.3</v>
          </cell>
          <cell r="J41">
            <v>8.3000000000000007</v>
          </cell>
          <cell r="K41">
            <v>18.100000000000001</v>
          </cell>
        </row>
        <row r="42">
          <cell r="H42">
            <v>98.2</v>
          </cell>
          <cell r="I42">
            <v>102.7</v>
          </cell>
          <cell r="J42">
            <v>105.4</v>
          </cell>
          <cell r="K42">
            <v>108.1</v>
          </cell>
        </row>
        <row r="43">
          <cell r="H43">
            <v>35.200000000000003</v>
          </cell>
          <cell r="I43">
            <v>30.7</v>
          </cell>
          <cell r="J43">
            <v>33.4</v>
          </cell>
          <cell r="K43">
            <v>32.299999999999997</v>
          </cell>
        </row>
        <row r="44"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H45">
            <v>258.2</v>
          </cell>
          <cell r="I45">
            <v>271.60000000000002</v>
          </cell>
          <cell r="J45">
            <v>246.2</v>
          </cell>
          <cell r="K45">
            <v>284.7</v>
          </cell>
        </row>
        <row r="48">
          <cell r="H48">
            <v>4516.1000000000004</v>
          </cell>
          <cell r="I48">
            <v>4532.1000000000004</v>
          </cell>
          <cell r="J48">
            <v>4975.8</v>
          </cell>
          <cell r="K48">
            <v>4870.6000000000004</v>
          </cell>
        </row>
        <row r="50">
          <cell r="H50">
            <v>1031.5</v>
          </cell>
          <cell r="I50">
            <v>980.4</v>
          </cell>
          <cell r="J50">
            <v>995.8</v>
          </cell>
          <cell r="K50">
            <v>1002.7</v>
          </cell>
        </row>
        <row r="51">
          <cell r="H51">
            <v>15.5</v>
          </cell>
          <cell r="I51">
            <v>14.5</v>
          </cell>
          <cell r="J51">
            <v>17.2</v>
          </cell>
          <cell r="K51">
            <v>14.1</v>
          </cell>
        </row>
        <row r="52">
          <cell r="H52">
            <v>3.5</v>
          </cell>
          <cell r="I52">
            <v>2.5</v>
          </cell>
          <cell r="J52">
            <v>3</v>
          </cell>
          <cell r="K52">
            <v>2.8</v>
          </cell>
        </row>
        <row r="53">
          <cell r="H53">
            <v>128.80000000000001</v>
          </cell>
          <cell r="I53">
            <v>132.5</v>
          </cell>
          <cell r="J53">
            <v>135.80000000000001</v>
          </cell>
          <cell r="K53">
            <v>123.6</v>
          </cell>
        </row>
        <row r="54">
          <cell r="H54">
            <v>0.1</v>
          </cell>
          <cell r="I54">
            <v>1.9</v>
          </cell>
          <cell r="J54">
            <v>0.3</v>
          </cell>
          <cell r="K54">
            <v>1.3</v>
          </cell>
        </row>
        <row r="55">
          <cell r="H55">
            <v>313.60000000000002</v>
          </cell>
          <cell r="I55">
            <v>352.4</v>
          </cell>
          <cell r="J55">
            <v>988.1</v>
          </cell>
          <cell r="K55">
            <v>329.6</v>
          </cell>
        </row>
        <row r="59">
          <cell r="H59">
            <v>0.9</v>
          </cell>
          <cell r="I59">
            <v>0</v>
          </cell>
          <cell r="J59">
            <v>0</v>
          </cell>
          <cell r="K59">
            <v>1</v>
          </cell>
        </row>
        <row r="60"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6">
          <cell r="H66">
            <v>98.2</v>
          </cell>
          <cell r="I66">
            <v>81.400000000000006</v>
          </cell>
          <cell r="J66">
            <v>83.6</v>
          </cell>
          <cell r="K66">
            <v>75.599999999999994</v>
          </cell>
        </row>
        <row r="67">
          <cell r="H67">
            <v>10.1</v>
          </cell>
          <cell r="I67">
            <v>36.5</v>
          </cell>
          <cell r="J67">
            <v>10</v>
          </cell>
          <cell r="K67">
            <v>4.8</v>
          </cell>
        </row>
        <row r="68">
          <cell r="H68">
            <v>22.2</v>
          </cell>
          <cell r="I68">
            <v>143.6</v>
          </cell>
          <cell r="J68">
            <v>78.8</v>
          </cell>
          <cell r="K68">
            <v>192.9</v>
          </cell>
        </row>
        <row r="69">
          <cell r="H69">
            <v>0.3</v>
          </cell>
          <cell r="I69">
            <v>0</v>
          </cell>
          <cell r="J69">
            <v>1.2</v>
          </cell>
          <cell r="K69">
            <v>2.2999999999999998</v>
          </cell>
        </row>
        <row r="71">
          <cell r="H71">
            <v>9.6999999999999993</v>
          </cell>
          <cell r="I71">
            <v>7.2</v>
          </cell>
          <cell r="J71">
            <v>8.1</v>
          </cell>
          <cell r="K71">
            <v>22.5</v>
          </cell>
        </row>
        <row r="72">
          <cell r="H72">
            <v>2166.9</v>
          </cell>
          <cell r="I72">
            <v>1999.1</v>
          </cell>
          <cell r="J72">
            <v>2128</v>
          </cell>
          <cell r="K72">
            <v>2035.4</v>
          </cell>
        </row>
        <row r="73">
          <cell r="H73">
            <v>202.3</v>
          </cell>
          <cell r="I73">
            <v>103.3</v>
          </cell>
          <cell r="J73">
            <v>114.5</v>
          </cell>
          <cell r="K73">
            <v>58.6</v>
          </cell>
        </row>
        <row r="75">
          <cell r="H75">
            <v>446.2</v>
          </cell>
          <cell r="I75">
            <v>569.29999999999995</v>
          </cell>
          <cell r="J75">
            <v>502.7</v>
          </cell>
          <cell r="K75">
            <v>555.79999999999995</v>
          </cell>
        </row>
        <row r="76">
          <cell r="H76">
            <v>132.1</v>
          </cell>
          <cell r="I76">
            <v>94.1</v>
          </cell>
          <cell r="J76">
            <v>114.4</v>
          </cell>
          <cell r="K76">
            <v>103.9</v>
          </cell>
        </row>
        <row r="77">
          <cell r="H77">
            <v>2.5</v>
          </cell>
          <cell r="I77">
            <v>2.4</v>
          </cell>
          <cell r="J77">
            <v>3</v>
          </cell>
          <cell r="K77">
            <v>2.6</v>
          </cell>
        </row>
        <row r="79">
          <cell r="H79">
            <v>4.3</v>
          </cell>
          <cell r="I79">
            <v>3.4</v>
          </cell>
          <cell r="J79">
            <v>3.2</v>
          </cell>
          <cell r="K79">
            <v>4</v>
          </cell>
        </row>
        <row r="80">
          <cell r="H80">
            <v>102.7</v>
          </cell>
          <cell r="I80">
            <v>77.5</v>
          </cell>
          <cell r="J80">
            <v>149.4</v>
          </cell>
          <cell r="K80">
            <v>161.9</v>
          </cell>
        </row>
        <row r="81">
          <cell r="H81">
            <v>1.154079E-2</v>
          </cell>
          <cell r="I81">
            <v>6.3111700000000005E-3</v>
          </cell>
          <cell r="J81">
            <v>0</v>
          </cell>
          <cell r="K81">
            <v>0</v>
          </cell>
        </row>
        <row r="84"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H85">
            <v>183.3</v>
          </cell>
          <cell r="I85">
            <v>25.1</v>
          </cell>
          <cell r="J85">
            <v>30.1</v>
          </cell>
          <cell r="K85">
            <v>4.3</v>
          </cell>
        </row>
        <row r="86">
          <cell r="H86">
            <v>457.8</v>
          </cell>
          <cell r="I86">
            <v>218</v>
          </cell>
          <cell r="J86">
            <v>255.1</v>
          </cell>
          <cell r="K86">
            <v>357.5</v>
          </cell>
        </row>
        <row r="87"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H88">
            <v>237.1</v>
          </cell>
          <cell r="I88">
            <v>78.8</v>
          </cell>
          <cell r="J88">
            <v>99.3</v>
          </cell>
          <cell r="K88">
            <v>101.3</v>
          </cell>
        </row>
        <row r="89">
          <cell r="H89">
            <v>88.7</v>
          </cell>
          <cell r="I89">
            <v>68.900000000000006</v>
          </cell>
          <cell r="J89">
            <v>85.4</v>
          </cell>
          <cell r="K89">
            <v>86.5</v>
          </cell>
        </row>
        <row r="91">
          <cell r="H91">
            <v>1014.3</v>
          </cell>
          <cell r="I91">
            <v>883.2</v>
          </cell>
          <cell r="J91">
            <v>810.1</v>
          </cell>
          <cell r="K91">
            <v>806.8</v>
          </cell>
        </row>
        <row r="92"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H93">
            <v>4.4000000000000004</v>
          </cell>
          <cell r="I93">
            <v>8.1999999999999993</v>
          </cell>
          <cell r="J93">
            <v>6</v>
          </cell>
          <cell r="K93">
            <v>4.2</v>
          </cell>
        </row>
        <row r="96">
          <cell r="H96">
            <v>0</v>
          </cell>
          <cell r="I96">
            <v>31.3</v>
          </cell>
          <cell r="J96">
            <v>3.8</v>
          </cell>
          <cell r="K96">
            <v>0</v>
          </cell>
        </row>
        <row r="97"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H98">
            <v>0</v>
          </cell>
          <cell r="I98">
            <v>0</v>
          </cell>
          <cell r="J98">
            <v>0</v>
          </cell>
          <cell r="K98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BoP"/>
      <sheetName val="RES"/>
      <sheetName val="Input"/>
      <sheetName val="OUTPUT"/>
      <sheetName val="Trade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_18"/>
      <sheetName val="[MFLOW96.XLS]_WIN_TEMP_MFLOW9_3"/>
      <sheetName val="[MFLOW96.XLS]_WIN_TEMP_MFLOW9_2"/>
      <sheetName val="[MFLOW96.XLS]_WIN_TEMP_MFLOW9_4"/>
      <sheetName val="[MFLOW96.XLS]_WIN_TEMP_MFLOW9_5"/>
      <sheetName val="[MFLOW96.XLS]_WIN_TEMP_MFLOW9_6"/>
      <sheetName val="[MFLOW96.XLS]_WIN_TEMP_MFLOW9_7"/>
      <sheetName val="[MFLOW96.XLS]_WIN_TEMP_MFLOW9_9"/>
      <sheetName val="[MFLOW96.XLS]_WIN_TEMP_MFLOW9_8"/>
      <sheetName val="[MFLOW96.XLS]_WIN_TEMP_MFLOW_10"/>
      <sheetName val="[MFLOW96.XLS]_WIN_TEMP_MFLOW_11"/>
      <sheetName val="[MFLOW96.XLS]_WIN_TEMP_MFLOW_14"/>
      <sheetName val="[MFLOW96.XLS]_WIN_TEMP_MFLOW_13"/>
      <sheetName val="[MFLOW96.XLS]_WIN_TEMP_MFLOW_12"/>
      <sheetName val="[MFLOW96.XLS]_WIN_TEMP_MFLOW_15"/>
      <sheetName val="[MFLOW96.XLS]_WIN_TEMP_MFLOW_16"/>
      <sheetName val="[MFLOW96.XLS]_WIN_TEMP_MFLOW_17"/>
      <sheetName val="[MFLOW96.XLS]_WIN_TEMP_MFLOW_21"/>
      <sheetName val="[MFLOW96.XLS]_WIN_TEMP_MFLOW_19"/>
      <sheetName val="[MFLOW96.XLS]_WIN_TEMP_MFLOW_20"/>
      <sheetName val="[MFLOW96.XLS]_WIN_TEMP_MFLOW_24"/>
      <sheetName val="[MFLOW96.XLS]_WIN_TEMP_MFLOW_22"/>
      <sheetName val="[MFLOW96.XLS]_WIN_TEMP_MFLOW_23"/>
      <sheetName val="[MFLOW96.XLS]_WIN_TEMP_MFLOW_25"/>
      <sheetName val="[MFLOW96.XLS]_WIN_TEMP_MFLOW_28"/>
      <sheetName val="[MFLOW96.XLS]_WIN_TEMP_MFLOW_26"/>
      <sheetName val="[MFLOW96.XLS]_WIN_TEMP_MFLOW_27"/>
      <sheetName val="[MFLOW96.XLS]_WIN_TEMP_MFLOW_29"/>
      <sheetName val="[MFLOW96.XLS]_WIN_TEMP_MFLOW_30"/>
      <sheetName val="[MFLOW96.XLS]_WIN_TEMP_MFLOW_32"/>
      <sheetName val="[MFLOW96.XLS]_WIN_TEMP_MFLOW_31"/>
      <sheetName val="[MFLOW96.XLS]_WIN_TEMP_MFLOW_34"/>
      <sheetName val="[MFLOW96.XLS]_WIN_TEMP_MFLOW_33"/>
      <sheetName val="[MFLOW96.XLS]_WIN_TEMP_MFLOW_38"/>
      <sheetName val="[MFLOW96.XLS]_WIN_TEMP_MFLOW_35"/>
      <sheetName val="[MFLOW96.XLS]_WIN_TEMP_MFLOW_36"/>
      <sheetName val="[MFLOW96.XLS]_WIN_TEMP_MFLOW_37"/>
      <sheetName val="[MFLOW96.XLS]_WIN_TEMP_MFLOW_40"/>
      <sheetName val="[MFLOW96.XLS]_WIN_TEMP_MFLOW_39"/>
      <sheetName val="[MFLOW96.XLS]_WIN_TEMP_MFLOW_50"/>
      <sheetName val="[MFLOW96.XLS]_WIN_TEMP_MFLOW_41"/>
      <sheetName val="[MFLOW96.XLS]_WIN_TEMP_MFLOW_42"/>
      <sheetName val="[MFLOW96.XLS]_WIN_TEMP_MFLOW_43"/>
      <sheetName val="[MFLOW96.XLS]_WIN_TEMP_MFLOW_44"/>
      <sheetName val="[MFLOW96.XLS]_WIN_TEMP_MFLOW_45"/>
      <sheetName val="[MFLOW96.XLS]_WIN_TEMP_MFLOW_46"/>
      <sheetName val="[MFLOW96.XLS]_WIN_TEMP_MFLOW_47"/>
      <sheetName val="[MFLOW96.XLS]_WIN_TEMP_MFLOW_48"/>
      <sheetName val="[MFLOW96.XLS]_WIN_TEMP_MFLOW_49"/>
      <sheetName val="[MFLOW96.XLS]_WIN_TEMP_MFLOW_51"/>
      <sheetName val="[MFLOW96.XLS]_WIN_TEMP_MFLOW_52"/>
      <sheetName val="[MFLOW96.XLS]_WIN_TEMP_MFLOW_55"/>
      <sheetName val="[MFLOW96.XLS]_WIN_TEMP_MFLOW_53"/>
      <sheetName val="[MFLOW96.XLS]_WIN_TEMP_MFLOW_54"/>
      <sheetName val="[MFLOW96.XLS]_WIN_TEMP_MFLOW_56"/>
      <sheetName val="[MFLOW96.XLS]_WIN_TEMP_MFLOW_58"/>
      <sheetName val="[MFLOW96.XLS]_WIN_TEMP_MFLOW_57"/>
      <sheetName val="[MFLOW96.XLS]_WIN_TEMP_MFLOW_59"/>
      <sheetName val="[MFLOW96.XLS]_WIN_TEMP_MFLOW_60"/>
      <sheetName val="[MFLOW96.XLS]_WIN_TEMP_MFLOW_62"/>
      <sheetName val="[MFLOW96.XLS]_WIN_TEMP_MFLOW_61"/>
      <sheetName val="[MFLOW96.XLS]_WIN_TEMP_MFLOW_65"/>
      <sheetName val="[MFLOW96.XLS]_WIN_TEMP_MFLOW_63"/>
      <sheetName val="[MFLOW96.XLS]_WIN_TEMP_MFLOW_64"/>
      <sheetName val="[MFLOW96.XLS]_WIN_TEMP_MFLOW_67"/>
      <sheetName val="[MFLOW96.XLS]_WIN_TEMP_MFLOW_66"/>
      <sheetName val="[MFLOW96.XLS]_WIN_TEMP_MFLOW_70"/>
      <sheetName val="[MFLOW96.XLS]_WIN_TEMP_MFLOW_68"/>
      <sheetName val="[MFLOW96.XLS]_WIN_TEMP_MFLOW_69"/>
      <sheetName val="[MFLOW96.XLS]_WIN_TEMP_MFLOW_71"/>
      <sheetName val="[MFLOW96.XLS]_WIN_TEMP_MFLOW_72"/>
      <sheetName val="[MFLOW96.XLS]_WIN_TEMP_MFLOW_73"/>
      <sheetName val="[MFLOW96.XLS]_WIN_TEMP_MFLOW_74"/>
      <sheetName val="[MFLOW96.XLS]_WIN_TEMP_MFLOW_77"/>
      <sheetName val="[MFLOW96.XLS]_WIN_TEMP_MFLOW_75"/>
      <sheetName val="[MFLOW96.XLS]_WIN_TEMP_MFLOW_7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Ext_debt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Ext_debt1"/>
      <sheetName val="Ext_debt2"/>
      <sheetName val="Ext_debt3"/>
      <sheetName val="Ext_debt4"/>
      <sheetName val="Ext_debt5"/>
    </sheetNames>
    <sheetDataSet>
      <sheetData sheetId="0" refreshError="1"/>
      <sheetData sheetId="1" refreshError="1"/>
      <sheetData sheetId="2"/>
      <sheetData sheetId="3">
        <row r="174">
          <cell r="G174" t="str">
            <v>Table 2. Georgia: Balance of Payment, Summary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>
        <row r="9">
          <cell r="Q9">
            <v>1996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  <sheetData sheetId="24">
        <row r="62">
          <cell r="Q62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VATE"/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ARREARS"/>
      <sheetName val="ENERGY"/>
      <sheetName val="ĨĨ_x0018__x0018_COM"/>
      <sheetName val="ANT_BS1"/>
      <sheetName val="Progr-Proj-Switch"/>
      <sheetName val="EDSSARMRED97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DMX_Units"/>
      <sheetName val="MonSurv-BC"/>
      <sheetName val="ER"/>
      <sheetName val="W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GeoBop"/>
      <sheetName val="RES"/>
      <sheetName val="OUTPUT"/>
      <sheetName val="Trade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ER"/>
      <sheetName val="WB"/>
      <sheetName val="MFLOW96.XLS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"/>
      <sheetName val="Summary"/>
      <sheetName val="SR-financing"/>
      <sheetName val="Financing"/>
      <sheetName val="Tax calculations"/>
      <sheetName val="Proy to July"/>
      <sheetName val="Proy to Aug"/>
      <sheetName val="Proy to Sept"/>
      <sheetName val="Sheet1"/>
      <sheetName val="nickel correl July 07"/>
      <sheetName val="Proy to May"/>
      <sheetName val="Real"/>
      <sheetName val="New Proy 07"/>
      <sheetName val="Spending 2007"/>
      <sheetName val="Spending 06"/>
      <sheetName val="Rev Expost"/>
      <sheetName val="Revenues-hist"/>
      <sheetName val="Revenues-proj"/>
      <sheetName val="Tax Reform"/>
      <sheetName val="seasonality"/>
      <sheetName val="Arrears"/>
      <sheetName val="Measures"/>
      <sheetName val="SI"/>
      <sheetName val="S-I"/>
      <sheetName val="Chart Data"/>
      <sheetName val="Charts"/>
      <sheetName val="Real quarterly"/>
      <sheetName val="GASTOS (2)"/>
      <sheetName val="INGRESOS"/>
      <sheetName val="FINAN"/>
      <sheetName val="INFORMES especiales"/>
      <sheetName val="monthly2"/>
      <sheetName val="IN"/>
      <sheetName val="IN-OUT91"/>
      <sheetName val="GASTOS"/>
      <sheetName val="YNGRE"/>
      <sheetName val="monthly"/>
      <sheetName val="quarterly"/>
      <sheetName val="SR-nominal"/>
      <sheetName val="PSBR "/>
      <sheetName val="SR-ratios"/>
      <sheetName val="OUT IN-OUT"/>
      <sheetName val="Dom fin"/>
      <sheetName val="SR-Debt"/>
      <sheetName val="Dom bonds"/>
      <sheetName val="Dom loans"/>
      <sheetName val="fiscal financing gap "/>
      <sheetName val="Debt projections "/>
      <sheetName val="net disbursements 20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">
          <cell r="M1" t="str">
            <v>Ajustes ad hoc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  <sheetName val="ER"/>
      <sheetName val="WB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Other Depository Corporations B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  <sheetName val="A 11"/>
      <sheetName val="finreq-m02"/>
      <sheetName val="BoP-m02"/>
      <sheetName val="finproj"/>
      <sheetName val="M-Ttab"/>
      <sheetName val="BoP med-t"/>
      <sheetName val="gaps"/>
      <sheetName val="WEO"/>
      <sheetName val="SR_99"/>
      <sheetName val="BoPmonth99"/>
      <sheetName val="Chart1"/>
      <sheetName val="correlations with EMBI"/>
      <sheetName val="BoP_M-T"/>
      <sheetName val="Vulnerability_Indicators"/>
      <sheetName val="BOP_Main"/>
      <sheetName val="BOP_Alt"/>
      <sheetName val="BoP_med-t"/>
      <sheetName val="ecubopLat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P"/>
      <sheetName val="RES"/>
      <sheetName val="A 11"/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9_2"/>
      <sheetName val="[MFLOW96.XLS]_WIN_TEMP_MFLOW9_4"/>
      <sheetName val="[MFLOW96.XLS]_WIN_TEMP_MFLOW9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  <sheetName val="Imp:DSA output"/>
      <sheetName val="MONE(M)"/>
      <sheetName val="BURSAT(M)"/>
      <sheetName val="REAL(T)"/>
      <sheetName val="EXT(T)"/>
      <sheetName val="EXT(A)"/>
      <sheetName val="REAL(A)"/>
      <sheetName val="FISCAL(A)"/>
      <sheetName val="METAS"/>
      <sheetName val="EJECUTIVO"/>
      <sheetName val="EXT(M)"/>
      <sheetName val="FISCAL(M)"/>
      <sheetName val="in_out"/>
      <sheetName val="Input from HUB"/>
      <sheetName val="MSR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87">
          <cell r="I87">
            <v>2948.3534720937819</v>
          </cell>
          <cell r="O87">
            <v>2968.3</v>
          </cell>
          <cell r="P87">
            <v>3280.75</v>
          </cell>
          <cell r="Q87">
            <v>3493.6381402405464</v>
          </cell>
          <cell r="R87">
            <v>3766.1175633561566</v>
          </cell>
          <cell r="S87">
            <v>3997.5525546669683</v>
          </cell>
          <cell r="T87">
            <v>4340.9711679215779</v>
          </cell>
          <cell r="U87">
            <v>4796.4756673634238</v>
          </cell>
          <cell r="V87">
            <v>5281.4601257114955</v>
          </cell>
          <cell r="W87">
            <v>5727.8593794674289</v>
          </cell>
          <cell r="X87">
            <v>6135.9693201964728</v>
          </cell>
          <cell r="Y87">
            <v>6574.2910509682461</v>
          </cell>
          <cell r="Z87">
            <v>7047.464502227821</v>
          </cell>
          <cell r="AA87">
            <v>7558.4039469664458</v>
          </cell>
          <cell r="AB87">
            <v>8115.2960305978322</v>
          </cell>
          <cell r="AC87">
            <v>8717.4088695618993</v>
          </cell>
          <cell r="AD87">
            <v>9368.5837619655049</v>
          </cell>
          <cell r="AE87">
            <v>10072.996048207535</v>
          </cell>
          <cell r="AF87">
            <v>10835.184579013356</v>
          </cell>
          <cell r="AG87">
            <v>11660.083809198853</v>
          </cell>
          <cell r="AH87">
            <v>12553.058752923744</v>
          </cell>
          <cell r="AI87">
            <v>13519.943057493711</v>
          </cell>
        </row>
        <row r="88">
          <cell r="I88">
            <v>-5.7008965887577849</v>
          </cell>
          <cell r="O88">
            <v>-4.2680477584313845</v>
          </cell>
          <cell r="P88">
            <v>0.39067187697440986</v>
          </cell>
          <cell r="Q88">
            <v>-2.5220995475796579</v>
          </cell>
          <cell r="R88">
            <v>-4.3170827584920195</v>
          </cell>
          <cell r="S88">
            <v>-6.2263885883577421</v>
          </cell>
          <cell r="T88">
            <v>-6.2255626662661223</v>
          </cell>
          <cell r="U88">
            <v>-5.9837800024204881</v>
          </cell>
          <cell r="V88">
            <v>-6.3148545225364892</v>
          </cell>
          <cell r="W88">
            <v>-5.6640620729483109</v>
          </cell>
          <cell r="X88">
            <v>-5.770379695348117</v>
          </cell>
          <cell r="Y88">
            <v>-5.8656788180317383</v>
          </cell>
          <cell r="Z88">
            <v>-5.9458120013883509</v>
          </cell>
          <cell r="AA88">
            <v>-6.0153445427542485</v>
          </cell>
          <cell r="AB88">
            <v>-6.0720663147381408</v>
          </cell>
          <cell r="AC88">
            <v>-6.1055027621634093</v>
          </cell>
          <cell r="AD88">
            <v>-6.0414700878857461</v>
          </cell>
          <cell r="AE88">
            <v>-5.9757445020741251</v>
          </cell>
          <cell r="AF88">
            <v>-5.9073314642238799</v>
          </cell>
          <cell r="AG88">
            <v>-5.8340944105542958</v>
          </cell>
          <cell r="AH88">
            <v>-5.7550306371400639</v>
          </cell>
          <cell r="AI88">
            <v>-5.670640930790757</v>
          </cell>
        </row>
        <row r="89">
          <cell r="I89">
            <v>-5.7494286526163032</v>
          </cell>
          <cell r="O89">
            <v>-3.4907537552819932</v>
          </cell>
          <cell r="P89">
            <v>0.39067187697440986</v>
          </cell>
          <cell r="Q89">
            <v>-2.5220995475796579</v>
          </cell>
          <cell r="R89">
            <v>-4.3170827584920195</v>
          </cell>
          <cell r="S89">
            <v>-6.2263885883577421</v>
          </cell>
          <cell r="T89">
            <v>-6.2255626662661223</v>
          </cell>
          <cell r="U89">
            <v>-5.9837800024204881</v>
          </cell>
          <cell r="V89">
            <v>-6.3148545225364892</v>
          </cell>
          <cell r="W89">
            <v>-5.6640620729483109</v>
          </cell>
          <cell r="X89">
            <v>-5.770379695348117</v>
          </cell>
          <cell r="Y89">
            <v>-5.8656788180317383</v>
          </cell>
          <cell r="Z89">
            <v>-5.9458120013883509</v>
          </cell>
          <cell r="AA89">
            <v>-6.0153445427542485</v>
          </cell>
          <cell r="AB89">
            <v>-6.0720663147381408</v>
          </cell>
          <cell r="AC89">
            <v>-6.1055027621634093</v>
          </cell>
          <cell r="AD89">
            <v>-6.0414700878857461</v>
          </cell>
          <cell r="AE89">
            <v>-5.9757445020741251</v>
          </cell>
          <cell r="AF89">
            <v>-5.9073314642238799</v>
          </cell>
          <cell r="AG89">
            <v>-5.8340944105542958</v>
          </cell>
          <cell r="AH89">
            <v>-5.7550306371400639</v>
          </cell>
          <cell r="AI89">
            <v>-5.670640930790757</v>
          </cell>
        </row>
        <row r="90">
          <cell r="I90">
            <v>8860.1218619826504</v>
          </cell>
          <cell r="O90">
            <v>11396.111481670061</v>
          </cell>
          <cell r="P90">
            <v>11761.719316283372</v>
          </cell>
          <cell r="Q90">
            <v>13951.734205270477</v>
          </cell>
          <cell r="R90">
            <v>14970.312261041583</v>
          </cell>
          <cell r="S90">
            <v>16623.883753290145</v>
          </cell>
          <cell r="T90">
            <v>18595.175933470895</v>
          </cell>
          <cell r="U90">
            <v>20520.743227875995</v>
          </cell>
          <cell r="V90">
            <v>23171.776851544284</v>
          </cell>
          <cell r="W90">
            <v>28613.268595985974</v>
          </cell>
          <cell r="X90">
            <v>31156.193591397565</v>
          </cell>
          <cell r="Y90">
            <v>33932.670319593228</v>
          </cell>
          <cell r="Z90">
            <v>36969.180243954092</v>
          </cell>
          <cell r="AA90">
            <v>40295.869642819904</v>
          </cell>
          <cell r="AB90">
            <v>43941.460541134453</v>
          </cell>
          <cell r="AC90">
            <v>47949.007501957436</v>
          </cell>
          <cell r="AD90">
            <v>52354.484654090331</v>
          </cell>
          <cell r="AE90">
            <v>57164.729911948285</v>
          </cell>
          <cell r="AF90">
            <v>62416.932713531918</v>
          </cell>
          <cell r="AG90">
            <v>68151.699402174127</v>
          </cell>
          <cell r="AH90">
            <v>74413.367166268086</v>
          </cell>
          <cell r="AI90">
            <v>81250.346823269065</v>
          </cell>
        </row>
        <row r="91">
          <cell r="I91">
            <v>1.5169463703024839</v>
          </cell>
          <cell r="O91">
            <v>1.2729651305092398</v>
          </cell>
          <cell r="P91">
            <v>1.2623931802690482</v>
          </cell>
          <cell r="Q91">
            <v>1.2644153200239485</v>
          </cell>
          <cell r="R91">
            <v>1.2662699333611811</v>
          </cell>
          <cell r="S91">
            <v>1.2686955202842984</v>
          </cell>
          <cell r="T91">
            <v>1.270951522213567</v>
          </cell>
          <cell r="U91">
            <v>1.2732543111406767</v>
          </cell>
          <cell r="V91">
            <v>1.2732543111406767</v>
          </cell>
          <cell r="W91">
            <v>1.2732543111406767</v>
          </cell>
          <cell r="X91">
            <v>1.2732543111406767</v>
          </cell>
          <cell r="Y91">
            <v>1.2732543111406767</v>
          </cell>
          <cell r="Z91">
            <v>1.2732543111406767</v>
          </cell>
          <cell r="AA91">
            <v>1.2732543111406767</v>
          </cell>
          <cell r="AB91">
            <v>1.2732543111406767</v>
          </cell>
          <cell r="AC91">
            <v>1.2732543111406767</v>
          </cell>
          <cell r="AD91">
            <v>1.2732543111406767</v>
          </cell>
          <cell r="AE91">
            <v>1.2732543111406767</v>
          </cell>
          <cell r="AF91">
            <v>1.2732543111406767</v>
          </cell>
          <cell r="AG91">
            <v>1.2732543111406767</v>
          </cell>
          <cell r="AH91">
            <v>1.2732543111406767</v>
          </cell>
          <cell r="AI91">
            <v>1.2732543111406767</v>
          </cell>
          <cell r="AJ91">
            <v>1.2732543111406767</v>
          </cell>
        </row>
        <row r="92">
          <cell r="I92">
            <v>2623.2951947879574</v>
          </cell>
          <cell r="O92">
            <v>2463.3948034137657</v>
          </cell>
          <cell r="P92">
            <v>2542.42495692906</v>
          </cell>
          <cell r="Q92">
            <v>3015.8207556281977</v>
          </cell>
          <cell r="R92">
            <v>3235.9976022213241</v>
          </cell>
          <cell r="S92">
            <v>3593.4352622187776</v>
          </cell>
          <cell r="T92">
            <v>4019.5517424303075</v>
          </cell>
          <cell r="U92">
            <v>4435.7842858106133</v>
          </cell>
          <cell r="V92">
            <v>5008.8343531711862</v>
          </cell>
          <cell r="W92">
            <v>6185.0726259923094</v>
          </cell>
          <cell r="X92">
            <v>6734.7538246400682</v>
          </cell>
          <cell r="Y92">
            <v>7334.9197983616714</v>
          </cell>
          <cell r="Z92">
            <v>7991.2948066455228</v>
          </cell>
          <cell r="AA92">
            <v>8710.3952990300331</v>
          </cell>
          <cell r="AB92">
            <v>9498.4298570216069</v>
          </cell>
          <cell r="AC92">
            <v>10364.705197834721</v>
          </cell>
          <cell r="AD92">
            <v>11316.997524965578</v>
          </cell>
          <cell r="AE92">
            <v>12356.784928801722</v>
          </cell>
          <cell r="AF92">
            <v>13492.106315285762</v>
          </cell>
          <cell r="AG92">
            <v>14731.739192018671</v>
          </cell>
          <cell r="AH92">
            <v>16085.267529783938</v>
          </cell>
          <cell r="AI92">
            <v>17563.155859078666</v>
          </cell>
        </row>
        <row r="93">
          <cell r="I93">
            <v>29.607890677487099</v>
          </cell>
          <cell r="O93">
            <v>21.616099556203743</v>
          </cell>
          <cell r="P93">
            <v>21.616099556203743</v>
          </cell>
          <cell r="Q93">
            <v>21.616099556203743</v>
          </cell>
          <cell r="R93">
            <v>21.616099556203743</v>
          </cell>
          <cell r="S93">
            <v>21.616099556203743</v>
          </cell>
          <cell r="T93">
            <v>21.616099556203743</v>
          </cell>
          <cell r="U93">
            <v>21.616099556203743</v>
          </cell>
          <cell r="V93">
            <v>21.616099556203743</v>
          </cell>
          <cell r="W93">
            <v>21.616099556203743</v>
          </cell>
          <cell r="X93">
            <v>21.616099556203743</v>
          </cell>
          <cell r="Y93">
            <v>21.616099556203743</v>
          </cell>
          <cell r="Z93">
            <v>21.616099556203743</v>
          </cell>
          <cell r="AA93">
            <v>21.616099556203743</v>
          </cell>
          <cell r="AB93">
            <v>21.616099556203743</v>
          </cell>
          <cell r="AC93">
            <v>21.616099556203743</v>
          </cell>
          <cell r="AD93">
            <v>21.616099556203743</v>
          </cell>
          <cell r="AE93">
            <v>21.616099556203743</v>
          </cell>
          <cell r="AF93">
            <v>21.616099556203743</v>
          </cell>
          <cell r="AG93">
            <v>21.616099556203743</v>
          </cell>
          <cell r="AH93">
            <v>21.616099556203743</v>
          </cell>
          <cell r="AI93">
            <v>21.616099556203743</v>
          </cell>
        </row>
        <row r="96">
          <cell r="I96">
            <v>4.8</v>
          </cell>
          <cell r="O96">
            <v>1.1997382459579597</v>
          </cell>
          <cell r="P96">
            <v>1.2140256033834618</v>
          </cell>
          <cell r="Q96">
            <v>1.8361849472174008</v>
          </cell>
          <cell r="R96">
            <v>2.7</v>
          </cell>
          <cell r="S96">
            <v>3.5</v>
          </cell>
          <cell r="T96">
            <v>4</v>
          </cell>
          <cell r="U96">
            <v>4</v>
          </cell>
          <cell r="V96">
            <v>4</v>
          </cell>
          <cell r="W96">
            <v>6.0370069569610996</v>
          </cell>
          <cell r="X96">
            <v>6.0592976880875726</v>
          </cell>
          <cell r="Y96">
            <v>6.0750564946457919</v>
          </cell>
          <cell r="Z96">
            <v>6.0975518054972921</v>
          </cell>
          <cell r="AA96">
            <v>6.1199045148971454</v>
          </cell>
          <cell r="AB96">
            <v>6.1199045148971454</v>
          </cell>
          <cell r="AC96">
            <v>6.1199045148971454</v>
          </cell>
          <cell r="AD96">
            <v>6.1199045148971454</v>
          </cell>
          <cell r="AE96">
            <v>6.1199045148971454</v>
          </cell>
          <cell r="AF96">
            <v>6.1199045148971454</v>
          </cell>
          <cell r="AG96">
            <v>6.1199045148971454</v>
          </cell>
          <cell r="AH96">
            <v>6.1199045148971454</v>
          </cell>
          <cell r="AI96">
            <v>6.1199045148971454</v>
          </cell>
        </row>
        <row r="97">
          <cell r="I97">
            <v>16.120635221711165</v>
          </cell>
          <cell r="O97">
            <v>12.476073432770907</v>
          </cell>
          <cell r="P97">
            <v>3.2607305629411831</v>
          </cell>
          <cell r="Q97">
            <v>8.6594076555257296</v>
          </cell>
          <cell r="R97">
            <v>5.8104393347695016</v>
          </cell>
          <cell r="S97">
            <v>9.4816478087076597</v>
          </cell>
          <cell r="T97">
            <v>10.260218580781522</v>
          </cell>
          <cell r="U97">
            <v>10.658653588716716</v>
          </cell>
          <cell r="V97">
            <v>10.73572963073255</v>
          </cell>
          <cell r="W97">
            <v>10.65968842028855</v>
          </cell>
          <cell r="X97">
            <v>10.673909086624045</v>
          </cell>
          <cell r="Y97">
            <v>10.701879402305892</v>
          </cell>
          <cell r="Z97">
            <v>10.738637362140269</v>
          </cell>
          <cell r="AA97">
            <v>10.729239119755519</v>
          </cell>
          <cell r="AB97">
            <v>10.755457517750845</v>
          </cell>
          <cell r="AC97">
            <v>10.792084446898432</v>
          </cell>
          <cell r="AD97">
            <v>10.792084446898432</v>
          </cell>
          <cell r="AE97">
            <v>10.7920844468984</v>
          </cell>
          <cell r="AF97">
            <v>10.7920844468984</v>
          </cell>
          <cell r="AG97">
            <v>10.7920844468984</v>
          </cell>
          <cell r="AH97">
            <v>10.7920844468984</v>
          </cell>
          <cell r="AI97">
            <v>10.7920844468984</v>
          </cell>
        </row>
        <row r="98">
          <cell r="I98">
            <v>1.5543281604567083</v>
          </cell>
          <cell r="O98">
            <v>5.7572027569828599</v>
          </cell>
          <cell r="P98">
            <v>1.9627922863293401</v>
          </cell>
          <cell r="Q98">
            <v>7.165086104010876</v>
          </cell>
          <cell r="R98">
            <v>1.3927673841600985</v>
          </cell>
          <cell r="S98">
            <v>3.5360460753407263</v>
          </cell>
          <cell r="T98">
            <v>3.499999999999992</v>
          </cell>
          <cell r="U98">
            <v>3.499999999999992</v>
          </cell>
          <cell r="V98">
            <v>3.499999999999992</v>
          </cell>
          <cell r="W98">
            <v>3.499999999999992</v>
          </cell>
          <cell r="X98">
            <v>3.499999999999992</v>
          </cell>
          <cell r="Y98">
            <v>3.499999999999992</v>
          </cell>
          <cell r="Z98">
            <v>3.499999999999992</v>
          </cell>
          <cell r="AA98">
            <v>3.499999999999992</v>
          </cell>
          <cell r="AB98">
            <v>3.499999999999992</v>
          </cell>
          <cell r="AC98">
            <v>3.499999999999992</v>
          </cell>
          <cell r="AD98">
            <v>3.499999999999992</v>
          </cell>
          <cell r="AE98">
            <v>3.499999999999992</v>
          </cell>
          <cell r="AF98">
            <v>3.499999999999992</v>
          </cell>
          <cell r="AG98">
            <v>3.499999999999992</v>
          </cell>
          <cell r="AH98">
            <v>3.499999999999992</v>
          </cell>
          <cell r="AI98">
            <v>3.499999999999992</v>
          </cell>
        </row>
        <row r="99">
          <cell r="I99">
            <v>-3.1990492332164706</v>
          </cell>
          <cell r="O99">
            <v>-2.6029107513684835</v>
          </cell>
          <cell r="P99">
            <v>-4.6413824098490153</v>
          </cell>
          <cell r="Q99">
            <v>1.2205857528014121</v>
          </cell>
          <cell r="R99">
            <v>1.9614716859489505</v>
          </cell>
          <cell r="S99">
            <v>2.1338908731291184</v>
          </cell>
          <cell r="T99">
            <v>1.2136926200879969</v>
          </cell>
          <cell r="U99">
            <v>0.22568345998415396</v>
          </cell>
          <cell r="V99">
            <v>7.5328154469929132E-3</v>
          </cell>
          <cell r="W99">
            <v>1.358536780145414E-2</v>
          </cell>
          <cell r="X99">
            <v>2.0123168909250921E-2</v>
          </cell>
          <cell r="Y99">
            <v>2.4417455743773075E-2</v>
          </cell>
          <cell r="Z99">
            <v>2.8491137064861505E-2</v>
          </cell>
          <cell r="AA99">
            <v>3.240251154335283E-2</v>
          </cell>
          <cell r="AB99">
            <v>3.6153952914190768E-2</v>
          </cell>
          <cell r="AC99">
            <v>3.973586671166629E-2</v>
          </cell>
          <cell r="AD99">
            <v>3.0556656955283756E-2</v>
          </cell>
          <cell r="AE99">
            <v>3.3773463366017609E-2</v>
          </cell>
          <cell r="AF99">
            <v>3.6832023217954202E-2</v>
          </cell>
          <cell r="AG99">
            <v>3.9736056448930412E-2</v>
          </cell>
          <cell r="AH99">
            <v>4.2489379532995031E-2</v>
          </cell>
          <cell r="AI99">
            <v>4.5095888252745908E-2</v>
          </cell>
        </row>
        <row r="100">
          <cell r="I100">
            <v>16.601125186066227</v>
          </cell>
          <cell r="O100">
            <v>11.64589967977399</v>
          </cell>
          <cell r="P100">
            <v>16.575713344621306</v>
          </cell>
          <cell r="Q100">
            <v>4.2293841087710717</v>
          </cell>
          <cell r="R100">
            <v>4.5218035037606512</v>
          </cell>
          <cell r="S100">
            <v>5.1784399072836607</v>
          </cell>
          <cell r="T100">
            <v>8.2687146656534196</v>
          </cell>
          <cell r="U100">
            <v>10.504640091559338</v>
          </cell>
          <cell r="V100">
            <v>10.294834287382585</v>
          </cell>
          <cell r="W100">
            <v>8.1890644091239437</v>
          </cell>
          <cell r="X100">
            <v>6.5983738095860787</v>
          </cell>
          <cell r="Y100">
            <v>6.5911086059011694</v>
          </cell>
          <cell r="Z100">
            <v>6.6258612284010923</v>
          </cell>
          <cell r="AA100">
            <v>6.659919428052703</v>
          </cell>
          <cell r="AB100">
            <v>6.6932838210606178</v>
          </cell>
          <cell r="AC100">
            <v>6.7259562075667532</v>
          </cell>
          <cell r="AD100">
            <v>6.757939500159523</v>
          </cell>
          <cell r="AE100">
            <v>6.7892376519652373</v>
          </cell>
          <cell r="AF100">
            <v>6.8198555848138795</v>
          </cell>
          <cell r="AG100">
            <v>6.8497991179326476</v>
          </cell>
          <cell r="AH100">
            <v>6.8790748975734175</v>
          </cell>
          <cell r="AI100">
            <v>6.9076903279373028</v>
          </cell>
        </row>
        <row r="101">
          <cell r="I101">
            <v>32.068983995641908</v>
          </cell>
          <cell r="O101">
            <v>7.3361019792383297</v>
          </cell>
          <cell r="P101">
            <v>-6.5329819605941637</v>
          </cell>
          <cell r="Q101">
            <v>7.8409233833933945</v>
          </cell>
          <cell r="R101">
            <v>15.634245917394306</v>
          </cell>
          <cell r="S101">
            <v>14.415003093989331</v>
          </cell>
          <cell r="T101">
            <v>8.4916428324804727</v>
          </cell>
          <cell r="U101">
            <v>8.2004150534380926</v>
          </cell>
          <cell r="V101">
            <v>10.567623519156966</v>
          </cell>
          <cell r="W101">
            <v>6.5913982216584399</v>
          </cell>
          <cell r="X101">
            <v>6.5669256104404994</v>
          </cell>
          <cell r="Y101">
            <v>6.583607324290619</v>
          </cell>
          <cell r="Z101">
            <v>6.6049376893587919</v>
          </cell>
          <cell r="AA101">
            <v>6.6257731151688315</v>
          </cell>
          <cell r="AB101">
            <v>6.6317866869618713</v>
          </cell>
          <cell r="AC101">
            <v>6.6378200628408157</v>
          </cell>
          <cell r="AD101">
            <v>6.64311832904938</v>
          </cell>
          <cell r="AE101">
            <v>6.6485225979563634</v>
          </cell>
          <cell r="AF101">
            <v>6.6538445967303961</v>
          </cell>
          <cell r="AG101">
            <v>6.6590895506643211</v>
          </cell>
          <cell r="AH101">
            <v>6.6642623871396856</v>
          </cell>
          <cell r="AI101">
            <v>6.6693677513723015</v>
          </cell>
        </row>
        <row r="102">
          <cell r="I102">
            <v>1.59076557657214</v>
          </cell>
          <cell r="O102">
            <v>3.4595119416282163</v>
          </cell>
          <cell r="P102">
            <v>2.9982496395354596</v>
          </cell>
          <cell r="Q102">
            <v>3.1457054486223379</v>
          </cell>
          <cell r="R102">
            <v>3.430370797006784</v>
          </cell>
          <cell r="S102">
            <v>4.0616178142886179</v>
          </cell>
          <cell r="T102">
            <v>4.8660922952152106</v>
          </cell>
          <cell r="U102">
            <v>4.9409759690189645</v>
          </cell>
          <cell r="V102">
            <v>5.1412786636166379</v>
          </cell>
          <cell r="W102">
            <v>5</v>
          </cell>
          <cell r="X102">
            <v>5</v>
          </cell>
          <cell r="Y102">
            <v>5</v>
          </cell>
          <cell r="Z102">
            <v>5</v>
          </cell>
          <cell r="AA102">
            <v>5</v>
          </cell>
          <cell r="AB102">
            <v>4.68</v>
          </cell>
          <cell r="AC102">
            <v>4.83</v>
          </cell>
          <cell r="AD102">
            <v>4.92</v>
          </cell>
          <cell r="AE102">
            <v>4.97</v>
          </cell>
          <cell r="AF102">
            <v>5</v>
          </cell>
          <cell r="AG102">
            <v>5.04</v>
          </cell>
          <cell r="AH102">
            <v>5.08</v>
          </cell>
          <cell r="AI102">
            <v>5.12</v>
          </cell>
        </row>
        <row r="103">
          <cell r="I103">
            <v>29.64405547389822</v>
          </cell>
          <cell r="O103">
            <v>6.0864073618801768</v>
          </cell>
          <cell r="P103">
            <v>15.278515998724345</v>
          </cell>
          <cell r="Q103">
            <v>13.366866919017156</v>
          </cell>
          <cell r="R103">
            <v>4.7686394893114823</v>
          </cell>
          <cell r="S103">
            <v>6.6837398188345247</v>
          </cell>
          <cell r="T103">
            <v>9.6385600841983461</v>
          </cell>
          <cell r="U103">
            <v>11.786366011832399</v>
          </cell>
          <cell r="V103">
            <v>11.233608462562074</v>
          </cell>
          <cell r="W103">
            <v>9.1203878688707078</v>
          </cell>
          <cell r="X103">
            <v>7.5243250397238199</v>
          </cell>
          <cell r="Y103">
            <v>7.5228885054384591</v>
          </cell>
          <cell r="Z103">
            <v>7.5635889132794176</v>
          </cell>
          <cell r="AA103">
            <v>7.6034015496454543</v>
          </cell>
          <cell r="AB103">
            <v>7.6423298166772042</v>
          </cell>
          <cell r="AC103">
            <v>7.6803785324307796</v>
          </cell>
          <cell r="AD103">
            <v>7.7175538368513372</v>
          </cell>
          <cell r="AE103">
            <v>7.753863097794266</v>
          </cell>
          <cell r="AF103">
            <v>7.7893148176966065</v>
          </cell>
          <cell r="AG103">
            <v>7.8239185414470001</v>
          </cell>
          <cell r="AH103">
            <v>7.857684765942679</v>
          </cell>
          <cell r="AI103">
            <v>7.8906248517637465</v>
          </cell>
        </row>
        <row r="104">
          <cell r="I104">
            <v>51.694935134223357</v>
          </cell>
          <cell r="O104">
            <v>4.716906938335967</v>
          </cell>
          <cell r="P104">
            <v>-3.0743468671524852</v>
          </cell>
          <cell r="Q104">
            <v>15.880597135221237</v>
          </cell>
          <cell r="R104">
            <v>13.677571383338943</v>
          </cell>
          <cell r="S104">
            <v>13.627802175446945</v>
          </cell>
          <cell r="T104">
            <v>8.546883287427832</v>
          </cell>
          <cell r="U104">
            <v>9.208948097640075</v>
          </cell>
          <cell r="V104">
            <v>11.500320425763277</v>
          </cell>
          <cell r="W104">
            <v>7.4943649935567294</v>
          </cell>
          <cell r="X104">
            <v>7.4709771041310091</v>
          </cell>
          <cell r="Y104">
            <v>7.4890755529563506</v>
          </cell>
          <cell r="Z104">
            <v>7.5118500123400054</v>
          </cell>
          <cell r="AA104">
            <v>7.5341094363473786</v>
          </cell>
          <cell r="AB104">
            <v>7.5414051912509734</v>
          </cell>
          <cell r="AC104">
            <v>7.5487187936541744</v>
          </cell>
          <cell r="AD104">
            <v>7.5688311347708321</v>
          </cell>
          <cell r="AE104">
            <v>7.5755449797180177</v>
          </cell>
          <cell r="AF104">
            <v>7.5821724818474507</v>
          </cell>
          <cell r="AG104">
            <v>7.588718814906187</v>
          </cell>
          <cell r="AH104">
            <v>7.5951888536477412</v>
          </cell>
          <cell r="AI104">
            <v>7.6015871896935465</v>
          </cell>
        </row>
        <row r="113">
          <cell r="I113">
            <v>-2.8024884925772118</v>
          </cell>
          <cell r="O113">
            <v>-3.2922029698043884</v>
          </cell>
          <cell r="P113">
            <v>1.0890064544705791</v>
          </cell>
          <cell r="Q113">
            <v>-1.9624350034872506</v>
          </cell>
          <cell r="R113">
            <v>-3.7818744831732212</v>
          </cell>
          <cell r="S113">
            <v>-5.7202836940435429</v>
          </cell>
          <cell r="T113">
            <v>-5.739474590522601</v>
          </cell>
          <cell r="U113">
            <v>-5.5217933720658152</v>
          </cell>
          <cell r="V113">
            <v>-5.8739761238790491</v>
          </cell>
          <cell r="W113">
            <v>-5.2869708052947795</v>
          </cell>
          <cell r="X113">
            <v>-5.4021143347747342</v>
          </cell>
          <cell r="Y113">
            <v>-5.5032287887593485</v>
          </cell>
          <cell r="Z113">
            <v>-5.5915140550030005</v>
          </cell>
          <cell r="AA113">
            <v>-5.6663557682287689</v>
          </cell>
          <cell r="AB113">
            <v>-5.7287029837309289</v>
          </cell>
          <cell r="AC113">
            <v>-5.7680793014527936</v>
          </cell>
          <cell r="AD113">
            <v>-5.7098742141723484</v>
          </cell>
          <cell r="AE113">
            <v>-5.6501115191091591</v>
          </cell>
          <cell r="AF113">
            <v>-5.5882565696864628</v>
          </cell>
          <cell r="AG113">
            <v>-5.5205102088610483</v>
          </cell>
          <cell r="AH113">
            <v>-5.4466831925432473</v>
          </cell>
          <cell r="AI113">
            <v>-5.3677100372222935</v>
          </cell>
        </row>
        <row r="114">
          <cell r="I114">
            <v>116.93383235292333</v>
          </cell>
          <cell r="O114">
            <v>-9.3763593156974583</v>
          </cell>
          <cell r="P114">
            <v>-16.323044732534143</v>
          </cell>
          <cell r="Q114">
            <v>-4.0000000000000036</v>
          </cell>
          <cell r="R114">
            <v>-2.0000000000000129</v>
          </cell>
          <cell r="S114">
            <v>0</v>
          </cell>
          <cell r="T114">
            <v>1.0000000000000009</v>
          </cell>
          <cell r="U114">
            <v>1.0000000000000009</v>
          </cell>
          <cell r="V114">
            <v>1.0000000000000009</v>
          </cell>
          <cell r="W114">
            <v>1.0000000000000009</v>
          </cell>
          <cell r="X114">
            <v>1.0000000000000009</v>
          </cell>
          <cell r="Y114">
            <v>1.0000000000000009</v>
          </cell>
          <cell r="Z114">
            <v>1.0000000000000009</v>
          </cell>
          <cell r="AA114">
            <v>1.0000000000000009</v>
          </cell>
          <cell r="AB114">
            <v>1.0000000000000009</v>
          </cell>
          <cell r="AC114">
            <v>1.0000000000000009</v>
          </cell>
          <cell r="AD114">
            <v>1.0000000000000009</v>
          </cell>
          <cell r="AE114">
            <v>1.0000000000000009</v>
          </cell>
          <cell r="AF114">
            <v>1.0000000000000009</v>
          </cell>
          <cell r="AG114">
            <v>1.0000000000000009</v>
          </cell>
          <cell r="AH114">
            <v>1.0000000000000009</v>
          </cell>
          <cell r="AI114">
            <v>1.0000000000000009</v>
          </cell>
        </row>
        <row r="115">
          <cell r="I115">
            <v>457.65</v>
          </cell>
          <cell r="O115">
            <v>1063.8</v>
          </cell>
          <cell r="P115">
            <v>1067.28</v>
          </cell>
          <cell r="Q115">
            <v>1264</v>
          </cell>
          <cell r="R115">
            <v>1557.2599999999998</v>
          </cell>
          <cell r="S115">
            <v>2003.73</v>
          </cell>
          <cell r="T115">
            <v>2621</v>
          </cell>
          <cell r="U115">
            <v>2962</v>
          </cell>
          <cell r="V115">
            <v>3344</v>
          </cell>
          <cell r="W115">
            <v>3497.4892188610124</v>
          </cell>
          <cell r="X115">
            <v>3762.167983656464</v>
          </cell>
          <cell r="Y115">
            <v>4047.9196314828018</v>
          </cell>
          <cell r="Z115">
            <v>4356.5231888279231</v>
          </cell>
          <cell r="AA115">
            <v>4689.2960711868873</v>
          </cell>
          <cell r="AB115">
            <v>4725.1974436954224</v>
          </cell>
          <cell r="AC115">
            <v>5236.5446318641852</v>
          </cell>
          <cell r="AD115">
            <v>5728.8984690744146</v>
          </cell>
          <cell r="AE115">
            <v>6216.5975601518739</v>
          </cell>
          <cell r="AF115">
            <v>6719.485912808891</v>
          </cell>
          <cell r="AG115">
            <v>7278.5193800928255</v>
          </cell>
          <cell r="AH115">
            <v>7884.915074417283</v>
          </cell>
          <cell r="AI115">
            <v>8542.7179307424431</v>
          </cell>
        </row>
        <row r="116">
          <cell r="I116">
            <v>55.938899999999997</v>
          </cell>
          <cell r="O116">
            <v>78.599999999999994</v>
          </cell>
          <cell r="P116">
            <v>77.069999999999993</v>
          </cell>
          <cell r="Q116">
            <v>71.5</v>
          </cell>
          <cell r="R116">
            <v>70.5</v>
          </cell>
          <cell r="S116">
            <v>69.5</v>
          </cell>
          <cell r="T116">
            <v>68.5</v>
          </cell>
          <cell r="U116">
            <v>67</v>
          </cell>
          <cell r="V116">
            <v>65</v>
          </cell>
          <cell r="W116">
            <v>64.470161199911132</v>
          </cell>
          <cell r="X116">
            <v>65.417391460792857</v>
          </cell>
          <cell r="Y116">
            <v>66.378538937801068</v>
          </cell>
          <cell r="Z116">
            <v>67.353808110155597</v>
          </cell>
          <cell r="AA116">
            <v>68.343406461394835</v>
          </cell>
          <cell r="AB116">
            <v>69.347544523516831</v>
          </cell>
          <cell r="AC116">
            <v>70.366435921768954</v>
          </cell>
          <cell r="AD116">
            <v>71.400297420095484</v>
          </cell>
          <cell r="AE116">
            <v>72.44934896725313</v>
          </cell>
          <cell r="AF116">
            <v>73.51381374360389</v>
          </cell>
          <cell r="AG116">
            <v>74.593918208595667</v>
          </cell>
          <cell r="AH116">
            <v>75.689892148940245</v>
          </cell>
          <cell r="AI116">
            <v>76.801968727499315</v>
          </cell>
        </row>
        <row r="117">
          <cell r="I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222</v>
          </cell>
          <cell r="U117">
            <v>286</v>
          </cell>
          <cell r="V117">
            <v>400</v>
          </cell>
          <cell r="W117">
            <v>162</v>
          </cell>
          <cell r="X117">
            <v>175</v>
          </cell>
          <cell r="Y117">
            <v>184</v>
          </cell>
          <cell r="Z117">
            <v>200</v>
          </cell>
          <cell r="AA117">
            <v>200</v>
          </cell>
          <cell r="AB117">
            <v>200</v>
          </cell>
          <cell r="AC117">
            <v>200</v>
          </cell>
          <cell r="AD117">
            <v>200</v>
          </cell>
          <cell r="AE117">
            <v>200</v>
          </cell>
          <cell r="AF117">
            <v>200</v>
          </cell>
          <cell r="AG117">
            <v>200</v>
          </cell>
          <cell r="AH117">
            <v>200</v>
          </cell>
          <cell r="AI117">
            <v>200</v>
          </cell>
        </row>
        <row r="118">
          <cell r="I118">
            <v>92.241148413715621</v>
          </cell>
          <cell r="O118">
            <v>107.00114841371561</v>
          </cell>
          <cell r="P118">
            <v>54.40114841371561</v>
          </cell>
          <cell r="Q118">
            <v>0.40114841371561027</v>
          </cell>
          <cell r="R118">
            <v>0.40114841371561027</v>
          </cell>
          <cell r="S118">
            <v>0.40114841371561027</v>
          </cell>
          <cell r="T118">
            <v>0.40114841371561027</v>
          </cell>
          <cell r="U118">
            <v>0.40114841371561027</v>
          </cell>
          <cell r="V118">
            <v>0.40114841371561027</v>
          </cell>
          <cell r="W118">
            <v>0.40114841371561027</v>
          </cell>
          <cell r="X118">
            <v>0.40114841371561027</v>
          </cell>
          <cell r="Y118">
            <v>0.40114841371561027</v>
          </cell>
          <cell r="Z118">
            <v>0.40114841371561027</v>
          </cell>
          <cell r="AA118">
            <v>0.40114841371561027</v>
          </cell>
          <cell r="AB118">
            <v>0.40114841371561027</v>
          </cell>
          <cell r="AC118">
            <v>0.40114841371561027</v>
          </cell>
          <cell r="AD118">
            <v>0.40114841371561027</v>
          </cell>
          <cell r="AE118">
            <v>0.40114841371561027</v>
          </cell>
          <cell r="AF118">
            <v>0.40114841371561027</v>
          </cell>
          <cell r="AG118">
            <v>0.40114841371561027</v>
          </cell>
          <cell r="AH118">
            <v>0.40114841371561027</v>
          </cell>
          <cell r="AI118">
            <v>0.40114841371561027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gas112601"/>
      <sheetName val="GEE102301"/>
      <sheetName val="agrop PUB Proy"/>
      <sheetName val="BoP"/>
      <sheetName val="RES"/>
    </sheetNames>
    <sheetDataSet>
      <sheetData sheetId="0" refreshError="1">
        <row r="1">
          <cell r="A1">
            <v>1</v>
          </cell>
          <cell r="B1" t="str">
            <v>Shared data and projections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  <cell r="B4">
            <v>36501.571532754628</v>
          </cell>
          <cell r="C4" t="str">
            <v>Formulas</v>
          </cell>
          <cell r="E4" t="str">
            <v>1980</v>
          </cell>
          <cell r="F4">
            <v>1981</v>
          </cell>
          <cell r="G4">
            <v>1982</v>
          </cell>
        </row>
        <row r="5">
          <cell r="A5">
            <v>5</v>
          </cell>
          <cell r="B5" t="str">
            <v>DO NOT CHANGE COLUMN OR ROW STRUCTURE OF THIS SHEET !!!!!!!</v>
          </cell>
        </row>
        <row r="6">
          <cell r="A6">
            <v>6</v>
          </cell>
        </row>
        <row r="7">
          <cell r="A7">
            <v>7</v>
          </cell>
          <cell r="B7" t="str">
            <v>Prices and exchange rates</v>
          </cell>
        </row>
        <row r="8">
          <cell r="A8">
            <v>8</v>
          </cell>
          <cell r="B8">
            <v>36249.197554976854</v>
          </cell>
        </row>
        <row r="9">
          <cell r="A9">
            <v>9</v>
          </cell>
          <cell r="B9" t="str">
            <v>CPI (period average)</v>
          </cell>
          <cell r="E9">
            <v>61.477199999999989</v>
          </cell>
          <cell r="F9">
            <v>66.10222083333332</v>
          </cell>
          <cell r="G9">
            <v>71.154166666666654</v>
          </cell>
          <cell r="S9">
            <v>853.39166666666677</v>
          </cell>
        </row>
        <row r="10">
          <cell r="A10">
            <v>10</v>
          </cell>
          <cell r="B10" t="str">
            <v xml:space="preserve">  (percent change)</v>
          </cell>
          <cell r="E10">
            <v>0</v>
          </cell>
          <cell r="F10">
            <v>7.5231481481481399</v>
          </cell>
          <cell r="G10">
            <v>7.6426264800861121</v>
          </cell>
          <cell r="S10">
            <v>8.2607679857579228</v>
          </cell>
        </row>
        <row r="11">
          <cell r="A11">
            <v>11</v>
          </cell>
          <cell r="B11" t="str">
            <v>CPI (end of period)</v>
          </cell>
          <cell r="E11">
            <v>64.210409999999996</v>
          </cell>
          <cell r="F11">
            <v>68.939370000000011</v>
          </cell>
          <cell r="G11">
            <v>73.89</v>
          </cell>
          <cell r="S11">
            <v>915.35</v>
          </cell>
        </row>
        <row r="12">
          <cell r="A12">
            <v>12</v>
          </cell>
          <cell r="B12" t="str">
            <v xml:space="preserve">  (percent change)</v>
          </cell>
          <cell r="E12">
            <v>0</v>
          </cell>
          <cell r="F12">
            <v>7.3647871116225838</v>
          </cell>
          <cell r="G12">
            <v>7.1811361200428525</v>
          </cell>
          <cell r="S12">
            <v>14.314438075256319</v>
          </cell>
        </row>
        <row r="13">
          <cell r="A13">
            <v>13</v>
          </cell>
        </row>
        <row r="14">
          <cell r="A14">
            <v>14</v>
          </cell>
          <cell r="B14" t="str">
            <v>GDP deflator (percent change)</v>
          </cell>
          <cell r="F14">
            <v>7.2418446087912924</v>
          </cell>
          <cell r="G14">
            <v>7.5124008471695536</v>
          </cell>
          <cell r="S14">
            <v>7.8835926501797271</v>
          </cell>
        </row>
        <row r="15">
          <cell r="A15">
            <v>15</v>
          </cell>
        </row>
        <row r="16">
          <cell r="A16">
            <v>16</v>
          </cell>
          <cell r="B16" t="str">
            <v>Export price index</v>
          </cell>
        </row>
        <row r="17">
          <cell r="A17">
            <v>17</v>
          </cell>
          <cell r="B17" t="str">
            <v xml:space="preserve">   GEE</v>
          </cell>
          <cell r="E17">
            <v>100</v>
          </cell>
          <cell r="F17">
            <v>93.572859146794414</v>
          </cell>
          <cell r="G17">
            <v>89.998346977137643</v>
          </cell>
          <cell r="S17">
            <v>131.54779881487329</v>
          </cell>
        </row>
        <row r="18">
          <cell r="A18">
            <v>18</v>
          </cell>
          <cell r="B18" t="str">
            <v>% change (GEE)</v>
          </cell>
          <cell r="E18" t="str">
            <v xml:space="preserve"> </v>
          </cell>
          <cell r="F18">
            <v>-6.4271408532055823</v>
          </cell>
          <cell r="G18">
            <v>-3.8200309387246278</v>
          </cell>
          <cell r="S18">
            <v>4.9408769562917509</v>
          </cell>
        </row>
        <row r="19">
          <cell r="A19">
            <v>19</v>
          </cell>
          <cell r="B19" t="str">
            <v xml:space="preserve">Import price index </v>
          </cell>
        </row>
        <row r="20">
          <cell r="A20">
            <v>20</v>
          </cell>
          <cell r="B20" t="str">
            <v>GEE</v>
          </cell>
          <cell r="E20">
            <v>100</v>
          </cell>
          <cell r="F20">
            <v>94.665896963711234</v>
          </cell>
          <cell r="G20">
            <v>90.898558033371728</v>
          </cell>
          <cell r="S20">
            <v>118.47655629709996</v>
          </cell>
        </row>
        <row r="21">
          <cell r="A21">
            <v>21</v>
          </cell>
          <cell r="B21" t="str">
            <v>% change (GEE)</v>
          </cell>
          <cell r="F21">
            <v>-5.3341030362887736</v>
          </cell>
          <cell r="G21">
            <v>-3.9796157340416416</v>
          </cell>
          <cell r="S21">
            <v>1.6656036175849431</v>
          </cell>
        </row>
        <row r="22">
          <cell r="A22">
            <v>22</v>
          </cell>
          <cell r="B22" t="str">
            <v>Terms of trade</v>
          </cell>
        </row>
        <row r="23">
          <cell r="A23">
            <v>23</v>
          </cell>
          <cell r="B23" t="str">
            <v>GEE</v>
          </cell>
          <cell r="E23">
            <v>100</v>
          </cell>
          <cell r="F23">
            <v>98.845373199880186</v>
          </cell>
          <cell r="G23">
            <v>99.009653094932943</v>
          </cell>
          <cell r="S23">
            <v>111.03276709444101</v>
          </cell>
        </row>
        <row r="24">
          <cell r="A24">
            <v>24</v>
          </cell>
          <cell r="B24" t="str">
            <v>% change</v>
          </cell>
          <cell r="E24" t="str">
            <v xml:space="preserve"> </v>
          </cell>
          <cell r="F24">
            <v>-1.1546268001198179</v>
          </cell>
          <cell r="G24">
            <v>0.16619887176767545</v>
          </cell>
          <cell r="S24">
            <v>3.2216140190607145</v>
          </cell>
        </row>
        <row r="25">
          <cell r="A25">
            <v>25</v>
          </cell>
        </row>
        <row r="26">
          <cell r="A26">
            <v>26</v>
          </cell>
          <cell r="B26" t="str">
            <v>Petroleum price from WEO     BOP</v>
          </cell>
          <cell r="E26">
            <v>36.676069577535003</v>
          </cell>
          <cell r="F26">
            <v>35.270429929097496</v>
          </cell>
          <cell r="G26">
            <v>32.445321718851723</v>
          </cell>
          <cell r="S26">
            <v>15.946896711985271</v>
          </cell>
        </row>
        <row r="27">
          <cell r="A27">
            <v>27</v>
          </cell>
          <cell r="B27" t="str">
            <v>Non-Fuel Commodity Import Prices</v>
          </cell>
          <cell r="F27">
            <v>-4</v>
          </cell>
          <cell r="G27">
            <v>-10.3</v>
          </cell>
          <cell r="S27">
            <v>7.1</v>
          </cell>
        </row>
        <row r="28">
          <cell r="A28">
            <v>28</v>
          </cell>
          <cell r="B28" t="str">
            <v>Non-Fuel Commodity Export Prices</v>
          </cell>
          <cell r="F28">
            <v>-19.899999999999999</v>
          </cell>
          <cell r="G28">
            <v>-4.2</v>
          </cell>
          <cell r="S28">
            <v>26.5</v>
          </cell>
        </row>
        <row r="29">
          <cell r="A29">
            <v>29</v>
          </cell>
        </row>
        <row r="30">
          <cell r="A30">
            <v>30</v>
          </cell>
          <cell r="B30">
            <v>36279.619530902775</v>
          </cell>
        </row>
        <row r="31">
          <cell r="A31">
            <v>31</v>
          </cell>
          <cell r="B31" t="str">
            <v>Official exchange rate (end of period)</v>
          </cell>
          <cell r="E31">
            <v>0</v>
          </cell>
          <cell r="F31">
            <v>0</v>
          </cell>
          <cell r="G31">
            <v>0</v>
          </cell>
          <cell r="S31">
            <v>12.87</v>
          </cell>
        </row>
        <row r="32">
          <cell r="A32">
            <v>32</v>
          </cell>
        </row>
        <row r="33">
          <cell r="A33">
            <v>33</v>
          </cell>
          <cell r="B33" t="str">
            <v>Official exchange rate (period average)</v>
          </cell>
          <cell r="C33" t="str">
            <v>BOP</v>
          </cell>
          <cell r="E33">
            <v>1</v>
          </cell>
          <cell r="F33">
            <v>1</v>
          </cell>
          <cell r="G33">
            <v>1</v>
          </cell>
          <cell r="S33">
            <v>12.616666666666667</v>
          </cell>
        </row>
        <row r="34">
          <cell r="A34">
            <v>34</v>
          </cell>
          <cell r="B34" t="str">
            <v>Market rate (period average)</v>
          </cell>
          <cell r="C34" t="str">
            <v>BOP</v>
          </cell>
          <cell r="E34" t="str">
            <v>...</v>
          </cell>
          <cell r="F34" t="str">
            <v>...</v>
          </cell>
          <cell r="G34" t="str">
            <v>...</v>
          </cell>
          <cell r="S34">
            <v>12.858333333333334</v>
          </cell>
        </row>
        <row r="35">
          <cell r="A35">
            <v>35</v>
          </cell>
          <cell r="B35" t="str">
            <v xml:space="preserve">Exchange rate-wtd average </v>
          </cell>
          <cell r="C35" t="str">
            <v>BOP</v>
          </cell>
          <cell r="E35">
            <v>1</v>
          </cell>
          <cell r="F35">
            <v>1</v>
          </cell>
          <cell r="G35">
            <v>1</v>
          </cell>
          <cell r="S35">
            <v>12.810000000000002</v>
          </cell>
        </row>
        <row r="36">
          <cell r="A36">
            <v>36</v>
          </cell>
        </row>
        <row r="37">
          <cell r="A37">
            <v>37</v>
          </cell>
          <cell r="B37" t="str">
            <v>Nominal effective exchange rate</v>
          </cell>
        </row>
        <row r="38">
          <cell r="A38">
            <v>38</v>
          </cell>
          <cell r="B38" t="str">
            <v>End of period</v>
          </cell>
          <cell r="E38">
            <v>354.32835736980326</v>
          </cell>
          <cell r="F38">
            <v>384.72599867639241</v>
          </cell>
          <cell r="G38">
            <v>393.65057853266399</v>
          </cell>
          <cell r="S38">
            <v>88.800912009611906</v>
          </cell>
        </row>
        <row r="39">
          <cell r="A39">
            <v>39</v>
          </cell>
          <cell r="B39" t="str">
            <v>Period average</v>
          </cell>
          <cell r="E39">
            <v>346.49409860917154</v>
          </cell>
          <cell r="F39">
            <v>375.53499091233658</v>
          </cell>
          <cell r="G39">
            <v>394.19969572503669</v>
          </cell>
          <cell r="S39">
            <v>89.7983574300372</v>
          </cell>
        </row>
        <row r="40">
          <cell r="A40">
            <v>40</v>
          </cell>
          <cell r="B40" t="str">
            <v>Real effective exchange rate</v>
          </cell>
        </row>
        <row r="41">
          <cell r="A41">
            <v>41</v>
          </cell>
          <cell r="B41" t="str">
            <v>End of period</v>
          </cell>
          <cell r="E41">
            <v>168.59847026064799</v>
          </cell>
          <cell r="F41">
            <v>173.43368967423061</v>
          </cell>
          <cell r="G41">
            <v>155.43340893922718</v>
          </cell>
          <cell r="S41">
            <v>113.39592399220169</v>
          </cell>
        </row>
        <row r="42">
          <cell r="A42">
            <v>42</v>
          </cell>
          <cell r="B42" t="str">
            <v>Period average</v>
          </cell>
          <cell r="E42">
            <v>169.81552942507381</v>
          </cell>
          <cell r="F42">
            <v>172.54556009525677</v>
          </cell>
          <cell r="G42">
            <v>157.5037089084415</v>
          </cell>
          <cell r="S42">
            <v>110.54701398741891</v>
          </cell>
        </row>
        <row r="43">
          <cell r="A43">
            <v>43</v>
          </cell>
        </row>
        <row r="44">
          <cell r="A44">
            <v>44</v>
          </cell>
          <cell r="B44" t="str">
            <v>Interest rates</v>
          </cell>
        </row>
        <row r="45">
          <cell r="A45">
            <v>45</v>
          </cell>
          <cell r="B45">
            <v>36279.969782638887</v>
          </cell>
        </row>
        <row r="46">
          <cell r="A46">
            <v>46</v>
          </cell>
          <cell r="B46" t="str">
            <v>LIBOR (US$ deposits)</v>
          </cell>
          <cell r="E46">
            <v>14.0290825366974</v>
          </cell>
          <cell r="F46">
            <v>16.719245195388794</v>
          </cell>
          <cell r="G46">
            <v>13.60124945640564</v>
          </cell>
          <cell r="S46">
            <v>5.0732499999999998</v>
          </cell>
        </row>
        <row r="47">
          <cell r="A47">
            <v>47</v>
          </cell>
          <cell r="B47" t="str">
            <v>Commercial bank lending rate</v>
          </cell>
          <cell r="S47">
            <v>27.993749999999999</v>
          </cell>
        </row>
        <row r="48">
          <cell r="A48">
            <v>48</v>
          </cell>
          <cell r="B48" t="str">
            <v>Commercial bank deposit rate rate</v>
          </cell>
          <cell r="S48">
            <v>13.59</v>
          </cell>
        </row>
        <row r="49">
          <cell r="A49">
            <v>49</v>
          </cell>
        </row>
        <row r="50">
          <cell r="A50">
            <v>50</v>
          </cell>
          <cell r="B50" t="str">
            <v>From real sector</v>
          </cell>
        </row>
        <row r="51">
          <cell r="A51">
            <v>51</v>
          </cell>
          <cell r="B51">
            <v>36249.229484837961</v>
          </cell>
        </row>
        <row r="52">
          <cell r="A52">
            <v>52</v>
          </cell>
          <cell r="B52" t="str">
            <v>GDP in current pesos</v>
          </cell>
          <cell r="E52">
            <v>6761.3</v>
          </cell>
          <cell r="F52">
            <v>7561.2</v>
          </cell>
          <cell r="G52">
            <v>8267.4</v>
          </cell>
          <cell r="S52">
            <v>137566.39999999999</v>
          </cell>
        </row>
        <row r="53">
          <cell r="A53">
            <v>53</v>
          </cell>
          <cell r="B53" t="str">
            <v>GDP in constant 1970 pesos</v>
          </cell>
          <cell r="E53">
            <v>2956.4</v>
          </cell>
          <cell r="F53">
            <v>3082.8999999999996</v>
          </cell>
          <cell r="G53">
            <v>3135.3</v>
          </cell>
          <cell r="S53">
            <v>4390.0629464718004</v>
          </cell>
        </row>
        <row r="54">
          <cell r="A54">
            <v>54</v>
          </cell>
          <cell r="B54" t="str">
            <v>of which</v>
          </cell>
        </row>
        <row r="55">
          <cell r="A55">
            <v>55</v>
          </cell>
          <cell r="B55" t="str">
            <v>Sugar manufacturing</v>
          </cell>
          <cell r="F55">
            <v>0</v>
          </cell>
          <cell r="G55">
            <v>0</v>
          </cell>
          <cell r="S55">
            <v>1493.5013004609864</v>
          </cell>
        </row>
        <row r="56">
          <cell r="A56">
            <v>56</v>
          </cell>
          <cell r="B56" t="str">
            <v>Free-trade-zone manufacturing</v>
          </cell>
          <cell r="F56">
            <v>0</v>
          </cell>
          <cell r="G56">
            <v>0</v>
          </cell>
          <cell r="S56">
            <v>5132.4250946541915</v>
          </cell>
        </row>
        <row r="57">
          <cell r="A57">
            <v>57</v>
          </cell>
        </row>
        <row r="58">
          <cell r="A58">
            <v>58</v>
          </cell>
          <cell r="B58" t="str">
            <v>Savings</v>
          </cell>
        </row>
        <row r="59">
          <cell r="A59">
            <v>59</v>
          </cell>
          <cell r="B59" t="str">
            <v>Public sector savings (from fiscal)</v>
          </cell>
          <cell r="E59">
            <v>46.4</v>
          </cell>
          <cell r="F59">
            <v>0</v>
          </cell>
          <cell r="G59">
            <v>0</v>
          </cell>
          <cell r="S59">
            <v>8600.9861474592726</v>
          </cell>
        </row>
        <row r="60">
          <cell r="A60">
            <v>60</v>
          </cell>
          <cell r="B60" t="str">
            <v>External current account deficit (in millions of RD$)</v>
          </cell>
          <cell r="E60">
            <v>-669.8</v>
          </cell>
          <cell r="F60">
            <v>0</v>
          </cell>
          <cell r="G60">
            <v>0</v>
          </cell>
          <cell r="S60">
            <v>-3625.2299999999991</v>
          </cell>
        </row>
        <row r="61">
          <cell r="A61">
            <v>61</v>
          </cell>
          <cell r="B61" t="str">
            <v>External current account deficit (in millions of RD$)</v>
          </cell>
          <cell r="E61">
            <v>-719.9</v>
          </cell>
          <cell r="F61">
            <v>-389.4</v>
          </cell>
          <cell r="G61">
            <v>-442.6</v>
          </cell>
          <cell r="S61">
            <v>-3625.2299999999891</v>
          </cell>
        </row>
        <row r="62">
          <cell r="A62">
            <v>62</v>
          </cell>
          <cell r="B62" t="str">
            <v>Employment &amp; demographic data</v>
          </cell>
        </row>
        <row r="63">
          <cell r="A63">
            <v>63</v>
          </cell>
          <cell r="B63" t="str">
            <v>Population (in millions)</v>
          </cell>
          <cell r="E63">
            <v>5.6969999999999992</v>
          </cell>
          <cell r="F63">
            <v>5.8296799999999998</v>
          </cell>
          <cell r="G63">
            <v>5.9630700000000001</v>
          </cell>
          <cell r="S63">
            <v>7.6854799999999992</v>
          </cell>
        </row>
        <row r="64">
          <cell r="A64">
            <v>64</v>
          </cell>
          <cell r="B64" t="str">
            <v xml:space="preserve">  (percent change)</v>
          </cell>
          <cell r="E64">
            <v>0</v>
          </cell>
          <cell r="F64">
            <v>2.3289450588028782</v>
          </cell>
          <cell r="G64">
            <v>2.2881187303591233</v>
          </cell>
          <cell r="S64">
            <v>1.8594652480126372</v>
          </cell>
        </row>
        <row r="65">
          <cell r="A65">
            <v>65</v>
          </cell>
          <cell r="B65" t="str">
            <v>Working age population</v>
          </cell>
          <cell r="E65">
            <v>3111222.75</v>
          </cell>
          <cell r="F65">
            <v>3218200.25</v>
          </cell>
          <cell r="G65">
            <v>3327145</v>
          </cell>
          <cell r="S65">
            <v>4658771.5</v>
          </cell>
        </row>
        <row r="66">
          <cell r="A66">
            <v>66</v>
          </cell>
          <cell r="B66" t="str">
            <v xml:space="preserve">  (percent change)</v>
          </cell>
          <cell r="E66">
            <v>0</v>
          </cell>
          <cell r="F66">
            <v>3.4384391152963989</v>
          </cell>
          <cell r="G66">
            <v>3.3852694530118299</v>
          </cell>
          <cell r="S66">
            <v>2.3473715822396768</v>
          </cell>
        </row>
        <row r="67">
          <cell r="A67">
            <v>67</v>
          </cell>
          <cell r="B67" t="str">
            <v>Labor force</v>
          </cell>
          <cell r="E67">
            <v>0</v>
          </cell>
          <cell r="F67">
            <v>0</v>
          </cell>
          <cell r="G67">
            <v>0</v>
          </cell>
          <cell r="S67">
            <v>2857209</v>
          </cell>
        </row>
        <row r="68">
          <cell r="A68">
            <v>68</v>
          </cell>
          <cell r="B68" t="str">
            <v xml:space="preserve">  (percent change)</v>
          </cell>
          <cell r="E68">
            <v>0</v>
          </cell>
          <cell r="F68">
            <v>0</v>
          </cell>
          <cell r="G68">
            <v>0</v>
          </cell>
          <cell r="S68">
            <v>-5.2632573660138515</v>
          </cell>
        </row>
        <row r="69">
          <cell r="A69">
            <v>69</v>
          </cell>
          <cell r="B69" t="str">
            <v>Unemployment</v>
          </cell>
          <cell r="E69">
            <v>0</v>
          </cell>
          <cell r="F69">
            <v>0</v>
          </cell>
          <cell r="G69">
            <v>0</v>
          </cell>
          <cell r="S69">
            <v>456622.99999999994</v>
          </cell>
        </row>
        <row r="70">
          <cell r="A70">
            <v>70</v>
          </cell>
          <cell r="B70" t="str">
            <v>Unemployment rate</v>
          </cell>
          <cell r="E70">
            <v>0</v>
          </cell>
          <cell r="F70">
            <v>0</v>
          </cell>
          <cell r="G70">
            <v>0</v>
          </cell>
          <cell r="S70">
            <v>15.98143502977906</v>
          </cell>
        </row>
        <row r="71">
          <cell r="A71">
            <v>71</v>
          </cell>
          <cell r="B71" t="str">
            <v>Employment</v>
          </cell>
          <cell r="E71">
            <v>0</v>
          </cell>
          <cell r="F71">
            <v>0</v>
          </cell>
          <cell r="G71">
            <v>0</v>
          </cell>
          <cell r="S71">
            <v>2400586</v>
          </cell>
        </row>
        <row r="72">
          <cell r="A72">
            <v>72</v>
          </cell>
          <cell r="B72" t="str">
            <v xml:space="preserve">  (percent change)</v>
          </cell>
          <cell r="S72">
            <v>-0.66472182566775784</v>
          </cell>
        </row>
        <row r="73">
          <cell r="A73">
            <v>73</v>
          </cell>
        </row>
        <row r="74">
          <cell r="A74">
            <v>74</v>
          </cell>
          <cell r="B74" t="str">
            <v>From the external sector</v>
          </cell>
        </row>
        <row r="75">
          <cell r="A75">
            <v>75</v>
          </cell>
          <cell r="B75">
            <v>36279.540543055555</v>
          </cell>
        </row>
        <row r="76">
          <cell r="A76">
            <v>76</v>
          </cell>
          <cell r="B76" t="str">
            <v>External CA (mill US$)</v>
          </cell>
          <cell r="S76">
            <v>-282.99999999999989</v>
          </cell>
        </row>
        <row r="77">
          <cell r="A77">
            <v>77</v>
          </cell>
          <cell r="B77" t="str">
            <v>External CA (mill US$)</v>
          </cell>
          <cell r="S77">
            <v>-282.99999999999909</v>
          </cell>
        </row>
        <row r="78">
          <cell r="A78">
            <v>78</v>
          </cell>
          <cell r="B78" t="str">
            <v>Exports of goods and services</v>
          </cell>
          <cell r="S78">
            <v>5315.9</v>
          </cell>
        </row>
        <row r="79">
          <cell r="A79">
            <v>79</v>
          </cell>
          <cell r="B79" t="str">
            <v xml:space="preserve">   Goods</v>
          </cell>
          <cell r="S79">
            <v>3452.5</v>
          </cell>
        </row>
        <row r="80">
          <cell r="A80">
            <v>80</v>
          </cell>
          <cell r="B80" t="str">
            <v>Domestic</v>
          </cell>
          <cell r="S80">
            <v>736.39999999999986</v>
          </cell>
        </row>
        <row r="81">
          <cell r="A81">
            <v>81</v>
          </cell>
          <cell r="B81" t="str">
            <v>Free trade zones</v>
          </cell>
          <cell r="S81">
            <v>2716.1000000000004</v>
          </cell>
        </row>
        <row r="82">
          <cell r="A82">
            <v>82</v>
          </cell>
          <cell r="B82" t="str">
            <v xml:space="preserve">   Services</v>
          </cell>
          <cell r="S82">
            <v>1863.4</v>
          </cell>
        </row>
        <row r="83">
          <cell r="A83">
            <v>83</v>
          </cell>
          <cell r="B83" t="str">
            <v xml:space="preserve">      Tourism receipts</v>
          </cell>
          <cell r="S83">
            <v>1428.8</v>
          </cell>
        </row>
        <row r="84">
          <cell r="A84">
            <v>84</v>
          </cell>
          <cell r="B84" t="str">
            <v>Total exports of goods</v>
          </cell>
          <cell r="S84">
            <v>0</v>
          </cell>
        </row>
        <row r="85">
          <cell r="A85">
            <v>85</v>
          </cell>
          <cell r="B85" t="str">
            <v>Imports of goods and services</v>
          </cell>
          <cell r="S85">
            <v>5899.8</v>
          </cell>
        </row>
        <row r="86">
          <cell r="A86">
            <v>86</v>
          </cell>
          <cell r="B86" t="str">
            <v xml:space="preserve">   Goods (including free trade zones)</v>
          </cell>
          <cell r="S86">
            <v>4903.2</v>
          </cell>
        </row>
        <row r="87">
          <cell r="A87">
            <v>87</v>
          </cell>
          <cell r="B87" t="str">
            <v xml:space="preserve">      Consumer Goods</v>
          </cell>
          <cell r="S87">
            <v>1092.5999999999999</v>
          </cell>
        </row>
        <row r="88">
          <cell r="A88">
            <v>88</v>
          </cell>
          <cell r="B88" t="str">
            <v xml:space="preserve">         Durable</v>
          </cell>
          <cell r="S88">
            <v>517.9</v>
          </cell>
        </row>
        <row r="89">
          <cell r="A89">
            <v>89</v>
          </cell>
          <cell r="B89" t="str">
            <v xml:space="preserve">         Non durable</v>
          </cell>
          <cell r="S89">
            <v>574.69999999999993</v>
          </cell>
        </row>
        <row r="90">
          <cell r="A90">
            <v>90</v>
          </cell>
          <cell r="B90" t="str">
            <v xml:space="preserve">      Primary/Intermediate goods</v>
          </cell>
          <cell r="S90">
            <v>1284.8999999999999</v>
          </cell>
        </row>
        <row r="91">
          <cell r="A91">
            <v>91</v>
          </cell>
          <cell r="B91" t="str">
            <v xml:space="preserve">         of which: Petroleum products</v>
          </cell>
          <cell r="S91">
            <v>521.6</v>
          </cell>
        </row>
        <row r="92">
          <cell r="A92">
            <v>92</v>
          </cell>
          <cell r="B92" t="str">
            <v xml:space="preserve">      Capital goods</v>
          </cell>
          <cell r="S92">
            <v>614.19999999999993</v>
          </cell>
        </row>
        <row r="93">
          <cell r="A93">
            <v>93</v>
          </cell>
          <cell r="B93" t="str">
            <v xml:space="preserve">         of which: Related to privatization</v>
          </cell>
          <cell r="S93">
            <v>0</v>
          </cell>
        </row>
        <row r="94">
          <cell r="A94">
            <v>94</v>
          </cell>
          <cell r="B94" t="str">
            <v xml:space="preserve">   Services</v>
          </cell>
          <cell r="S94">
            <v>996.60000000000014</v>
          </cell>
        </row>
        <row r="95">
          <cell r="A95">
            <v>95</v>
          </cell>
          <cell r="B95" t="str">
            <v>Total imports of goods</v>
          </cell>
          <cell r="S95">
            <v>0</v>
          </cell>
        </row>
        <row r="96">
          <cell r="A96">
            <v>96</v>
          </cell>
          <cell r="B96" t="str">
            <v>Foreign direct investment (net)</v>
          </cell>
          <cell r="S96">
            <v>206.8</v>
          </cell>
        </row>
        <row r="97">
          <cell r="A97">
            <v>97</v>
          </cell>
          <cell r="B97" t="str">
            <v xml:space="preserve">   of which: Related to privatization</v>
          </cell>
          <cell r="S97">
            <v>0</v>
          </cell>
        </row>
        <row r="98">
          <cell r="A98">
            <v>98</v>
          </cell>
          <cell r="B98" t="str">
            <v>Imports net of FTZ imports</v>
          </cell>
        </row>
        <row r="99">
          <cell r="A99">
            <v>99</v>
          </cell>
          <cell r="B99" t="str">
            <v>Commercial banks (net capital flow)</v>
          </cell>
          <cell r="S99">
            <v>18</v>
          </cell>
        </row>
        <row r="100">
          <cell r="A100">
            <v>100</v>
          </cell>
        </row>
        <row r="101">
          <cell r="A101">
            <v>101</v>
          </cell>
          <cell r="B101" t="str">
            <v>Net official international reserves (increase +)</v>
          </cell>
          <cell r="S101">
            <v>-469.60264180264187</v>
          </cell>
        </row>
        <row r="102">
          <cell r="A102">
            <v>102</v>
          </cell>
          <cell r="B102" t="str">
            <v xml:space="preserve">   Gross reserves (increase +)</v>
          </cell>
          <cell r="S102">
            <v>-386.6</v>
          </cell>
        </row>
        <row r="103">
          <cell r="A103">
            <v>103</v>
          </cell>
          <cell r="B103" t="str">
            <v xml:space="preserve">   Liabilities (increase -)</v>
          </cell>
          <cell r="S103">
            <v>-83.002641802641847</v>
          </cell>
        </row>
        <row r="104">
          <cell r="A104">
            <v>104</v>
          </cell>
          <cell r="B104" t="str">
            <v xml:space="preserve">      of which: Use of Fund credits (increase -)</v>
          </cell>
          <cell r="S104">
            <v>8.1999999999999993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Valuation adjustment</v>
          </cell>
          <cell r="S106">
            <v>0</v>
          </cell>
        </row>
        <row r="107">
          <cell r="A107">
            <v>107</v>
          </cell>
          <cell r="B107" t="str">
            <v>Domestic imports</v>
          </cell>
          <cell r="S107">
            <v>2991.7</v>
          </cell>
        </row>
        <row r="108">
          <cell r="A108">
            <v>108</v>
          </cell>
          <cell r="B108" t="str">
            <v>External public sector debt</v>
          </cell>
          <cell r="S108">
            <v>3946.42</v>
          </cell>
        </row>
        <row r="109">
          <cell r="A109">
            <v>109</v>
          </cell>
        </row>
        <row r="110">
          <cell r="A110">
            <v>110</v>
          </cell>
          <cell r="B110" t="str">
            <v>Interest due</v>
          </cell>
        </row>
        <row r="111">
          <cell r="A111">
            <v>111</v>
          </cell>
          <cell r="B111" t="str">
            <v xml:space="preserve">   Nonfinancial public sector</v>
          </cell>
        </row>
        <row r="112">
          <cell r="A112">
            <v>112</v>
          </cell>
          <cell r="B112" t="str">
            <v xml:space="preserve">      Government</v>
          </cell>
        </row>
        <row r="113">
          <cell r="A113">
            <v>113</v>
          </cell>
          <cell r="B113" t="str">
            <v xml:space="preserve">      Public enterprises</v>
          </cell>
        </row>
        <row r="114">
          <cell r="A114">
            <v>114</v>
          </cell>
          <cell r="B114" t="str">
            <v xml:space="preserve">   Financial public sector</v>
          </cell>
        </row>
        <row r="115">
          <cell r="A115">
            <v>115</v>
          </cell>
          <cell r="B115" t="str">
            <v xml:space="preserve">      BCRD (on nonreserve liabilities)</v>
          </cell>
        </row>
        <row r="116">
          <cell r="A116">
            <v>116</v>
          </cell>
          <cell r="B116" t="str">
            <v xml:space="preserve">      BCRD (on reserve liabilities)</v>
          </cell>
        </row>
        <row r="117">
          <cell r="A117">
            <v>117</v>
          </cell>
          <cell r="B117" t="str">
            <v xml:space="preserve">      Other (eg, Banco de Reservas)</v>
          </cell>
        </row>
        <row r="118">
          <cell r="A118">
            <v>118</v>
          </cell>
          <cell r="B118" t="str">
            <v xml:space="preserve">   Interest on arrears</v>
          </cell>
        </row>
        <row r="119">
          <cell r="A119">
            <v>119</v>
          </cell>
          <cell r="B119" t="str">
            <v xml:space="preserve">      Of which: on reserve liabilities</v>
          </cell>
        </row>
        <row r="120">
          <cell r="A120">
            <v>120</v>
          </cell>
        </row>
        <row r="121">
          <cell r="A121">
            <v>121</v>
          </cell>
          <cell r="B121" t="str">
            <v>Reprogramed or forgiven interest</v>
          </cell>
        </row>
        <row r="122">
          <cell r="A122">
            <v>122</v>
          </cell>
          <cell r="B122" t="str">
            <v>New arrears on interest due</v>
          </cell>
        </row>
        <row r="123">
          <cell r="A123">
            <v>123</v>
          </cell>
        </row>
        <row r="124">
          <cell r="A124">
            <v>124</v>
          </cell>
          <cell r="B124" t="str">
            <v>Net use of Fund credit</v>
          </cell>
        </row>
        <row r="125">
          <cell r="A125">
            <v>125</v>
          </cell>
          <cell r="B125" t="str">
            <v xml:space="preserve">   Purchase</v>
          </cell>
        </row>
        <row r="126">
          <cell r="A126">
            <v>126</v>
          </cell>
          <cell r="B126" t="str">
            <v xml:space="preserve">   Repurchase</v>
          </cell>
        </row>
        <row r="127">
          <cell r="A127">
            <v>127</v>
          </cell>
        </row>
        <row r="128">
          <cell r="A128">
            <v>128</v>
          </cell>
          <cell r="B128" t="str">
            <v>Disbursements (medium/long-term debt)</v>
          </cell>
        </row>
        <row r="129">
          <cell r="A129">
            <v>129</v>
          </cell>
          <cell r="B129" t="str">
            <v xml:space="preserve">   Nonfinancial public sector</v>
          </cell>
        </row>
        <row r="130">
          <cell r="A130">
            <v>130</v>
          </cell>
          <cell r="B130" t="str">
            <v xml:space="preserve">      Government</v>
          </cell>
        </row>
        <row r="131">
          <cell r="A131">
            <v>131</v>
          </cell>
          <cell r="B131" t="str">
            <v xml:space="preserve">      Public enterprises</v>
          </cell>
        </row>
        <row r="132">
          <cell r="A132">
            <v>132</v>
          </cell>
          <cell r="B132" t="str">
            <v xml:space="preserve">   Financial public sector</v>
          </cell>
        </row>
        <row r="133">
          <cell r="A133">
            <v>133</v>
          </cell>
          <cell r="B133" t="str">
            <v xml:space="preserve">      BCRD</v>
          </cell>
        </row>
        <row r="134">
          <cell r="A134">
            <v>134</v>
          </cell>
          <cell r="B134" t="str">
            <v xml:space="preserve">      Other (eg, Banco de Reservas)</v>
          </cell>
        </row>
        <row r="135">
          <cell r="A135">
            <v>135</v>
          </cell>
        </row>
        <row r="136">
          <cell r="A136">
            <v>136</v>
          </cell>
          <cell r="B136" t="str">
            <v>Amortization due (medium/long-term debt)</v>
          </cell>
        </row>
        <row r="137">
          <cell r="A137">
            <v>137</v>
          </cell>
          <cell r="B137" t="str">
            <v xml:space="preserve">   Nonfinancial public sector</v>
          </cell>
        </row>
        <row r="138">
          <cell r="A138">
            <v>138</v>
          </cell>
          <cell r="B138" t="str">
            <v xml:space="preserve">      Government</v>
          </cell>
        </row>
        <row r="139">
          <cell r="A139">
            <v>139</v>
          </cell>
          <cell r="B139" t="str">
            <v xml:space="preserve">      Public enterprises</v>
          </cell>
        </row>
        <row r="140">
          <cell r="A140">
            <v>140</v>
          </cell>
          <cell r="B140" t="str">
            <v xml:space="preserve">   Financial public sector</v>
          </cell>
        </row>
        <row r="141">
          <cell r="A141">
            <v>141</v>
          </cell>
          <cell r="B141" t="str">
            <v xml:space="preserve">      BCRD</v>
          </cell>
        </row>
        <row r="142">
          <cell r="A142">
            <v>142</v>
          </cell>
          <cell r="B142" t="str">
            <v xml:space="preserve">      Other (eg, Banco de Reservas)</v>
          </cell>
        </row>
        <row r="143">
          <cell r="A143">
            <v>143</v>
          </cell>
        </row>
        <row r="144">
          <cell r="A144">
            <v>144</v>
          </cell>
          <cell r="B144" t="str">
            <v>Debt rescheduled (medium/long-term debt)</v>
          </cell>
        </row>
        <row r="145">
          <cell r="A145">
            <v>145</v>
          </cell>
          <cell r="B145" t="str">
            <v>Debt forgiven (medium/long-term debt)</v>
          </cell>
        </row>
        <row r="146">
          <cell r="A146">
            <v>146</v>
          </cell>
          <cell r="B146" t="str">
            <v>New arrears (amortization on med/long-term debt)</v>
          </cell>
        </row>
        <row r="147">
          <cell r="A147">
            <v>147</v>
          </cell>
          <cell r="B147" t="str">
            <v>Reduction in outstanding arrears</v>
          </cell>
        </row>
        <row r="148">
          <cell r="A148">
            <v>148</v>
          </cell>
        </row>
        <row r="149">
          <cell r="A149">
            <v>149</v>
          </cell>
          <cell r="B149" t="str">
            <v>From fiscal sector</v>
          </cell>
        </row>
        <row r="150">
          <cell r="A150">
            <v>150</v>
          </cell>
          <cell r="B150">
            <v>36262.378366666664</v>
          </cell>
        </row>
        <row r="151">
          <cell r="A151">
            <v>151</v>
          </cell>
        </row>
        <row r="152">
          <cell r="A152">
            <v>152</v>
          </cell>
          <cell r="B152" t="str">
            <v>Public sector consumption (from 1995: GG)</v>
          </cell>
          <cell r="S152">
            <v>6692.02</v>
          </cell>
        </row>
        <row r="153">
          <cell r="A153">
            <v>153</v>
          </cell>
          <cell r="B153" t="str">
            <v xml:space="preserve">Public sector investment </v>
          </cell>
          <cell r="S153">
            <v>13490</v>
          </cell>
        </row>
        <row r="154">
          <cell r="A154">
            <v>154</v>
          </cell>
          <cell r="B154" t="str">
            <v>Public saving</v>
          </cell>
          <cell r="S154">
            <v>8600.9861474592726</v>
          </cell>
        </row>
        <row r="155">
          <cell r="A155">
            <v>155</v>
          </cell>
          <cell r="B155" t="str">
            <v>PS current account balance</v>
          </cell>
          <cell r="S155">
            <v>8934.586147459273</v>
          </cell>
        </row>
        <row r="156">
          <cell r="A156">
            <v>156</v>
          </cell>
          <cell r="B156" t="str">
            <v>Quasi-fiscal operations</v>
          </cell>
        </row>
        <row r="157">
          <cell r="A157">
            <v>157</v>
          </cell>
          <cell r="B157" t="str">
            <v>Grants</v>
          </cell>
        </row>
        <row r="158">
          <cell r="A158">
            <v>158</v>
          </cell>
        </row>
        <row r="159">
          <cell r="A159">
            <v>159</v>
          </cell>
          <cell r="B159" t="str">
            <v>Overall balance of the consolidated public sector</v>
          </cell>
        </row>
        <row r="160">
          <cell r="A160">
            <v>160</v>
          </cell>
          <cell r="B160" t="str">
            <v>Residual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  <cell r="B165" t="str">
            <v>From monetary sector (stocks)</v>
          </cell>
        </row>
        <row r="166">
          <cell r="A166">
            <v>166</v>
          </cell>
          <cell r="B166">
            <v>36283.028455092594</v>
          </cell>
        </row>
        <row r="167">
          <cell r="A167">
            <v>167</v>
          </cell>
          <cell r="B167" t="str">
            <v>Net international assets/liabilities</v>
          </cell>
        </row>
        <row r="168">
          <cell r="A168">
            <v>168</v>
          </cell>
        </row>
        <row r="169">
          <cell r="A169">
            <v>169</v>
          </cell>
          <cell r="B169" t="str">
            <v>BCRD</v>
          </cell>
        </row>
        <row r="170">
          <cell r="A170">
            <v>170</v>
          </cell>
          <cell r="B170" t="str">
            <v>Official net international reserves</v>
          </cell>
        </row>
        <row r="171">
          <cell r="A171">
            <v>171</v>
          </cell>
          <cell r="B171" t="str">
            <v xml:space="preserve">   Assets</v>
          </cell>
        </row>
        <row r="172">
          <cell r="A172">
            <v>172</v>
          </cell>
          <cell r="B172" t="str">
            <v xml:space="preserve">   Liabilities</v>
          </cell>
        </row>
        <row r="173">
          <cell r="A173">
            <v>173</v>
          </cell>
        </row>
        <row r="174">
          <cell r="A174">
            <v>174</v>
          </cell>
          <cell r="B174" t="str">
            <v>Medium&amp;long-term liabilities</v>
          </cell>
        </row>
        <row r="175">
          <cell r="A175">
            <v>175</v>
          </cell>
          <cell r="B175" t="str">
            <v>Restructured commercial bank debt</v>
          </cell>
        </row>
        <row r="176">
          <cell r="A176">
            <v>176</v>
          </cell>
          <cell r="B176" t="str">
            <v xml:space="preserve">   less collateral bonds</v>
          </cell>
        </row>
        <row r="177">
          <cell r="A177">
            <v>177</v>
          </cell>
          <cell r="B177" t="str">
            <v>Other</v>
          </cell>
        </row>
        <row r="178">
          <cell r="A178">
            <v>178</v>
          </cell>
        </row>
        <row r="179">
          <cell r="A179">
            <v>179</v>
          </cell>
          <cell r="B179" t="str">
            <v>Commercial banks</v>
          </cell>
        </row>
        <row r="180">
          <cell r="A180">
            <v>180</v>
          </cell>
          <cell r="B180" t="str">
            <v>Net foreign assets</v>
          </cell>
        </row>
        <row r="181">
          <cell r="A181">
            <v>181</v>
          </cell>
          <cell r="B181" t="str">
            <v xml:space="preserve">   Assets</v>
          </cell>
        </row>
        <row r="182">
          <cell r="A182">
            <v>182</v>
          </cell>
          <cell r="B182" t="str">
            <v xml:space="preserve">   Liabilities</v>
          </cell>
        </row>
        <row r="183">
          <cell r="A183">
            <v>183</v>
          </cell>
        </row>
        <row r="184">
          <cell r="A184">
            <v>184</v>
          </cell>
          <cell r="B184" t="str">
            <v>Banco de Reservas</v>
          </cell>
        </row>
        <row r="185">
          <cell r="A185">
            <v>185</v>
          </cell>
          <cell r="B185" t="str">
            <v>Net foreign assets</v>
          </cell>
        </row>
        <row r="186">
          <cell r="A186">
            <v>186</v>
          </cell>
          <cell r="B186" t="str">
            <v xml:space="preserve">   Assets</v>
          </cell>
        </row>
        <row r="187">
          <cell r="A187">
            <v>187</v>
          </cell>
          <cell r="B187" t="str">
            <v xml:space="preserve">   Liabilities</v>
          </cell>
        </row>
        <row r="188">
          <cell r="A188">
            <v>188</v>
          </cell>
        </row>
        <row r="189">
          <cell r="A189">
            <v>189</v>
          </cell>
          <cell r="B189" t="str">
            <v>Private commercial banks</v>
          </cell>
        </row>
        <row r="190">
          <cell r="A190">
            <v>190</v>
          </cell>
          <cell r="B190" t="str">
            <v>Net foreign assets</v>
          </cell>
        </row>
        <row r="191">
          <cell r="A191">
            <v>191</v>
          </cell>
          <cell r="B191" t="str">
            <v xml:space="preserve">   Assets</v>
          </cell>
        </row>
        <row r="192">
          <cell r="A192">
            <v>192</v>
          </cell>
          <cell r="B192" t="str">
            <v xml:space="preserve">   Liabilities</v>
          </cell>
        </row>
        <row r="193">
          <cell r="A193">
            <v>193</v>
          </cell>
        </row>
        <row r="194">
          <cell r="A194">
            <v>194</v>
          </cell>
          <cell r="B194" t="str">
            <v>Net credit to the nonfinancial public sector</v>
          </cell>
        </row>
        <row r="195">
          <cell r="A195">
            <v>195</v>
          </cell>
          <cell r="B195" t="str">
            <v xml:space="preserve">   Central government (direct)</v>
          </cell>
        </row>
        <row r="196">
          <cell r="A196">
            <v>196</v>
          </cell>
          <cell r="B196" t="str">
            <v xml:space="preserve">   Rest of NFPS</v>
          </cell>
        </row>
        <row r="197">
          <cell r="A197">
            <v>197</v>
          </cell>
        </row>
        <row r="198">
          <cell r="A198">
            <v>198</v>
          </cell>
          <cell r="B198" t="str">
            <v>BCRD</v>
          </cell>
        </row>
        <row r="199">
          <cell r="A199">
            <v>199</v>
          </cell>
          <cell r="B199" t="str">
            <v>Central government (direct)</v>
          </cell>
        </row>
        <row r="200">
          <cell r="A200">
            <v>200</v>
          </cell>
          <cell r="B200" t="str">
            <v>Losses, interest less forex commision</v>
          </cell>
        </row>
        <row r="201">
          <cell r="A201">
            <v>201</v>
          </cell>
          <cell r="B201" t="str">
            <v>Rest of Public sector</v>
          </cell>
        </row>
        <row r="202">
          <cell r="A202">
            <v>202</v>
          </cell>
          <cell r="B202" t="str">
            <v>Credit to public enterprises</v>
          </cell>
        </row>
        <row r="203">
          <cell r="A203">
            <v>203</v>
          </cell>
          <cell r="B203" t="str">
            <v>Banco de Reservas</v>
          </cell>
        </row>
        <row r="204">
          <cell r="A204">
            <v>204</v>
          </cell>
          <cell r="B204" t="str">
            <v>Central government</v>
          </cell>
        </row>
        <row r="205">
          <cell r="A205">
            <v>205</v>
          </cell>
          <cell r="B205" t="str">
            <v>Municipalities &amp; other government</v>
          </cell>
        </row>
        <row r="206">
          <cell r="A206">
            <v>206</v>
          </cell>
          <cell r="B206" t="str">
            <v>Rest of NFPS</v>
          </cell>
        </row>
        <row r="207">
          <cell r="A207">
            <v>207</v>
          </cell>
          <cell r="B207" t="str">
            <v>Credit to public enterprises</v>
          </cell>
        </row>
        <row r="208">
          <cell r="A208">
            <v>208</v>
          </cell>
          <cell r="B208" t="str">
            <v>Private commercial banks</v>
          </cell>
        </row>
        <row r="209">
          <cell r="A209">
            <v>209</v>
          </cell>
          <cell r="B209" t="str">
            <v>Central government</v>
          </cell>
        </row>
        <row r="210">
          <cell r="A210">
            <v>210</v>
          </cell>
          <cell r="B210" t="str">
            <v>Municipalities &amp; other government</v>
          </cell>
        </row>
        <row r="211">
          <cell r="A211">
            <v>211</v>
          </cell>
          <cell r="B211" t="str">
            <v>Rest of NFPS</v>
          </cell>
        </row>
        <row r="212">
          <cell r="A212">
            <v>212</v>
          </cell>
          <cell r="B212" t="str">
            <v>Credit to public enterprises</v>
          </cell>
        </row>
        <row r="213">
          <cell r="A213">
            <v>213</v>
          </cell>
          <cell r="B213" t="str">
            <v>Monetary aggregates (Banking system)</v>
          </cell>
        </row>
        <row r="214">
          <cell r="A214">
            <v>214</v>
          </cell>
          <cell r="B214" t="str">
            <v>Currency in circulation</v>
          </cell>
        </row>
        <row r="215">
          <cell r="A215">
            <v>215</v>
          </cell>
          <cell r="B215" t="str">
            <v>Base money (M0)</v>
          </cell>
        </row>
        <row r="216">
          <cell r="A216">
            <v>216</v>
          </cell>
          <cell r="B216" t="str">
            <v>M1</v>
          </cell>
        </row>
        <row r="217">
          <cell r="A217">
            <v>217</v>
          </cell>
          <cell r="B217" t="str">
            <v>M2</v>
          </cell>
        </row>
        <row r="218">
          <cell r="A218">
            <v>218</v>
          </cell>
          <cell r="B218" t="str">
            <v>Liabilities to the private sector</v>
          </cell>
        </row>
        <row r="219">
          <cell r="A219">
            <v>219</v>
          </cell>
        </row>
        <row r="220">
          <cell r="A220">
            <v>220</v>
          </cell>
          <cell r="B220" t="str">
            <v>Monetary aggregates (Financial system)</v>
          </cell>
        </row>
        <row r="221">
          <cell r="A221">
            <v>221</v>
          </cell>
          <cell r="B221" t="str">
            <v>Currency in circulation</v>
          </cell>
        </row>
        <row r="222">
          <cell r="A222">
            <v>222</v>
          </cell>
          <cell r="B222" t="str">
            <v>M1</v>
          </cell>
        </row>
        <row r="223">
          <cell r="A223">
            <v>223</v>
          </cell>
          <cell r="B223" t="str">
            <v>M2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data"/>
      <sheetName val="Contents"/>
      <sheetName val="R1"/>
      <sheetName val="R2"/>
      <sheetName val="R3"/>
      <sheetName val="R4"/>
      <sheetName val="R5"/>
      <sheetName val="R6"/>
      <sheetName val="R7"/>
      <sheetName val="E1"/>
      <sheetName val="E2"/>
      <sheetName val="L1"/>
      <sheetName val="L2"/>
      <sheetName val="L3"/>
      <sheetName val="L4"/>
      <sheetName val="L5"/>
      <sheetName val="L6"/>
      <sheetName val="L7"/>
      <sheetName val="R8"/>
      <sheetName val="Gov1"/>
      <sheetName val="Gov2"/>
      <sheetName val="Gov3"/>
      <sheetName val="Gov4"/>
      <sheetName val="Gov5"/>
      <sheetName val="Gov6"/>
      <sheetName val="Gov7"/>
      <sheetName val="Gov8"/>
      <sheetName val="Gov9"/>
      <sheetName val="M1"/>
      <sheetName val="M2"/>
      <sheetName val="M3"/>
      <sheetName val="M4"/>
      <sheetName val="M5"/>
      <sheetName val="B1"/>
      <sheetName val="B2"/>
      <sheetName val="B3"/>
      <sheetName val="D"/>
      <sheetName val="BoP"/>
      <sheetName val="T1"/>
      <sheetName val="T2"/>
      <sheetName val="T3"/>
      <sheetName val="40"/>
      <sheetName val="41"/>
      <sheetName val="42"/>
      <sheetName val="43"/>
      <sheetName val="44"/>
      <sheetName val="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A1" t="str">
            <v>Table 7. Latvia: Gross Domestic Product by Expenditure at Constant Prices, 1996-2000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  <cell r="G4">
            <v>2000</v>
          </cell>
        </row>
        <row r="6">
          <cell r="C6" t="str">
            <v>(In thousands of 1995 lats)</v>
          </cell>
        </row>
        <row r="7">
          <cell r="A7" t="str">
            <v>Final consumption</v>
          </cell>
          <cell r="B7">
            <v>1992317</v>
          </cell>
          <cell r="C7">
            <v>2153374.6165267015</v>
          </cell>
          <cell r="D7">
            <v>2236061</v>
          </cell>
          <cell r="E7">
            <v>2374749</v>
          </cell>
          <cell r="F7">
            <v>2466123</v>
          </cell>
          <cell r="G7">
            <v>2559601</v>
          </cell>
        </row>
        <row r="8">
          <cell r="A8" t="str">
            <v xml:space="preserve">Households and of non-profit </v>
          </cell>
        </row>
        <row r="9">
          <cell r="A9" t="str">
            <v xml:space="preserve">institutions serving households (NPISH)  </v>
          </cell>
          <cell r="B9">
            <v>1470541</v>
          </cell>
          <cell r="C9">
            <v>1622275.6261519773</v>
          </cell>
          <cell r="D9">
            <v>1703541</v>
          </cell>
          <cell r="E9">
            <v>1809935</v>
          </cell>
          <cell r="F9">
            <v>1901359</v>
          </cell>
          <cell r="G9">
            <v>2007234</v>
          </cell>
        </row>
        <row r="10">
          <cell r="A10" t="str">
            <v>General government</v>
          </cell>
          <cell r="B10">
            <v>521776</v>
          </cell>
          <cell r="C10">
            <v>531098.99037472392</v>
          </cell>
          <cell r="D10">
            <v>532520</v>
          </cell>
          <cell r="E10">
            <v>564814</v>
          </cell>
          <cell r="F10">
            <v>564764</v>
          </cell>
          <cell r="G10">
            <v>552367</v>
          </cell>
        </row>
        <row r="11">
          <cell r="A11" t="str">
            <v>Gross capital formation</v>
          </cell>
          <cell r="B11">
            <v>413625.12625088287</v>
          </cell>
          <cell r="C11">
            <v>438258.3834732984</v>
          </cell>
          <cell r="D11">
            <v>491880</v>
          </cell>
          <cell r="E11">
            <v>684786</v>
          </cell>
          <cell r="F11">
            <v>624870</v>
          </cell>
          <cell r="G11">
            <v>617163</v>
          </cell>
        </row>
        <row r="12">
          <cell r="A12" t="str">
            <v>Gross fixed capital formation</v>
          </cell>
          <cell r="B12">
            <v>354876</v>
          </cell>
          <cell r="C12">
            <v>434026.3834732984</v>
          </cell>
          <cell r="D12">
            <v>523996</v>
          </cell>
          <cell r="E12">
            <v>754489</v>
          </cell>
          <cell r="F12">
            <v>724215</v>
          </cell>
          <cell r="G12">
            <v>802305</v>
          </cell>
        </row>
        <row r="13">
          <cell r="A13" t="str">
            <v xml:space="preserve">Changes in inventories </v>
          </cell>
          <cell r="B13">
            <v>58749</v>
          </cell>
          <cell r="C13">
            <v>4232</v>
          </cell>
          <cell r="D13">
            <v>-32116</v>
          </cell>
          <cell r="E13">
            <v>-69703</v>
          </cell>
          <cell r="F13">
            <v>-99345</v>
          </cell>
          <cell r="G13">
            <v>-185142</v>
          </cell>
        </row>
        <row r="14">
          <cell r="A14" t="str">
            <v>Exports of goods and services</v>
          </cell>
          <cell r="B14">
            <v>1101039.8737491171</v>
          </cell>
          <cell r="C14">
            <v>1323911</v>
          </cell>
          <cell r="D14">
            <v>1497675</v>
          </cell>
          <cell r="E14">
            <v>1570381</v>
          </cell>
          <cell r="F14">
            <v>1470475</v>
          </cell>
          <cell r="G14">
            <v>1658408</v>
          </cell>
        </row>
        <row r="15">
          <cell r="A15" t="str">
            <v>Imports of goods and services</v>
          </cell>
          <cell r="B15">
            <v>1157759</v>
          </cell>
          <cell r="C15">
            <v>1487839</v>
          </cell>
          <cell r="D15">
            <v>1588862</v>
          </cell>
          <cell r="E15">
            <v>1890795</v>
          </cell>
          <cell r="F15">
            <v>1792902</v>
          </cell>
          <cell r="G15">
            <v>1884456</v>
          </cell>
        </row>
        <row r="16">
          <cell r="A16" t="str">
            <v>GDP at purchasers'  prices</v>
          </cell>
          <cell r="B16">
            <v>2349223</v>
          </cell>
          <cell r="C16">
            <v>2427705</v>
          </cell>
          <cell r="D16">
            <v>2636754</v>
          </cell>
          <cell r="E16">
            <v>2739121</v>
          </cell>
          <cell r="F16">
            <v>2768566</v>
          </cell>
          <cell r="G16">
            <v>2950716</v>
          </cell>
        </row>
        <row r="18">
          <cell r="C18" t="str">
            <v>(Percentage growth)</v>
          </cell>
        </row>
        <row r="19">
          <cell r="A19" t="str">
            <v>Final consumption</v>
          </cell>
          <cell r="C19" t="str">
            <v>...</v>
          </cell>
          <cell r="D19">
            <v>3.8398513123865108</v>
          </cell>
          <cell r="E19">
            <v>6.2023352672400334</v>
          </cell>
          <cell r="F19">
            <v>3.8477329604096999</v>
          </cell>
          <cell r="G19">
            <v>3.7904840918315807</v>
          </cell>
        </row>
        <row r="20">
          <cell r="A20" t="str">
            <v xml:space="preserve">Households and of non-profit </v>
          </cell>
        </row>
        <row r="21">
          <cell r="A21" t="str">
            <v xml:space="preserve">institutions serving households (NPISH)  </v>
          </cell>
          <cell r="C21" t="str">
            <v>...</v>
          </cell>
          <cell r="D21">
            <v>5.0093444380215013</v>
          </cell>
          <cell r="E21">
            <v>6.2454616589797451</v>
          </cell>
          <cell r="F21">
            <v>5.0512311215596073</v>
          </cell>
          <cell r="G21">
            <v>5.5683855600126009</v>
          </cell>
        </row>
        <row r="22">
          <cell r="A22" t="str">
            <v>General government</v>
          </cell>
          <cell r="C22" t="str">
            <v>...</v>
          </cell>
          <cell r="D22">
            <v>0.26756021966327648</v>
          </cell>
          <cell r="E22">
            <v>6.0643731690828595</v>
          </cell>
          <cell r="F22">
            <v>-8.8524717871685255E-3</v>
          </cell>
          <cell r="G22">
            <v>-2.1950761734104818</v>
          </cell>
        </row>
        <row r="23">
          <cell r="A23" t="str">
            <v>Gross capital formation</v>
          </cell>
          <cell r="C23" t="str">
            <v>...</v>
          </cell>
          <cell r="D23">
            <v>12.235160478103801</v>
          </cell>
          <cell r="E23">
            <v>39.218101976091724</v>
          </cell>
          <cell r="F23">
            <v>-8.7495947639116505</v>
          </cell>
          <cell r="G23">
            <v>-1.2333765423208076</v>
          </cell>
        </row>
        <row r="24">
          <cell r="A24" t="str">
            <v>Gross fixed capital formation</v>
          </cell>
          <cell r="C24" t="str">
            <v>...</v>
          </cell>
          <cell r="D24">
            <v>20.729066239411374</v>
          </cell>
          <cell r="E24">
            <v>43.987549523278815</v>
          </cell>
          <cell r="F24">
            <v>-4.0125170810972772</v>
          </cell>
          <cell r="G24">
            <v>10.782709554483127</v>
          </cell>
        </row>
        <row r="25">
          <cell r="A25" t="str">
            <v xml:space="preserve">Changes in inventories </v>
          </cell>
          <cell r="C25" t="str">
            <v>...</v>
          </cell>
          <cell r="D25">
            <v>-858.8846880907372</v>
          </cell>
          <cell r="E25">
            <v>117.03512268028398</v>
          </cell>
          <cell r="F25">
            <v>42.526146650789777</v>
          </cell>
          <cell r="G25">
            <v>86.362675524686708</v>
          </cell>
        </row>
        <row r="26">
          <cell r="A26" t="str">
            <v>Exports of goods and services</v>
          </cell>
          <cell r="C26" t="str">
            <v>...</v>
          </cell>
          <cell r="D26">
            <v>13.125051457386494</v>
          </cell>
          <cell r="E26">
            <v>4.8545912831555516</v>
          </cell>
          <cell r="F26">
            <v>-6.3618956164141043</v>
          </cell>
          <cell r="G26">
            <v>12.78042809296316</v>
          </cell>
        </row>
        <row r="27">
          <cell r="A27" t="str">
            <v>Imports of goods and services</v>
          </cell>
          <cell r="C27" t="str">
            <v>...</v>
          </cell>
          <cell r="D27">
            <v>6.7899147690039019</v>
          </cell>
          <cell r="E27">
            <v>19.003097814662318</v>
          </cell>
          <cell r="F27">
            <v>-5.1773460369844422</v>
          </cell>
          <cell r="G27">
            <v>5.1064698460930869</v>
          </cell>
        </row>
        <row r="28">
          <cell r="A28" t="str">
            <v>GDP at purchasers'  prices</v>
          </cell>
          <cell r="C28" t="str">
            <v>...</v>
          </cell>
          <cell r="D28">
            <v>8.6109720909253831</v>
          </cell>
          <cell r="E28">
            <v>3.8823113570700896</v>
          </cell>
          <cell r="F28">
            <v>1.0749798931847021</v>
          </cell>
          <cell r="G28">
            <v>6.5792182667850474</v>
          </cell>
        </row>
        <row r="30">
          <cell r="A30" t="str">
            <v xml:space="preserve">   Source:  Central Statistical Bureau of Latvia.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INT2"/>
      <sheetName val="shared data"/>
    </sheetNames>
    <definedNames>
      <definedName name="[Macros Import].qbop"/>
    </defined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ructura"/>
      <sheetName val="Tasas de Interés"/>
      <sheetName val="BCP"/>
      <sheetName val="Soc. Mon. de Dep."/>
      <sheetName val="Panorama Monetario"/>
      <sheetName val="Soc. no Mon. de Dep."/>
      <sheetName val="Panorama Soc. de Dep."/>
      <sheetName val="ControlSheet"/>
      <sheetName val="Cuentas FMI"/>
      <sheetName val="ponder a y p "/>
      <sheetName val="Paragua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lance Trimestral enviado a Ros"/>
      <sheetName val="Blance%20Trimestral%20enviado%2"/>
      <sheetName val="BCP"/>
      <sheetName val="ponder a y p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1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1"/>
      <sheetName val="Table10"/>
      <sheetName val="HIPCAss"/>
      <sheetName val="AssumpE"/>
      <sheetName val="Debtserv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CP"/>
    </sheetNames>
    <definedNames>
      <definedName name="asd" sheetId="0"/>
      <definedName name="OnShow" sheetId="0"/>
      <definedName name="spnf" sheetId="0"/>
      <definedName name="will" sheetId="0"/>
    </defined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graf 1"/>
      <sheetName val="Current"/>
      <sheetName val="StRp_Tbl1"/>
      <sheetName val="SetUp_Sheet"/>
      <sheetName val="Data_check"/>
      <sheetName val="embi_day"/>
      <sheetName val="GenericIR"/>
      <sheetName val="Stfrprtables"/>
      <sheetName val="SPNF Acuerdo Incl. Int."/>
    </sheetNames>
    <definedNames>
      <definedName name="BFLD_DF"/>
      <definedName name="NTDD_RG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6"/>
      <sheetName val="Q5"/>
      <sheetName val="GeoBo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Gold"/>
      <sheetName val="Nickel"/>
      <sheetName val="Coal"/>
      <sheetName val="PGold"/>
      <sheetName val="PNickel"/>
      <sheetName val="PCoal"/>
    </sheetNames>
    <sheetDataSet>
      <sheetData sheetId="0"/>
      <sheetData sheetId="1">
        <row r="583">
          <cell r="B583">
            <v>1725.1</v>
          </cell>
          <cell r="C583">
            <v>1727.5</v>
          </cell>
          <cell r="D583">
            <v>1729.5</v>
          </cell>
          <cell r="E583">
            <v>1731.1</v>
          </cell>
          <cell r="F583">
            <v>1732.9</v>
          </cell>
          <cell r="G583">
            <v>1734.9</v>
          </cell>
          <cell r="H583">
            <v>1736.5</v>
          </cell>
          <cell r="I583">
            <v>1737.8</v>
          </cell>
          <cell r="J583">
            <v>1739.3</v>
          </cell>
          <cell r="K583">
            <v>1742.3</v>
          </cell>
          <cell r="L583">
            <v>1744.4</v>
          </cell>
          <cell r="M583">
            <v>1817.2</v>
          </cell>
          <cell r="N583">
            <v>1753.8</v>
          </cell>
          <cell r="O583">
            <v>1763.1</v>
          </cell>
          <cell r="P583">
            <v>1785</v>
          </cell>
          <cell r="Q583">
            <v>1806.5</v>
          </cell>
          <cell r="R583">
            <v>1827.7</v>
          </cell>
          <cell r="S583">
            <v>1849.2</v>
          </cell>
          <cell r="T583">
            <v>1859.2</v>
          </cell>
          <cell r="U583">
            <v>1869.2</v>
          </cell>
        </row>
      </sheetData>
      <sheetData sheetId="2">
        <row r="583">
          <cell r="B583">
            <v>16434</v>
          </cell>
          <cell r="C583">
            <v>16449.25</v>
          </cell>
          <cell r="D583">
            <v>16461.25</v>
          </cell>
          <cell r="E583">
            <v>16473.75</v>
          </cell>
          <cell r="F583">
            <v>16478.75</v>
          </cell>
          <cell r="G583">
            <v>16486</v>
          </cell>
          <cell r="H583">
            <v>16489.75</v>
          </cell>
          <cell r="I583">
            <v>16493.5</v>
          </cell>
          <cell r="J583">
            <v>16497.25</v>
          </cell>
          <cell r="K583">
            <v>16505.25</v>
          </cell>
          <cell r="L583">
            <v>16513.25</v>
          </cell>
          <cell r="M583">
            <v>16521.25</v>
          </cell>
          <cell r="N583">
            <v>16529.25</v>
          </cell>
          <cell r="O583">
            <v>16537.25</v>
          </cell>
          <cell r="P583">
            <v>16545.25</v>
          </cell>
          <cell r="Q583">
            <v>16562.25</v>
          </cell>
          <cell r="R583">
            <v>16579.25</v>
          </cell>
          <cell r="S583">
            <v>16596.25</v>
          </cell>
          <cell r="T583">
            <v>16613.25</v>
          </cell>
          <cell r="U583">
            <v>16630.25</v>
          </cell>
          <cell r="V583">
            <v>16647.25</v>
          </cell>
          <cell r="W583">
            <v>16658.25</v>
          </cell>
          <cell r="X583">
            <v>16669.25</v>
          </cell>
          <cell r="Y583">
            <v>16680.25</v>
          </cell>
          <cell r="Z583">
            <v>16691.25</v>
          </cell>
          <cell r="AA583">
            <v>16702.25</v>
          </cell>
          <cell r="AB583">
            <v>16713.25</v>
          </cell>
          <cell r="AC583">
            <v>16723.25</v>
          </cell>
          <cell r="AD583">
            <v>16733.25</v>
          </cell>
          <cell r="AE583">
            <v>16744.25</v>
          </cell>
          <cell r="AF583">
            <v>16755.25</v>
          </cell>
          <cell r="AG583">
            <v>16766.25</v>
          </cell>
          <cell r="AH583">
            <v>16777.25</v>
          </cell>
          <cell r="AI583">
            <v>16789.25</v>
          </cell>
          <cell r="AJ583">
            <v>16801.25</v>
          </cell>
          <cell r="AK583">
            <v>16813.25</v>
          </cell>
          <cell r="AL583">
            <v>16825.25</v>
          </cell>
          <cell r="AM583">
            <v>16837.25</v>
          </cell>
          <cell r="AN583">
            <v>16849.25</v>
          </cell>
          <cell r="AO583">
            <v>16861.25</v>
          </cell>
          <cell r="AP583">
            <v>16873.25</v>
          </cell>
          <cell r="AQ583">
            <v>16884.25</v>
          </cell>
          <cell r="AR583">
            <v>16895.25</v>
          </cell>
          <cell r="AS583">
            <v>16906.25</v>
          </cell>
          <cell r="AT583">
            <v>16917.25</v>
          </cell>
          <cell r="AU583">
            <v>16925.25</v>
          </cell>
          <cell r="AV583">
            <v>16933.25</v>
          </cell>
          <cell r="AW583">
            <v>16941.25</v>
          </cell>
          <cell r="AX583">
            <v>16949.25</v>
          </cell>
          <cell r="AY583">
            <v>16957.25</v>
          </cell>
          <cell r="AZ583">
            <v>16965.25</v>
          </cell>
          <cell r="BA583">
            <v>16973.25</v>
          </cell>
          <cell r="BB583">
            <v>16981.25</v>
          </cell>
          <cell r="BC583">
            <v>16990.25</v>
          </cell>
          <cell r="BD583">
            <v>16999.25</v>
          </cell>
          <cell r="BE583">
            <v>17008.25</v>
          </cell>
          <cell r="BF583">
            <v>17017.25</v>
          </cell>
        </row>
      </sheetData>
      <sheetData sheetId="3">
        <row r="583">
          <cell r="B583">
            <v>68.45</v>
          </cell>
          <cell r="C583">
            <v>69.900000000000006</v>
          </cell>
          <cell r="D583">
            <v>69.8</v>
          </cell>
          <cell r="E583">
            <v>70.099999999999994</v>
          </cell>
          <cell r="F583">
            <v>70.400000000000006</v>
          </cell>
          <cell r="G583">
            <v>70.7</v>
          </cell>
          <cell r="H583">
            <v>71.25</v>
          </cell>
          <cell r="I583">
            <v>71.8</v>
          </cell>
          <cell r="J583">
            <v>72.3</v>
          </cell>
          <cell r="K583">
            <v>72.5</v>
          </cell>
          <cell r="L583">
            <v>72.650000000000006</v>
          </cell>
          <cell r="M583">
            <v>72.849999999999994</v>
          </cell>
          <cell r="N583">
            <v>72.7</v>
          </cell>
          <cell r="O583">
            <v>72.55</v>
          </cell>
          <cell r="P583">
            <v>72.400000000000006</v>
          </cell>
          <cell r="Q583">
            <v>72.25</v>
          </cell>
          <cell r="R583">
            <v>72.05</v>
          </cell>
          <cell r="S583">
            <v>71.900000000000006</v>
          </cell>
          <cell r="T583">
            <v>71.75</v>
          </cell>
          <cell r="U583">
            <v>71.599999999999994</v>
          </cell>
          <cell r="V583">
            <v>71.5</v>
          </cell>
          <cell r="W583">
            <v>71.400000000000006</v>
          </cell>
          <cell r="X583">
            <v>71.3</v>
          </cell>
          <cell r="Y583">
            <v>71.25</v>
          </cell>
          <cell r="Z583">
            <v>71.150000000000006</v>
          </cell>
          <cell r="AA583">
            <v>71.05</v>
          </cell>
          <cell r="AB583">
            <v>71</v>
          </cell>
          <cell r="AC583">
            <v>70.900000000000006</v>
          </cell>
          <cell r="AD583">
            <v>70.900000000000006</v>
          </cell>
          <cell r="AE583">
            <v>70.849999999999994</v>
          </cell>
          <cell r="AF583">
            <v>70.849999999999994</v>
          </cell>
          <cell r="AG583">
            <v>70.8</v>
          </cell>
          <cell r="AH583">
            <v>70.8</v>
          </cell>
          <cell r="AI583">
            <v>70.8</v>
          </cell>
          <cell r="AJ583">
            <v>70.75</v>
          </cell>
          <cell r="AK583">
            <v>70.75</v>
          </cell>
          <cell r="AL583">
            <v>70.75</v>
          </cell>
          <cell r="AM583">
            <v>70.7</v>
          </cell>
          <cell r="AN583">
            <v>70.7</v>
          </cell>
          <cell r="AO583">
            <v>70.650000000000006</v>
          </cell>
          <cell r="AP583">
            <v>70.650000000000006</v>
          </cell>
          <cell r="AQ583">
            <v>70.650000000000006</v>
          </cell>
          <cell r="AR583">
            <v>70.599999999999994</v>
          </cell>
          <cell r="AS583">
            <v>70.599999999999994</v>
          </cell>
          <cell r="AT583">
            <v>70.599999999999994</v>
          </cell>
          <cell r="AU583">
            <v>70.55</v>
          </cell>
          <cell r="AV583">
            <v>70.55</v>
          </cell>
          <cell r="AW583">
            <v>70.5</v>
          </cell>
          <cell r="AX583">
            <v>70.5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édito SPNF Sin inversiones"/>
      <sheetName val="Sheet1"/>
      <sheetName val="Crédito SPNF (fiscal)"/>
    </sheetNames>
    <sheetDataSet>
      <sheetData sheetId="0"/>
      <sheetData sheetId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ErrCheck"/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presas Publicas detalle"/>
      <sheetName val="Main"/>
      <sheetName val="Links"/>
      <sheetName val="ErrCheck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Fig1"/>
      <sheetName val="Fig2"/>
      <sheetName val="Fig3"/>
      <sheetName val="Fig4"/>
      <sheetName val="Fig5"/>
      <sheetName val="Fig6"/>
      <sheetName val="Table 1"/>
      <sheetName val="Table 4"/>
      <sheetName val="Table 5"/>
      <sheetName val="Table 6"/>
      <sheetName val="Data"/>
      <sheetName val="BSA Matrix"/>
      <sheetName val="EDSS ER data"/>
      <sheetName val="EDSS data"/>
      <sheetName val="QEDS"/>
      <sheetName val="QEDS data"/>
      <sheetName val="JEDH"/>
      <sheetName val="CPIS"/>
      <sheetName val="CB"/>
      <sheetName val="Govt"/>
      <sheetName val="ODC"/>
      <sheetName val="OFC"/>
      <sheetName val="NFC"/>
      <sheetName val="OR"/>
      <sheetName val="NR"/>
      <sheetName val="Figure 4"/>
      <sheetName val="Figure 5"/>
      <sheetName val="Figure 6"/>
      <sheetName val="Data for charts"/>
      <sheetName val="Chart1"/>
      <sheetName val="Chart2"/>
      <sheetName val="Chart3"/>
      <sheetName val="Chart4"/>
      <sheetName val="ipc"/>
      <sheetName val="Empresas Publicas deta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QEDS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LOAD"/>
      <sheetName val="QEDS"/>
    </sheetNames>
    <sheetDataSet>
      <sheetData sheetId="0" refreshError="1"/>
      <sheetData sheetId="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3"/>
      <sheetName val="UPLOAD"/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rterly Raw Data"/>
      <sheetName val="Quarterly MacroFlow"/>
      <sheetName val="2003"/>
      <sheetName val="RED47"/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Table3"/>
      <sheetName val="IMATA"/>
      <sheetName val="Dsrv"/>
      <sheetName val="Dboj"/>
      <sheetName val="Dgg"/>
      <sheetName val="Dgov"/>
      <sheetName val="Summary Table"/>
      <sheetName val="Table"/>
      <sheetName val="B"/>
      <sheetName val="perfcrit 2"/>
      <sheetName val="S&amp;I DA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timista institución 2023-2026"/>
      <sheetName val="Pesimista institución 2023-2026"/>
      <sheetName val="Pesimista 2023 Mensualizado"/>
      <sheetName val="Ejec2022"/>
      <sheetName val="Ejec2021"/>
      <sheetName val="Hoja2"/>
      <sheetName val="Hoja1"/>
      <sheetName val="Ingresos al 31-08-2020"/>
    </sheetNames>
    <sheetDataSet>
      <sheetData sheetId="0"/>
      <sheetData sheetId="1">
        <row r="9">
          <cell r="G9">
            <v>1731980334.0385709</v>
          </cell>
        </row>
      </sheetData>
      <sheetData sheetId="2"/>
      <sheetData sheetId="3">
        <row r="1">
          <cell r="B1" t="str">
            <v>Cod.Fuente Especifica</v>
          </cell>
        </row>
      </sheetData>
      <sheetData sheetId="4">
        <row r="1">
          <cell r="B1" t="str">
            <v>Cod.Fuente Especifica</v>
          </cell>
        </row>
      </sheetData>
      <sheetData sheetId="5">
        <row r="1">
          <cell r="A1" t="str">
            <v>Cod.Fuente Especifica</v>
          </cell>
          <cell r="B1" t="str">
            <v>Fuente Especifica</v>
          </cell>
          <cell r="C1" t="str">
            <v>Valor Inicial</v>
          </cell>
          <cell r="D1" t="str">
            <v>Pres. Vigente Aprobado</v>
          </cell>
          <cell r="E1" t="str">
            <v>Percibido Aprobado</v>
          </cell>
        </row>
        <row r="2">
          <cell r="A2" t="str">
            <v>2076</v>
          </cell>
          <cell r="B2" t="str">
            <v>RECURSOS DE CAPTACION DIRECTA DEL MINISTERIO DE MEDIO AMB. DECRETO 222-06</v>
          </cell>
          <cell r="C2">
            <v>668335267</v>
          </cell>
          <cell r="D2">
            <v>668335267</v>
          </cell>
          <cell r="E2">
            <v>487512216.14999998</v>
          </cell>
        </row>
        <row r="3">
          <cell r="A3" t="str">
            <v>2077</v>
          </cell>
          <cell r="B3" t="str">
            <v>RECURSOS DE CAPTACION DIRECTA DEL MINISTERIO DE EDUCACION SUPERIOR LEY 139-01</v>
          </cell>
          <cell r="C3">
            <v>28880596</v>
          </cell>
          <cell r="D3">
            <v>61226863.859999999</v>
          </cell>
          <cell r="E3">
            <v>30949641.510000002</v>
          </cell>
        </row>
        <row r="4">
          <cell r="A4" t="str">
            <v>2078</v>
          </cell>
          <cell r="B4" t="str">
            <v>RECURSOS DE CAPTACION DIRECTA DEL MINISTERIO DE INTERIOR Y POLICIA LEY 80-99 RESOLUCION 02-06</v>
          </cell>
          <cell r="C4">
            <v>230862278</v>
          </cell>
          <cell r="D4">
            <v>179891158</v>
          </cell>
          <cell r="E4">
            <v>142776160.46000001</v>
          </cell>
        </row>
        <row r="5">
          <cell r="A5" t="str">
            <v>2079</v>
          </cell>
          <cell r="B5" t="str">
            <v>RECURSOS DE CAPTACION DIRECTA DE LOS COMEDORES ECONOMICO LEY 856</v>
          </cell>
          <cell r="C5">
            <v>89945578</v>
          </cell>
          <cell r="D5">
            <v>359782312</v>
          </cell>
          <cell r="E5">
            <v>279608136.26999998</v>
          </cell>
        </row>
        <row r="6">
          <cell r="A6" t="str">
            <v>2080</v>
          </cell>
          <cell r="B6" t="str">
            <v>RECURSOS DE CAPTACION DIRECTA DE LA DIRECCION GENERAL DE MIGRACION LEY 285-04</v>
          </cell>
          <cell r="C6">
            <v>870202116</v>
          </cell>
          <cell r="D6">
            <v>1305303173.8199999</v>
          </cell>
          <cell r="E6">
            <v>954119051.46000004</v>
          </cell>
          <cell r="F6">
            <v>112249300.17176472</v>
          </cell>
        </row>
        <row r="7">
          <cell r="A7" t="str">
            <v>2081</v>
          </cell>
          <cell r="B7" t="str">
            <v>RECURSOS DE CAPTACION DIRECTA DE LA POLICIA NACIONAL LEY 96-04</v>
          </cell>
          <cell r="C7">
            <v>27866639</v>
          </cell>
          <cell r="D7">
            <v>39013296.68</v>
          </cell>
          <cell r="E7">
            <v>26598873.75</v>
          </cell>
          <cell r="F7">
            <v>1346991602.0611765</v>
          </cell>
        </row>
        <row r="8">
          <cell r="A8" t="str">
            <v>2082</v>
          </cell>
          <cell r="B8" t="str">
            <v>RECURSOS DE CAPTACION DIRECTA DEL MINISTERIO DE INDUSTRIA  Y COMERCIO LEY 290-66</v>
          </cell>
          <cell r="C8">
            <v>1885264242</v>
          </cell>
          <cell r="D8">
            <v>1319684968</v>
          </cell>
          <cell r="E8">
            <v>1022353996.5599999</v>
          </cell>
        </row>
        <row r="9">
          <cell r="A9" t="str">
            <v>2083</v>
          </cell>
          <cell r="B9" t="str">
            <v>RECURSOS DE CAPTACION DIRECTA DE LA DIRECCION GENERAL DE MINERIA LEY 146-71</v>
          </cell>
          <cell r="C9">
            <v>18459099</v>
          </cell>
          <cell r="D9">
            <v>14995267</v>
          </cell>
          <cell r="E9">
            <v>2850800</v>
          </cell>
        </row>
        <row r="10">
          <cell r="A10" t="str">
            <v>2084</v>
          </cell>
          <cell r="B10" t="str">
            <v>RECURSOS DE CAPTACION DIRECTA DEL MINISTERIO DE HACIENDA .</v>
          </cell>
          <cell r="C10">
            <v>288551418</v>
          </cell>
          <cell r="D10">
            <v>230841134</v>
          </cell>
          <cell r="E10">
            <v>182595367.66999999</v>
          </cell>
        </row>
        <row r="11">
          <cell r="A11" t="str">
            <v>2085</v>
          </cell>
          <cell r="B11" t="str">
            <v>RECURSOS DE CAPTACION DIRECTA DE LA DIRECCION GENERAL DE BIENES NACIONALES LEY 1832-1948</v>
          </cell>
          <cell r="C11">
            <v>48409832</v>
          </cell>
          <cell r="D11">
            <v>58091798</v>
          </cell>
          <cell r="E11">
            <v>44433692.229999997</v>
          </cell>
        </row>
        <row r="12">
          <cell r="A12" t="str">
            <v>2086</v>
          </cell>
          <cell r="B12" t="str">
            <v>RECURSOS DE CAPTACION DIRECTA DE CATASTRO NACIONAL LEY 317-68</v>
          </cell>
          <cell r="C12">
            <v>11598966</v>
          </cell>
          <cell r="D12">
            <v>13918759</v>
          </cell>
          <cell r="E12">
            <v>13450100</v>
          </cell>
        </row>
        <row r="13">
          <cell r="A13" t="str">
            <v>2087</v>
          </cell>
          <cell r="B13" t="str">
            <v>RECURSOS DE CAPTACION DIRECTA DE LA DIRECCION GENERAL DE PASAPORTES LEY 144-99</v>
          </cell>
          <cell r="C13">
            <v>343866015</v>
          </cell>
          <cell r="D13">
            <v>378252617</v>
          </cell>
          <cell r="E13">
            <v>246755282.59999999</v>
          </cell>
        </row>
        <row r="14">
          <cell r="A14" t="str">
            <v>2088</v>
          </cell>
          <cell r="B14" t="str">
            <v>RECURSOS DE CAPTACION DIRECTA DEL MINISTERIO DE EDUCACION</v>
          </cell>
          <cell r="C14">
            <v>183609968</v>
          </cell>
          <cell r="D14">
            <v>33049794</v>
          </cell>
          <cell r="E14">
            <v>18045419.75</v>
          </cell>
        </row>
        <row r="15">
          <cell r="A15" t="str">
            <v>2089</v>
          </cell>
          <cell r="B15" t="str">
            <v>RECURSOS DE CAPTACION DIRECTA DEL MINISTERIO DE SALUD PUBLICA (DIRECCION FINANCIERA)</v>
          </cell>
          <cell r="C15">
            <v>720016524</v>
          </cell>
          <cell r="D15">
            <v>-648014844.83000004</v>
          </cell>
          <cell r="E15">
            <v>18654697.129999999</v>
          </cell>
        </row>
        <row r="16">
          <cell r="A16" t="str">
            <v>2090</v>
          </cell>
          <cell r="B16" t="str">
            <v>RECURSOS DE CAPTACION DIRECTA DEL MINISTERIO DE TURISMO LEY 541-84</v>
          </cell>
          <cell r="C16">
            <v>337338931</v>
          </cell>
          <cell r="D16">
            <v>-1.63</v>
          </cell>
          <cell r="E16">
            <v>67011452</v>
          </cell>
        </row>
        <row r="17">
          <cell r="A17" t="str">
            <v>2091</v>
          </cell>
          <cell r="B17" t="str">
            <v>RECURSOS DE CAPTACION DIRECTA DE LA COMISION EJECUTIVA DE INFRAESTRUCTURA DE ZONAS TURISTICA (CEIZTUR) DECRETO 655-08</v>
          </cell>
          <cell r="C17">
            <v>1913188336</v>
          </cell>
          <cell r="D17">
            <v>1345271466.6800001</v>
          </cell>
          <cell r="E17">
            <v>1211547570.6099999</v>
          </cell>
          <cell r="F17">
            <v>1615396760.8133333</v>
          </cell>
        </row>
        <row r="18">
          <cell r="A18" t="str">
            <v>2092</v>
          </cell>
          <cell r="B18" t="str">
            <v>RECURSOS DE CAPTACION DIRECTA DEL PROGRAMA ESCENCIALES (PROMESE CAL) DECRECTO 308-97</v>
          </cell>
          <cell r="C18">
            <v>222031969</v>
          </cell>
          <cell r="D18">
            <v>315285393.38999999</v>
          </cell>
          <cell r="E18">
            <v>185432304.19</v>
          </cell>
        </row>
        <row r="19">
          <cell r="A19" t="str">
            <v>2093</v>
          </cell>
          <cell r="B19" t="str">
            <v>RECURSOS DE CAPTACION DIRECTA DE LA FUERZA AEREAS DOMINICANA LEY 873-78 DECRECTO 655-08</v>
          </cell>
          <cell r="C19">
            <v>1472537381</v>
          </cell>
          <cell r="D19">
            <v>515025260</v>
          </cell>
          <cell r="E19">
            <v>412533185.72000003</v>
          </cell>
        </row>
        <row r="20">
          <cell r="A20" t="str">
            <v>2095</v>
          </cell>
          <cell r="B20" t="str">
            <v>RECURSOS DE CAPTACION DIRECTA DE LA DIRECCION GENERAL DE GANADERIA LEY 180-01</v>
          </cell>
          <cell r="C20">
            <v>0</v>
          </cell>
          <cell r="D20">
            <v>0</v>
          </cell>
          <cell r="E20">
            <v>3000</v>
          </cell>
        </row>
        <row r="21">
          <cell r="A21" t="str">
            <v>2096</v>
          </cell>
          <cell r="B21" t="str">
            <v>RECURSOS DE CAPTACION DIRECTA DEL MINISTERIO DE DEPORTES DECRETO 250-99</v>
          </cell>
          <cell r="C21">
            <v>12465857</v>
          </cell>
          <cell r="D21">
            <v>14959029</v>
          </cell>
          <cell r="E21">
            <v>12437145.810000001</v>
          </cell>
        </row>
        <row r="22">
          <cell r="A22" t="str">
            <v>2097</v>
          </cell>
          <cell r="B22" t="str">
            <v>RECURSOS DE CAPTACION DIRECTA DEL MINISTERIO DE TRABAJO</v>
          </cell>
          <cell r="C22">
            <v>89679911</v>
          </cell>
          <cell r="D22">
            <v>108512693</v>
          </cell>
          <cell r="E22">
            <v>63093362.460000001</v>
          </cell>
        </row>
        <row r="23">
          <cell r="A23" t="str">
            <v>2098</v>
          </cell>
          <cell r="B23" t="str">
            <v>RECURSOS DE CAPTACION DIRECTA DE LA OFICINA METROPOLITANA DE SERVICIOS DE AUTOBUSES DECRETO 448-97</v>
          </cell>
          <cell r="C23">
            <v>164513124</v>
          </cell>
          <cell r="D23">
            <v>309284673</v>
          </cell>
          <cell r="E23">
            <v>169009630.81</v>
          </cell>
          <cell r="F23">
            <v>18778847.86777778</v>
          </cell>
          <cell r="G23">
            <v>225346174.41333336</v>
          </cell>
        </row>
        <row r="24">
          <cell r="A24" t="str">
            <v>2099</v>
          </cell>
          <cell r="B24" t="str">
            <v>RECURSOS DE CAPTACION DIRECTA DE LA PROCURADURIA GENERAL DE REPUBLICA</v>
          </cell>
          <cell r="C24">
            <v>605942311</v>
          </cell>
          <cell r="D24">
            <v>1812554251.21</v>
          </cell>
          <cell r="E24">
            <v>1281646506.78</v>
          </cell>
          <cell r="F24">
            <v>160205813.3475</v>
          </cell>
        </row>
        <row r="25">
          <cell r="A25" t="str">
            <v>2100</v>
          </cell>
          <cell r="B25" t="str">
            <v>RECURSOS DE CAPTACION DIRECTA DEL CENTRO DE CAPACITACION EN POLITICA Y GESTION FISCAL (CAPGEFI) DECRETO 1846-80</v>
          </cell>
          <cell r="C25">
            <v>10561511</v>
          </cell>
          <cell r="D25">
            <v>9747661</v>
          </cell>
          <cell r="E25">
            <v>7650360.2199999997</v>
          </cell>
          <cell r="F25">
            <v>1922469760.1700001</v>
          </cell>
        </row>
        <row r="26">
          <cell r="A26" t="str">
            <v>2102</v>
          </cell>
          <cell r="B26" t="str">
            <v>RECURSOS DE CAPTACION DIRECTA DE LA OFICINA PARA EL REORDENAMIENTO DEL TRANSPORTE DECRETO 477-05</v>
          </cell>
          <cell r="C26">
            <v>1191968855</v>
          </cell>
          <cell r="D26">
            <v>1191968855</v>
          </cell>
          <cell r="E26">
            <v>851261620.37</v>
          </cell>
        </row>
        <row r="27">
          <cell r="A27" t="str">
            <v>2103</v>
          </cell>
          <cell r="B27" t="str">
            <v>RECURSOS DE CAPTACION DIRECTA DE LA OFICINA DE INGENIEROS SUPERVISORES DE OBRAS DEL ESTADO (OISOE) DECRETO</v>
          </cell>
          <cell r="C27">
            <v>1127887933</v>
          </cell>
          <cell r="D27">
            <v>525958901</v>
          </cell>
          <cell r="E27">
            <v>154763555.34999999</v>
          </cell>
        </row>
        <row r="28">
          <cell r="A28" t="str">
            <v>2104</v>
          </cell>
          <cell r="B28" t="str">
            <v>RECURSOS DE CAPTACIÓN DIRECTA DEL CUERPO ESPECIALIZADO EN SEGURIDAD AEROPORTUARIA (CESA)</v>
          </cell>
          <cell r="C28">
            <v>1050000000</v>
          </cell>
          <cell r="D28">
            <v>608241898</v>
          </cell>
          <cell r="E28">
            <v>481035962.95999998</v>
          </cell>
        </row>
        <row r="29">
          <cell r="A29" t="str">
            <v>2106</v>
          </cell>
          <cell r="B29" t="str">
            <v>RECURSOS DE CAPTACIÓN DIRECTA DEL INSTITUTO SALOME UREÑA</v>
          </cell>
          <cell r="C29">
            <v>3412341</v>
          </cell>
          <cell r="D29">
            <v>1706170</v>
          </cell>
          <cell r="E29">
            <v>1323526.25</v>
          </cell>
        </row>
        <row r="30">
          <cell r="A30" t="str">
            <v>2107</v>
          </cell>
          <cell r="B30" t="str">
            <v>RECURSOS DE CAPTACIÓN DIRECTA DEL INSTITUTO TECNOLÓGICO DE LAS AMÉRICAS (ITLA)</v>
          </cell>
          <cell r="C30">
            <v>229945871</v>
          </cell>
          <cell r="D30">
            <v>185316697.31</v>
          </cell>
          <cell r="E30">
            <v>132378388.14</v>
          </cell>
        </row>
        <row r="31">
          <cell r="A31" t="str">
            <v>2108</v>
          </cell>
          <cell r="B31" t="str">
            <v>RECURSOS DE CAPTACIÓN DIRECTA DEL MINISTERIO DE OBRAS PÚBLICAS Y COMUNICACIONES</v>
          </cell>
          <cell r="C31">
            <v>2059175970</v>
          </cell>
          <cell r="D31">
            <v>1842567526</v>
          </cell>
          <cell r="E31">
            <v>237719578.16999999</v>
          </cell>
        </row>
        <row r="32">
          <cell r="A32" t="str">
            <v>2109</v>
          </cell>
          <cell r="B32" t="str">
            <v>FONDO POR SUBASTAS PÚBLICAS DE IMPORTACIONES AGROPECUARIAS. (DECRETO 569-12)</v>
          </cell>
          <cell r="C32">
            <v>1745888182</v>
          </cell>
          <cell r="D32">
            <v>-1745888182</v>
          </cell>
          <cell r="E32">
            <v>0</v>
          </cell>
        </row>
        <row r="33">
          <cell r="A33" t="str">
            <v>2111</v>
          </cell>
          <cell r="B33" t="str">
            <v>RECURSOS DE CAPTACIÓN DIRECTA DE INSTITUTO NACIONAL DE LA AGUJA (INAGUJA)</v>
          </cell>
          <cell r="C33">
            <v>4863029</v>
          </cell>
          <cell r="D33">
            <v>63924057</v>
          </cell>
          <cell r="E33">
            <v>32314361.09</v>
          </cell>
        </row>
        <row r="34">
          <cell r="A34" t="str">
            <v>2112</v>
          </cell>
          <cell r="B34" t="str">
            <v>RECURSOS DE CAPTACIÓN DIRECTA DE LA ARMADA DE LA REPUBLICA</v>
          </cell>
          <cell r="C34">
            <v>0</v>
          </cell>
          <cell r="D34">
            <v>0</v>
          </cell>
          <cell r="E34">
            <v>56545618.740000002</v>
          </cell>
        </row>
        <row r="35">
          <cell r="A35" t="str">
            <v>2113</v>
          </cell>
          <cell r="B35" t="str">
            <v>RECURSOS DE CAPTACIÓN DIRECTA DEL  CUERPO ESPECIALIZADO DE SEGURIDAD PORTUARIA (CESEP)</v>
          </cell>
          <cell r="C35">
            <v>0</v>
          </cell>
          <cell r="D35">
            <v>0</v>
          </cell>
          <cell r="E35">
            <v>410381.75</v>
          </cell>
        </row>
        <row r="36">
          <cell r="A36" t="str">
            <v>2114</v>
          </cell>
          <cell r="B36" t="str">
            <v>RECURSOS DE CAPTACIÓN DIRECTA DE LA DIRECCION GENERAL DE ESCUELAS VOCACIONALES</v>
          </cell>
          <cell r="C36">
            <v>0</v>
          </cell>
          <cell r="D36">
            <v>2031450.5</v>
          </cell>
          <cell r="E36">
            <v>2142877.0499999998</v>
          </cell>
        </row>
        <row r="37">
          <cell r="A37" t="str">
            <v>2117</v>
          </cell>
          <cell r="B37" t="str">
            <v>RECURSOS DE CAPTACIÓN DIRECTA PARA EL FOMENTO Y DESARROLLO DEL GAS NATURAL EN EL PARQUE VEHICULAR</v>
          </cell>
          <cell r="C37">
            <v>247924743</v>
          </cell>
          <cell r="D37">
            <v>-188422805</v>
          </cell>
          <cell r="E37">
            <v>21164270.100000001</v>
          </cell>
        </row>
        <row r="39">
          <cell r="C39">
            <v>17905194793</v>
          </cell>
          <cell r="D39">
            <v>10932416556.99</v>
          </cell>
          <cell r="E39">
            <v>8852128094.1100006</v>
          </cell>
        </row>
      </sheetData>
      <sheetData sheetId="6"/>
      <sheetData sheetId="7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D47"/>
      <sheetName val="Quarterly Raw Data"/>
      <sheetName val="Quarterly MacroFlow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as cuantitativas"/>
      <sheetName val="Seguimientos"/>
      <sheetName val="money"/>
      <sheetName val="créditocons"/>
      <sheetName val="QF_BCRD"/>
      <sheetName val="QF_losses FMI"/>
      <sheetName val="cuadro baseQf)"/>
      <sheetName val="cuadro baseQf) (2)"/>
      <sheetName val="cable 1"/>
      <sheetName val="Escenario Base"/>
      <sheetName val="Q-F Base"/>
      <sheetName val="Escenario Alternativo"/>
      <sheetName val="Q-F Alternativo"/>
      <sheetName val="Seasonal Factors"/>
      <sheetName val="Supuestos Macro (3)"/>
      <sheetName val="Cable 2"/>
      <sheetName val="Sheet1"/>
      <sheetName val="Supuestos 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RED47"/>
    </sheetNames>
    <sheetDataSet>
      <sheetData sheetId="0" refreshError="1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"/>
      <sheetName val="PLURIANUAL 2017-2021"/>
      <sheetName val="ESTIM. PLURIANUAL 2017-2021"/>
      <sheetName val="DGII"/>
      <sheetName val="DGA"/>
      <sheetName val="TESORERIA"/>
      <sheetName val="panorama macro-junio-Sept. 2017"/>
      <sheetName val="BCC"/>
      <sheetName val="A"/>
    </sheetNames>
    <sheetDataSet>
      <sheetData sheetId="0"/>
      <sheetData sheetId="1"/>
      <sheetData sheetId="2">
        <row r="13">
          <cell r="C13">
            <v>41429773898.046921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  <sheetName val="A-II.3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-F"/>
      <sheetName val="Out-M"/>
      <sheetName val="Out-BoP"/>
      <sheetName val="Trade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out_fiscal"/>
      <sheetName val="out_main"/>
      <sheetName val="Imp"/>
      <sheetName val="DSA output"/>
      <sheetName val="in-out"/>
      <sheetName val="CY BOT CASHFLOW"/>
      <sheetName val="A 11"/>
      <sheetName val="GeoBop"/>
      <sheetName val="Tasas"/>
      <sheetName val="data-diaria"/>
      <sheetName val="Growth&amp;Price Assump"/>
      <sheetName val="GeoBop.xls"/>
      <sheetName val="Prg-A"/>
      <sheetName val="Control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  <sheetName val="Año 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FMON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her Depository Corporations B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  <sheetName val="correlations with EMBI"/>
      <sheetName val="BoP_M-T"/>
      <sheetName val="Vulnerability_Indicators"/>
      <sheetName val="BOP_Main"/>
      <sheetName val="BOP_Alt"/>
      <sheetName val="BoP_med-t"/>
      <sheetName val="ecubopLatest"/>
      <sheetName val="Finreq-M"/>
      <sheetName val="BoP-M"/>
      <sheetName val="BoP-Q"/>
      <sheetName val="Tab7SR"/>
      <sheetName val="Tab8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BABB0-9DC9-4BDC-8DF9-EB7EB0514D9C}">
  <sheetPr>
    <tabColor theme="0"/>
  </sheetPr>
  <dimension ref="A1:N248"/>
  <sheetViews>
    <sheetView showGridLines="0" tabSelected="1" zoomScaleNormal="100" workbookViewId="0">
      <pane xSplit="2" ySplit="8" topLeftCell="C85" activePane="bottomRight" state="frozen"/>
      <selection pane="topRight" activeCell="C1" sqref="C1"/>
      <selection pane="bottomLeft" activeCell="A9" sqref="A9"/>
      <selection pane="bottomRight" activeCell="P99" sqref="P99"/>
    </sheetView>
  </sheetViews>
  <sheetFormatPr baseColWidth="10" defaultColWidth="11.42578125" defaultRowHeight="12.75" x14ac:dyDescent="0.2"/>
  <cols>
    <col min="1" max="1" width="1.5703125" style="1" customWidth="1"/>
    <col min="2" max="2" width="76.85546875" style="3" customWidth="1"/>
    <col min="3" max="3" width="11.42578125" style="3" bestFit="1" customWidth="1"/>
    <col min="4" max="5" width="11.42578125" style="3" customWidth="1"/>
    <col min="6" max="6" width="11.140625" style="3" bestFit="1" customWidth="1"/>
    <col min="7" max="7" width="13.7109375" style="1" customWidth="1"/>
    <col min="8" max="10" width="13.85546875" style="1" customWidth="1"/>
    <col min="11" max="11" width="11.7109375" style="1" customWidth="1"/>
    <col min="12" max="12" width="17.7109375" style="1" customWidth="1"/>
    <col min="13" max="13" width="13.5703125" style="1" customWidth="1"/>
    <col min="14" max="14" width="15" style="3" customWidth="1"/>
    <col min="15" max="16384" width="11.42578125" style="3"/>
  </cols>
  <sheetData>
    <row r="1" spans="1:14" ht="18.75" customHeight="1" x14ac:dyDescent="0.2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9.75" customHeight="1" x14ac:dyDescent="0.25">
      <c r="B2" s="4"/>
      <c r="C2" s="4"/>
      <c r="D2" s="4"/>
      <c r="E2" s="4"/>
      <c r="F2" s="4"/>
      <c r="G2" s="5"/>
      <c r="H2" s="5"/>
      <c r="I2" s="5"/>
      <c r="J2" s="5"/>
      <c r="K2" s="5"/>
      <c r="L2" s="5"/>
      <c r="M2" s="5"/>
      <c r="N2" s="4"/>
    </row>
    <row r="3" spans="1:14" ht="20.25" customHeight="1" x14ac:dyDescent="0.2"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5.75" customHeight="1" x14ac:dyDescent="0.2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15.75" customHeight="1" x14ac:dyDescent="0.2">
      <c r="B5" s="7" t="s">
        <v>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15.75" customHeight="1" x14ac:dyDescent="0.2">
      <c r="B6" s="7" t="s">
        <v>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4" customHeight="1" x14ac:dyDescent="0.2">
      <c r="B7" s="8" t="s">
        <v>6</v>
      </c>
      <c r="C7" s="9">
        <v>2025</v>
      </c>
      <c r="D7" s="10"/>
      <c r="E7" s="10"/>
      <c r="F7" s="10"/>
      <c r="G7" s="11" t="s">
        <v>7</v>
      </c>
      <c r="H7" s="9">
        <v>2025</v>
      </c>
      <c r="I7" s="10"/>
      <c r="J7" s="10"/>
      <c r="K7" s="10"/>
      <c r="L7" s="11" t="s">
        <v>8</v>
      </c>
      <c r="M7" s="11" t="s">
        <v>9</v>
      </c>
      <c r="N7" s="11" t="s">
        <v>10</v>
      </c>
    </row>
    <row r="8" spans="1:14" ht="25.5" customHeight="1" thickBot="1" x14ac:dyDescent="0.25">
      <c r="B8" s="12"/>
      <c r="C8" s="13" t="s">
        <v>11</v>
      </c>
      <c r="D8" s="13" t="s">
        <v>12</v>
      </c>
      <c r="E8" s="13" t="s">
        <v>13</v>
      </c>
      <c r="F8" s="13" t="s">
        <v>14</v>
      </c>
      <c r="G8" s="14"/>
      <c r="H8" s="13" t="s">
        <v>11</v>
      </c>
      <c r="I8" s="13" t="s">
        <v>12</v>
      </c>
      <c r="J8" s="13" t="s">
        <v>13</v>
      </c>
      <c r="K8" s="13" t="s">
        <v>14</v>
      </c>
      <c r="L8" s="14"/>
      <c r="M8" s="14"/>
      <c r="N8" s="14"/>
    </row>
    <row r="9" spans="1:14" ht="18" customHeight="1" thickTop="1" x14ac:dyDescent="0.2">
      <c r="B9" s="15" t="s">
        <v>15</v>
      </c>
      <c r="C9" s="16">
        <f t="shared" ref="C9:L9" si="0">+C10+C56+C57+C62+C82</f>
        <v>108471.91154079001</v>
      </c>
      <c r="D9" s="16">
        <f t="shared" si="0"/>
        <v>88562.00631117</v>
      </c>
      <c r="E9" s="16">
        <f t="shared" si="0"/>
        <v>92730.6</v>
      </c>
      <c r="F9" s="16">
        <f t="shared" si="0"/>
        <v>126937.10000000002</v>
      </c>
      <c r="G9" s="17">
        <f t="shared" si="0"/>
        <v>416701.61785196001</v>
      </c>
      <c r="H9" s="16">
        <f t="shared" si="0"/>
        <v>109276.85848077553</v>
      </c>
      <c r="I9" s="16">
        <f t="shared" si="0"/>
        <v>88644.873141945282</v>
      </c>
      <c r="J9" s="16">
        <f t="shared" si="0"/>
        <v>93523.097308515076</v>
      </c>
      <c r="K9" s="16">
        <f t="shared" si="0"/>
        <v>125209.7673264012</v>
      </c>
      <c r="L9" s="16">
        <f t="shared" si="0"/>
        <v>416654.55174462352</v>
      </c>
      <c r="M9" s="16">
        <f t="shared" ref="M9:M72" si="1">+G9-L9</f>
        <v>47.066107336489949</v>
      </c>
      <c r="N9" s="18">
        <f t="shared" ref="N9:N44" si="2">+G9/L9*100</f>
        <v>100.01129619420679</v>
      </c>
    </row>
    <row r="10" spans="1:14" ht="18" customHeight="1" x14ac:dyDescent="0.2">
      <c r="B10" s="15" t="s">
        <v>16</v>
      </c>
      <c r="C10" s="16">
        <f t="shared" ref="C10:K10" si="3">+C11+C16+C25+C47+C54+C55</f>
        <v>103063.00000000001</v>
      </c>
      <c r="D10" s="16">
        <f t="shared" si="3"/>
        <v>83878.5</v>
      </c>
      <c r="E10" s="16">
        <f t="shared" si="3"/>
        <v>87345</v>
      </c>
      <c r="F10" s="16">
        <f t="shared" si="3"/>
        <v>122112.1</v>
      </c>
      <c r="G10" s="17">
        <f>+G11+G16+G25+G47+G54+G55</f>
        <v>396398.6</v>
      </c>
      <c r="H10" s="16">
        <f t="shared" si="3"/>
        <v>103669.43507599144</v>
      </c>
      <c r="I10" s="16">
        <f t="shared" si="3"/>
        <v>83256.251634801927</v>
      </c>
      <c r="J10" s="16">
        <f t="shared" si="3"/>
        <v>88553.552359199733</v>
      </c>
      <c r="K10" s="16">
        <f t="shared" si="3"/>
        <v>119936.71402506257</v>
      </c>
      <c r="L10" s="16">
        <f>+L11+L16+L25+L47+L54+L55</f>
        <v>395415.95309505571</v>
      </c>
      <c r="M10" s="16">
        <f t="shared" si="1"/>
        <v>982.64690494426759</v>
      </c>
      <c r="N10" s="18">
        <f t="shared" si="2"/>
        <v>100.24850967626693</v>
      </c>
    </row>
    <row r="11" spans="1:14" ht="18" customHeight="1" x14ac:dyDescent="0.2">
      <c r="B11" s="19" t="s">
        <v>17</v>
      </c>
      <c r="C11" s="16">
        <f t="shared" ref="C11:H11" si="4">SUM(C12:C15)</f>
        <v>39449.800000000003</v>
      </c>
      <c r="D11" s="16">
        <f t="shared" ref="D11:F11" si="5">SUM(D12:D15)</f>
        <v>27934.600000000002</v>
      </c>
      <c r="E11" s="16">
        <f t="shared" si="5"/>
        <v>27960.5</v>
      </c>
      <c r="F11" s="16">
        <f t="shared" si="5"/>
        <v>59549.899999999994</v>
      </c>
      <c r="G11" s="17">
        <f>SUM(G12:G15)</f>
        <v>154894.79999999999</v>
      </c>
      <c r="H11" s="16">
        <f t="shared" si="4"/>
        <v>37949.688885725336</v>
      </c>
      <c r="I11" s="16">
        <f t="shared" ref="I11:K11" si="6">SUM(I12:I15)</f>
        <v>26490.658280467524</v>
      </c>
      <c r="J11" s="16">
        <f t="shared" si="6"/>
        <v>27723.036206106728</v>
      </c>
      <c r="K11" s="16">
        <f t="shared" si="6"/>
        <v>54450.180534762512</v>
      </c>
      <c r="L11" s="16">
        <f>SUM(L12:L15)</f>
        <v>146613.56390706208</v>
      </c>
      <c r="M11" s="16">
        <f t="shared" si="1"/>
        <v>8281.2360929379065</v>
      </c>
      <c r="N11" s="18">
        <f t="shared" si="2"/>
        <v>105.64834239906162</v>
      </c>
    </row>
    <row r="12" spans="1:14" ht="18" customHeight="1" x14ac:dyDescent="0.2">
      <c r="B12" s="20" t="s">
        <v>18</v>
      </c>
      <c r="C12" s="21">
        <f>+[1]PP!H11</f>
        <v>12908.9</v>
      </c>
      <c r="D12" s="21">
        <f>+[1]PP!I11</f>
        <v>11313.6</v>
      </c>
      <c r="E12" s="21">
        <f>+[1]PP!J11</f>
        <v>11933.5</v>
      </c>
      <c r="F12" s="21">
        <f>+[1]PP!K11</f>
        <v>11986.6</v>
      </c>
      <c r="G12" s="22">
        <f>SUM(C12:F12)</f>
        <v>48142.6</v>
      </c>
      <c r="H12" s="21">
        <v>12583.965682354908</v>
      </c>
      <c r="I12" s="21">
        <v>10768.470042923467</v>
      </c>
      <c r="J12" s="21">
        <v>11302.543454222143</v>
      </c>
      <c r="K12" s="21">
        <v>10965.742699237566</v>
      </c>
      <c r="L12" s="21">
        <f>SUM(H12:K12)</f>
        <v>45620.721878738084</v>
      </c>
      <c r="M12" s="21">
        <f t="shared" si="1"/>
        <v>2521.8781212619142</v>
      </c>
      <c r="N12" s="23">
        <f t="shared" si="2"/>
        <v>105.52792243832786</v>
      </c>
    </row>
    <row r="13" spans="1:14" ht="18" customHeight="1" x14ac:dyDescent="0.2">
      <c r="B13" s="20" t="s">
        <v>19</v>
      </c>
      <c r="C13" s="21">
        <f>+[1]PP!H12</f>
        <v>17302</v>
      </c>
      <c r="D13" s="21">
        <f>+[1]PP!I12</f>
        <v>12300.8</v>
      </c>
      <c r="E13" s="21">
        <f>+[1]PP!J12</f>
        <v>11863.2</v>
      </c>
      <c r="F13" s="21">
        <f>+[1]PP!K12</f>
        <v>40823.699999999997</v>
      </c>
      <c r="G13" s="22">
        <f>SUM(C13:F13)</f>
        <v>82289.7</v>
      </c>
      <c r="H13" s="21">
        <v>16654.246632491289</v>
      </c>
      <c r="I13" s="21">
        <v>11458.406733360807</v>
      </c>
      <c r="J13" s="21">
        <v>11447.390287667284</v>
      </c>
      <c r="K13" s="21">
        <v>37215.055738145355</v>
      </c>
      <c r="L13" s="21">
        <f>SUM(H13:K13)</f>
        <v>76775.099391664728</v>
      </c>
      <c r="M13" s="21">
        <f t="shared" si="1"/>
        <v>5514.6006083352695</v>
      </c>
      <c r="N13" s="23">
        <f t="shared" si="2"/>
        <v>107.18279839691614</v>
      </c>
    </row>
    <row r="14" spans="1:14" ht="18" customHeight="1" x14ac:dyDescent="0.2">
      <c r="B14" s="20" t="s">
        <v>20</v>
      </c>
      <c r="C14" s="21">
        <f>+[1]PP!H13</f>
        <v>9006.4</v>
      </c>
      <c r="D14" s="21">
        <f>+[1]PP!I13</f>
        <v>4037.7</v>
      </c>
      <c r="E14" s="21">
        <f>+[1]PP!J13</f>
        <v>3901.8</v>
      </c>
      <c r="F14" s="21">
        <f>+[1]PP!K13</f>
        <v>6448.2</v>
      </c>
      <c r="G14" s="22">
        <f>SUM(C14:F14)</f>
        <v>23394.1</v>
      </c>
      <c r="H14" s="21">
        <v>8500.3596387304351</v>
      </c>
      <c r="I14" s="21">
        <v>4103.435332820457</v>
      </c>
      <c r="J14" s="21">
        <v>4775.5695545110466</v>
      </c>
      <c r="K14" s="21">
        <v>6015.0632923521334</v>
      </c>
      <c r="L14" s="21">
        <f>SUM(H14:K14)</f>
        <v>23394.427818414071</v>
      </c>
      <c r="M14" s="21">
        <f t="shared" si="1"/>
        <v>-0.32781841407268075</v>
      </c>
      <c r="N14" s="23">
        <f t="shared" si="2"/>
        <v>99.998598732926411</v>
      </c>
    </row>
    <row r="15" spans="1:14" ht="18" customHeight="1" x14ac:dyDescent="0.2">
      <c r="B15" s="20" t="s">
        <v>21</v>
      </c>
      <c r="C15" s="21">
        <f>+[1]PP!H14</f>
        <v>232.5</v>
      </c>
      <c r="D15" s="21">
        <f>+[1]PP!I14</f>
        <v>282.5</v>
      </c>
      <c r="E15" s="21">
        <f>+[1]PP!J14</f>
        <v>262</v>
      </c>
      <c r="F15" s="21">
        <f>+[1]PP!K14</f>
        <v>291.39999999999998</v>
      </c>
      <c r="G15" s="22">
        <f>SUM(C15:F15)</f>
        <v>1068.4000000000001</v>
      </c>
      <c r="H15" s="21">
        <v>211.11693214869982</v>
      </c>
      <c r="I15" s="21">
        <v>160.3461713627924</v>
      </c>
      <c r="J15" s="21">
        <v>197.53290970625272</v>
      </c>
      <c r="K15" s="21">
        <v>254.31880502745798</v>
      </c>
      <c r="L15" s="21">
        <f>SUM(H15:K15)</f>
        <v>823.31481824520301</v>
      </c>
      <c r="M15" s="21">
        <f t="shared" si="1"/>
        <v>245.08518175479708</v>
      </c>
      <c r="N15" s="23">
        <f t="shared" si="2"/>
        <v>129.76810040625369</v>
      </c>
    </row>
    <row r="16" spans="1:14" ht="18" customHeight="1" x14ac:dyDescent="0.2">
      <c r="B16" s="15" t="s">
        <v>22</v>
      </c>
      <c r="C16" s="24">
        <f>+C17+C24</f>
        <v>3853.7</v>
      </c>
      <c r="D16" s="24">
        <f t="shared" ref="D16:F16" si="7">+D17+D24</f>
        <v>3770.2000000000003</v>
      </c>
      <c r="E16" s="24">
        <f t="shared" si="7"/>
        <v>6252.2000000000007</v>
      </c>
      <c r="F16" s="24">
        <f t="shared" si="7"/>
        <v>8025.0999999999995</v>
      </c>
      <c r="G16" s="25">
        <f>+G17+G24</f>
        <v>21901.199999999997</v>
      </c>
      <c r="H16" s="24">
        <f t="shared" ref="H16:K16" si="8">+H17+H24</f>
        <v>3817.7125590652531</v>
      </c>
      <c r="I16" s="24">
        <f t="shared" si="8"/>
        <v>3945.1661851402491</v>
      </c>
      <c r="J16" s="24">
        <f t="shared" si="8"/>
        <v>6054.3528964650695</v>
      </c>
      <c r="K16" s="24">
        <f t="shared" si="8"/>
        <v>8432.3891673262933</v>
      </c>
      <c r="L16" s="24">
        <f>+L17+L24</f>
        <v>22249.620807996864</v>
      </c>
      <c r="M16" s="24">
        <f t="shared" si="1"/>
        <v>-348.42080799686664</v>
      </c>
      <c r="N16" s="26">
        <f t="shared" si="2"/>
        <v>98.434037096615867</v>
      </c>
    </row>
    <row r="17" spans="2:14" ht="18" customHeight="1" x14ac:dyDescent="0.2">
      <c r="B17" s="27" t="s">
        <v>23</v>
      </c>
      <c r="C17" s="24">
        <f>SUM(C18:C23)</f>
        <v>3657.7999999999997</v>
      </c>
      <c r="D17" s="24">
        <f t="shared" ref="D17:F17" si="9">SUM(D18:D23)</f>
        <v>3543.9</v>
      </c>
      <c r="E17" s="24">
        <f t="shared" si="9"/>
        <v>5918.6</v>
      </c>
      <c r="F17" s="24">
        <f t="shared" si="9"/>
        <v>7772.7999999999993</v>
      </c>
      <c r="G17" s="25">
        <f>SUM(G18:G23)</f>
        <v>20893.099999999999</v>
      </c>
      <c r="H17" s="24">
        <f t="shared" ref="H17:K17" si="10">SUM(H18:H23)</f>
        <v>3666.9664052209728</v>
      </c>
      <c r="I17" s="24">
        <f t="shared" si="10"/>
        <v>3762.1124136375274</v>
      </c>
      <c r="J17" s="24">
        <f t="shared" si="10"/>
        <v>5816.3545018938003</v>
      </c>
      <c r="K17" s="24">
        <f t="shared" si="10"/>
        <v>8240.5744241602915</v>
      </c>
      <c r="L17" s="24">
        <f>SUM(L18:L23)</f>
        <v>21486.007744912593</v>
      </c>
      <c r="M17" s="24">
        <f t="shared" si="1"/>
        <v>-592.90774491259435</v>
      </c>
      <c r="N17" s="26">
        <f t="shared" si="2"/>
        <v>97.240493664752677</v>
      </c>
    </row>
    <row r="18" spans="2:14" ht="18" customHeight="1" x14ac:dyDescent="0.2">
      <c r="B18" s="28" t="s">
        <v>24</v>
      </c>
      <c r="C18" s="29">
        <f>+[1]PP!H17</f>
        <v>133.5</v>
      </c>
      <c r="D18" s="29">
        <f>+[1]PP!I17</f>
        <v>511.2</v>
      </c>
      <c r="E18" s="29">
        <f>+[1]PP!J17</f>
        <v>2130.3000000000002</v>
      </c>
      <c r="F18" s="29">
        <f>+[1]PP!K17</f>
        <v>232.4</v>
      </c>
      <c r="G18" s="22">
        <f t="shared" ref="G18:G24" si="11">SUM(C18:F18)</f>
        <v>3007.4</v>
      </c>
      <c r="H18" s="30">
        <v>165.74873770105796</v>
      </c>
      <c r="I18" s="30">
        <v>498.98255559307108</v>
      </c>
      <c r="J18" s="30">
        <v>2197.2885172830001</v>
      </c>
      <c r="K18" s="30">
        <v>313.40312888264629</v>
      </c>
      <c r="L18" s="30">
        <f t="shared" ref="L18:L24" si="12">SUM(H18:K18)</f>
        <v>3175.4229394597755</v>
      </c>
      <c r="M18" s="30">
        <f t="shared" si="1"/>
        <v>-168.02293945977544</v>
      </c>
      <c r="N18" s="23">
        <f t="shared" si="2"/>
        <v>94.708643772399</v>
      </c>
    </row>
    <row r="19" spans="2:14" ht="18" customHeight="1" x14ac:dyDescent="0.2">
      <c r="B19" s="28" t="s">
        <v>25</v>
      </c>
      <c r="C19" s="29">
        <f>+[1]PP!H18</f>
        <v>280.8</v>
      </c>
      <c r="D19" s="29">
        <f>+[1]PP!I18</f>
        <v>144.80000000000001</v>
      </c>
      <c r="E19" s="29">
        <f>+[1]PP!J18</f>
        <v>363.7</v>
      </c>
      <c r="F19" s="29">
        <f>+[1]PP!K18</f>
        <v>4321.7</v>
      </c>
      <c r="G19" s="22">
        <f t="shared" si="11"/>
        <v>5111</v>
      </c>
      <c r="H19" s="30">
        <v>413.90891208702732</v>
      </c>
      <c r="I19" s="30">
        <v>209.83771658110138</v>
      </c>
      <c r="J19" s="30">
        <v>282.76123291601652</v>
      </c>
      <c r="K19" s="30">
        <v>4743.7263781990441</v>
      </c>
      <c r="L19" s="30">
        <f t="shared" si="12"/>
        <v>5650.234239783189</v>
      </c>
      <c r="M19" s="30">
        <f t="shared" si="1"/>
        <v>-539.23423978318897</v>
      </c>
      <c r="N19" s="23">
        <f t="shared" si="2"/>
        <v>90.45642681525571</v>
      </c>
    </row>
    <row r="20" spans="2:14" ht="18" customHeight="1" x14ac:dyDescent="0.2">
      <c r="B20" s="28" t="s">
        <v>26</v>
      </c>
      <c r="C20" s="29">
        <f>+[1]PP!H19</f>
        <v>1004.4</v>
      </c>
      <c r="D20" s="29">
        <f>+[1]PP!I19</f>
        <v>1046.7</v>
      </c>
      <c r="E20" s="29">
        <f>+[1]PP!J19</f>
        <v>1394.8</v>
      </c>
      <c r="F20" s="29">
        <f>+[1]PP!K19</f>
        <v>1366.3</v>
      </c>
      <c r="G20" s="22">
        <f t="shared" si="11"/>
        <v>4812.2</v>
      </c>
      <c r="H20" s="30">
        <v>959.68216033381702</v>
      </c>
      <c r="I20" s="30">
        <v>1214.1377023867853</v>
      </c>
      <c r="J20" s="30">
        <v>1398.9650146847055</v>
      </c>
      <c r="K20" s="30">
        <v>1180.4188802335709</v>
      </c>
      <c r="L20" s="30">
        <f t="shared" si="12"/>
        <v>4753.2037576388793</v>
      </c>
      <c r="M20" s="30">
        <f t="shared" si="1"/>
        <v>58.996242361120494</v>
      </c>
      <c r="N20" s="23">
        <f t="shared" si="2"/>
        <v>101.2411890036548</v>
      </c>
    </row>
    <row r="21" spans="2:14" ht="18" customHeight="1" x14ac:dyDescent="0.2">
      <c r="B21" s="31" t="s">
        <v>27</v>
      </c>
      <c r="C21" s="29">
        <f>+[1]PP!H20</f>
        <v>222.1</v>
      </c>
      <c r="D21" s="29">
        <f>+[1]PP!I20</f>
        <v>216.7</v>
      </c>
      <c r="E21" s="29">
        <f>+[1]PP!J20</f>
        <v>220.1</v>
      </c>
      <c r="F21" s="29">
        <f>+[1]PP!K20</f>
        <v>204.9</v>
      </c>
      <c r="G21" s="22">
        <f t="shared" si="11"/>
        <v>863.8</v>
      </c>
      <c r="H21" s="21">
        <v>232.95864699279463</v>
      </c>
      <c r="I21" s="21">
        <v>221.46324575342652</v>
      </c>
      <c r="J21" s="21">
        <v>223.78962085365706</v>
      </c>
      <c r="K21" s="21">
        <v>217.07820286847257</v>
      </c>
      <c r="L21" s="30">
        <f t="shared" si="12"/>
        <v>895.28971646835078</v>
      </c>
      <c r="M21" s="21">
        <f t="shared" si="1"/>
        <v>-31.489716468350821</v>
      </c>
      <c r="N21" s="23">
        <f t="shared" si="2"/>
        <v>96.482734483696703</v>
      </c>
    </row>
    <row r="22" spans="2:14" ht="18" customHeight="1" x14ac:dyDescent="0.2">
      <c r="B22" s="28" t="s">
        <v>28</v>
      </c>
      <c r="C22" s="29">
        <f>+[1]PP!H21</f>
        <v>1792.6</v>
      </c>
      <c r="D22" s="29">
        <f>+[1]PP!I21</f>
        <v>1470.6</v>
      </c>
      <c r="E22" s="29">
        <f>+[1]PP!J21</f>
        <v>1504</v>
      </c>
      <c r="F22" s="29">
        <f>+[1]PP!K21</f>
        <v>1449.4</v>
      </c>
      <c r="G22" s="22">
        <f t="shared" si="11"/>
        <v>6216.6</v>
      </c>
      <c r="H22" s="21">
        <v>1744.7541528431823</v>
      </c>
      <c r="I22" s="21">
        <v>1403.8819588326505</v>
      </c>
      <c r="J22" s="21">
        <v>1414.9663139889617</v>
      </c>
      <c r="K22" s="21">
        <v>1524.878157553966</v>
      </c>
      <c r="L22" s="30">
        <f t="shared" si="12"/>
        <v>6088.4805832187603</v>
      </c>
      <c r="M22" s="21">
        <f t="shared" si="1"/>
        <v>128.11941678124003</v>
      </c>
      <c r="N22" s="23">
        <f t="shared" si="2"/>
        <v>102.10429211410094</v>
      </c>
    </row>
    <row r="23" spans="2:14" ht="18" customHeight="1" x14ac:dyDescent="0.2">
      <c r="B23" s="31" t="s">
        <v>29</v>
      </c>
      <c r="C23" s="29">
        <f>+[1]PP!H22</f>
        <v>224.4</v>
      </c>
      <c r="D23" s="29">
        <f>+[1]PP!I22</f>
        <v>153.9</v>
      </c>
      <c r="E23" s="29">
        <f>+[1]PP!J22</f>
        <v>305.7</v>
      </c>
      <c r="F23" s="29">
        <f>+[1]PP!K22</f>
        <v>198.1</v>
      </c>
      <c r="G23" s="22">
        <f t="shared" si="11"/>
        <v>882.1</v>
      </c>
      <c r="H23" s="21">
        <v>149.91379526309345</v>
      </c>
      <c r="I23" s="21">
        <v>213.80923449049277</v>
      </c>
      <c r="J23" s="21">
        <v>298.58380216746025</v>
      </c>
      <c r="K23" s="21">
        <v>261.06967642259116</v>
      </c>
      <c r="L23" s="30">
        <f t="shared" si="12"/>
        <v>923.37650834363762</v>
      </c>
      <c r="M23" s="21">
        <f t="shared" si="1"/>
        <v>-41.276508343637602</v>
      </c>
      <c r="N23" s="23">
        <f t="shared" si="2"/>
        <v>95.529829059905396</v>
      </c>
    </row>
    <row r="24" spans="2:14" ht="18" customHeight="1" x14ac:dyDescent="0.2">
      <c r="B24" s="27" t="s">
        <v>30</v>
      </c>
      <c r="C24" s="24">
        <f>+[1]PP!H23</f>
        <v>195.9</v>
      </c>
      <c r="D24" s="24">
        <f>+[1]PP!I23</f>
        <v>226.3</v>
      </c>
      <c r="E24" s="24">
        <f>+[1]PP!J23</f>
        <v>333.6</v>
      </c>
      <c r="F24" s="24">
        <f>+[1]PP!K23</f>
        <v>252.3</v>
      </c>
      <c r="G24" s="17">
        <f t="shared" si="11"/>
        <v>1008.1000000000001</v>
      </c>
      <c r="H24" s="16">
        <v>150.7461538442804</v>
      </c>
      <c r="I24" s="16">
        <v>183.0537715027219</v>
      </c>
      <c r="J24" s="16">
        <v>237.99839457126902</v>
      </c>
      <c r="K24" s="16">
        <v>191.81474316600108</v>
      </c>
      <c r="L24" s="16">
        <f t="shared" si="12"/>
        <v>763.61306308427243</v>
      </c>
      <c r="M24" s="16">
        <f t="shared" si="1"/>
        <v>244.48693691572771</v>
      </c>
      <c r="N24" s="18">
        <f t="shared" si="2"/>
        <v>132.0171234274375</v>
      </c>
    </row>
    <row r="25" spans="2:14" ht="18" customHeight="1" x14ac:dyDescent="0.2">
      <c r="B25" s="19" t="s">
        <v>31</v>
      </c>
      <c r="C25" s="16">
        <f>+C26+C29+C37+C46</f>
        <v>54063.999999999993</v>
      </c>
      <c r="D25" s="16">
        <f t="shared" ref="D25:F25" si="13">+D26+D29+D37+D46</f>
        <v>46509.799999999996</v>
      </c>
      <c r="E25" s="16">
        <f t="shared" si="13"/>
        <v>47004.399999999994</v>
      </c>
      <c r="F25" s="16">
        <f t="shared" si="13"/>
        <v>48522</v>
      </c>
      <c r="G25" s="17">
        <f>+G26+G29+G37+G46</f>
        <v>196100.2</v>
      </c>
      <c r="H25" s="16">
        <f t="shared" ref="H25:K25" si="14">+H26+H29+H37+H46</f>
        <v>56189.682094322074</v>
      </c>
      <c r="I25" s="16">
        <f t="shared" si="14"/>
        <v>47305.039914067784</v>
      </c>
      <c r="J25" s="16">
        <f t="shared" si="14"/>
        <v>48718.538756816153</v>
      </c>
      <c r="K25" s="16">
        <f t="shared" si="14"/>
        <v>51122.734264173727</v>
      </c>
      <c r="L25" s="16">
        <f>+L26+L29+L37+L46</f>
        <v>203335.99502937973</v>
      </c>
      <c r="M25" s="16">
        <f t="shared" si="1"/>
        <v>-7235.7950293797185</v>
      </c>
      <c r="N25" s="18">
        <f t="shared" si="2"/>
        <v>96.441458863033944</v>
      </c>
    </row>
    <row r="26" spans="2:14" ht="18" customHeight="1" x14ac:dyDescent="0.2">
      <c r="B26" s="32" t="s">
        <v>32</v>
      </c>
      <c r="C26" s="16">
        <f>+C27+C28</f>
        <v>35186.199999999997</v>
      </c>
      <c r="D26" s="16">
        <f t="shared" ref="D26:F26" si="15">+D27+D28</f>
        <v>30643.199999999997</v>
      </c>
      <c r="E26" s="16">
        <f t="shared" si="15"/>
        <v>31695.4</v>
      </c>
      <c r="F26" s="16">
        <f t="shared" si="15"/>
        <v>32497.100000000002</v>
      </c>
      <c r="G26" s="17">
        <f>+G27+G28</f>
        <v>130021.89999999998</v>
      </c>
      <c r="H26" s="16">
        <f t="shared" ref="H26:K26" si="16">+H27+H28</f>
        <v>35611.769366449218</v>
      </c>
      <c r="I26" s="16">
        <f t="shared" si="16"/>
        <v>30392.610242195329</v>
      </c>
      <c r="J26" s="16">
        <f t="shared" si="16"/>
        <v>32103.621254785165</v>
      </c>
      <c r="K26" s="16">
        <f t="shared" si="16"/>
        <v>33918.087700828743</v>
      </c>
      <c r="L26" s="16">
        <f>+L27+L28</f>
        <v>132026.08856425845</v>
      </c>
      <c r="M26" s="16">
        <f t="shared" si="1"/>
        <v>-2004.1885642584675</v>
      </c>
      <c r="N26" s="18">
        <f t="shared" si="2"/>
        <v>98.481975353467348</v>
      </c>
    </row>
    <row r="27" spans="2:14" ht="18" customHeight="1" x14ac:dyDescent="0.2">
      <c r="B27" s="33" t="s">
        <v>33</v>
      </c>
      <c r="C27" s="21">
        <f>+[1]PP!H26</f>
        <v>21901.9</v>
      </c>
      <c r="D27" s="21">
        <f>+[1]PP!I26</f>
        <v>17624.8</v>
      </c>
      <c r="E27" s="21">
        <f>+[1]PP!J26</f>
        <v>16953.7</v>
      </c>
      <c r="F27" s="21">
        <f>+[1]PP!K26</f>
        <v>18555.400000000001</v>
      </c>
      <c r="G27" s="22">
        <f>SUM(C27:F27)</f>
        <v>75035.799999999988</v>
      </c>
      <c r="H27" s="21">
        <v>22919.393513689367</v>
      </c>
      <c r="I27" s="21">
        <v>17655.079454018323</v>
      </c>
      <c r="J27" s="21">
        <v>17966.806443611407</v>
      </c>
      <c r="K27" s="21">
        <v>20214.852416022852</v>
      </c>
      <c r="L27" s="21">
        <f>SUM(H27:K27)</f>
        <v>78756.131827341946</v>
      </c>
      <c r="M27" s="21">
        <f t="shared" si="1"/>
        <v>-3720.3318273419573</v>
      </c>
      <c r="N27" s="23">
        <f t="shared" si="2"/>
        <v>95.276136929251322</v>
      </c>
    </row>
    <row r="28" spans="2:14" ht="18" customHeight="1" x14ac:dyDescent="0.2">
      <c r="B28" s="33" t="s">
        <v>34</v>
      </c>
      <c r="C28" s="21">
        <f>+[1]PP!H27</f>
        <v>13284.3</v>
      </c>
      <c r="D28" s="21">
        <f>+[1]PP!I27</f>
        <v>13018.4</v>
      </c>
      <c r="E28" s="21">
        <f>+[1]PP!J27</f>
        <v>14741.7</v>
      </c>
      <c r="F28" s="21">
        <f>+[1]PP!K27</f>
        <v>13941.7</v>
      </c>
      <c r="G28" s="22">
        <f>SUM(C28:F28)</f>
        <v>54986.099999999991</v>
      </c>
      <c r="H28" s="21">
        <v>12692.375852759849</v>
      </c>
      <c r="I28" s="21">
        <v>12737.530788177006</v>
      </c>
      <c r="J28" s="21">
        <v>14136.814811173757</v>
      </c>
      <c r="K28" s="21">
        <v>13703.235284805889</v>
      </c>
      <c r="L28" s="21">
        <f>SUM(H28:K28)</f>
        <v>53269.956736916494</v>
      </c>
      <c r="M28" s="21">
        <f t="shared" si="1"/>
        <v>1716.143263083497</v>
      </c>
      <c r="N28" s="23">
        <f t="shared" si="2"/>
        <v>103.22159687787806</v>
      </c>
    </row>
    <row r="29" spans="2:14" ht="18" customHeight="1" x14ac:dyDescent="0.2">
      <c r="B29" s="34" t="s">
        <v>35</v>
      </c>
      <c r="C29" s="16">
        <f>SUM(C30:C36)</f>
        <v>15427.900000000001</v>
      </c>
      <c r="D29" s="16">
        <f t="shared" ref="D29:F29" si="17">SUM(D30:D36)</f>
        <v>12805.1</v>
      </c>
      <c r="E29" s="16">
        <f t="shared" si="17"/>
        <v>12946.8</v>
      </c>
      <c r="F29" s="16">
        <f t="shared" si="17"/>
        <v>13877.1</v>
      </c>
      <c r="G29" s="17">
        <f>SUM(G30:G36)</f>
        <v>55056.900000000009</v>
      </c>
      <c r="H29" s="16">
        <f t="shared" ref="H29:K29" si="18">SUM(H30:H36)</f>
        <v>17234.693724832694</v>
      </c>
      <c r="I29" s="16">
        <f t="shared" si="18"/>
        <v>13704.094539095066</v>
      </c>
      <c r="J29" s="16">
        <f t="shared" si="18"/>
        <v>13865.850736346369</v>
      </c>
      <c r="K29" s="16">
        <f t="shared" si="18"/>
        <v>14885.006340794109</v>
      </c>
      <c r="L29" s="16">
        <f>SUM(L30:L36)</f>
        <v>59689.64534106823</v>
      </c>
      <c r="M29" s="16">
        <f t="shared" si="1"/>
        <v>-4632.745341068221</v>
      </c>
      <c r="N29" s="18">
        <f t="shared" si="2"/>
        <v>92.238611379584199</v>
      </c>
    </row>
    <row r="30" spans="2:14" ht="18" customHeight="1" x14ac:dyDescent="0.2">
      <c r="B30" s="33" t="s">
        <v>36</v>
      </c>
      <c r="C30" s="21">
        <f>+[1]PP!H29</f>
        <v>5006.6000000000004</v>
      </c>
      <c r="D30" s="21">
        <f>+[1]PP!I29</f>
        <v>4257.3</v>
      </c>
      <c r="E30" s="21">
        <f>+[1]PP!J29</f>
        <v>4350.6000000000004</v>
      </c>
      <c r="F30" s="21">
        <f>+[1]PP!K29</f>
        <v>4448.3999999999996</v>
      </c>
      <c r="G30" s="22">
        <f t="shared" ref="G30:G36" si="19">SUM(C30:F30)</f>
        <v>18062.900000000001</v>
      </c>
      <c r="H30" s="30">
        <v>5616.9149095760813</v>
      </c>
      <c r="I30" s="30">
        <v>4521.6677396642144</v>
      </c>
      <c r="J30" s="30">
        <v>4505.6106199388378</v>
      </c>
      <c r="K30" s="30">
        <v>4445.8727383407713</v>
      </c>
      <c r="L30" s="30">
        <f t="shared" ref="L30:L36" si="20">SUM(H30:K30)</f>
        <v>19090.066007519905</v>
      </c>
      <c r="M30" s="30">
        <f t="shared" si="1"/>
        <v>-1027.1660075199034</v>
      </c>
      <c r="N30" s="23">
        <f t="shared" si="2"/>
        <v>94.619369010482814</v>
      </c>
    </row>
    <row r="31" spans="2:14" ht="18" customHeight="1" x14ac:dyDescent="0.2">
      <c r="B31" s="33" t="s">
        <v>37</v>
      </c>
      <c r="C31" s="21">
        <f>+[1]PP!H30</f>
        <v>2957.2</v>
      </c>
      <c r="D31" s="21">
        <f>+[1]PP!I30</f>
        <v>2520.6</v>
      </c>
      <c r="E31" s="21">
        <f>+[1]PP!J30</f>
        <v>2544.4</v>
      </c>
      <c r="F31" s="21">
        <f>+[1]PP!K30</f>
        <v>2598.6</v>
      </c>
      <c r="G31" s="22">
        <f t="shared" si="19"/>
        <v>10620.8</v>
      </c>
      <c r="H31" s="30">
        <v>3486.7534685338687</v>
      </c>
      <c r="I31" s="30">
        <v>2820.4752655431735</v>
      </c>
      <c r="J31" s="30">
        <v>2744.3586240406621</v>
      </c>
      <c r="K31" s="30">
        <v>2758.9039253879164</v>
      </c>
      <c r="L31" s="30">
        <f t="shared" si="20"/>
        <v>11810.49128350562</v>
      </c>
      <c r="M31" s="30">
        <f t="shared" si="1"/>
        <v>-1189.691283505621</v>
      </c>
      <c r="N31" s="23">
        <f t="shared" si="2"/>
        <v>89.926826454991513</v>
      </c>
    </row>
    <row r="32" spans="2:14" ht="18" customHeight="1" x14ac:dyDescent="0.2">
      <c r="B32" s="33" t="s">
        <v>38</v>
      </c>
      <c r="C32" s="21">
        <f>+[1]PP!H31</f>
        <v>4804.8</v>
      </c>
      <c r="D32" s="21">
        <f>+[1]PP!I31</f>
        <v>3431.4</v>
      </c>
      <c r="E32" s="21">
        <f>+[1]PP!J31</f>
        <v>3421.5</v>
      </c>
      <c r="F32" s="21">
        <f>+[1]PP!K31</f>
        <v>3792.7</v>
      </c>
      <c r="G32" s="22">
        <f t="shared" si="19"/>
        <v>15450.400000000001</v>
      </c>
      <c r="H32" s="21">
        <v>5210.3066061739464</v>
      </c>
      <c r="I32" s="21">
        <v>3754.4915858601676</v>
      </c>
      <c r="J32" s="21">
        <v>3846.0835434753963</v>
      </c>
      <c r="K32" s="21">
        <v>4610.3318475160959</v>
      </c>
      <c r="L32" s="30">
        <f t="shared" si="20"/>
        <v>17421.213583025605</v>
      </c>
      <c r="M32" s="21">
        <f t="shared" si="1"/>
        <v>-1970.8135830256033</v>
      </c>
      <c r="N32" s="23">
        <f t="shared" si="2"/>
        <v>88.687277303425802</v>
      </c>
    </row>
    <row r="33" spans="2:14" ht="18" customHeight="1" x14ac:dyDescent="0.2">
      <c r="B33" s="33" t="s">
        <v>39</v>
      </c>
      <c r="C33" s="21">
        <f>+[1]PP!H32</f>
        <v>168.2</v>
      </c>
      <c r="D33" s="21">
        <f>+[1]PP!I32</f>
        <v>251.7</v>
      </c>
      <c r="E33" s="21">
        <f>+[1]PP!J32</f>
        <v>193.9</v>
      </c>
      <c r="F33" s="21">
        <f>+[1]PP!K32</f>
        <v>264.39999999999998</v>
      </c>
      <c r="G33" s="22">
        <f t="shared" si="19"/>
        <v>878.19999999999993</v>
      </c>
      <c r="H33" s="21">
        <v>163.32075593756534</v>
      </c>
      <c r="I33" s="21">
        <v>243.25561248357246</v>
      </c>
      <c r="J33" s="21">
        <v>231.31950069242029</v>
      </c>
      <c r="K33" s="21">
        <v>239.06512506157767</v>
      </c>
      <c r="L33" s="30">
        <f t="shared" si="20"/>
        <v>876.96099417513574</v>
      </c>
      <c r="M33" s="21">
        <f t="shared" si="1"/>
        <v>1.2390058248641935</v>
      </c>
      <c r="N33" s="23">
        <f t="shared" si="2"/>
        <v>100.141284028947</v>
      </c>
    </row>
    <row r="34" spans="2:14" ht="18" customHeight="1" x14ac:dyDescent="0.2">
      <c r="B34" s="33" t="s">
        <v>40</v>
      </c>
      <c r="C34" s="21">
        <f>+[1]PP!H33</f>
        <v>826.3</v>
      </c>
      <c r="D34" s="21">
        <f>+[1]PP!I33</f>
        <v>817.4</v>
      </c>
      <c r="E34" s="21">
        <f>+[1]PP!J33</f>
        <v>795.2</v>
      </c>
      <c r="F34" s="21">
        <f>+[1]PP!K33</f>
        <v>810.5</v>
      </c>
      <c r="G34" s="22">
        <f t="shared" si="19"/>
        <v>3249.3999999999996</v>
      </c>
      <c r="H34" s="21">
        <v>851.66762077751059</v>
      </c>
      <c r="I34" s="21">
        <v>827.63371577124815</v>
      </c>
      <c r="J34" s="21">
        <v>823.17555468049284</v>
      </c>
      <c r="K34" s="21">
        <v>843.44329593912391</v>
      </c>
      <c r="L34" s="30">
        <f t="shared" si="20"/>
        <v>3345.9201871683754</v>
      </c>
      <c r="M34" s="21">
        <f t="shared" si="1"/>
        <v>-96.520187168375742</v>
      </c>
      <c r="N34" s="23">
        <f t="shared" si="2"/>
        <v>97.11528722237513</v>
      </c>
    </row>
    <row r="35" spans="2:14" ht="18" customHeight="1" x14ac:dyDescent="0.2">
      <c r="B35" s="33" t="s">
        <v>41</v>
      </c>
      <c r="C35" s="21">
        <f>+[1]PP!H34</f>
        <v>1205.7</v>
      </c>
      <c r="D35" s="21">
        <f>+[1]PP!I34</f>
        <v>1144.0999999999999</v>
      </c>
      <c r="E35" s="21">
        <f>+[1]PP!J34</f>
        <v>1132.9000000000001</v>
      </c>
      <c r="F35" s="21">
        <f>+[1]PP!K34</f>
        <v>1408.1</v>
      </c>
      <c r="G35" s="22">
        <f t="shared" si="19"/>
        <v>4890.8</v>
      </c>
      <c r="H35" s="21">
        <v>1288.5775960496126</v>
      </c>
      <c r="I35" s="21">
        <v>899.41061063225936</v>
      </c>
      <c r="J35" s="21">
        <v>1098.2851074064044</v>
      </c>
      <c r="K35" s="21">
        <v>1357.6285097517648</v>
      </c>
      <c r="L35" s="30">
        <f t="shared" si="20"/>
        <v>4643.9018238400413</v>
      </c>
      <c r="M35" s="21">
        <f t="shared" si="1"/>
        <v>246.89817615995889</v>
      </c>
      <c r="N35" s="23">
        <f t="shared" si="2"/>
        <v>105.31661059009639</v>
      </c>
    </row>
    <row r="36" spans="2:14" ht="18" customHeight="1" x14ac:dyDescent="0.2">
      <c r="B36" s="33" t="s">
        <v>29</v>
      </c>
      <c r="C36" s="21">
        <f>+[1]PP!H35</f>
        <v>459.1</v>
      </c>
      <c r="D36" s="21">
        <f>+[1]PP!I35</f>
        <v>382.6</v>
      </c>
      <c r="E36" s="21">
        <f>+[1]PP!J35</f>
        <v>508.3</v>
      </c>
      <c r="F36" s="21">
        <f>+[1]PP!K35</f>
        <v>554.4</v>
      </c>
      <c r="G36" s="22">
        <f t="shared" si="19"/>
        <v>1904.4</v>
      </c>
      <c r="H36" s="21">
        <v>617.15276778410828</v>
      </c>
      <c r="I36" s="21">
        <v>637.16000914043138</v>
      </c>
      <c r="J36" s="21">
        <v>617.01778611215548</v>
      </c>
      <c r="K36" s="21">
        <v>629.76089879685878</v>
      </c>
      <c r="L36" s="30">
        <f t="shared" si="20"/>
        <v>2501.0914618335541</v>
      </c>
      <c r="M36" s="21">
        <f t="shared" si="1"/>
        <v>-596.69146183355406</v>
      </c>
      <c r="N36" s="23">
        <f t="shared" si="2"/>
        <v>76.142757234630736</v>
      </c>
    </row>
    <row r="37" spans="2:14" ht="18" customHeight="1" x14ac:dyDescent="0.2">
      <c r="B37" s="32" t="s">
        <v>42</v>
      </c>
      <c r="C37" s="16">
        <f>+C38+C39+C40+C43+C44+C45</f>
        <v>3191.6999999999994</v>
      </c>
      <c r="D37" s="16">
        <f t="shared" ref="D37:H37" si="21">+D38+D39+D40+D43+D44+D45</f>
        <v>2789.8999999999996</v>
      </c>
      <c r="E37" s="16">
        <f t="shared" si="21"/>
        <v>2116</v>
      </c>
      <c r="F37" s="16">
        <f t="shared" si="21"/>
        <v>1863.1</v>
      </c>
      <c r="G37" s="16">
        <f>+G38+G39+G40+G43+G44+G45</f>
        <v>9960.7000000000007</v>
      </c>
      <c r="H37" s="16">
        <f t="shared" si="21"/>
        <v>3132.2374808817644</v>
      </c>
      <c r="I37" s="16">
        <f>+I38+I39+I40+I43+I44+I45</f>
        <v>2968.9608972858755</v>
      </c>
      <c r="J37" s="16">
        <f>+J38+J39+J40+J43+J44+J45</f>
        <v>2516.0910616403539</v>
      </c>
      <c r="K37" s="16">
        <f>+K38+K39+K40+K43+K44+K45</f>
        <v>2116.4412284374866</v>
      </c>
      <c r="L37" s="16">
        <f>+L38+L39+L40+L43+L44+L45</f>
        <v>10733.730668245478</v>
      </c>
      <c r="M37" s="16">
        <f t="shared" si="1"/>
        <v>-773.0306682454775</v>
      </c>
      <c r="N37" s="18">
        <f t="shared" si="2"/>
        <v>92.798117521875213</v>
      </c>
    </row>
    <row r="38" spans="2:14" ht="18" customHeight="1" x14ac:dyDescent="0.2">
      <c r="B38" s="33" t="s">
        <v>43</v>
      </c>
      <c r="C38" s="21">
        <f>+[1]PP!H37</f>
        <v>1839</v>
      </c>
      <c r="D38" s="21">
        <f>+[1]PP!I37</f>
        <v>1973.2</v>
      </c>
      <c r="E38" s="21">
        <f>+[1]PP!J37</f>
        <v>1885.9</v>
      </c>
      <c r="F38" s="21">
        <f>+[1]PP!K37</f>
        <v>1649.7</v>
      </c>
      <c r="G38" s="22">
        <f>SUM(C38:F38)</f>
        <v>7347.8</v>
      </c>
      <c r="H38" s="21">
        <v>1730.7209693542245</v>
      </c>
      <c r="I38" s="21">
        <v>2008.0399898219907</v>
      </c>
      <c r="J38" s="21">
        <v>2135.3542108719148</v>
      </c>
      <c r="K38" s="21">
        <v>1818.7527942305899</v>
      </c>
      <c r="L38" s="21">
        <f>SUM(H38:K38)</f>
        <v>7692.8679642787192</v>
      </c>
      <c r="M38" s="21">
        <f t="shared" si="1"/>
        <v>-345.06796427871905</v>
      </c>
      <c r="N38" s="23">
        <f t="shared" si="2"/>
        <v>95.514443171506159</v>
      </c>
    </row>
    <row r="39" spans="2:14" ht="18" customHeight="1" x14ac:dyDescent="0.2">
      <c r="B39" s="33" t="s">
        <v>44</v>
      </c>
      <c r="C39" s="21">
        <f>+[1]PP!H38</f>
        <v>1196.2</v>
      </c>
      <c r="D39" s="21">
        <f>+[1]PP!I38</f>
        <v>661.4</v>
      </c>
      <c r="E39" s="21">
        <f>+[1]PP!J38</f>
        <v>67.099999999999994</v>
      </c>
      <c r="F39" s="21">
        <f>+[1]PP!K38</f>
        <v>45.5</v>
      </c>
      <c r="G39" s="22">
        <f>SUM(C39:F39)</f>
        <v>1970.1999999999998</v>
      </c>
      <c r="H39" s="21">
        <v>1187.0506237508614</v>
      </c>
      <c r="I39" s="21">
        <v>752.41871533313986</v>
      </c>
      <c r="J39" s="21">
        <v>177.02785584375999</v>
      </c>
      <c r="K39" s="21">
        <v>70.159369901289423</v>
      </c>
      <c r="L39" s="21">
        <f>SUM(H39:K39)</f>
        <v>2186.6565648290502</v>
      </c>
      <c r="M39" s="21">
        <f t="shared" si="1"/>
        <v>-216.45656482905042</v>
      </c>
      <c r="N39" s="23">
        <f t="shared" si="2"/>
        <v>90.101025999664813</v>
      </c>
    </row>
    <row r="40" spans="2:14" ht="18" customHeight="1" x14ac:dyDescent="0.2">
      <c r="B40" s="35" t="s">
        <v>45</v>
      </c>
      <c r="C40" s="16">
        <f>+C41+C42</f>
        <v>23.1</v>
      </c>
      <c r="D40" s="16">
        <f t="shared" ref="D40:L40" si="22">+D41+D42</f>
        <v>21.9</v>
      </c>
      <c r="E40" s="16">
        <f t="shared" si="22"/>
        <v>24.200000000000003</v>
      </c>
      <c r="F40" s="16">
        <f t="shared" si="22"/>
        <v>27.5</v>
      </c>
      <c r="G40" s="16">
        <f t="shared" si="22"/>
        <v>96.7</v>
      </c>
      <c r="H40" s="16">
        <f t="shared" si="22"/>
        <v>64.27442847428425</v>
      </c>
      <c r="I40" s="16">
        <f t="shared" si="22"/>
        <v>61.31143781454557</v>
      </c>
      <c r="J40" s="16">
        <f t="shared" si="22"/>
        <v>52.430382824246735</v>
      </c>
      <c r="K40" s="16">
        <f t="shared" si="22"/>
        <v>74.048063835530144</v>
      </c>
      <c r="L40" s="16">
        <f t="shared" si="22"/>
        <v>252.0643129486067</v>
      </c>
      <c r="M40" s="16">
        <f t="shared" si="1"/>
        <v>-155.36431294860671</v>
      </c>
      <c r="N40" s="18">
        <f t="shared" si="2"/>
        <v>38.363225189960204</v>
      </c>
    </row>
    <row r="41" spans="2:14" ht="18" customHeight="1" x14ac:dyDescent="0.2">
      <c r="B41" s="36" t="s">
        <v>46</v>
      </c>
      <c r="C41" s="21">
        <f>+[1]PP!H40</f>
        <v>12.6</v>
      </c>
      <c r="D41" s="21">
        <f>+[1]PP!I40</f>
        <v>9.6</v>
      </c>
      <c r="E41" s="21">
        <f>+[1]PP!J40</f>
        <v>15.9</v>
      </c>
      <c r="F41" s="21">
        <f>+[1]PP!K40</f>
        <v>9.4</v>
      </c>
      <c r="G41" s="22">
        <f t="shared" ref="G41:G46" si="23">SUM(C41:F41)</f>
        <v>47.5</v>
      </c>
      <c r="H41" s="22">
        <v>36.867262474284246</v>
      </c>
      <c r="I41" s="22">
        <v>29.605452814545576</v>
      </c>
      <c r="J41" s="22">
        <v>23.96929382424673</v>
      </c>
      <c r="K41" s="22">
        <v>37.658752194952136</v>
      </c>
      <c r="L41" s="21">
        <f t="shared" ref="L41:L46" si="24">SUM(H41:K41)</f>
        <v>128.10076130802869</v>
      </c>
      <c r="M41" s="21">
        <f t="shared" si="1"/>
        <v>-80.600761308028694</v>
      </c>
      <c r="N41" s="23">
        <f t="shared" si="2"/>
        <v>37.08018556250606</v>
      </c>
    </row>
    <row r="42" spans="2:14" ht="18" customHeight="1" x14ac:dyDescent="0.2">
      <c r="B42" s="37" t="s">
        <v>47</v>
      </c>
      <c r="C42" s="38">
        <f>+[1]PP!H41</f>
        <v>10.5</v>
      </c>
      <c r="D42" s="38">
        <f>+[1]PP!I41</f>
        <v>12.3</v>
      </c>
      <c r="E42" s="38">
        <f>+[1]PP!J41</f>
        <v>8.3000000000000007</v>
      </c>
      <c r="F42" s="38">
        <f>+[1]PP!K41</f>
        <v>18.100000000000001</v>
      </c>
      <c r="G42" s="38">
        <f t="shared" si="23"/>
        <v>49.2</v>
      </c>
      <c r="H42" s="38">
        <v>27.407166</v>
      </c>
      <c r="I42" s="38">
        <v>31.705984999999998</v>
      </c>
      <c r="J42" s="38">
        <v>28.461089000000001</v>
      </c>
      <c r="K42" s="38">
        <v>36.389311640578015</v>
      </c>
      <c r="L42" s="38">
        <f t="shared" si="24"/>
        <v>123.96355164057802</v>
      </c>
      <c r="M42" s="38">
        <f t="shared" si="1"/>
        <v>-74.763551640578015</v>
      </c>
      <c r="N42" s="39">
        <f t="shared" si="2"/>
        <v>39.689085500431048</v>
      </c>
    </row>
    <row r="43" spans="2:14" ht="18" customHeight="1" x14ac:dyDescent="0.2">
      <c r="B43" s="33" t="s">
        <v>48</v>
      </c>
      <c r="C43" s="21">
        <f>+[1]PP!H42</f>
        <v>98.2</v>
      </c>
      <c r="D43" s="21">
        <f>+[1]PP!I42</f>
        <v>102.7</v>
      </c>
      <c r="E43" s="21">
        <f>+[1]PP!J42</f>
        <v>105.4</v>
      </c>
      <c r="F43" s="21">
        <f>+[1]PP!K42</f>
        <v>108.1</v>
      </c>
      <c r="G43" s="22">
        <f t="shared" si="23"/>
        <v>414.4</v>
      </c>
      <c r="H43" s="21">
        <v>111.88949986734626</v>
      </c>
      <c r="I43" s="21">
        <v>109.65403733362925</v>
      </c>
      <c r="J43" s="21">
        <v>112.69940599261417</v>
      </c>
      <c r="K43" s="21">
        <v>114.34013932284311</v>
      </c>
      <c r="L43" s="21">
        <f t="shared" si="24"/>
        <v>448.5830825164328</v>
      </c>
      <c r="M43" s="21">
        <f t="shared" si="1"/>
        <v>-34.183082516432819</v>
      </c>
      <c r="N43" s="23">
        <f t="shared" si="2"/>
        <v>92.379765566575827</v>
      </c>
    </row>
    <row r="44" spans="2:14" ht="18" customHeight="1" x14ac:dyDescent="0.2">
      <c r="B44" s="33" t="s">
        <v>49</v>
      </c>
      <c r="C44" s="21">
        <f>+[1]PP!H43</f>
        <v>35.200000000000003</v>
      </c>
      <c r="D44" s="21">
        <f>+[1]PP!I43</f>
        <v>30.7</v>
      </c>
      <c r="E44" s="21">
        <f>+[1]PP!J43</f>
        <v>33.4</v>
      </c>
      <c r="F44" s="21">
        <f>+[1]PP!K43</f>
        <v>32.299999999999997</v>
      </c>
      <c r="G44" s="22">
        <f t="shared" si="23"/>
        <v>131.60000000000002</v>
      </c>
      <c r="H44" s="21">
        <v>38.301959435047529</v>
      </c>
      <c r="I44" s="21">
        <v>37.536716982569779</v>
      </c>
      <c r="J44" s="21">
        <v>38.579206107818315</v>
      </c>
      <c r="K44" s="21">
        <v>39.140861147233672</v>
      </c>
      <c r="L44" s="21">
        <f t="shared" si="24"/>
        <v>153.55874367266929</v>
      </c>
      <c r="M44" s="21">
        <f t="shared" si="1"/>
        <v>-21.958743672669272</v>
      </c>
      <c r="N44" s="23">
        <f t="shared" si="2"/>
        <v>85.700102027744364</v>
      </c>
    </row>
    <row r="45" spans="2:14" ht="18" customHeight="1" x14ac:dyDescent="0.2">
      <c r="B45" s="40" t="s">
        <v>29</v>
      </c>
      <c r="C45" s="21">
        <f>+[1]PP!H44</f>
        <v>0</v>
      </c>
      <c r="D45" s="21">
        <f>+[1]PP!I44</f>
        <v>0</v>
      </c>
      <c r="E45" s="21">
        <f>+[1]PP!J44</f>
        <v>0</v>
      </c>
      <c r="F45" s="21">
        <f>+[1]PP!K44</f>
        <v>0</v>
      </c>
      <c r="G45" s="21">
        <f t="shared" si="23"/>
        <v>0</v>
      </c>
      <c r="H45" s="21">
        <v>0</v>
      </c>
      <c r="I45" s="21">
        <v>0</v>
      </c>
      <c r="J45" s="21">
        <v>0</v>
      </c>
      <c r="K45" s="21">
        <v>0</v>
      </c>
      <c r="L45" s="21">
        <f t="shared" si="24"/>
        <v>0</v>
      </c>
      <c r="M45" s="21">
        <f t="shared" si="1"/>
        <v>0</v>
      </c>
      <c r="N45" s="23">
        <v>0</v>
      </c>
    </row>
    <row r="46" spans="2:14" ht="18" customHeight="1" x14ac:dyDescent="0.2">
      <c r="B46" s="32" t="s">
        <v>50</v>
      </c>
      <c r="C46" s="16">
        <f>+[1]PP!H45</f>
        <v>258.2</v>
      </c>
      <c r="D46" s="16">
        <f>+[1]PP!I45</f>
        <v>271.60000000000002</v>
      </c>
      <c r="E46" s="16">
        <f>+[1]PP!J45</f>
        <v>246.2</v>
      </c>
      <c r="F46" s="16">
        <f>+[1]PP!K45</f>
        <v>284.7</v>
      </c>
      <c r="G46" s="17">
        <f t="shared" si="23"/>
        <v>1060.7</v>
      </c>
      <c r="H46" s="16">
        <v>210.98152215840264</v>
      </c>
      <c r="I46" s="16">
        <v>239.37423549151819</v>
      </c>
      <c r="J46" s="16">
        <v>232.97570404426494</v>
      </c>
      <c r="K46" s="16">
        <v>203.19899411338804</v>
      </c>
      <c r="L46" s="16">
        <f t="shared" si="24"/>
        <v>886.53045580757384</v>
      </c>
      <c r="M46" s="16">
        <f t="shared" si="1"/>
        <v>174.1695441924262</v>
      </c>
      <c r="N46" s="18">
        <f t="shared" ref="N46:N56" si="25">+G46/L46*100</f>
        <v>119.64619974998701</v>
      </c>
    </row>
    <row r="47" spans="2:14" ht="18" customHeight="1" x14ac:dyDescent="0.2">
      <c r="B47" s="19" t="s">
        <v>51</v>
      </c>
      <c r="C47" s="16">
        <f t="shared" ref="C47:K47" si="26">+C48+C50</f>
        <v>5566.6</v>
      </c>
      <c r="D47" s="16">
        <f t="shared" si="26"/>
        <v>5529.5</v>
      </c>
      <c r="E47" s="16">
        <f t="shared" si="26"/>
        <v>5991.8</v>
      </c>
      <c r="F47" s="16">
        <f t="shared" si="26"/>
        <v>5890.2000000000007</v>
      </c>
      <c r="G47" s="16">
        <f>+G48+G50</f>
        <v>22978.1</v>
      </c>
      <c r="H47" s="16">
        <f t="shared" si="26"/>
        <v>5574.7147733722177</v>
      </c>
      <c r="I47" s="16">
        <f t="shared" si="26"/>
        <v>5355.2743311083705</v>
      </c>
      <c r="J47" s="16">
        <f t="shared" si="26"/>
        <v>5912.5351397732229</v>
      </c>
      <c r="K47" s="16">
        <f t="shared" si="26"/>
        <v>5784.0915093841959</v>
      </c>
      <c r="L47" s="16">
        <f>+L48+L50</f>
        <v>22626.615753638009</v>
      </c>
      <c r="M47" s="16">
        <f t="shared" si="1"/>
        <v>351.48424636198979</v>
      </c>
      <c r="N47" s="18">
        <f t="shared" si="25"/>
        <v>101.55341059480129</v>
      </c>
    </row>
    <row r="48" spans="2:14" ht="18" customHeight="1" x14ac:dyDescent="0.2">
      <c r="B48" s="32" t="s">
        <v>52</v>
      </c>
      <c r="C48" s="16">
        <f t="shared" ref="C48:K48" si="27">SUM(C49:C49)</f>
        <v>4516.1000000000004</v>
      </c>
      <c r="D48" s="16">
        <f t="shared" si="27"/>
        <v>4532.1000000000004</v>
      </c>
      <c r="E48" s="16">
        <f t="shared" si="27"/>
        <v>4975.8</v>
      </c>
      <c r="F48" s="16">
        <f t="shared" si="27"/>
        <v>4870.6000000000004</v>
      </c>
      <c r="G48" s="17">
        <f>SUM(G49:G49)</f>
        <v>18894.599999999999</v>
      </c>
      <c r="H48" s="16">
        <f t="shared" si="27"/>
        <v>4421.3839258782364</v>
      </c>
      <c r="I48" s="16">
        <f t="shared" si="27"/>
        <v>4289.4851096091052</v>
      </c>
      <c r="J48" s="16">
        <f t="shared" si="27"/>
        <v>4823.4171020630029</v>
      </c>
      <c r="K48" s="16">
        <f t="shared" si="27"/>
        <v>4592.0592770479334</v>
      </c>
      <c r="L48" s="16">
        <f>SUM(L49:L49)</f>
        <v>18126.34541459828</v>
      </c>
      <c r="M48" s="16">
        <f t="shared" si="1"/>
        <v>768.25458540171894</v>
      </c>
      <c r="N48" s="18">
        <f t="shared" si="25"/>
        <v>104.23833137805592</v>
      </c>
    </row>
    <row r="49" spans="2:14" ht="18" customHeight="1" x14ac:dyDescent="0.2">
      <c r="B49" s="33" t="s">
        <v>53</v>
      </c>
      <c r="C49" s="21">
        <f>+[1]PP!H48</f>
        <v>4516.1000000000004</v>
      </c>
      <c r="D49" s="21">
        <f>+[1]PP!I48</f>
        <v>4532.1000000000004</v>
      </c>
      <c r="E49" s="21">
        <f>+[1]PP!J48</f>
        <v>4975.8</v>
      </c>
      <c r="F49" s="21">
        <f>+[1]PP!K48</f>
        <v>4870.6000000000004</v>
      </c>
      <c r="G49" s="22">
        <f>SUM(C49:F49)</f>
        <v>18894.599999999999</v>
      </c>
      <c r="H49" s="21">
        <v>4421.3839258782364</v>
      </c>
      <c r="I49" s="21">
        <v>4289.4851096091052</v>
      </c>
      <c r="J49" s="21">
        <v>4823.4171020630029</v>
      </c>
      <c r="K49" s="21">
        <v>4592.0592770479334</v>
      </c>
      <c r="L49" s="21">
        <f>SUM(H49:K49)</f>
        <v>18126.34541459828</v>
      </c>
      <c r="M49" s="21">
        <f t="shared" si="1"/>
        <v>768.25458540171894</v>
      </c>
      <c r="N49" s="23">
        <f t="shared" si="25"/>
        <v>104.23833137805592</v>
      </c>
    </row>
    <row r="50" spans="2:14" ht="18" customHeight="1" x14ac:dyDescent="0.2">
      <c r="B50" s="32" t="s">
        <v>54</v>
      </c>
      <c r="C50" s="16">
        <f>SUM(C51:C53)</f>
        <v>1050.5</v>
      </c>
      <c r="D50" s="16">
        <f t="shared" ref="D50:F50" si="28">SUM(D51:D53)</f>
        <v>997.4</v>
      </c>
      <c r="E50" s="16">
        <f t="shared" si="28"/>
        <v>1016</v>
      </c>
      <c r="F50" s="16">
        <f t="shared" si="28"/>
        <v>1019.6</v>
      </c>
      <c r="G50" s="17">
        <f>SUM(G51:G53)</f>
        <v>4083.5</v>
      </c>
      <c r="H50" s="16">
        <f>+H51+H52+H53</f>
        <v>1153.3308474939811</v>
      </c>
      <c r="I50" s="16">
        <f t="shared" ref="I50:K50" si="29">+I51+I52+I53</f>
        <v>1065.7892214992648</v>
      </c>
      <c r="J50" s="16">
        <f t="shared" si="29"/>
        <v>1089.1180377102198</v>
      </c>
      <c r="K50" s="16">
        <f t="shared" si="29"/>
        <v>1192.032232336263</v>
      </c>
      <c r="L50" s="16">
        <f>SUM(L51:L53)</f>
        <v>4500.2703390397282</v>
      </c>
      <c r="M50" s="16">
        <f t="shared" si="1"/>
        <v>-416.77033903972824</v>
      </c>
      <c r="N50" s="18">
        <f t="shared" si="25"/>
        <v>90.738993268376419</v>
      </c>
    </row>
    <row r="51" spans="2:14" ht="18" customHeight="1" x14ac:dyDescent="0.2">
      <c r="B51" s="33" t="s">
        <v>55</v>
      </c>
      <c r="C51" s="21">
        <f>+[1]PP!H50</f>
        <v>1031.5</v>
      </c>
      <c r="D51" s="21">
        <f>+[1]PP!I50</f>
        <v>980.4</v>
      </c>
      <c r="E51" s="21">
        <f>+[1]PP!J50</f>
        <v>995.8</v>
      </c>
      <c r="F51" s="21">
        <f>+[1]PP!K50</f>
        <v>1002.7</v>
      </c>
      <c r="G51" s="22">
        <f t="shared" ref="G51:G56" si="30">SUM(C51:F51)</f>
        <v>4010.3999999999996</v>
      </c>
      <c r="H51" s="21">
        <v>1135.7088884484745</v>
      </c>
      <c r="I51" s="21">
        <v>1049.2208010594911</v>
      </c>
      <c r="J51" s="21">
        <v>1073.2803733313044</v>
      </c>
      <c r="K51" s="21">
        <v>1170.8253608713107</v>
      </c>
      <c r="L51" s="21">
        <f t="shared" ref="L51:L56" si="31">SUM(H51:K51)</f>
        <v>4429.0354237105803</v>
      </c>
      <c r="M51" s="21">
        <f t="shared" si="1"/>
        <v>-418.63542371058065</v>
      </c>
      <c r="N51" s="23">
        <f t="shared" si="25"/>
        <v>90.547932367633805</v>
      </c>
    </row>
    <row r="52" spans="2:14" ht="18" customHeight="1" x14ac:dyDescent="0.2">
      <c r="B52" s="33" t="s">
        <v>56</v>
      </c>
      <c r="C52" s="21">
        <f>+[1]PP!H51</f>
        <v>15.5</v>
      </c>
      <c r="D52" s="21">
        <f>+[1]PP!I51</f>
        <v>14.5</v>
      </c>
      <c r="E52" s="21">
        <f>+[1]PP!J51</f>
        <v>17.2</v>
      </c>
      <c r="F52" s="21">
        <f>+[1]PP!K51</f>
        <v>14.1</v>
      </c>
      <c r="G52" s="22">
        <f t="shared" si="30"/>
        <v>61.300000000000004</v>
      </c>
      <c r="H52" s="21">
        <v>16.216607716049435</v>
      </c>
      <c r="I52" s="21">
        <v>14.849636681460749</v>
      </c>
      <c r="J52" s="21">
        <v>14.661928855591412</v>
      </c>
      <c r="K52" s="21">
        <v>18.014307442161485</v>
      </c>
      <c r="L52" s="21">
        <f t="shared" si="31"/>
        <v>63.742480695263083</v>
      </c>
      <c r="M52" s="21">
        <f t="shared" si="1"/>
        <v>-2.4424806952630789</v>
      </c>
      <c r="N52" s="23">
        <f t="shared" si="25"/>
        <v>96.168205773258236</v>
      </c>
    </row>
    <row r="53" spans="2:14" ht="18" customHeight="1" x14ac:dyDescent="0.2">
      <c r="B53" s="33" t="s">
        <v>29</v>
      </c>
      <c r="C53" s="21">
        <f>+[1]PP!H52</f>
        <v>3.5</v>
      </c>
      <c r="D53" s="21">
        <f>+[1]PP!I52</f>
        <v>2.5</v>
      </c>
      <c r="E53" s="21">
        <f>+[1]PP!J52</f>
        <v>3</v>
      </c>
      <c r="F53" s="21">
        <f>+[1]PP!K52</f>
        <v>2.8</v>
      </c>
      <c r="G53" s="22">
        <f t="shared" si="30"/>
        <v>11.8</v>
      </c>
      <c r="H53" s="21">
        <v>1.405351329457184</v>
      </c>
      <c r="I53" s="21">
        <v>1.7187837583131105</v>
      </c>
      <c r="J53" s="21">
        <v>1.1757355233239286</v>
      </c>
      <c r="K53" s="21">
        <v>3.1925640227908332</v>
      </c>
      <c r="L53" s="21">
        <f t="shared" si="31"/>
        <v>7.4924346338850558</v>
      </c>
      <c r="M53" s="21">
        <f t="shared" si="1"/>
        <v>4.3075653661149449</v>
      </c>
      <c r="N53" s="23">
        <f t="shared" si="25"/>
        <v>157.49219815190222</v>
      </c>
    </row>
    <row r="54" spans="2:14" ht="18" customHeight="1" x14ac:dyDescent="0.2">
      <c r="B54" s="19" t="s">
        <v>57</v>
      </c>
      <c r="C54" s="16">
        <f>+[1]PP!H53</f>
        <v>128.80000000000001</v>
      </c>
      <c r="D54" s="16">
        <f>+[1]PP!I53</f>
        <v>132.5</v>
      </c>
      <c r="E54" s="16">
        <f>+[1]PP!J53</f>
        <v>135.80000000000001</v>
      </c>
      <c r="F54" s="16">
        <f>+[1]PP!K53</f>
        <v>123.6</v>
      </c>
      <c r="G54" s="17">
        <f t="shared" si="30"/>
        <v>520.70000000000005</v>
      </c>
      <c r="H54" s="16">
        <v>137.48639784649268</v>
      </c>
      <c r="I54" s="16">
        <v>159.96377925772197</v>
      </c>
      <c r="J54" s="16">
        <v>144.89955000463553</v>
      </c>
      <c r="K54" s="16">
        <v>146.87251816867575</v>
      </c>
      <c r="L54" s="16">
        <f t="shared" si="31"/>
        <v>589.22224527752587</v>
      </c>
      <c r="M54" s="16">
        <f t="shared" si="1"/>
        <v>-68.522245277525826</v>
      </c>
      <c r="N54" s="18">
        <f t="shared" si="25"/>
        <v>88.370730089246436</v>
      </c>
    </row>
    <row r="55" spans="2:14" ht="18" customHeight="1" x14ac:dyDescent="0.25">
      <c r="B55" s="19" t="s">
        <v>58</v>
      </c>
      <c r="C55" s="16">
        <f>+[1]PP!H54</f>
        <v>0.1</v>
      </c>
      <c r="D55" s="16">
        <f>+[1]PP!I54</f>
        <v>1.9</v>
      </c>
      <c r="E55" s="16">
        <f>+[1]PP!J54</f>
        <v>0.3</v>
      </c>
      <c r="F55" s="16">
        <f>+[1]PP!K54</f>
        <v>1.3</v>
      </c>
      <c r="G55" s="17">
        <f t="shared" si="30"/>
        <v>3.5999999999999996</v>
      </c>
      <c r="H55" s="41">
        <v>0.15036566007116495</v>
      </c>
      <c r="I55" s="16">
        <v>0.14914476025632928</v>
      </c>
      <c r="J55" s="16">
        <v>0.18981003394486559</v>
      </c>
      <c r="K55" s="16">
        <v>0.44603124717430598</v>
      </c>
      <c r="L55" s="16">
        <f t="shared" si="31"/>
        <v>0.9353517014466658</v>
      </c>
      <c r="M55" s="16">
        <f t="shared" si="1"/>
        <v>2.6646482985533337</v>
      </c>
      <c r="N55" s="18">
        <f t="shared" si="25"/>
        <v>384.88196412451526</v>
      </c>
    </row>
    <row r="56" spans="2:14" ht="18" customHeight="1" x14ac:dyDescent="0.2">
      <c r="B56" s="19" t="s">
        <v>59</v>
      </c>
      <c r="C56" s="16">
        <f>+[1]PP!H55</f>
        <v>313.60000000000002</v>
      </c>
      <c r="D56" s="16">
        <f>+[1]PP!I55</f>
        <v>352.4</v>
      </c>
      <c r="E56" s="16">
        <f>+[1]PP!J55</f>
        <v>988.1</v>
      </c>
      <c r="F56" s="16">
        <f>+[1]PP!K55</f>
        <v>329.6</v>
      </c>
      <c r="G56" s="17">
        <f t="shared" si="30"/>
        <v>1983.6999999999998</v>
      </c>
      <c r="H56" s="16">
        <v>382.75511883120225</v>
      </c>
      <c r="I56" s="16">
        <v>355.03744461052372</v>
      </c>
      <c r="J56" s="16">
        <v>352.9064213823188</v>
      </c>
      <c r="K56" s="16">
        <v>347.96470258561652</v>
      </c>
      <c r="L56" s="16">
        <f t="shared" si="31"/>
        <v>1438.6636874096614</v>
      </c>
      <c r="M56" s="16">
        <f t="shared" si="1"/>
        <v>545.03631259033841</v>
      </c>
      <c r="N56" s="18">
        <f t="shared" si="25"/>
        <v>137.88490092300069</v>
      </c>
    </row>
    <row r="57" spans="2:14" ht="18" customHeight="1" x14ac:dyDescent="0.2">
      <c r="B57" s="19" t="s">
        <v>60</v>
      </c>
      <c r="C57" s="16">
        <f>+C58</f>
        <v>0.9</v>
      </c>
      <c r="D57" s="16">
        <f t="shared" ref="D57:L57" si="32">+D58</f>
        <v>0</v>
      </c>
      <c r="E57" s="16">
        <f t="shared" si="32"/>
        <v>0</v>
      </c>
      <c r="F57" s="16">
        <f t="shared" si="32"/>
        <v>1</v>
      </c>
      <c r="G57" s="17">
        <f t="shared" si="32"/>
        <v>1.9</v>
      </c>
      <c r="H57" s="16">
        <f t="shared" si="32"/>
        <v>0</v>
      </c>
      <c r="I57" s="16">
        <f t="shared" si="32"/>
        <v>0</v>
      </c>
      <c r="J57" s="16">
        <f t="shared" si="32"/>
        <v>0</v>
      </c>
      <c r="K57" s="16">
        <f t="shared" si="32"/>
        <v>0</v>
      </c>
      <c r="L57" s="16">
        <f t="shared" si="32"/>
        <v>0</v>
      </c>
      <c r="M57" s="16">
        <f t="shared" si="1"/>
        <v>1.9</v>
      </c>
      <c r="N57" s="42">
        <v>0</v>
      </c>
    </row>
    <row r="58" spans="2:14" ht="18" customHeight="1" x14ac:dyDescent="0.2">
      <c r="B58" s="43" t="s">
        <v>61</v>
      </c>
      <c r="C58" s="16">
        <f t="shared" ref="C58:L58" si="33">SUM(C59:C61)</f>
        <v>0.9</v>
      </c>
      <c r="D58" s="16">
        <f t="shared" si="33"/>
        <v>0</v>
      </c>
      <c r="E58" s="16">
        <f t="shared" si="33"/>
        <v>0</v>
      </c>
      <c r="F58" s="16">
        <f t="shared" si="33"/>
        <v>1</v>
      </c>
      <c r="G58" s="17">
        <f t="shared" si="33"/>
        <v>1.9</v>
      </c>
      <c r="H58" s="16">
        <f t="shared" si="33"/>
        <v>0</v>
      </c>
      <c r="I58" s="16">
        <f t="shared" si="33"/>
        <v>0</v>
      </c>
      <c r="J58" s="16">
        <f t="shared" si="33"/>
        <v>0</v>
      </c>
      <c r="K58" s="16">
        <f t="shared" si="33"/>
        <v>0</v>
      </c>
      <c r="L58" s="16">
        <f t="shared" si="33"/>
        <v>0</v>
      </c>
      <c r="M58" s="16">
        <f t="shared" si="1"/>
        <v>1.9</v>
      </c>
      <c r="N58" s="42">
        <v>0</v>
      </c>
    </row>
    <row r="59" spans="2:14" s="1" customFormat="1" ht="18" customHeight="1" x14ac:dyDescent="0.2">
      <c r="B59" s="44" t="s">
        <v>62</v>
      </c>
      <c r="C59" s="21">
        <f>+[1]PP!H59</f>
        <v>0.9</v>
      </c>
      <c r="D59" s="21">
        <f>+[1]PP!I59</f>
        <v>0</v>
      </c>
      <c r="E59" s="21">
        <f>+[1]PP!J59</f>
        <v>0</v>
      </c>
      <c r="F59" s="21">
        <f>+[1]PP!K59</f>
        <v>1</v>
      </c>
      <c r="G59" s="22">
        <f t="shared" ref="G59:G61" si="34">SUM(C59:F59)</f>
        <v>1.9</v>
      </c>
      <c r="H59" s="21">
        <v>0</v>
      </c>
      <c r="I59" s="21">
        <v>0</v>
      </c>
      <c r="J59" s="21">
        <v>0</v>
      </c>
      <c r="K59" s="21">
        <v>0</v>
      </c>
      <c r="L59" s="21">
        <f t="shared" ref="L59:L61" si="35">SUM(H59:K59)</f>
        <v>0</v>
      </c>
      <c r="M59" s="21">
        <f t="shared" si="1"/>
        <v>1.9</v>
      </c>
      <c r="N59" s="45">
        <v>0</v>
      </c>
    </row>
    <row r="60" spans="2:14" s="1" customFormat="1" ht="18" customHeight="1" x14ac:dyDescent="0.2">
      <c r="B60" s="44" t="s">
        <v>63</v>
      </c>
      <c r="C60" s="21">
        <f>+[1]PP!H60</f>
        <v>0</v>
      </c>
      <c r="D60" s="21">
        <f>+[1]PP!I60</f>
        <v>0</v>
      </c>
      <c r="E60" s="21">
        <f>+[1]PP!J60</f>
        <v>0</v>
      </c>
      <c r="F60" s="21">
        <f>+[1]PP!K60</f>
        <v>0</v>
      </c>
      <c r="G60" s="22">
        <f t="shared" si="34"/>
        <v>0</v>
      </c>
      <c r="H60" s="21">
        <v>0</v>
      </c>
      <c r="I60" s="21">
        <v>0</v>
      </c>
      <c r="J60" s="21">
        <v>0</v>
      </c>
      <c r="K60" s="21">
        <v>0</v>
      </c>
      <c r="L60" s="21">
        <f t="shared" si="35"/>
        <v>0</v>
      </c>
      <c r="M60" s="21">
        <f t="shared" si="1"/>
        <v>0</v>
      </c>
      <c r="N60" s="45">
        <v>0</v>
      </c>
    </row>
    <row r="61" spans="2:14" s="1" customFormat="1" ht="18" customHeight="1" x14ac:dyDescent="0.2">
      <c r="B61" s="44" t="s">
        <v>29</v>
      </c>
      <c r="C61" s="21">
        <f>+[1]PP!H61</f>
        <v>0</v>
      </c>
      <c r="D61" s="21">
        <f>+[1]PP!I61</f>
        <v>0</v>
      </c>
      <c r="E61" s="21">
        <f>+[1]PP!J61</f>
        <v>0</v>
      </c>
      <c r="F61" s="21">
        <f>+[1]PP!K61</f>
        <v>0</v>
      </c>
      <c r="G61" s="22">
        <f t="shared" si="34"/>
        <v>0</v>
      </c>
      <c r="H61" s="21">
        <v>0</v>
      </c>
      <c r="I61" s="21">
        <v>0</v>
      </c>
      <c r="J61" s="21">
        <v>0</v>
      </c>
      <c r="K61" s="21">
        <v>0</v>
      </c>
      <c r="L61" s="21">
        <f t="shared" si="35"/>
        <v>0</v>
      </c>
      <c r="M61" s="21">
        <f t="shared" si="1"/>
        <v>0</v>
      </c>
      <c r="N61" s="45">
        <v>0</v>
      </c>
    </row>
    <row r="62" spans="2:14" ht="18" customHeight="1" x14ac:dyDescent="0.2">
      <c r="B62" s="46" t="s">
        <v>64</v>
      </c>
      <c r="C62" s="16">
        <f>+C63+C74+C78</f>
        <v>3197.5115407899998</v>
      </c>
      <c r="D62" s="16">
        <f t="shared" ref="D62:L62" si="36">+D63+D74+D78</f>
        <v>3117.8063111699998</v>
      </c>
      <c r="E62" s="16">
        <f t="shared" si="36"/>
        <v>3196.8999999999996</v>
      </c>
      <c r="F62" s="16">
        <f t="shared" si="36"/>
        <v>3220.2999999999997</v>
      </c>
      <c r="G62" s="16">
        <f t="shared" si="36"/>
        <v>12732.517851959999</v>
      </c>
      <c r="H62" s="16">
        <f t="shared" si="36"/>
        <v>3521.5176811046185</v>
      </c>
      <c r="I62" s="16">
        <f t="shared" si="36"/>
        <v>3933.0415426191166</v>
      </c>
      <c r="J62" s="16">
        <f t="shared" si="36"/>
        <v>3483.4031766309163</v>
      </c>
      <c r="K62" s="16">
        <f t="shared" si="36"/>
        <v>3572.99922534387</v>
      </c>
      <c r="L62" s="16">
        <f t="shared" si="36"/>
        <v>14510.917112684918</v>
      </c>
      <c r="M62" s="16">
        <f t="shared" si="1"/>
        <v>-1778.3992607249183</v>
      </c>
      <c r="N62" s="18">
        <f t="shared" ref="N62:N80" si="37">+G62/L62*100</f>
        <v>87.744404802848024</v>
      </c>
    </row>
    <row r="63" spans="2:14" ht="18" customHeight="1" x14ac:dyDescent="0.2">
      <c r="B63" s="43" t="s">
        <v>65</v>
      </c>
      <c r="C63" s="16">
        <f>+C64+C70</f>
        <v>2509.7000000000003</v>
      </c>
      <c r="D63" s="16">
        <f t="shared" ref="D63:H63" si="38">+D64+D70</f>
        <v>2371.1</v>
      </c>
      <c r="E63" s="16">
        <f t="shared" si="38"/>
        <v>2424.1999999999998</v>
      </c>
      <c r="F63" s="16">
        <f t="shared" si="38"/>
        <v>2392.1</v>
      </c>
      <c r="G63" s="17">
        <f t="shared" si="38"/>
        <v>9697.1</v>
      </c>
      <c r="H63" s="16">
        <f t="shared" si="38"/>
        <v>2716.0736882245374</v>
      </c>
      <c r="I63" s="16">
        <f>ROUNDUP(+I64+I70,1)</f>
        <v>3088.7</v>
      </c>
      <c r="J63" s="16">
        <f>ROUNDUP(+J64+J70,1)</f>
        <v>2677.7</v>
      </c>
      <c r="K63" s="16">
        <f>ROUNDUP(+K64+K70,1)</f>
        <v>2745.2</v>
      </c>
      <c r="L63" s="16">
        <f t="shared" ref="L63" si="39">+L64+L70</f>
        <v>11227.629175210934</v>
      </c>
      <c r="M63" s="16">
        <f t="shared" si="1"/>
        <v>-1530.5291752109333</v>
      </c>
      <c r="N63" s="18">
        <f t="shared" si="37"/>
        <v>86.368189122329298</v>
      </c>
    </row>
    <row r="64" spans="2:14" ht="18" customHeight="1" x14ac:dyDescent="0.2">
      <c r="B64" s="43" t="s">
        <v>66</v>
      </c>
      <c r="C64" s="16">
        <f>+C65+C68+C69</f>
        <v>130.80000000000001</v>
      </c>
      <c r="D64" s="16">
        <f t="shared" ref="D64:F64" si="40">+D65+D68+D69</f>
        <v>261.5</v>
      </c>
      <c r="E64" s="16">
        <f t="shared" si="40"/>
        <v>173.59999999999997</v>
      </c>
      <c r="F64" s="16">
        <f t="shared" si="40"/>
        <v>275.60000000000002</v>
      </c>
      <c r="G64" s="17">
        <f>+G65+G68+G69</f>
        <v>841.5</v>
      </c>
      <c r="H64" s="16">
        <f t="shared" ref="H64" si="41">+H65+H68+H69</f>
        <v>306.12493529088925</v>
      </c>
      <c r="I64" s="16">
        <f>+I65+I68+I69</f>
        <v>283.85096250120876</v>
      </c>
      <c r="J64" s="16">
        <f>+J65+J68+J69</f>
        <v>304.53634037858922</v>
      </c>
      <c r="K64" s="16">
        <f>+K65+K68+K69</f>
        <v>173.08050054351148</v>
      </c>
      <c r="L64" s="16">
        <f>+L65+L68+L69</f>
        <v>1067.5927387141987</v>
      </c>
      <c r="M64" s="16">
        <f t="shared" si="1"/>
        <v>-226.09273871419873</v>
      </c>
      <c r="N64" s="18">
        <f t="shared" si="37"/>
        <v>78.822192160420343</v>
      </c>
    </row>
    <row r="65" spans="1:14" s="48" customFormat="1" ht="18" customHeight="1" x14ac:dyDescent="0.2">
      <c r="A65" s="47"/>
      <c r="B65" s="32" t="s">
        <v>67</v>
      </c>
      <c r="C65" s="24">
        <f t="shared" ref="C65:K65" si="42">+C66+C67</f>
        <v>108.3</v>
      </c>
      <c r="D65" s="24">
        <f t="shared" si="42"/>
        <v>117.9</v>
      </c>
      <c r="E65" s="24">
        <f t="shared" si="42"/>
        <v>93.6</v>
      </c>
      <c r="F65" s="24">
        <f t="shared" si="42"/>
        <v>80.399999999999991</v>
      </c>
      <c r="G65" s="25">
        <f>+G66+G67</f>
        <v>400.20000000000005</v>
      </c>
      <c r="H65" s="16">
        <f t="shared" si="42"/>
        <v>92.057143571989798</v>
      </c>
      <c r="I65" s="16">
        <f t="shared" si="42"/>
        <v>127.15923484809363</v>
      </c>
      <c r="J65" s="16">
        <f t="shared" si="42"/>
        <v>94.922885308768045</v>
      </c>
      <c r="K65" s="16">
        <f t="shared" si="42"/>
        <v>120.73033974167826</v>
      </c>
      <c r="L65" s="16">
        <f>SUM(H65:K65)</f>
        <v>434.86960347052974</v>
      </c>
      <c r="M65" s="16">
        <f t="shared" si="1"/>
        <v>-34.669603470529694</v>
      </c>
      <c r="N65" s="18">
        <f t="shared" si="37"/>
        <v>92.027586385931613</v>
      </c>
    </row>
    <row r="66" spans="1:14" ht="18" customHeight="1" x14ac:dyDescent="0.2">
      <c r="B66" s="33" t="s">
        <v>68</v>
      </c>
      <c r="C66" s="29">
        <f>+[1]PP!H66</f>
        <v>98.2</v>
      </c>
      <c r="D66" s="29">
        <f>+[1]PP!I66</f>
        <v>81.400000000000006</v>
      </c>
      <c r="E66" s="29">
        <f>+[1]PP!J66</f>
        <v>83.6</v>
      </c>
      <c r="F66" s="29">
        <f>+[1]PP!K66</f>
        <v>75.599999999999994</v>
      </c>
      <c r="G66" s="22">
        <f>SUM(C66:F66)</f>
        <v>338.80000000000007</v>
      </c>
      <c r="H66" s="21">
        <v>89.673360571989804</v>
      </c>
      <c r="I66" s="21">
        <v>94.530853848093628</v>
      </c>
      <c r="J66" s="21">
        <v>94.922885308768045</v>
      </c>
      <c r="K66" s="21">
        <v>98.746353823194212</v>
      </c>
      <c r="L66" s="21">
        <f>SUM(H66:K66)</f>
        <v>377.8734535520457</v>
      </c>
      <c r="M66" s="21">
        <f t="shared" si="1"/>
        <v>-39.073453552045635</v>
      </c>
      <c r="N66" s="23">
        <f t="shared" si="37"/>
        <v>89.659645792856963</v>
      </c>
    </row>
    <row r="67" spans="1:14" ht="18" customHeight="1" x14ac:dyDescent="0.2">
      <c r="B67" s="49" t="s">
        <v>69</v>
      </c>
      <c r="C67" s="50">
        <f>+[1]PP!H67</f>
        <v>10.1</v>
      </c>
      <c r="D67" s="50">
        <f>+[1]PP!I67</f>
        <v>36.5</v>
      </c>
      <c r="E67" s="50">
        <f>+[1]PP!J67</f>
        <v>10</v>
      </c>
      <c r="F67" s="50">
        <f>+[1]PP!K67</f>
        <v>4.8</v>
      </c>
      <c r="G67" s="38">
        <f>SUM(C67:F67)</f>
        <v>61.4</v>
      </c>
      <c r="H67" s="38">
        <v>2.3837830000000002</v>
      </c>
      <c r="I67" s="38">
        <v>32.628380999999997</v>
      </c>
      <c r="J67" s="38">
        <v>0</v>
      </c>
      <c r="K67" s="38">
        <v>21.983985918484052</v>
      </c>
      <c r="L67" s="38">
        <f>SUM(H67:K67)</f>
        <v>56.996149918484051</v>
      </c>
      <c r="M67" s="38">
        <f t="shared" si="1"/>
        <v>4.403850081515948</v>
      </c>
      <c r="N67" s="39">
        <f t="shared" si="37"/>
        <v>107.72657466831414</v>
      </c>
    </row>
    <row r="68" spans="1:14" ht="18" customHeight="1" x14ac:dyDescent="0.2">
      <c r="B68" s="51" t="s">
        <v>70</v>
      </c>
      <c r="C68" s="50">
        <f>+[1]PP!H68</f>
        <v>22.2</v>
      </c>
      <c r="D68" s="50">
        <f>+[1]PP!I68</f>
        <v>143.6</v>
      </c>
      <c r="E68" s="50">
        <f>+[1]PP!J68</f>
        <v>78.8</v>
      </c>
      <c r="F68" s="50">
        <f>+[1]PP!K68</f>
        <v>192.9</v>
      </c>
      <c r="G68" s="38">
        <f>SUM(C68:F68)</f>
        <v>437.5</v>
      </c>
      <c r="H68" s="38">
        <v>213.77503300000001</v>
      </c>
      <c r="I68" s="38">
        <v>156.40134599999999</v>
      </c>
      <c r="J68" s="38">
        <v>209.243899</v>
      </c>
      <c r="K68" s="38">
        <v>51.481747518839711</v>
      </c>
      <c r="L68" s="38">
        <f>SUM(H68:K68)</f>
        <v>630.90202551883976</v>
      </c>
      <c r="M68" s="38">
        <f t="shared" si="1"/>
        <v>-193.40202551883976</v>
      </c>
      <c r="N68" s="39">
        <f t="shared" si="37"/>
        <v>69.345156982212856</v>
      </c>
    </row>
    <row r="69" spans="1:14" ht="18" customHeight="1" x14ac:dyDescent="0.2">
      <c r="B69" s="52" t="s">
        <v>71</v>
      </c>
      <c r="C69" s="29">
        <f>+[1]PP!H69</f>
        <v>0.3</v>
      </c>
      <c r="D69" s="29">
        <f>+[1]PP!I69</f>
        <v>0</v>
      </c>
      <c r="E69" s="29">
        <f>+[1]PP!J69</f>
        <v>1.2</v>
      </c>
      <c r="F69" s="29">
        <f>+[1]PP!K69</f>
        <v>2.2999999999999998</v>
      </c>
      <c r="G69" s="22">
        <f>SUM(C69:F69)</f>
        <v>3.8</v>
      </c>
      <c r="H69" s="21">
        <v>0.2927587188994677</v>
      </c>
      <c r="I69" s="21">
        <v>0.29038165311512082</v>
      </c>
      <c r="J69" s="21">
        <v>0.3695560698211538</v>
      </c>
      <c r="K69" s="21">
        <v>0.86841328299347753</v>
      </c>
      <c r="L69" s="21">
        <f>SUM(H69:K69)</f>
        <v>1.8211097248292196</v>
      </c>
      <c r="M69" s="21">
        <f t="shared" si="1"/>
        <v>1.9788902751707802</v>
      </c>
      <c r="N69" s="23">
        <f t="shared" si="37"/>
        <v>208.66397824306588</v>
      </c>
    </row>
    <row r="70" spans="1:14" ht="18" customHeight="1" x14ac:dyDescent="0.2">
      <c r="B70" s="43" t="s">
        <v>72</v>
      </c>
      <c r="C70" s="16">
        <f>SUM(C71:C73)</f>
        <v>2378.9</v>
      </c>
      <c r="D70" s="16">
        <f t="shared" ref="D70:F70" si="43">SUM(D71:D73)</f>
        <v>2109.6</v>
      </c>
      <c r="E70" s="16">
        <f t="shared" si="43"/>
        <v>2250.6</v>
      </c>
      <c r="F70" s="16">
        <f t="shared" si="43"/>
        <v>2116.5</v>
      </c>
      <c r="G70" s="17">
        <f>SUM(G71:G73)</f>
        <v>8855.6</v>
      </c>
      <c r="H70" s="16">
        <f>SUM(H71:H73)</f>
        <v>2409.9487529336479</v>
      </c>
      <c r="I70" s="16">
        <f t="shared" ref="I70:K70" si="44">SUM(I71:I73)</f>
        <v>2804.8341407925659</v>
      </c>
      <c r="J70" s="16">
        <f t="shared" si="44"/>
        <v>2373.1541283260735</v>
      </c>
      <c r="K70" s="16">
        <f t="shared" si="44"/>
        <v>2572.0994144444462</v>
      </c>
      <c r="L70" s="16">
        <f>SUM(L71:L73)</f>
        <v>10160.036436496735</v>
      </c>
      <c r="M70" s="16">
        <f t="shared" si="1"/>
        <v>-1304.436436496735</v>
      </c>
      <c r="N70" s="18">
        <f t="shared" si="37"/>
        <v>87.161104739635007</v>
      </c>
    </row>
    <row r="71" spans="1:14" ht="18" customHeight="1" x14ac:dyDescent="0.2">
      <c r="B71" s="28" t="s">
        <v>73</v>
      </c>
      <c r="C71" s="21">
        <f>+[1]PP!H71:H71</f>
        <v>9.6999999999999993</v>
      </c>
      <c r="D71" s="21">
        <f>+[1]PP!I71:I71</f>
        <v>7.2</v>
      </c>
      <c r="E71" s="21">
        <f>+[1]PP!J71:J71</f>
        <v>8.1</v>
      </c>
      <c r="F71" s="21">
        <f>+[1]PP!K71:K71</f>
        <v>22.5</v>
      </c>
      <c r="G71" s="22">
        <f>SUM(C71:F71)</f>
        <v>47.5</v>
      </c>
      <c r="H71" s="21">
        <v>19.864397981897852</v>
      </c>
      <c r="I71" s="21">
        <v>10.579568978462911</v>
      </c>
      <c r="J71" s="21">
        <v>7.2738366801735257</v>
      </c>
      <c r="K71" s="21">
        <v>8.2277774439629603</v>
      </c>
      <c r="L71" s="21">
        <f>SUM(H71:K71)</f>
        <v>45.945581084497249</v>
      </c>
      <c r="M71" s="21">
        <f t="shared" si="1"/>
        <v>1.554418915502751</v>
      </c>
      <c r="N71" s="23">
        <f t="shared" si="37"/>
        <v>103.38317391751789</v>
      </c>
    </row>
    <row r="72" spans="1:14" ht="18" customHeight="1" x14ac:dyDescent="0.2">
      <c r="B72" s="53" t="s">
        <v>70</v>
      </c>
      <c r="C72" s="38">
        <f>+[1]PP!H72:H72</f>
        <v>2166.9</v>
      </c>
      <c r="D72" s="38">
        <f>+[1]PP!I72:I72</f>
        <v>1999.1</v>
      </c>
      <c r="E72" s="38">
        <f>+[1]PP!J72:J72</f>
        <v>2128</v>
      </c>
      <c r="F72" s="38">
        <f>+[1]PP!K72:K72</f>
        <v>2035.4</v>
      </c>
      <c r="G72" s="38">
        <f>SUM(C72:F72)</f>
        <v>8329.4</v>
      </c>
      <c r="H72" s="54">
        <v>2228.868289</v>
      </c>
      <c r="I72" s="54">
        <v>2563.0238960000001</v>
      </c>
      <c r="J72" s="54">
        <v>2290.6044910000001</v>
      </c>
      <c r="K72" s="54">
        <v>2484.5350617423824</v>
      </c>
      <c r="L72" s="54">
        <f>SUM(H72:K72)</f>
        <v>9567.0317377423835</v>
      </c>
      <c r="M72" s="54">
        <f t="shared" si="1"/>
        <v>-1237.6317377423838</v>
      </c>
      <c r="N72" s="39">
        <f t="shared" si="37"/>
        <v>87.063576544228766</v>
      </c>
    </row>
    <row r="73" spans="1:14" ht="18" customHeight="1" x14ac:dyDescent="0.2">
      <c r="B73" s="28" t="s">
        <v>29</v>
      </c>
      <c r="C73" s="21">
        <f>+[1]PP!H73:H73</f>
        <v>202.3</v>
      </c>
      <c r="D73" s="21">
        <f>+[1]PP!I73:I73</f>
        <v>103.3</v>
      </c>
      <c r="E73" s="21">
        <f>+[1]PP!J73:J73</f>
        <v>114.5</v>
      </c>
      <c r="F73" s="21">
        <f>+[1]PP!K73:K73</f>
        <v>58.6</v>
      </c>
      <c r="G73" s="22">
        <f>SUM(C73:F73)</f>
        <v>478.70000000000005</v>
      </c>
      <c r="H73" s="21">
        <v>161.21606595175001</v>
      </c>
      <c r="I73" s="21">
        <v>231.23067581410319</v>
      </c>
      <c r="J73" s="21">
        <v>75.275800645899849</v>
      </c>
      <c r="K73" s="21">
        <v>79.336575258100794</v>
      </c>
      <c r="L73" s="21">
        <f>SUM(H73:K73)</f>
        <v>547.05911766985378</v>
      </c>
      <c r="M73" s="21">
        <f t="shared" ref="M73:M102" si="45">+G73-L73</f>
        <v>-68.359117669853731</v>
      </c>
      <c r="N73" s="23">
        <f t="shared" si="37"/>
        <v>87.504254026324816</v>
      </c>
    </row>
    <row r="74" spans="1:14" ht="18" customHeight="1" x14ac:dyDescent="0.2">
      <c r="B74" s="43" t="s">
        <v>74</v>
      </c>
      <c r="C74" s="16">
        <f>SUM(C75:C77)</f>
        <v>580.79999999999995</v>
      </c>
      <c r="D74" s="16">
        <f t="shared" ref="D74:F74" si="46">SUM(D75:D77)</f>
        <v>665.8</v>
      </c>
      <c r="E74" s="16">
        <f t="shared" si="46"/>
        <v>620.1</v>
      </c>
      <c r="F74" s="16">
        <f t="shared" si="46"/>
        <v>662.3</v>
      </c>
      <c r="G74" s="17">
        <f>SUM(G75:G77)</f>
        <v>2529</v>
      </c>
      <c r="H74" s="16">
        <f t="shared" ref="H74:L74" si="47">SUM(H75:H77)</f>
        <v>596.02555388008125</v>
      </c>
      <c r="I74" s="16">
        <f t="shared" si="47"/>
        <v>763.50481861911703</v>
      </c>
      <c r="J74" s="16">
        <f t="shared" si="47"/>
        <v>721.3666266309167</v>
      </c>
      <c r="K74" s="16">
        <f t="shared" si="47"/>
        <v>748.79533131357323</v>
      </c>
      <c r="L74" s="16">
        <f t="shared" si="47"/>
        <v>2829.6923304436887</v>
      </c>
      <c r="M74" s="16">
        <f t="shared" si="45"/>
        <v>-300.69233044368866</v>
      </c>
      <c r="N74" s="18">
        <f t="shared" si="37"/>
        <v>89.373674048989599</v>
      </c>
    </row>
    <row r="75" spans="1:14" ht="18" customHeight="1" x14ac:dyDescent="0.2">
      <c r="B75" s="52" t="s">
        <v>75</v>
      </c>
      <c r="C75" s="21">
        <f>+[1]PP!H75</f>
        <v>446.2</v>
      </c>
      <c r="D75" s="21">
        <f>+[1]PP!I75</f>
        <v>569.29999999999995</v>
      </c>
      <c r="E75" s="21">
        <f>+[1]PP!J75</f>
        <v>502.7</v>
      </c>
      <c r="F75" s="21">
        <f>+[1]PP!K75</f>
        <v>555.79999999999995</v>
      </c>
      <c r="G75" s="22">
        <f>SUM(C75:F75)</f>
        <v>2074</v>
      </c>
      <c r="H75" s="21">
        <v>454.36247689222478</v>
      </c>
      <c r="I75" s="21">
        <v>620.3058281818827</v>
      </c>
      <c r="J75" s="21">
        <v>593.92540993972966</v>
      </c>
      <c r="K75" s="21">
        <v>602.17414722875367</v>
      </c>
      <c r="L75" s="21">
        <f>SUM(H75:K75)</f>
        <v>2270.767862242591</v>
      </c>
      <c r="M75" s="21">
        <f t="shared" si="45"/>
        <v>-196.76786224259104</v>
      </c>
      <c r="N75" s="23">
        <f t="shared" si="37"/>
        <v>91.334743391679638</v>
      </c>
    </row>
    <row r="76" spans="1:14" ht="18" customHeight="1" x14ac:dyDescent="0.2">
      <c r="B76" s="52" t="s">
        <v>76</v>
      </c>
      <c r="C76" s="21">
        <f>+[1]PP!H76</f>
        <v>132.1</v>
      </c>
      <c r="D76" s="21">
        <f>+[1]PP!I76</f>
        <v>94.1</v>
      </c>
      <c r="E76" s="21">
        <f>+[1]PP!J76</f>
        <v>114.4</v>
      </c>
      <c r="F76" s="21">
        <f>+[1]PP!K76</f>
        <v>103.9</v>
      </c>
      <c r="G76" s="22">
        <f>SUM(C76:F76)</f>
        <v>444.5</v>
      </c>
      <c r="H76" s="21">
        <v>139.06621792051141</v>
      </c>
      <c r="I76" s="21">
        <v>140.54892776226629</v>
      </c>
      <c r="J76" s="21">
        <v>124.28705284362843</v>
      </c>
      <c r="K76" s="21">
        <v>143.96737161315008</v>
      </c>
      <c r="L76" s="21">
        <f>SUM(H76:K76)</f>
        <v>547.86957013955612</v>
      </c>
      <c r="M76" s="21">
        <f t="shared" si="45"/>
        <v>-103.36957013955612</v>
      </c>
      <c r="N76" s="23">
        <f t="shared" si="37"/>
        <v>81.132449076661572</v>
      </c>
    </row>
    <row r="77" spans="1:14" ht="18" customHeight="1" x14ac:dyDescent="0.2">
      <c r="B77" s="52" t="s">
        <v>29</v>
      </c>
      <c r="C77" s="21">
        <f>+[1]PP!H77</f>
        <v>2.5</v>
      </c>
      <c r="D77" s="21">
        <f>+[1]PP!I77</f>
        <v>2.4</v>
      </c>
      <c r="E77" s="21">
        <f>+[1]PP!J77</f>
        <v>3</v>
      </c>
      <c r="F77" s="21">
        <f>+[1]PP!K77</f>
        <v>2.6</v>
      </c>
      <c r="G77" s="22">
        <f>SUM(C77:F77)</f>
        <v>10.5</v>
      </c>
      <c r="H77" s="21">
        <v>2.5968590673450582</v>
      </c>
      <c r="I77" s="21">
        <v>2.6500626749680039</v>
      </c>
      <c r="J77" s="21">
        <v>3.1541638475586269</v>
      </c>
      <c r="K77" s="21">
        <v>2.653812471669581</v>
      </c>
      <c r="L77" s="21">
        <f>SUM(H77:K77)</f>
        <v>11.05489806154127</v>
      </c>
      <c r="M77" s="21">
        <f t="shared" si="45"/>
        <v>-0.55489806154126953</v>
      </c>
      <c r="N77" s="23">
        <f t="shared" si="37"/>
        <v>94.980523036465641</v>
      </c>
    </row>
    <row r="78" spans="1:14" ht="18" customHeight="1" x14ac:dyDescent="0.2">
      <c r="B78" s="43" t="s">
        <v>77</v>
      </c>
      <c r="C78" s="16">
        <f>SUM(C79:C81)</f>
        <v>107.01154079</v>
      </c>
      <c r="D78" s="16">
        <f t="shared" ref="D78:F78" si="48">SUM(D79:D81)</f>
        <v>80.906311170000009</v>
      </c>
      <c r="E78" s="16">
        <f t="shared" si="48"/>
        <v>152.6</v>
      </c>
      <c r="F78" s="16">
        <f t="shared" si="48"/>
        <v>165.9</v>
      </c>
      <c r="G78" s="16">
        <f>SUM(G79:G81)</f>
        <v>506.41785195999995</v>
      </c>
      <c r="H78" s="16">
        <f t="shared" ref="H78:L78" si="49">SUM(H79:H81)</f>
        <v>209.41843900000001</v>
      </c>
      <c r="I78" s="16">
        <f t="shared" si="49"/>
        <v>80.836724000000004</v>
      </c>
      <c r="J78" s="16">
        <f t="shared" si="49"/>
        <v>84.336550000000003</v>
      </c>
      <c r="K78" s="16">
        <f t="shared" si="49"/>
        <v>79.00389403029682</v>
      </c>
      <c r="L78" s="16">
        <f t="shared" si="49"/>
        <v>453.59560703029683</v>
      </c>
      <c r="M78" s="16">
        <f t="shared" si="45"/>
        <v>52.822244929703118</v>
      </c>
      <c r="N78" s="18">
        <f t="shared" si="37"/>
        <v>111.64522850552541</v>
      </c>
    </row>
    <row r="79" spans="1:14" ht="18" customHeight="1" x14ac:dyDescent="0.2">
      <c r="B79" s="51" t="s">
        <v>78</v>
      </c>
      <c r="C79" s="38">
        <f>+[1]PP!H79</f>
        <v>4.3</v>
      </c>
      <c r="D79" s="38">
        <f>+[1]PP!I79</f>
        <v>3.4</v>
      </c>
      <c r="E79" s="38">
        <f>+[1]PP!J79</f>
        <v>3.2</v>
      </c>
      <c r="F79" s="38">
        <f>+[1]PP!K79</f>
        <v>4</v>
      </c>
      <c r="G79" s="38">
        <f>SUM(C79:F79)</f>
        <v>14.899999999999999</v>
      </c>
      <c r="H79" s="38">
        <v>4.417268</v>
      </c>
      <c r="I79" s="38">
        <v>4.934482</v>
      </c>
      <c r="J79" s="38">
        <v>6.364541</v>
      </c>
      <c r="K79" s="38">
        <v>4.585280030296814</v>
      </c>
      <c r="L79" s="38">
        <f>SUM(H79:K79)</f>
        <v>20.301571030296813</v>
      </c>
      <c r="M79" s="38">
        <f t="shared" si="45"/>
        <v>-5.4015710302968145</v>
      </c>
      <c r="N79" s="39">
        <f t="shared" si="37"/>
        <v>73.393334820069626</v>
      </c>
    </row>
    <row r="80" spans="1:14" ht="18" customHeight="1" x14ac:dyDescent="0.2">
      <c r="B80" s="51" t="s">
        <v>79</v>
      </c>
      <c r="C80" s="38">
        <f>+[1]PP!H80</f>
        <v>102.7</v>
      </c>
      <c r="D80" s="38">
        <f>+[1]PP!I80</f>
        <v>77.5</v>
      </c>
      <c r="E80" s="38">
        <f>+[1]PP!J80</f>
        <v>149.4</v>
      </c>
      <c r="F80" s="38">
        <f>+[1]PP!K80</f>
        <v>161.9</v>
      </c>
      <c r="G80" s="38">
        <f>SUM(C80:F80)</f>
        <v>491.5</v>
      </c>
      <c r="H80" s="38">
        <v>205.001171</v>
      </c>
      <c r="I80" s="38">
        <v>75.902242000000001</v>
      </c>
      <c r="J80" s="38">
        <v>77.972009</v>
      </c>
      <c r="K80" s="38">
        <v>74.418614000000005</v>
      </c>
      <c r="L80" s="38">
        <f>SUM(H80:K80)</f>
        <v>433.29403600000001</v>
      </c>
      <c r="M80" s="38">
        <f t="shared" si="45"/>
        <v>58.205963999999994</v>
      </c>
      <c r="N80" s="39">
        <f t="shared" si="37"/>
        <v>113.43336375855402</v>
      </c>
    </row>
    <row r="81" spans="1:14" ht="18" customHeight="1" x14ac:dyDescent="0.2">
      <c r="B81" s="55" t="s">
        <v>29</v>
      </c>
      <c r="C81" s="21">
        <f>+[1]PP!H81</f>
        <v>1.154079E-2</v>
      </c>
      <c r="D81" s="21">
        <f>+[1]PP!I81</f>
        <v>6.3111700000000005E-3</v>
      </c>
      <c r="E81" s="21">
        <f>+[1]PP!J81</f>
        <v>0</v>
      </c>
      <c r="F81" s="21">
        <f>+[1]PP!K81</f>
        <v>0</v>
      </c>
      <c r="G81" s="21">
        <f>SUM(C81:F81)</f>
        <v>1.785196E-2</v>
      </c>
      <c r="H81" s="21">
        <v>0</v>
      </c>
      <c r="I81" s="21">
        <v>0</v>
      </c>
      <c r="J81" s="21">
        <v>0</v>
      </c>
      <c r="K81" s="21">
        <v>0</v>
      </c>
      <c r="L81" s="21">
        <f>SUM(H81:K81)</f>
        <v>0</v>
      </c>
      <c r="M81" s="21">
        <f t="shared" si="45"/>
        <v>1.785196E-2</v>
      </c>
      <c r="N81" s="23">
        <v>0</v>
      </c>
    </row>
    <row r="82" spans="1:14" ht="18" customHeight="1" x14ac:dyDescent="0.2">
      <c r="B82" s="19" t="s">
        <v>80</v>
      </c>
      <c r="C82" s="16">
        <f t="shared" ref="C82:L82" si="50">+C83+C88+C90</f>
        <v>1896.9</v>
      </c>
      <c r="D82" s="16">
        <f t="shared" si="50"/>
        <v>1213.3000000000002</v>
      </c>
      <c r="E82" s="16">
        <f t="shared" si="50"/>
        <v>1200.5999999999999</v>
      </c>
      <c r="F82" s="16">
        <f t="shared" si="50"/>
        <v>1274.0999999999999</v>
      </c>
      <c r="G82" s="16">
        <f t="shared" si="50"/>
        <v>5584.9</v>
      </c>
      <c r="H82" s="16">
        <f t="shared" si="50"/>
        <v>1703.1506048482497</v>
      </c>
      <c r="I82" s="16">
        <f t="shared" si="50"/>
        <v>1100.5425199137119</v>
      </c>
      <c r="J82" s="16">
        <f t="shared" si="50"/>
        <v>1133.2353513021028</v>
      </c>
      <c r="K82" s="16">
        <f t="shared" si="50"/>
        <v>1352.0893734091528</v>
      </c>
      <c r="L82" s="16">
        <f t="shared" si="50"/>
        <v>5289.0178494732172</v>
      </c>
      <c r="M82" s="16">
        <f t="shared" si="45"/>
        <v>295.88215052678243</v>
      </c>
      <c r="N82" s="18">
        <f>+G82/L82*100</f>
        <v>105.59427400223753</v>
      </c>
    </row>
    <row r="83" spans="1:14" ht="18" customHeight="1" x14ac:dyDescent="0.2">
      <c r="B83" s="43" t="s">
        <v>81</v>
      </c>
      <c r="C83" s="16">
        <f t="shared" ref="C83:L83" si="51">SUM(C84:C87)</f>
        <v>641.1</v>
      </c>
      <c r="D83" s="16">
        <f t="shared" ref="D83:E83" si="52">SUM(D84:D87)</f>
        <v>243.1</v>
      </c>
      <c r="E83" s="16">
        <f t="shared" si="52"/>
        <v>285.2</v>
      </c>
      <c r="F83" s="16">
        <f t="shared" si="51"/>
        <v>361.8</v>
      </c>
      <c r="G83" s="16">
        <f t="shared" si="51"/>
        <v>1531.2</v>
      </c>
      <c r="H83" s="16">
        <f t="shared" si="51"/>
        <v>508.13494192301749</v>
      </c>
      <c r="I83" s="16">
        <f t="shared" ref="I83:J83" si="53">SUM(I84:I87)</f>
        <v>127.88678583101418</v>
      </c>
      <c r="J83" s="16">
        <f t="shared" si="53"/>
        <v>120.01528362534387</v>
      </c>
      <c r="K83" s="16">
        <f t="shared" si="51"/>
        <v>370.49653989971927</v>
      </c>
      <c r="L83" s="16">
        <f t="shared" si="51"/>
        <v>1126.5335512790948</v>
      </c>
      <c r="M83" s="16">
        <f t="shared" si="45"/>
        <v>404.66644872090524</v>
      </c>
      <c r="N83" s="23">
        <f>+G83/L83*100</f>
        <v>135.92138452169814</v>
      </c>
    </row>
    <row r="84" spans="1:14" ht="18" customHeight="1" x14ac:dyDescent="0.2">
      <c r="B84" s="52" t="s">
        <v>82</v>
      </c>
      <c r="C84" s="21">
        <f>+[1]PP!H84</f>
        <v>0</v>
      </c>
      <c r="D84" s="21">
        <f>+[1]PP!I84</f>
        <v>0</v>
      </c>
      <c r="E84" s="21">
        <f>+[1]PP!J84</f>
        <v>0</v>
      </c>
      <c r="F84" s="21">
        <f>+[1]PP!K84</f>
        <v>0</v>
      </c>
      <c r="G84" s="21">
        <f t="shared" ref="G84:G89" si="54">SUM(C84:F84)</f>
        <v>0</v>
      </c>
      <c r="H84" s="21">
        <v>0</v>
      </c>
      <c r="I84" s="21">
        <v>0</v>
      </c>
      <c r="J84" s="21">
        <v>0</v>
      </c>
      <c r="K84" s="21">
        <v>0</v>
      </c>
      <c r="L84" s="21">
        <f t="shared" ref="L84:L93" si="55">SUM(H84:K84)</f>
        <v>0</v>
      </c>
      <c r="M84" s="21">
        <f t="shared" si="45"/>
        <v>0</v>
      </c>
      <c r="N84" s="23">
        <v>0</v>
      </c>
    </row>
    <row r="85" spans="1:14" ht="18" customHeight="1" x14ac:dyDescent="0.2">
      <c r="B85" s="52" t="s">
        <v>83</v>
      </c>
      <c r="C85" s="21">
        <f>+[1]PP!H85</f>
        <v>183.3</v>
      </c>
      <c r="D85" s="21">
        <f>+[1]PP!I85</f>
        <v>25.1</v>
      </c>
      <c r="E85" s="21">
        <f>+[1]PP!J85</f>
        <v>30.1</v>
      </c>
      <c r="F85" s="21">
        <f>+[1]PP!K85</f>
        <v>4.3</v>
      </c>
      <c r="G85" s="21">
        <f t="shared" si="54"/>
        <v>242.8</v>
      </c>
      <c r="H85" s="21">
        <v>0</v>
      </c>
      <c r="I85" s="21">
        <v>0</v>
      </c>
      <c r="J85" s="21">
        <v>0</v>
      </c>
      <c r="K85" s="21">
        <v>0</v>
      </c>
      <c r="L85" s="21">
        <f t="shared" si="55"/>
        <v>0</v>
      </c>
      <c r="M85" s="21">
        <f t="shared" si="45"/>
        <v>242.8</v>
      </c>
      <c r="N85" s="23">
        <v>0</v>
      </c>
    </row>
    <row r="86" spans="1:14" ht="18" customHeight="1" x14ac:dyDescent="0.2">
      <c r="B86" s="52" t="s">
        <v>84</v>
      </c>
      <c r="C86" s="21">
        <f>+[1]PP!H86</f>
        <v>457.8</v>
      </c>
      <c r="D86" s="21">
        <f>+[1]PP!I86</f>
        <v>218</v>
      </c>
      <c r="E86" s="21">
        <f>+[1]PP!J86</f>
        <v>255.1</v>
      </c>
      <c r="F86" s="21">
        <f>+[1]PP!K86</f>
        <v>357.5</v>
      </c>
      <c r="G86" s="21">
        <f t="shared" si="54"/>
        <v>1288.4000000000001</v>
      </c>
      <c r="H86" s="21">
        <v>508.13494192301749</v>
      </c>
      <c r="I86" s="21">
        <v>127.88678583101418</v>
      </c>
      <c r="J86" s="21">
        <v>120.01528362534387</v>
      </c>
      <c r="K86" s="21">
        <v>370.49653989971927</v>
      </c>
      <c r="L86" s="21">
        <f t="shared" si="55"/>
        <v>1126.5335512790948</v>
      </c>
      <c r="M86" s="21">
        <f t="shared" si="45"/>
        <v>161.86644872090528</v>
      </c>
      <c r="N86" s="23">
        <f>+G86/L86*100</f>
        <v>114.36854220072878</v>
      </c>
    </row>
    <row r="87" spans="1:14" ht="18" customHeight="1" x14ac:dyDescent="0.2">
      <c r="B87" s="52" t="s">
        <v>85</v>
      </c>
      <c r="C87" s="21">
        <f>+[1]PP!H87</f>
        <v>0</v>
      </c>
      <c r="D87" s="21">
        <f>+[1]PP!I87</f>
        <v>0</v>
      </c>
      <c r="E87" s="21">
        <f>+[1]PP!J87</f>
        <v>0</v>
      </c>
      <c r="F87" s="21">
        <f>+[1]PP!K87</f>
        <v>0</v>
      </c>
      <c r="G87" s="21">
        <f t="shared" si="54"/>
        <v>0</v>
      </c>
      <c r="H87" s="21">
        <v>0</v>
      </c>
      <c r="I87" s="21">
        <v>0</v>
      </c>
      <c r="J87" s="21">
        <v>0</v>
      </c>
      <c r="K87" s="21">
        <v>0</v>
      </c>
      <c r="L87" s="21">
        <f t="shared" si="55"/>
        <v>0</v>
      </c>
      <c r="M87" s="21">
        <f t="shared" si="45"/>
        <v>0</v>
      </c>
      <c r="N87" s="45">
        <v>0</v>
      </c>
    </row>
    <row r="88" spans="1:14" ht="18" customHeight="1" x14ac:dyDescent="0.2">
      <c r="B88" s="43" t="s">
        <v>86</v>
      </c>
      <c r="C88" s="16">
        <f>+[1]PP!H88</f>
        <v>237.1</v>
      </c>
      <c r="D88" s="16">
        <f>+[1]PP!I88</f>
        <v>78.8</v>
      </c>
      <c r="E88" s="16">
        <f>+[1]PP!J88</f>
        <v>99.3</v>
      </c>
      <c r="F88" s="16">
        <f>+[1]PP!K88</f>
        <v>101.3</v>
      </c>
      <c r="G88" s="16">
        <f t="shared" si="54"/>
        <v>516.5</v>
      </c>
      <c r="H88" s="16">
        <v>99.919189151231734</v>
      </c>
      <c r="I88" s="16">
        <v>105.58077884340052</v>
      </c>
      <c r="J88" s="16">
        <v>105.43138375866369</v>
      </c>
      <c r="K88" s="16">
        <v>114.05176934070191</v>
      </c>
      <c r="L88" s="16">
        <f t="shared" si="55"/>
        <v>424.98312109399785</v>
      </c>
      <c r="M88" s="16">
        <f t="shared" si="45"/>
        <v>91.516878906002148</v>
      </c>
      <c r="N88" s="18">
        <f>+G88/L88*100</f>
        <v>121.53423850585361</v>
      </c>
    </row>
    <row r="89" spans="1:14" ht="18" customHeight="1" x14ac:dyDescent="0.2">
      <c r="B89" s="56" t="s">
        <v>87</v>
      </c>
      <c r="C89" s="38">
        <f>+[1]PP!H89</f>
        <v>88.7</v>
      </c>
      <c r="D89" s="38">
        <f>+[1]PP!I89</f>
        <v>68.900000000000006</v>
      </c>
      <c r="E89" s="38">
        <f>+[1]PP!J89</f>
        <v>85.4</v>
      </c>
      <c r="F89" s="38">
        <f>+[1]PP!K89</f>
        <v>86.5</v>
      </c>
      <c r="G89" s="38">
        <f t="shared" si="54"/>
        <v>329.5</v>
      </c>
      <c r="H89" s="38">
        <v>76.502562999999995</v>
      </c>
      <c r="I89" s="38">
        <v>76.120188999999996</v>
      </c>
      <c r="J89" s="38">
        <v>77.203514999999996</v>
      </c>
      <c r="K89" s="38">
        <v>82.464067</v>
      </c>
      <c r="L89" s="38">
        <f t="shared" si="55"/>
        <v>312.29033399999997</v>
      </c>
      <c r="M89" s="38">
        <f t="shared" si="45"/>
        <v>17.209666000000027</v>
      </c>
      <c r="N89" s="39">
        <f>+G89/L89*100</f>
        <v>105.51079048127056</v>
      </c>
    </row>
    <row r="90" spans="1:14" ht="18" customHeight="1" x14ac:dyDescent="0.2">
      <c r="B90" s="43" t="s">
        <v>88</v>
      </c>
      <c r="C90" s="16">
        <f t="shared" ref="C90:H90" si="56">SUM(C91:C93)</f>
        <v>1018.6999999999999</v>
      </c>
      <c r="D90" s="16">
        <f t="shared" ref="D90:E90" si="57">SUM(D91:D93)</f>
        <v>891.40000000000009</v>
      </c>
      <c r="E90" s="16">
        <f t="shared" si="57"/>
        <v>816.1</v>
      </c>
      <c r="F90" s="16">
        <f t="shared" si="56"/>
        <v>811</v>
      </c>
      <c r="G90" s="16">
        <f>SUM(G91:G93)</f>
        <v>3537.2</v>
      </c>
      <c r="H90" s="16">
        <f t="shared" si="56"/>
        <v>1095.0964737740005</v>
      </c>
      <c r="I90" s="16">
        <f t="shared" ref="I90:K90" si="58">SUM(I91:I93)</f>
        <v>867.0749552392972</v>
      </c>
      <c r="J90" s="16">
        <f t="shared" si="58"/>
        <v>907.78868391809522</v>
      </c>
      <c r="K90" s="16">
        <f t="shared" si="58"/>
        <v>867.54106416873174</v>
      </c>
      <c r="L90" s="16">
        <f t="shared" si="55"/>
        <v>3737.5011771001246</v>
      </c>
      <c r="M90" s="16">
        <f t="shared" si="45"/>
        <v>-200.30117710012473</v>
      </c>
      <c r="N90" s="18">
        <f>+G90/L90*100</f>
        <v>94.640772869119587</v>
      </c>
    </row>
    <row r="91" spans="1:14" ht="18" customHeight="1" x14ac:dyDescent="0.2">
      <c r="B91" s="52" t="s">
        <v>89</v>
      </c>
      <c r="C91" s="21">
        <f>+[1]PP!H91</f>
        <v>1014.3</v>
      </c>
      <c r="D91" s="21">
        <f>+[1]PP!I91</f>
        <v>883.2</v>
      </c>
      <c r="E91" s="21">
        <f>+[1]PP!J91</f>
        <v>810.1</v>
      </c>
      <c r="F91" s="21">
        <f>+[1]PP!K91</f>
        <v>806.8</v>
      </c>
      <c r="G91" s="21">
        <f>SUM(C91:F91)</f>
        <v>3514.3999999999996</v>
      </c>
      <c r="H91" s="21">
        <v>1086.7172647791142</v>
      </c>
      <c r="I91" s="21">
        <v>860.21108501601896</v>
      </c>
      <c r="J91" s="21">
        <v>896.18285088174969</v>
      </c>
      <c r="K91" s="21">
        <v>861.05109925900194</v>
      </c>
      <c r="L91" s="21">
        <f t="shared" si="55"/>
        <v>3704.1622999358851</v>
      </c>
      <c r="M91" s="21">
        <f t="shared" si="45"/>
        <v>-189.76229993588549</v>
      </c>
      <c r="N91" s="57">
        <f>+G91/L91*100</f>
        <v>94.877052230158228</v>
      </c>
    </row>
    <row r="92" spans="1:14" ht="18" customHeight="1" x14ac:dyDescent="0.2">
      <c r="B92" s="58" t="s">
        <v>90</v>
      </c>
      <c r="C92" s="21">
        <f>+[1]PP!H92</f>
        <v>0</v>
      </c>
      <c r="D92" s="21">
        <f>+[1]PP!I92</f>
        <v>0</v>
      </c>
      <c r="E92" s="21">
        <f>+[1]PP!J92</f>
        <v>0</v>
      </c>
      <c r="F92" s="21">
        <f>+[1]PP!K92</f>
        <v>0</v>
      </c>
      <c r="G92" s="21">
        <f>SUM(C92:F92)</f>
        <v>0</v>
      </c>
      <c r="H92" s="21">
        <v>0</v>
      </c>
      <c r="I92" s="21">
        <v>0</v>
      </c>
      <c r="J92" s="21">
        <v>0</v>
      </c>
      <c r="K92" s="21">
        <v>0</v>
      </c>
      <c r="L92" s="21">
        <f t="shared" si="55"/>
        <v>0</v>
      </c>
      <c r="M92" s="21">
        <f t="shared" si="45"/>
        <v>0</v>
      </c>
      <c r="N92" s="59">
        <v>0</v>
      </c>
    </row>
    <row r="93" spans="1:14" ht="18" customHeight="1" x14ac:dyDescent="0.2">
      <c r="A93" s="3"/>
      <c r="B93" s="52" t="s">
        <v>29</v>
      </c>
      <c r="C93" s="21">
        <f>+[1]PP!H93</f>
        <v>4.4000000000000004</v>
      </c>
      <c r="D93" s="21">
        <f>+[1]PP!I93</f>
        <v>8.1999999999999993</v>
      </c>
      <c r="E93" s="21">
        <f>+[1]PP!J93</f>
        <v>6</v>
      </c>
      <c r="F93" s="21">
        <f>+[1]PP!K93</f>
        <v>4.2</v>
      </c>
      <c r="G93" s="21">
        <f>SUM(C93:F93)</f>
        <v>22.8</v>
      </c>
      <c r="H93" s="21">
        <v>8.3792089948863104</v>
      </c>
      <c r="I93" s="21">
        <v>6.863870223278207</v>
      </c>
      <c r="J93" s="21">
        <v>11.605833036345565</v>
      </c>
      <c r="K93" s="21">
        <v>6.4899649097298369</v>
      </c>
      <c r="L93" s="21">
        <f t="shared" si="55"/>
        <v>33.338877164239918</v>
      </c>
      <c r="M93" s="21">
        <f t="shared" si="45"/>
        <v>-10.538877164239917</v>
      </c>
      <c r="N93" s="57">
        <f>+G93/L93*100</f>
        <v>68.388625950653875</v>
      </c>
    </row>
    <row r="94" spans="1:14" ht="18" customHeight="1" x14ac:dyDescent="0.2">
      <c r="B94" s="46" t="s">
        <v>91</v>
      </c>
      <c r="C94" s="16">
        <f>+C95+C98</f>
        <v>0</v>
      </c>
      <c r="D94" s="16">
        <f t="shared" ref="D94:F94" si="59">+D95+D98</f>
        <v>31.3</v>
      </c>
      <c r="E94" s="16">
        <f t="shared" si="59"/>
        <v>3.8</v>
      </c>
      <c r="F94" s="16">
        <f t="shared" si="59"/>
        <v>0</v>
      </c>
      <c r="G94" s="16">
        <f>+G95+G98</f>
        <v>35.1</v>
      </c>
      <c r="H94" s="16">
        <f t="shared" ref="H94:K94" si="60">+H95+H98</f>
        <v>0</v>
      </c>
      <c r="I94" s="16">
        <f t="shared" si="60"/>
        <v>0</v>
      </c>
      <c r="J94" s="16">
        <f t="shared" si="60"/>
        <v>0</v>
      </c>
      <c r="K94" s="16">
        <f t="shared" si="60"/>
        <v>0</v>
      </c>
      <c r="L94" s="16">
        <f>+L95+L98</f>
        <v>0</v>
      </c>
      <c r="M94" s="16">
        <f t="shared" si="45"/>
        <v>35.1</v>
      </c>
      <c r="N94" s="18">
        <v>0</v>
      </c>
    </row>
    <row r="95" spans="1:14" ht="18" customHeight="1" x14ac:dyDescent="0.2">
      <c r="B95" s="20" t="s">
        <v>92</v>
      </c>
      <c r="C95" s="60">
        <f>+C96+C97</f>
        <v>0</v>
      </c>
      <c r="D95" s="60">
        <f t="shared" ref="D95:F95" si="61">+D96+D97</f>
        <v>31.3</v>
      </c>
      <c r="E95" s="60">
        <f t="shared" si="61"/>
        <v>3.8</v>
      </c>
      <c r="F95" s="60">
        <f t="shared" si="61"/>
        <v>0</v>
      </c>
      <c r="G95" s="60">
        <f>+G96+G97</f>
        <v>35.1</v>
      </c>
      <c r="H95" s="60">
        <v>0</v>
      </c>
      <c r="I95" s="60">
        <v>0</v>
      </c>
      <c r="J95" s="60">
        <v>0</v>
      </c>
      <c r="K95" s="60">
        <v>0</v>
      </c>
      <c r="L95" s="60">
        <f>SUM(H95:K95)</f>
        <v>0</v>
      </c>
      <c r="M95" s="60">
        <f t="shared" si="45"/>
        <v>35.1</v>
      </c>
      <c r="N95" s="61">
        <f>+G91/L91*100</f>
        <v>94.877052230158228</v>
      </c>
    </row>
    <row r="96" spans="1:14" ht="18" customHeight="1" x14ac:dyDescent="0.2">
      <c r="B96" s="52" t="s">
        <v>93</v>
      </c>
      <c r="C96" s="21">
        <f>+[1]PP!H96</f>
        <v>0</v>
      </c>
      <c r="D96" s="21">
        <f>+[1]PP!I96</f>
        <v>31.3</v>
      </c>
      <c r="E96" s="21">
        <f>+[1]PP!J96</f>
        <v>3.8</v>
      </c>
      <c r="F96" s="21">
        <f>+[1]PP!K96</f>
        <v>0</v>
      </c>
      <c r="G96" s="21">
        <f>SUM(C96:F96)</f>
        <v>35.1</v>
      </c>
      <c r="H96" s="21">
        <v>0</v>
      </c>
      <c r="I96" s="21">
        <v>0</v>
      </c>
      <c r="J96" s="21">
        <v>0</v>
      </c>
      <c r="K96" s="21">
        <v>0</v>
      </c>
      <c r="L96" s="21">
        <f>SUM(H96:K96)</f>
        <v>0</v>
      </c>
      <c r="M96" s="21">
        <f t="shared" si="45"/>
        <v>35.1</v>
      </c>
      <c r="N96" s="45">
        <v>0</v>
      </c>
    </row>
    <row r="97" spans="2:14" ht="18" customHeight="1" x14ac:dyDescent="0.2">
      <c r="B97" s="52" t="s">
        <v>94</v>
      </c>
      <c r="C97" s="21">
        <f>+[1]PP!H97</f>
        <v>0</v>
      </c>
      <c r="D97" s="21">
        <f>+[1]PP!I97</f>
        <v>0</v>
      </c>
      <c r="E97" s="21">
        <f>+[1]PP!J97</f>
        <v>0</v>
      </c>
      <c r="F97" s="21">
        <f>+[1]PP!K97</f>
        <v>0</v>
      </c>
      <c r="G97" s="21">
        <f>SUM(C97:F97)</f>
        <v>0</v>
      </c>
      <c r="H97" s="21">
        <v>0</v>
      </c>
      <c r="I97" s="21">
        <v>0</v>
      </c>
      <c r="J97" s="21">
        <v>0</v>
      </c>
      <c r="K97" s="21">
        <v>0</v>
      </c>
      <c r="L97" s="21">
        <f>SUM(H97:K97)</f>
        <v>0</v>
      </c>
      <c r="M97" s="21">
        <f t="shared" si="45"/>
        <v>0</v>
      </c>
      <c r="N97" s="45">
        <v>0</v>
      </c>
    </row>
    <row r="98" spans="2:14" ht="18" customHeight="1" x14ac:dyDescent="0.2">
      <c r="B98" s="20" t="s">
        <v>95</v>
      </c>
      <c r="C98" s="21">
        <f>+[1]PP!H98</f>
        <v>0</v>
      </c>
      <c r="D98" s="21">
        <f>+[1]PP!I98</f>
        <v>0</v>
      </c>
      <c r="E98" s="21">
        <f>+[1]PP!J98</f>
        <v>0</v>
      </c>
      <c r="F98" s="21">
        <f>+[1]PP!K98</f>
        <v>0</v>
      </c>
      <c r="G98" s="21">
        <f>SUM(C98:F98)</f>
        <v>0</v>
      </c>
      <c r="H98" s="21">
        <v>0</v>
      </c>
      <c r="I98" s="21">
        <v>0</v>
      </c>
      <c r="J98" s="21">
        <v>0</v>
      </c>
      <c r="K98" s="21">
        <v>0</v>
      </c>
      <c r="L98" s="21">
        <f>SUM(H98:K98)</f>
        <v>0</v>
      </c>
      <c r="M98" s="21">
        <f t="shared" si="45"/>
        <v>0</v>
      </c>
      <c r="N98" s="23">
        <v>0</v>
      </c>
    </row>
    <row r="99" spans="2:14" ht="29.25" customHeight="1" x14ac:dyDescent="0.2">
      <c r="B99" s="62" t="s">
        <v>96</v>
      </c>
      <c r="C99" s="63">
        <f t="shared" ref="C99:K99" si="62">+C94+C9</f>
        <v>108471.91154079001</v>
      </c>
      <c r="D99" s="63">
        <f t="shared" si="62"/>
        <v>88593.306311170003</v>
      </c>
      <c r="E99" s="63">
        <f t="shared" si="62"/>
        <v>92734.400000000009</v>
      </c>
      <c r="F99" s="63">
        <f t="shared" si="62"/>
        <v>126937.10000000002</v>
      </c>
      <c r="G99" s="64">
        <f t="shared" si="62"/>
        <v>416736.71785195998</v>
      </c>
      <c r="H99" s="63">
        <f t="shared" si="62"/>
        <v>109276.85848077553</v>
      </c>
      <c r="I99" s="63">
        <f t="shared" si="62"/>
        <v>88644.873141945282</v>
      </c>
      <c r="J99" s="63">
        <f t="shared" si="62"/>
        <v>93523.097308515076</v>
      </c>
      <c r="K99" s="63">
        <f t="shared" si="62"/>
        <v>125209.7673264012</v>
      </c>
      <c r="L99" s="63">
        <f>ROUNDUP(+L94+L9,1)</f>
        <v>416654.6</v>
      </c>
      <c r="M99" s="63">
        <f t="shared" si="45"/>
        <v>82.117851960007101</v>
      </c>
      <c r="N99" s="65">
        <f>+G99/L99*100</f>
        <v>100.01970885523886</v>
      </c>
    </row>
    <row r="100" spans="2:14" ht="18" customHeight="1" x14ac:dyDescent="0.2">
      <c r="B100" s="66" t="s">
        <v>97</v>
      </c>
      <c r="C100" s="67"/>
      <c r="D100" s="67"/>
      <c r="E100" s="67"/>
      <c r="F100" s="67"/>
      <c r="G100" s="68"/>
      <c r="H100" s="68"/>
      <c r="I100" s="68"/>
      <c r="J100" s="68"/>
      <c r="K100" s="68"/>
      <c r="L100" s="69"/>
      <c r="M100" s="68"/>
      <c r="N100" s="70"/>
    </row>
    <row r="101" spans="2:14" ht="15" customHeight="1" x14ac:dyDescent="0.2">
      <c r="B101" s="71" t="s">
        <v>98</v>
      </c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3"/>
    </row>
    <row r="102" spans="2:14" ht="19.5" customHeight="1" x14ac:dyDescent="0.2">
      <c r="B102" s="74" t="s">
        <v>99</v>
      </c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5"/>
    </row>
    <row r="103" spans="2:14" x14ac:dyDescent="0.2">
      <c r="B103" s="74" t="s">
        <v>100</v>
      </c>
      <c r="C103" s="76"/>
      <c r="D103" s="76"/>
      <c r="E103" s="76"/>
      <c r="F103" s="76"/>
      <c r="G103" s="77"/>
      <c r="H103" s="78"/>
      <c r="I103" s="78"/>
      <c r="J103" s="78"/>
      <c r="K103" s="78"/>
      <c r="L103" s="78"/>
      <c r="M103" s="78"/>
      <c r="N103" s="79"/>
    </row>
    <row r="104" spans="2:14" x14ac:dyDescent="0.2">
      <c r="B104" s="74" t="s">
        <v>101</v>
      </c>
      <c r="C104" s="76"/>
      <c r="D104" s="76"/>
      <c r="E104" s="76"/>
      <c r="F104" s="76"/>
      <c r="G104" s="77"/>
      <c r="H104" s="78"/>
      <c r="I104" s="78"/>
      <c r="J104" s="78"/>
      <c r="K104" s="78"/>
      <c r="L104" s="78"/>
      <c r="M104" s="78"/>
      <c r="N104" s="80"/>
    </row>
    <row r="105" spans="2:14" x14ac:dyDescent="0.2">
      <c r="B105" s="81" t="s">
        <v>102</v>
      </c>
      <c r="C105" s="80"/>
      <c r="D105" s="80"/>
      <c r="E105" s="80"/>
      <c r="F105" s="80"/>
      <c r="G105" s="82"/>
      <c r="H105" s="78"/>
      <c r="I105" s="78"/>
      <c r="J105" s="78"/>
      <c r="K105" s="78"/>
      <c r="L105" s="72"/>
      <c r="M105" s="83"/>
      <c r="N105" s="80"/>
    </row>
    <row r="106" spans="2:14" x14ac:dyDescent="0.2">
      <c r="B106" s="84"/>
      <c r="C106" s="70"/>
      <c r="D106" s="70"/>
      <c r="E106" s="70"/>
      <c r="F106" s="70"/>
      <c r="G106" s="83"/>
      <c r="H106" s="78"/>
      <c r="I106" s="78"/>
      <c r="J106" s="78"/>
      <c r="K106" s="78"/>
      <c r="L106" s="78"/>
      <c r="M106" s="83"/>
      <c r="N106" s="85"/>
    </row>
    <row r="107" spans="2:14" x14ac:dyDescent="0.2">
      <c r="B107" s="84"/>
      <c r="C107" s="72"/>
      <c r="D107" s="72"/>
      <c r="E107" s="72"/>
      <c r="F107" s="72"/>
      <c r="G107" s="73"/>
      <c r="H107" s="78"/>
      <c r="I107" s="78"/>
      <c r="J107" s="78"/>
      <c r="K107" s="78"/>
      <c r="L107" s="83"/>
      <c r="M107" s="83"/>
      <c r="N107" s="85"/>
    </row>
    <row r="108" spans="2:14" x14ac:dyDescent="0.2">
      <c r="B108" s="86"/>
      <c r="C108" s="72"/>
      <c r="D108" s="72"/>
      <c r="E108" s="72"/>
      <c r="F108" s="72"/>
      <c r="G108" s="72"/>
      <c r="H108" s="78"/>
      <c r="I108" s="78"/>
      <c r="J108" s="78"/>
      <c r="K108" s="78"/>
      <c r="L108" s="77"/>
      <c r="M108" s="77"/>
      <c r="N108" s="87"/>
    </row>
    <row r="109" spans="2:14" x14ac:dyDescent="0.2">
      <c r="B109" s="84"/>
      <c r="C109" s="72"/>
      <c r="D109" s="72"/>
      <c r="E109" s="72"/>
      <c r="F109" s="72"/>
      <c r="G109" s="73"/>
      <c r="H109" s="78"/>
      <c r="I109" s="78"/>
      <c r="J109" s="78"/>
      <c r="K109" s="78"/>
      <c r="L109" s="78"/>
      <c r="M109" s="83"/>
      <c r="N109" s="70"/>
    </row>
    <row r="110" spans="2:14" x14ac:dyDescent="0.2">
      <c r="B110" s="84"/>
      <c r="C110" s="80"/>
      <c r="D110" s="80"/>
      <c r="E110" s="80"/>
      <c r="F110" s="80"/>
      <c r="G110" s="82"/>
      <c r="H110" s="78"/>
      <c r="I110" s="78"/>
      <c r="J110" s="78"/>
      <c r="K110" s="78"/>
      <c r="L110" s="78"/>
      <c r="M110" s="73"/>
      <c r="N110" s="87"/>
    </row>
    <row r="111" spans="2:14" x14ac:dyDescent="0.2">
      <c r="B111" s="84"/>
      <c r="C111" s="87"/>
      <c r="D111" s="87"/>
      <c r="E111" s="87"/>
      <c r="F111" s="87"/>
      <c r="G111" s="88"/>
      <c r="H111" s="78"/>
      <c r="I111" s="78"/>
      <c r="J111" s="78"/>
      <c r="K111" s="78"/>
      <c r="L111" s="88"/>
      <c r="M111" s="88"/>
      <c r="N111" s="87"/>
    </row>
    <row r="112" spans="2:14" x14ac:dyDescent="0.2">
      <c r="B112" s="84"/>
      <c r="C112" s="87"/>
      <c r="D112" s="87"/>
      <c r="E112" s="87"/>
      <c r="F112" s="87"/>
      <c r="G112" s="88"/>
      <c r="H112" s="78"/>
      <c r="I112" s="78"/>
      <c r="J112" s="78"/>
      <c r="K112" s="78"/>
      <c r="L112" s="88"/>
      <c r="M112" s="88"/>
      <c r="N112" s="87"/>
    </row>
    <row r="113" spans="2:14" x14ac:dyDescent="0.2">
      <c r="B113" s="89"/>
      <c r="C113" s="87"/>
      <c r="D113" s="87"/>
      <c r="E113" s="87"/>
      <c r="F113" s="87"/>
      <c r="G113" s="88"/>
      <c r="H113" s="78"/>
      <c r="I113" s="78"/>
      <c r="J113" s="78"/>
      <c r="K113" s="78"/>
      <c r="L113" s="82"/>
      <c r="M113" s="90"/>
      <c r="N113" s="87"/>
    </row>
    <row r="114" spans="2:14" x14ac:dyDescent="0.2">
      <c r="B114" s="87"/>
      <c r="C114" s="87"/>
      <c r="D114" s="87"/>
      <c r="E114" s="87"/>
      <c r="F114" s="87"/>
      <c r="G114" s="88"/>
      <c r="H114" s="78"/>
      <c r="I114" s="78"/>
      <c r="J114" s="78"/>
      <c r="K114" s="78"/>
      <c r="L114" s="88"/>
      <c r="M114" s="88"/>
      <c r="N114" s="87"/>
    </row>
    <row r="115" spans="2:14" x14ac:dyDescent="0.2">
      <c r="B115" s="87"/>
      <c r="C115" s="87"/>
      <c r="D115" s="87"/>
      <c r="E115" s="87"/>
      <c r="F115" s="87"/>
      <c r="G115" s="88"/>
      <c r="H115" s="90"/>
      <c r="I115" s="90"/>
      <c r="J115" s="90"/>
      <c r="K115" s="90"/>
      <c r="L115" s="88"/>
      <c r="M115" s="88"/>
      <c r="N115" s="87"/>
    </row>
    <row r="116" spans="2:14" x14ac:dyDescent="0.2">
      <c r="B116" s="87"/>
      <c r="C116" s="87"/>
      <c r="D116" s="87"/>
      <c r="E116" s="87"/>
      <c r="F116" s="87"/>
      <c r="G116" s="88"/>
      <c r="H116" s="90"/>
      <c r="I116" s="90"/>
      <c r="J116" s="90"/>
      <c r="K116" s="90"/>
      <c r="L116" s="91"/>
      <c r="M116" s="91"/>
      <c r="N116" s="87"/>
    </row>
    <row r="117" spans="2:14" x14ac:dyDescent="0.2">
      <c r="B117" s="87"/>
      <c r="C117" s="87"/>
      <c r="D117" s="87"/>
      <c r="E117" s="87"/>
      <c r="F117" s="87"/>
      <c r="G117" s="88"/>
      <c r="H117" s="90"/>
      <c r="I117" s="90"/>
      <c r="J117" s="90"/>
      <c r="K117" s="90"/>
      <c r="L117" s="82"/>
      <c r="M117" s="82"/>
      <c r="N117" s="87"/>
    </row>
    <row r="118" spans="2:14" x14ac:dyDescent="0.2">
      <c r="B118" s="87"/>
      <c r="C118" s="87"/>
      <c r="D118" s="87"/>
      <c r="E118" s="87"/>
      <c r="F118" s="87"/>
      <c r="G118" s="88"/>
      <c r="H118" s="88"/>
      <c r="I118" s="88"/>
      <c r="J118" s="88"/>
      <c r="K118" s="88"/>
      <c r="L118" s="88"/>
      <c r="M118" s="88"/>
      <c r="N118" s="87"/>
    </row>
    <row r="119" spans="2:14" x14ac:dyDescent="0.2">
      <c r="B119" s="92"/>
      <c r="C119" s="87"/>
      <c r="D119" s="87"/>
      <c r="E119" s="87"/>
      <c r="F119" s="87"/>
      <c r="G119" s="88"/>
      <c r="H119" s="82"/>
      <c r="I119" s="82"/>
      <c r="J119" s="82"/>
      <c r="K119" s="82"/>
      <c r="L119" s="88"/>
      <c r="M119" s="88"/>
      <c r="N119" s="87"/>
    </row>
    <row r="120" spans="2:14" x14ac:dyDescent="0.2">
      <c r="B120" s="87"/>
      <c r="C120" s="87"/>
      <c r="D120" s="87"/>
      <c r="E120" s="87"/>
      <c r="F120" s="87"/>
      <c r="G120" s="88"/>
      <c r="H120" s="88"/>
      <c r="I120" s="88"/>
      <c r="J120" s="88"/>
      <c r="K120" s="88"/>
      <c r="L120" s="88"/>
      <c r="M120" s="88"/>
      <c r="N120" s="87"/>
    </row>
    <row r="121" spans="2:14" x14ac:dyDescent="0.2">
      <c r="B121" s="87"/>
      <c r="C121" s="87"/>
      <c r="D121" s="87"/>
      <c r="E121" s="87"/>
      <c r="F121" s="87"/>
      <c r="G121" s="88"/>
      <c r="H121" s="88"/>
      <c r="I121" s="88"/>
      <c r="J121" s="88"/>
      <c r="K121" s="88"/>
      <c r="L121" s="88"/>
      <c r="M121" s="88"/>
      <c r="N121" s="87"/>
    </row>
    <row r="122" spans="2:14" x14ac:dyDescent="0.2">
      <c r="B122" s="87"/>
      <c r="C122" s="87"/>
      <c r="D122" s="87"/>
      <c r="E122" s="87"/>
      <c r="F122" s="87"/>
      <c r="G122" s="88"/>
      <c r="H122" s="78"/>
      <c r="I122" s="78"/>
      <c r="J122" s="78"/>
      <c r="K122" s="78"/>
      <c r="L122" s="88"/>
      <c r="M122" s="88"/>
      <c r="N122" s="87"/>
    </row>
    <row r="123" spans="2:14" x14ac:dyDescent="0.2">
      <c r="B123" s="87"/>
      <c r="C123" s="87"/>
      <c r="D123" s="87"/>
      <c r="E123" s="87"/>
      <c r="F123" s="87"/>
      <c r="G123" s="88"/>
      <c r="H123" s="78"/>
      <c r="I123" s="78"/>
      <c r="J123" s="78"/>
      <c r="K123" s="78"/>
      <c r="L123" s="88"/>
      <c r="M123" s="88"/>
      <c r="N123" s="87"/>
    </row>
    <row r="124" spans="2:14" x14ac:dyDescent="0.2">
      <c r="B124" s="87"/>
      <c r="C124" s="87"/>
      <c r="D124" s="87"/>
      <c r="E124" s="87"/>
      <c r="F124" s="87"/>
      <c r="G124" s="88"/>
      <c r="H124" s="88"/>
      <c r="I124" s="88"/>
      <c r="J124" s="88"/>
      <c r="K124" s="88"/>
      <c r="L124" s="88"/>
      <c r="M124" s="88"/>
      <c r="N124" s="87"/>
    </row>
    <row r="125" spans="2:14" x14ac:dyDescent="0.2">
      <c r="B125" s="87"/>
      <c r="C125" s="87"/>
      <c r="D125" s="87"/>
      <c r="E125" s="87"/>
      <c r="F125" s="87"/>
      <c r="G125" s="88"/>
      <c r="H125" s="88"/>
      <c r="I125" s="88"/>
      <c r="J125" s="88"/>
      <c r="K125" s="88"/>
      <c r="L125" s="88"/>
      <c r="M125" s="88"/>
      <c r="N125" s="87"/>
    </row>
    <row r="126" spans="2:14" x14ac:dyDescent="0.2">
      <c r="B126" s="87"/>
      <c r="C126" s="87"/>
      <c r="D126" s="87"/>
      <c r="E126" s="87"/>
      <c r="F126" s="87"/>
      <c r="G126" s="88"/>
      <c r="H126" s="88"/>
      <c r="I126" s="88"/>
      <c r="J126" s="88"/>
      <c r="K126" s="88"/>
      <c r="L126" s="88"/>
      <c r="M126" s="88"/>
      <c r="N126" s="87"/>
    </row>
    <row r="127" spans="2:14" x14ac:dyDescent="0.2">
      <c r="B127" s="87"/>
      <c r="C127" s="87"/>
      <c r="D127" s="87"/>
      <c r="E127" s="87"/>
      <c r="F127" s="87"/>
      <c r="G127" s="88"/>
      <c r="H127" s="88"/>
      <c r="I127" s="88"/>
      <c r="J127" s="88"/>
      <c r="K127" s="88"/>
      <c r="L127" s="88"/>
      <c r="M127" s="88"/>
      <c r="N127" s="87"/>
    </row>
    <row r="128" spans="2:14" x14ac:dyDescent="0.2">
      <c r="B128" s="87"/>
      <c r="C128" s="87"/>
      <c r="D128" s="87"/>
      <c r="E128" s="87"/>
      <c r="F128" s="87"/>
      <c r="G128" s="88"/>
      <c r="H128" s="88"/>
      <c r="I128" s="88"/>
      <c r="J128" s="88"/>
      <c r="K128" s="88"/>
      <c r="L128" s="88"/>
      <c r="M128" s="88"/>
      <c r="N128" s="87"/>
    </row>
    <row r="129" spans="2:14" x14ac:dyDescent="0.2">
      <c r="B129" s="87"/>
      <c r="C129" s="87"/>
      <c r="D129" s="87"/>
      <c r="E129" s="87"/>
      <c r="F129" s="87"/>
      <c r="G129" s="88"/>
      <c r="H129" s="88"/>
      <c r="I129" s="88"/>
      <c r="J129" s="88"/>
      <c r="K129" s="88"/>
      <c r="L129" s="88"/>
      <c r="M129" s="88"/>
      <c r="N129" s="87"/>
    </row>
    <row r="130" spans="2:14" x14ac:dyDescent="0.2">
      <c r="B130" s="87"/>
      <c r="C130" s="87"/>
      <c r="D130" s="87"/>
      <c r="E130" s="87"/>
      <c r="F130" s="87"/>
      <c r="G130" s="88"/>
      <c r="H130" s="88"/>
      <c r="I130" s="88"/>
      <c r="J130" s="88"/>
      <c r="K130" s="88"/>
      <c r="L130" s="88"/>
      <c r="M130" s="88"/>
      <c r="N130" s="87"/>
    </row>
    <row r="131" spans="2:14" x14ac:dyDescent="0.2">
      <c r="B131" s="87"/>
      <c r="C131" s="87"/>
      <c r="D131" s="87"/>
      <c r="E131" s="87"/>
      <c r="F131" s="87"/>
      <c r="G131" s="88"/>
      <c r="H131" s="88"/>
      <c r="I131" s="88"/>
      <c r="J131" s="88"/>
      <c r="K131" s="88"/>
      <c r="L131" s="88"/>
      <c r="M131" s="88"/>
      <c r="N131" s="87"/>
    </row>
    <row r="132" spans="2:14" x14ac:dyDescent="0.2">
      <c r="B132" s="87"/>
      <c r="C132" s="87"/>
      <c r="D132" s="87"/>
      <c r="E132" s="87"/>
      <c r="F132" s="87"/>
      <c r="G132" s="88"/>
      <c r="H132" s="88"/>
      <c r="I132" s="88"/>
      <c r="J132" s="88"/>
      <c r="K132" s="88"/>
      <c r="L132" s="88"/>
      <c r="M132" s="88"/>
      <c r="N132" s="87"/>
    </row>
    <row r="133" spans="2:14" x14ac:dyDescent="0.2">
      <c r="B133" s="87"/>
      <c r="C133" s="87"/>
      <c r="D133" s="87"/>
      <c r="E133" s="87"/>
      <c r="F133" s="87"/>
      <c r="G133" s="88"/>
      <c r="H133" s="88"/>
      <c r="I133" s="88"/>
      <c r="J133" s="88"/>
      <c r="K133" s="88"/>
      <c r="L133" s="88"/>
      <c r="M133" s="88"/>
      <c r="N133" s="87"/>
    </row>
    <row r="134" spans="2:14" x14ac:dyDescent="0.2">
      <c r="B134" s="87"/>
      <c r="C134" s="87"/>
      <c r="D134" s="87"/>
      <c r="E134" s="87"/>
      <c r="F134" s="87"/>
      <c r="G134" s="88"/>
      <c r="H134" s="88"/>
      <c r="I134" s="88"/>
      <c r="J134" s="88"/>
      <c r="K134" s="88"/>
      <c r="L134" s="88"/>
      <c r="M134" s="88"/>
      <c r="N134" s="87"/>
    </row>
    <row r="135" spans="2:14" x14ac:dyDescent="0.2">
      <c r="B135" s="87"/>
      <c r="C135" s="87"/>
      <c r="D135" s="87"/>
      <c r="E135" s="87"/>
      <c r="F135" s="87"/>
      <c r="G135" s="88"/>
      <c r="H135" s="88"/>
      <c r="I135" s="88"/>
      <c r="J135" s="88"/>
      <c r="K135" s="88"/>
      <c r="L135" s="88"/>
      <c r="M135" s="88"/>
      <c r="N135" s="87"/>
    </row>
    <row r="136" spans="2:14" x14ac:dyDescent="0.2">
      <c r="B136" s="87"/>
      <c r="C136" s="87"/>
      <c r="D136" s="87"/>
      <c r="E136" s="87"/>
      <c r="F136" s="87"/>
      <c r="G136" s="88"/>
      <c r="H136" s="88"/>
      <c r="I136" s="88"/>
      <c r="J136" s="88"/>
      <c r="K136" s="88"/>
      <c r="L136" s="88"/>
      <c r="M136" s="88"/>
      <c r="N136" s="87"/>
    </row>
    <row r="137" spans="2:14" x14ac:dyDescent="0.2">
      <c r="B137" s="87"/>
      <c r="C137" s="87"/>
      <c r="D137" s="87"/>
      <c r="E137" s="87"/>
      <c r="F137" s="87"/>
      <c r="G137" s="88"/>
      <c r="H137" s="88"/>
      <c r="I137" s="88"/>
      <c r="J137" s="88"/>
      <c r="K137" s="88"/>
      <c r="L137" s="88"/>
      <c r="M137" s="88"/>
      <c r="N137" s="87"/>
    </row>
    <row r="138" spans="2:14" x14ac:dyDescent="0.2">
      <c r="B138" s="87"/>
      <c r="C138" s="87"/>
      <c r="D138" s="87"/>
      <c r="E138" s="87"/>
      <c r="F138" s="87"/>
      <c r="G138" s="88"/>
      <c r="H138" s="88"/>
      <c r="I138" s="88"/>
      <c r="J138" s="88"/>
      <c r="K138" s="88"/>
      <c r="L138" s="88"/>
      <c r="M138" s="88"/>
      <c r="N138" s="87"/>
    </row>
    <row r="139" spans="2:14" x14ac:dyDescent="0.2">
      <c r="B139" s="87"/>
      <c r="C139" s="87"/>
      <c r="D139" s="87"/>
      <c r="E139" s="87"/>
      <c r="F139" s="87"/>
      <c r="G139" s="88"/>
      <c r="H139" s="88"/>
      <c r="I139" s="88"/>
      <c r="J139" s="88"/>
      <c r="K139" s="88"/>
      <c r="L139" s="88"/>
      <c r="M139" s="88"/>
      <c r="N139" s="87"/>
    </row>
    <row r="140" spans="2:14" x14ac:dyDescent="0.2">
      <c r="B140" s="87"/>
      <c r="C140" s="87"/>
      <c r="D140" s="87"/>
      <c r="E140" s="87"/>
      <c r="F140" s="87"/>
      <c r="G140" s="88"/>
      <c r="H140" s="88"/>
      <c r="I140" s="88"/>
      <c r="J140" s="88"/>
      <c r="K140" s="88"/>
      <c r="L140" s="88"/>
      <c r="M140" s="88"/>
      <c r="N140" s="87"/>
    </row>
    <row r="141" spans="2:14" x14ac:dyDescent="0.2">
      <c r="B141" s="87"/>
      <c r="C141" s="87"/>
      <c r="D141" s="87"/>
      <c r="E141" s="87"/>
      <c r="F141" s="87"/>
      <c r="G141" s="88"/>
      <c r="H141" s="88"/>
      <c r="I141" s="88"/>
      <c r="J141" s="88"/>
      <c r="K141" s="88"/>
      <c r="L141" s="88"/>
      <c r="M141" s="88"/>
      <c r="N141" s="87"/>
    </row>
    <row r="142" spans="2:14" x14ac:dyDescent="0.2">
      <c r="B142" s="87"/>
      <c r="C142" s="87"/>
      <c r="D142" s="87"/>
      <c r="E142" s="87"/>
      <c r="F142" s="87"/>
      <c r="G142" s="88"/>
      <c r="H142" s="88"/>
      <c r="I142" s="88"/>
      <c r="J142" s="88"/>
      <c r="K142" s="88"/>
      <c r="L142" s="88"/>
      <c r="M142" s="88"/>
      <c r="N142" s="87"/>
    </row>
    <row r="143" spans="2:14" x14ac:dyDescent="0.2">
      <c r="B143" s="87"/>
      <c r="C143" s="87"/>
      <c r="D143" s="87"/>
      <c r="E143" s="87"/>
      <c r="F143" s="87"/>
      <c r="G143" s="88"/>
      <c r="H143" s="88"/>
      <c r="I143" s="88"/>
      <c r="J143" s="88"/>
      <c r="K143" s="88"/>
      <c r="L143" s="88"/>
      <c r="M143" s="88"/>
      <c r="N143" s="87"/>
    </row>
    <row r="144" spans="2:14" x14ac:dyDescent="0.2">
      <c r="B144" s="87"/>
      <c r="C144" s="87"/>
      <c r="D144" s="87"/>
      <c r="E144" s="87"/>
      <c r="F144" s="87"/>
      <c r="G144" s="88"/>
      <c r="H144" s="88"/>
      <c r="I144" s="88"/>
      <c r="J144" s="88"/>
      <c r="K144" s="88"/>
      <c r="L144" s="88"/>
      <c r="M144" s="88"/>
      <c r="N144" s="87"/>
    </row>
    <row r="145" spans="2:14" x14ac:dyDescent="0.2">
      <c r="B145" s="87"/>
      <c r="C145" s="87"/>
      <c r="D145" s="87"/>
      <c r="E145" s="87"/>
      <c r="F145" s="87"/>
      <c r="G145" s="88"/>
      <c r="H145" s="88"/>
      <c r="I145" s="88"/>
      <c r="J145" s="88"/>
      <c r="K145" s="88"/>
      <c r="L145" s="88"/>
      <c r="M145" s="88"/>
      <c r="N145" s="87"/>
    </row>
    <row r="146" spans="2:14" x14ac:dyDescent="0.2">
      <c r="B146" s="87"/>
      <c r="C146" s="87"/>
      <c r="D146" s="87"/>
      <c r="E146" s="87"/>
      <c r="F146" s="87"/>
      <c r="G146" s="88"/>
      <c r="H146" s="88"/>
      <c r="I146" s="88"/>
      <c r="J146" s="88"/>
      <c r="K146" s="88"/>
      <c r="L146" s="88"/>
      <c r="M146" s="88"/>
      <c r="N146" s="87"/>
    </row>
    <row r="147" spans="2:14" x14ac:dyDescent="0.2">
      <c r="B147" s="87"/>
      <c r="C147" s="87"/>
      <c r="D147" s="87"/>
      <c r="E147" s="87"/>
      <c r="F147" s="87"/>
      <c r="G147" s="88"/>
      <c r="H147" s="88"/>
      <c r="I147" s="88"/>
      <c r="J147" s="88"/>
      <c r="K147" s="88"/>
      <c r="L147" s="88"/>
      <c r="M147" s="88"/>
      <c r="N147" s="87"/>
    </row>
    <row r="148" spans="2:14" x14ac:dyDescent="0.2">
      <c r="B148" s="87"/>
      <c r="C148" s="87"/>
      <c r="D148" s="87"/>
      <c r="E148" s="87"/>
      <c r="F148" s="87"/>
      <c r="G148" s="88"/>
      <c r="H148" s="88"/>
      <c r="I148" s="88"/>
      <c r="J148" s="88"/>
      <c r="K148" s="88"/>
      <c r="L148" s="88"/>
      <c r="M148" s="88"/>
      <c r="N148" s="87"/>
    </row>
    <row r="149" spans="2:14" x14ac:dyDescent="0.2">
      <c r="B149" s="87"/>
      <c r="C149" s="87"/>
      <c r="D149" s="87"/>
      <c r="E149" s="87"/>
      <c r="F149" s="87"/>
      <c r="G149" s="88"/>
      <c r="H149" s="88"/>
      <c r="I149" s="88"/>
      <c r="J149" s="88"/>
      <c r="K149" s="88"/>
      <c r="L149" s="88"/>
      <c r="M149" s="88"/>
      <c r="N149" s="87"/>
    </row>
    <row r="150" spans="2:14" x14ac:dyDescent="0.2">
      <c r="B150" s="87"/>
      <c r="C150" s="87"/>
      <c r="D150" s="87"/>
      <c r="E150" s="87"/>
      <c r="F150" s="87"/>
      <c r="G150" s="88"/>
      <c r="H150" s="88"/>
      <c r="I150" s="88"/>
      <c r="J150" s="88"/>
      <c r="K150" s="88"/>
      <c r="L150" s="88"/>
      <c r="M150" s="88"/>
      <c r="N150" s="87"/>
    </row>
    <row r="151" spans="2:14" x14ac:dyDescent="0.2">
      <c r="B151" s="87"/>
      <c r="C151" s="87"/>
      <c r="D151" s="87"/>
      <c r="E151" s="87"/>
      <c r="F151" s="87"/>
      <c r="G151" s="88"/>
      <c r="H151" s="88"/>
      <c r="I151" s="88"/>
      <c r="J151" s="88"/>
      <c r="K151" s="88"/>
      <c r="L151" s="88"/>
      <c r="M151" s="88"/>
      <c r="N151" s="87"/>
    </row>
    <row r="152" spans="2:14" x14ac:dyDescent="0.2">
      <c r="B152" s="87"/>
      <c r="C152" s="87"/>
      <c r="D152" s="87"/>
      <c r="E152" s="87"/>
      <c r="F152" s="87"/>
      <c r="G152" s="88"/>
      <c r="H152" s="88"/>
      <c r="I152" s="88"/>
      <c r="J152" s="88"/>
      <c r="K152" s="88"/>
      <c r="L152" s="88"/>
      <c r="M152" s="88"/>
      <c r="N152" s="87"/>
    </row>
    <row r="153" spans="2:14" x14ac:dyDescent="0.2">
      <c r="B153" s="87"/>
      <c r="C153" s="87"/>
      <c r="D153" s="87"/>
      <c r="E153" s="87"/>
      <c r="F153" s="87"/>
      <c r="G153" s="88"/>
      <c r="H153" s="88"/>
      <c r="I153" s="88"/>
      <c r="J153" s="88"/>
      <c r="K153" s="88"/>
      <c r="L153" s="88"/>
      <c r="M153" s="88"/>
      <c r="N153" s="87"/>
    </row>
    <row r="154" spans="2:14" x14ac:dyDescent="0.2">
      <c r="B154" s="87"/>
      <c r="C154" s="87"/>
      <c r="D154" s="87"/>
      <c r="E154" s="87"/>
      <c r="F154" s="87"/>
      <c r="G154" s="88"/>
      <c r="H154" s="88"/>
      <c r="I154" s="88"/>
      <c r="J154" s="88"/>
      <c r="K154" s="88"/>
      <c r="L154" s="88"/>
      <c r="M154" s="88"/>
      <c r="N154" s="87"/>
    </row>
    <row r="155" spans="2:14" x14ac:dyDescent="0.2">
      <c r="B155" s="87"/>
      <c r="C155" s="87"/>
      <c r="D155" s="87"/>
      <c r="E155" s="87"/>
      <c r="F155" s="87"/>
      <c r="G155" s="88"/>
      <c r="H155" s="88"/>
      <c r="I155" s="88"/>
      <c r="J155" s="88"/>
      <c r="K155" s="88"/>
      <c r="L155" s="88"/>
      <c r="M155" s="88"/>
      <c r="N155" s="87"/>
    </row>
    <row r="156" spans="2:14" x14ac:dyDescent="0.2">
      <c r="B156" s="87"/>
      <c r="C156" s="87"/>
      <c r="D156" s="87"/>
      <c r="E156" s="87"/>
      <c r="F156" s="87"/>
      <c r="G156" s="88"/>
      <c r="H156" s="88"/>
      <c r="I156" s="88"/>
      <c r="J156" s="88"/>
      <c r="K156" s="88"/>
      <c r="L156" s="88"/>
      <c r="M156" s="88"/>
      <c r="N156" s="87"/>
    </row>
    <row r="157" spans="2:14" x14ac:dyDescent="0.2">
      <c r="B157" s="87"/>
      <c r="C157" s="87"/>
      <c r="D157" s="87"/>
      <c r="E157" s="87"/>
      <c r="F157" s="87"/>
      <c r="G157" s="88"/>
      <c r="H157" s="88"/>
      <c r="I157" s="88"/>
      <c r="J157" s="88"/>
      <c r="K157" s="88"/>
      <c r="L157" s="88"/>
      <c r="M157" s="88"/>
      <c r="N157" s="87"/>
    </row>
    <row r="158" spans="2:14" x14ac:dyDescent="0.2">
      <c r="B158" s="87"/>
      <c r="C158" s="87"/>
      <c r="D158" s="87"/>
      <c r="E158" s="87"/>
      <c r="F158" s="87"/>
      <c r="G158" s="88"/>
      <c r="H158" s="88"/>
      <c r="I158" s="88"/>
      <c r="J158" s="88"/>
      <c r="K158" s="88"/>
      <c r="L158" s="88"/>
      <c r="M158" s="88"/>
      <c r="N158" s="87"/>
    </row>
    <row r="159" spans="2:14" x14ac:dyDescent="0.2">
      <c r="B159" s="87"/>
      <c r="C159" s="87"/>
      <c r="D159" s="87"/>
      <c r="E159" s="87"/>
      <c r="F159" s="87"/>
      <c r="G159" s="88"/>
      <c r="H159" s="88"/>
      <c r="I159" s="88"/>
      <c r="J159" s="88"/>
      <c r="K159" s="88"/>
      <c r="L159" s="88"/>
      <c r="M159" s="88"/>
      <c r="N159" s="87"/>
    </row>
    <row r="160" spans="2:14" x14ac:dyDescent="0.2">
      <c r="B160" s="87"/>
      <c r="C160" s="87"/>
      <c r="D160" s="87"/>
      <c r="E160" s="87"/>
      <c r="F160" s="87"/>
      <c r="G160" s="88"/>
      <c r="H160" s="88"/>
      <c r="I160" s="88"/>
      <c r="J160" s="88"/>
      <c r="K160" s="88"/>
      <c r="L160" s="88"/>
      <c r="M160" s="88"/>
      <c r="N160" s="87"/>
    </row>
    <row r="161" spans="2:14" x14ac:dyDescent="0.2">
      <c r="B161" s="87"/>
      <c r="C161" s="87"/>
      <c r="D161" s="87"/>
      <c r="E161" s="87"/>
      <c r="F161" s="87"/>
      <c r="G161" s="88"/>
      <c r="H161" s="88"/>
      <c r="I161" s="88"/>
      <c r="J161" s="88"/>
      <c r="K161" s="88"/>
      <c r="L161" s="88"/>
      <c r="M161" s="88"/>
      <c r="N161" s="87"/>
    </row>
    <row r="162" spans="2:14" x14ac:dyDescent="0.2">
      <c r="B162" s="87"/>
      <c r="C162" s="87"/>
      <c r="D162" s="87"/>
      <c r="E162" s="87"/>
      <c r="F162" s="87"/>
      <c r="G162" s="88"/>
      <c r="H162" s="88"/>
      <c r="I162" s="88"/>
      <c r="J162" s="88"/>
      <c r="K162" s="88"/>
      <c r="L162" s="88"/>
      <c r="M162" s="88"/>
      <c r="N162" s="87"/>
    </row>
    <row r="163" spans="2:14" x14ac:dyDescent="0.2">
      <c r="B163" s="87"/>
      <c r="C163" s="87"/>
      <c r="D163" s="87"/>
      <c r="E163" s="87"/>
      <c r="F163" s="87"/>
      <c r="G163" s="88"/>
      <c r="H163" s="88"/>
      <c r="I163" s="88"/>
      <c r="J163" s="88"/>
      <c r="K163" s="88"/>
      <c r="L163" s="88"/>
      <c r="M163" s="88"/>
      <c r="N163" s="87"/>
    </row>
    <row r="164" spans="2:14" x14ac:dyDescent="0.2">
      <c r="B164" s="87"/>
      <c r="C164" s="87"/>
      <c r="D164" s="87"/>
      <c r="E164" s="87"/>
      <c r="F164" s="87"/>
      <c r="G164" s="88"/>
      <c r="H164" s="88"/>
      <c r="I164" s="88"/>
      <c r="J164" s="88"/>
      <c r="K164" s="88"/>
      <c r="L164" s="88"/>
      <c r="M164" s="88"/>
      <c r="N164" s="87"/>
    </row>
    <row r="165" spans="2:14" x14ac:dyDescent="0.2">
      <c r="B165" s="87"/>
      <c r="C165" s="87"/>
      <c r="D165" s="87"/>
      <c r="E165" s="87"/>
      <c r="F165" s="87"/>
      <c r="G165" s="88"/>
      <c r="H165" s="88"/>
      <c r="I165" s="88"/>
      <c r="J165" s="88"/>
      <c r="K165" s="88"/>
      <c r="L165" s="88"/>
      <c r="M165" s="88"/>
      <c r="N165" s="87"/>
    </row>
    <row r="166" spans="2:14" x14ac:dyDescent="0.2">
      <c r="B166" s="87"/>
      <c r="C166" s="87"/>
      <c r="D166" s="87"/>
      <c r="E166" s="87"/>
      <c r="F166" s="87"/>
      <c r="G166" s="88"/>
      <c r="H166" s="88"/>
      <c r="I166" s="88"/>
      <c r="J166" s="88"/>
      <c r="K166" s="88"/>
      <c r="L166" s="88"/>
      <c r="M166" s="88"/>
      <c r="N166" s="87"/>
    </row>
    <row r="167" spans="2:14" x14ac:dyDescent="0.2">
      <c r="B167" s="87"/>
      <c r="C167" s="87"/>
      <c r="D167" s="87"/>
      <c r="E167" s="87"/>
      <c r="F167" s="87"/>
      <c r="G167" s="88"/>
      <c r="H167" s="88"/>
      <c r="I167" s="88"/>
      <c r="J167" s="88"/>
      <c r="K167" s="88"/>
      <c r="L167" s="88"/>
      <c r="M167" s="88"/>
      <c r="N167" s="87"/>
    </row>
    <row r="168" spans="2:14" x14ac:dyDescent="0.2">
      <c r="B168" s="87"/>
      <c r="C168" s="87"/>
      <c r="D168" s="87"/>
      <c r="E168" s="87"/>
      <c r="F168" s="87"/>
      <c r="G168" s="88"/>
      <c r="H168" s="88"/>
      <c r="I168" s="88"/>
      <c r="J168" s="88"/>
      <c r="K168" s="88"/>
      <c r="L168" s="88"/>
      <c r="M168" s="88"/>
      <c r="N168" s="87"/>
    </row>
    <row r="169" spans="2:14" x14ac:dyDescent="0.2">
      <c r="B169" s="87"/>
      <c r="C169" s="87"/>
      <c r="D169" s="87"/>
      <c r="E169" s="87"/>
      <c r="F169" s="87"/>
      <c r="G169" s="88"/>
      <c r="H169" s="88"/>
      <c r="I169" s="88"/>
      <c r="J169" s="88"/>
      <c r="K169" s="88"/>
      <c r="L169" s="88"/>
      <c r="M169" s="88"/>
      <c r="N169" s="87"/>
    </row>
    <row r="170" spans="2:14" x14ac:dyDescent="0.2">
      <c r="B170" s="87"/>
      <c r="C170" s="87"/>
      <c r="D170" s="87"/>
      <c r="E170" s="87"/>
      <c r="F170" s="87"/>
      <c r="G170" s="88"/>
      <c r="H170" s="88"/>
      <c r="I170" s="88"/>
      <c r="J170" s="88"/>
      <c r="K170" s="88"/>
      <c r="L170" s="88"/>
      <c r="M170" s="88"/>
      <c r="N170" s="87"/>
    </row>
    <row r="171" spans="2:14" x14ac:dyDescent="0.2">
      <c r="B171" s="87"/>
      <c r="C171" s="87"/>
      <c r="D171" s="87"/>
      <c r="E171" s="87"/>
      <c r="F171" s="87"/>
      <c r="G171" s="88"/>
      <c r="H171" s="88"/>
      <c r="I171" s="88"/>
      <c r="J171" s="88"/>
      <c r="K171" s="88"/>
      <c r="L171" s="88"/>
      <c r="M171" s="88"/>
      <c r="N171" s="87"/>
    </row>
    <row r="172" spans="2:14" x14ac:dyDescent="0.2">
      <c r="B172" s="87"/>
      <c r="C172" s="87"/>
      <c r="D172" s="87"/>
      <c r="E172" s="87"/>
      <c r="F172" s="87"/>
      <c r="G172" s="88"/>
      <c r="H172" s="88"/>
      <c r="I172" s="88"/>
      <c r="J172" s="88"/>
      <c r="K172" s="88"/>
      <c r="L172" s="88"/>
      <c r="M172" s="88"/>
      <c r="N172" s="87"/>
    </row>
    <row r="173" spans="2:14" x14ac:dyDescent="0.2">
      <c r="B173" s="87"/>
      <c r="C173" s="87"/>
      <c r="D173" s="87"/>
      <c r="E173" s="87"/>
      <c r="F173" s="87"/>
      <c r="G173" s="88"/>
      <c r="H173" s="88"/>
      <c r="I173" s="88"/>
      <c r="J173" s="88"/>
      <c r="K173" s="88"/>
      <c r="L173" s="88"/>
      <c r="M173" s="88"/>
      <c r="N173" s="87"/>
    </row>
    <row r="174" spans="2:14" x14ac:dyDescent="0.2">
      <c r="B174" s="87"/>
      <c r="C174" s="87"/>
      <c r="D174" s="87"/>
      <c r="E174" s="87"/>
      <c r="F174" s="87"/>
      <c r="G174" s="88"/>
      <c r="H174" s="88"/>
      <c r="I174" s="88"/>
      <c r="J174" s="88"/>
      <c r="K174" s="88"/>
      <c r="L174" s="88"/>
      <c r="M174" s="88"/>
      <c r="N174" s="87"/>
    </row>
    <row r="175" spans="2:14" x14ac:dyDescent="0.2">
      <c r="B175" s="87"/>
      <c r="C175" s="87"/>
      <c r="D175" s="87"/>
      <c r="E175" s="87"/>
      <c r="F175" s="87"/>
      <c r="G175" s="88"/>
      <c r="H175" s="88"/>
      <c r="I175" s="88"/>
      <c r="J175" s="88"/>
      <c r="K175" s="88"/>
      <c r="L175" s="88"/>
      <c r="M175" s="88"/>
      <c r="N175" s="87"/>
    </row>
    <row r="176" spans="2:14" x14ac:dyDescent="0.2">
      <c r="B176" s="87"/>
      <c r="C176" s="87"/>
      <c r="D176" s="87"/>
      <c r="E176" s="87"/>
      <c r="F176" s="87"/>
      <c r="G176" s="88"/>
      <c r="H176" s="88"/>
      <c r="I176" s="88"/>
      <c r="J176" s="88"/>
      <c r="K176" s="88"/>
      <c r="L176" s="88"/>
      <c r="M176" s="88"/>
      <c r="N176" s="87"/>
    </row>
    <row r="177" spans="2:14" x14ac:dyDescent="0.2">
      <c r="B177" s="87"/>
      <c r="C177" s="87"/>
      <c r="D177" s="87"/>
      <c r="E177" s="87"/>
      <c r="F177" s="87"/>
      <c r="G177" s="88"/>
      <c r="H177" s="88"/>
      <c r="I177" s="88"/>
      <c r="J177" s="88"/>
      <c r="K177" s="88"/>
      <c r="L177" s="88"/>
      <c r="M177" s="88"/>
      <c r="N177" s="87"/>
    </row>
    <row r="178" spans="2:14" x14ac:dyDescent="0.2">
      <c r="B178" s="87"/>
      <c r="C178" s="87"/>
      <c r="D178" s="87"/>
      <c r="E178" s="87"/>
      <c r="F178" s="87"/>
      <c r="G178" s="88"/>
      <c r="H178" s="88"/>
      <c r="I178" s="88"/>
      <c r="J178" s="88"/>
      <c r="K178" s="88"/>
      <c r="L178" s="88"/>
      <c r="M178" s="88"/>
      <c r="N178" s="87"/>
    </row>
    <row r="179" spans="2:14" x14ac:dyDescent="0.2">
      <c r="B179" s="87"/>
      <c r="C179" s="87"/>
      <c r="D179" s="87"/>
      <c r="E179" s="87"/>
      <c r="F179" s="87"/>
      <c r="G179" s="88"/>
      <c r="H179" s="88"/>
      <c r="I179" s="88"/>
      <c r="J179" s="88"/>
      <c r="K179" s="88"/>
      <c r="L179" s="88"/>
      <c r="M179" s="88"/>
      <c r="N179" s="87"/>
    </row>
    <row r="180" spans="2:14" x14ac:dyDescent="0.2">
      <c r="B180" s="87"/>
      <c r="C180" s="87"/>
      <c r="D180" s="87"/>
      <c r="E180" s="87"/>
      <c r="F180" s="87"/>
      <c r="G180" s="88"/>
      <c r="H180" s="88"/>
      <c r="I180" s="88"/>
      <c r="J180" s="88"/>
      <c r="K180" s="88"/>
      <c r="L180" s="88"/>
      <c r="M180" s="88"/>
      <c r="N180" s="87"/>
    </row>
    <row r="181" spans="2:14" x14ac:dyDescent="0.2">
      <c r="B181" s="87"/>
      <c r="C181" s="87"/>
      <c r="D181" s="87"/>
      <c r="E181" s="87"/>
      <c r="F181" s="87"/>
      <c r="G181" s="88"/>
      <c r="H181" s="88"/>
      <c r="I181" s="88"/>
      <c r="J181" s="88"/>
      <c r="K181" s="88"/>
      <c r="L181" s="88"/>
      <c r="M181" s="88"/>
      <c r="N181" s="87"/>
    </row>
    <row r="182" spans="2:14" x14ac:dyDescent="0.2">
      <c r="B182" s="87"/>
      <c r="C182" s="87"/>
      <c r="D182" s="87"/>
      <c r="E182" s="87"/>
      <c r="F182" s="87"/>
      <c r="G182" s="88"/>
      <c r="H182" s="88"/>
      <c r="I182" s="88"/>
      <c r="J182" s="88"/>
      <c r="K182" s="88"/>
      <c r="L182" s="88"/>
      <c r="M182" s="88"/>
      <c r="N182" s="87"/>
    </row>
    <row r="183" spans="2:14" x14ac:dyDescent="0.2">
      <c r="B183" s="87"/>
      <c r="C183" s="87"/>
      <c r="D183" s="87"/>
      <c r="E183" s="87"/>
      <c r="F183" s="87"/>
      <c r="G183" s="88"/>
      <c r="H183" s="88"/>
      <c r="I183" s="88"/>
      <c r="J183" s="88"/>
      <c r="K183" s="88"/>
      <c r="L183" s="88"/>
      <c r="M183" s="88"/>
      <c r="N183" s="87"/>
    </row>
    <row r="184" spans="2:14" x14ac:dyDescent="0.2">
      <c r="B184" s="87"/>
      <c r="C184" s="87"/>
      <c r="D184" s="87"/>
      <c r="E184" s="87"/>
      <c r="F184" s="87"/>
      <c r="G184" s="88"/>
      <c r="H184" s="88"/>
      <c r="I184" s="88"/>
      <c r="J184" s="88"/>
      <c r="K184" s="88"/>
      <c r="L184" s="88"/>
      <c r="M184" s="88"/>
      <c r="N184" s="87"/>
    </row>
    <row r="185" spans="2:14" x14ac:dyDescent="0.2">
      <c r="B185" s="87"/>
      <c r="C185" s="87"/>
      <c r="D185" s="87"/>
      <c r="E185" s="87"/>
      <c r="F185" s="87"/>
      <c r="G185" s="88"/>
      <c r="H185" s="88"/>
      <c r="I185" s="88"/>
      <c r="J185" s="88"/>
      <c r="K185" s="88"/>
      <c r="L185" s="88"/>
      <c r="M185" s="88"/>
      <c r="N185" s="87"/>
    </row>
    <row r="186" spans="2:14" x14ac:dyDescent="0.2">
      <c r="B186" s="87"/>
      <c r="C186" s="87"/>
      <c r="D186" s="87"/>
      <c r="E186" s="87"/>
      <c r="F186" s="87"/>
      <c r="G186" s="88"/>
      <c r="H186" s="88"/>
      <c r="I186" s="88"/>
      <c r="J186" s="88"/>
      <c r="K186" s="88"/>
      <c r="L186" s="88"/>
      <c r="M186" s="88"/>
      <c r="N186" s="87"/>
    </row>
    <row r="187" spans="2:14" x14ac:dyDescent="0.2">
      <c r="B187" s="87"/>
      <c r="C187" s="87"/>
      <c r="D187" s="87"/>
      <c r="E187" s="87"/>
      <c r="F187" s="87"/>
      <c r="G187" s="88"/>
      <c r="H187" s="88"/>
      <c r="I187" s="88"/>
      <c r="J187" s="88"/>
      <c r="K187" s="88"/>
      <c r="L187" s="88"/>
      <c r="M187" s="88"/>
      <c r="N187" s="87"/>
    </row>
    <row r="188" spans="2:14" x14ac:dyDescent="0.2">
      <c r="B188" s="87"/>
      <c r="C188" s="87"/>
      <c r="D188" s="87"/>
      <c r="E188" s="87"/>
      <c r="F188" s="87"/>
      <c r="G188" s="88"/>
      <c r="H188" s="88"/>
      <c r="I188" s="88"/>
      <c r="J188" s="88"/>
      <c r="K188" s="88"/>
      <c r="L188" s="88"/>
      <c r="M188" s="88"/>
      <c r="N188" s="87"/>
    </row>
    <row r="189" spans="2:14" x14ac:dyDescent="0.2">
      <c r="B189" s="87"/>
      <c r="C189" s="87"/>
      <c r="D189" s="87"/>
      <c r="E189" s="87"/>
      <c r="F189" s="87"/>
      <c r="G189" s="88"/>
      <c r="H189" s="88"/>
      <c r="I189" s="88"/>
      <c r="J189" s="88"/>
      <c r="K189" s="88"/>
      <c r="L189" s="88"/>
      <c r="M189" s="88"/>
      <c r="N189" s="87"/>
    </row>
    <row r="190" spans="2:14" x14ac:dyDescent="0.2">
      <c r="B190" s="87"/>
      <c r="C190" s="87"/>
      <c r="D190" s="87"/>
      <c r="E190" s="87"/>
      <c r="F190" s="87"/>
      <c r="G190" s="88"/>
      <c r="H190" s="88"/>
      <c r="I190" s="88"/>
      <c r="J190" s="88"/>
      <c r="K190" s="88"/>
      <c r="L190" s="88"/>
      <c r="M190" s="88"/>
      <c r="N190" s="87"/>
    </row>
    <row r="191" spans="2:14" x14ac:dyDescent="0.2">
      <c r="B191" s="87"/>
      <c r="C191" s="87"/>
      <c r="D191" s="87"/>
      <c r="E191" s="87"/>
      <c r="F191" s="87"/>
      <c r="G191" s="88"/>
      <c r="H191" s="88"/>
      <c r="I191" s="88"/>
      <c r="J191" s="88"/>
      <c r="K191" s="88"/>
      <c r="L191" s="88"/>
      <c r="M191" s="88"/>
      <c r="N191" s="87"/>
    </row>
    <row r="192" spans="2:14" x14ac:dyDescent="0.2">
      <c r="B192" s="87"/>
      <c r="C192" s="87"/>
      <c r="D192" s="87"/>
      <c r="E192" s="87"/>
      <c r="F192" s="87"/>
      <c r="G192" s="88"/>
      <c r="H192" s="88"/>
      <c r="I192" s="88"/>
      <c r="J192" s="88"/>
      <c r="K192" s="88"/>
      <c r="L192" s="88"/>
      <c r="M192" s="88"/>
      <c r="N192" s="87"/>
    </row>
    <row r="193" spans="2:14" x14ac:dyDescent="0.2">
      <c r="B193" s="87"/>
      <c r="C193" s="87"/>
      <c r="D193" s="87"/>
      <c r="E193" s="87"/>
      <c r="F193" s="87"/>
      <c r="G193" s="88"/>
      <c r="H193" s="88"/>
      <c r="I193" s="88"/>
      <c r="J193" s="88"/>
      <c r="K193" s="88"/>
      <c r="L193" s="88"/>
      <c r="M193" s="88"/>
      <c r="N193" s="87"/>
    </row>
    <row r="194" spans="2:14" x14ac:dyDescent="0.2">
      <c r="B194" s="87"/>
      <c r="C194" s="87"/>
      <c r="D194" s="87"/>
      <c r="E194" s="87"/>
      <c r="F194" s="87"/>
      <c r="G194" s="88"/>
      <c r="H194" s="88"/>
      <c r="I194" s="88"/>
      <c r="J194" s="88"/>
      <c r="K194" s="88"/>
      <c r="L194" s="88"/>
      <c r="M194" s="88"/>
      <c r="N194" s="87"/>
    </row>
    <row r="195" spans="2:14" x14ac:dyDescent="0.2">
      <c r="B195" s="87"/>
      <c r="C195" s="87"/>
      <c r="D195" s="87"/>
      <c r="E195" s="87"/>
      <c r="F195" s="87"/>
      <c r="G195" s="88"/>
      <c r="H195" s="88"/>
      <c r="I195" s="88"/>
      <c r="J195" s="88"/>
      <c r="K195" s="88"/>
      <c r="L195" s="88"/>
      <c r="M195" s="88"/>
      <c r="N195" s="87"/>
    </row>
    <row r="196" spans="2:14" x14ac:dyDescent="0.2">
      <c r="B196" s="87"/>
      <c r="C196" s="87"/>
      <c r="D196" s="87"/>
      <c r="E196" s="87"/>
      <c r="F196" s="87"/>
      <c r="G196" s="88"/>
      <c r="H196" s="88"/>
      <c r="I196" s="88"/>
      <c r="J196" s="88"/>
      <c r="K196" s="88"/>
      <c r="L196" s="88"/>
      <c r="M196" s="88"/>
      <c r="N196" s="87"/>
    </row>
    <row r="197" spans="2:14" x14ac:dyDescent="0.2">
      <c r="B197" s="87"/>
      <c r="C197" s="87"/>
      <c r="D197" s="87"/>
      <c r="E197" s="87"/>
      <c r="F197" s="87"/>
      <c r="G197" s="88"/>
      <c r="H197" s="88"/>
      <c r="I197" s="88"/>
      <c r="J197" s="88"/>
      <c r="K197" s="88"/>
      <c r="L197" s="88"/>
      <c r="M197" s="88"/>
      <c r="N197" s="87"/>
    </row>
    <row r="198" spans="2:14" x14ac:dyDescent="0.2">
      <c r="B198" s="87"/>
      <c r="C198" s="87"/>
      <c r="D198" s="87"/>
      <c r="E198" s="87"/>
      <c r="F198" s="87"/>
      <c r="G198" s="88"/>
      <c r="H198" s="88"/>
      <c r="I198" s="88"/>
      <c r="J198" s="88"/>
      <c r="K198" s="88"/>
      <c r="L198" s="88"/>
      <c r="M198" s="88"/>
      <c r="N198" s="87"/>
    </row>
    <row r="199" spans="2:14" x14ac:dyDescent="0.2">
      <c r="B199" s="87"/>
      <c r="C199" s="87"/>
      <c r="D199" s="87"/>
      <c r="E199" s="87"/>
      <c r="F199" s="87"/>
      <c r="G199" s="88"/>
      <c r="H199" s="88"/>
      <c r="I199" s="88"/>
      <c r="J199" s="88"/>
      <c r="K199" s="88"/>
      <c r="L199" s="88"/>
      <c r="M199" s="88"/>
      <c r="N199" s="87"/>
    </row>
    <row r="200" spans="2:14" x14ac:dyDescent="0.2">
      <c r="B200" s="87"/>
      <c r="C200" s="87"/>
      <c r="D200" s="87"/>
      <c r="E200" s="87"/>
      <c r="F200" s="87"/>
      <c r="G200" s="88"/>
      <c r="H200" s="88"/>
      <c r="I200" s="88"/>
      <c r="J200" s="88"/>
      <c r="K200" s="88"/>
      <c r="L200" s="88"/>
      <c r="M200" s="88"/>
      <c r="N200" s="87"/>
    </row>
    <row r="201" spans="2:14" x14ac:dyDescent="0.2">
      <c r="B201" s="87"/>
      <c r="C201" s="87"/>
      <c r="D201" s="87"/>
      <c r="E201" s="87"/>
      <c r="F201" s="87"/>
      <c r="G201" s="88"/>
      <c r="H201" s="88"/>
      <c r="I201" s="88"/>
      <c r="J201" s="88"/>
      <c r="K201" s="88"/>
      <c r="L201" s="88"/>
      <c r="M201" s="88"/>
      <c r="N201" s="87"/>
    </row>
    <row r="202" spans="2:14" x14ac:dyDescent="0.2">
      <c r="B202" s="87"/>
      <c r="C202" s="87"/>
      <c r="D202" s="87"/>
      <c r="E202" s="87"/>
      <c r="F202" s="87"/>
      <c r="G202" s="88"/>
      <c r="H202" s="88"/>
      <c r="I202" s="88"/>
      <c r="J202" s="88"/>
      <c r="K202" s="88"/>
      <c r="L202" s="88"/>
      <c r="M202" s="88"/>
      <c r="N202" s="87"/>
    </row>
    <row r="203" spans="2:14" x14ac:dyDescent="0.2">
      <c r="B203" s="87"/>
      <c r="C203" s="87"/>
      <c r="D203" s="87"/>
      <c r="E203" s="87"/>
      <c r="F203" s="87"/>
      <c r="G203" s="88"/>
      <c r="H203" s="88"/>
      <c r="I203" s="88"/>
      <c r="J203" s="88"/>
      <c r="K203" s="88"/>
      <c r="L203" s="88"/>
      <c r="M203" s="88"/>
      <c r="N203" s="87"/>
    </row>
    <row r="204" spans="2:14" x14ac:dyDescent="0.2">
      <c r="B204" s="87"/>
      <c r="C204" s="87"/>
      <c r="D204" s="87"/>
      <c r="E204" s="87"/>
      <c r="F204" s="87"/>
      <c r="G204" s="88"/>
      <c r="H204" s="88"/>
      <c r="I204" s="88"/>
      <c r="J204" s="88"/>
      <c r="K204" s="88"/>
      <c r="L204" s="88"/>
      <c r="M204" s="88"/>
      <c r="N204" s="87"/>
    </row>
    <row r="205" spans="2:14" x14ac:dyDescent="0.2">
      <c r="B205" s="87"/>
      <c r="C205" s="87"/>
      <c r="D205" s="87"/>
      <c r="E205" s="87"/>
      <c r="F205" s="87"/>
      <c r="G205" s="88"/>
      <c r="H205" s="88"/>
      <c r="I205" s="88"/>
      <c r="J205" s="88"/>
      <c r="K205" s="88"/>
      <c r="L205" s="88"/>
      <c r="M205" s="88"/>
      <c r="N205" s="87"/>
    </row>
    <row r="206" spans="2:14" x14ac:dyDescent="0.2">
      <c r="B206" s="87"/>
      <c r="C206" s="87"/>
      <c r="D206" s="87"/>
      <c r="E206" s="87"/>
      <c r="F206" s="87"/>
      <c r="G206" s="88"/>
      <c r="H206" s="88"/>
      <c r="I206" s="88"/>
      <c r="J206" s="88"/>
      <c r="K206" s="88"/>
      <c r="L206" s="88"/>
      <c r="M206" s="88"/>
      <c r="N206" s="87"/>
    </row>
    <row r="207" spans="2:14" x14ac:dyDescent="0.2">
      <c r="B207" s="87"/>
      <c r="C207" s="87"/>
      <c r="D207" s="87"/>
      <c r="E207" s="87"/>
      <c r="F207" s="87"/>
      <c r="G207" s="88"/>
      <c r="H207" s="88"/>
      <c r="I207" s="88"/>
      <c r="J207" s="88"/>
      <c r="K207" s="88"/>
      <c r="L207" s="88"/>
      <c r="M207" s="88"/>
      <c r="N207" s="87"/>
    </row>
    <row r="208" spans="2:14" x14ac:dyDescent="0.2">
      <c r="B208" s="87"/>
      <c r="C208" s="87"/>
      <c r="D208" s="87"/>
      <c r="E208" s="87"/>
      <c r="F208" s="87"/>
      <c r="G208" s="88"/>
      <c r="H208" s="88"/>
      <c r="I208" s="88"/>
      <c r="J208" s="88"/>
      <c r="K208" s="88"/>
      <c r="L208" s="88"/>
      <c r="M208" s="88"/>
      <c r="N208" s="87"/>
    </row>
    <row r="209" spans="2:14" x14ac:dyDescent="0.2">
      <c r="B209" s="87"/>
      <c r="C209" s="87"/>
      <c r="D209" s="87"/>
      <c r="E209" s="87"/>
      <c r="F209" s="87"/>
      <c r="G209" s="88"/>
      <c r="H209" s="88"/>
      <c r="I209" s="88"/>
      <c r="J209" s="88"/>
      <c r="K209" s="88"/>
      <c r="L209" s="88"/>
      <c r="M209" s="88"/>
      <c r="N209" s="87"/>
    </row>
    <row r="210" spans="2:14" x14ac:dyDescent="0.2">
      <c r="B210" s="87"/>
      <c r="C210" s="87"/>
      <c r="D210" s="87"/>
      <c r="E210" s="87"/>
      <c r="F210" s="87"/>
      <c r="G210" s="88"/>
      <c r="H210" s="88"/>
      <c r="I210" s="88"/>
      <c r="J210" s="88"/>
      <c r="K210" s="88"/>
      <c r="L210" s="88"/>
      <c r="M210" s="88"/>
      <c r="N210" s="87"/>
    </row>
    <row r="211" spans="2:14" x14ac:dyDescent="0.2">
      <c r="B211" s="87"/>
      <c r="C211" s="87"/>
      <c r="D211" s="87"/>
      <c r="E211" s="87"/>
      <c r="F211" s="87"/>
      <c r="G211" s="88"/>
      <c r="H211" s="88"/>
      <c r="I211" s="88"/>
      <c r="J211" s="88"/>
      <c r="K211" s="88"/>
      <c r="L211" s="88"/>
      <c r="M211" s="88"/>
      <c r="N211" s="87"/>
    </row>
    <row r="212" spans="2:14" x14ac:dyDescent="0.2">
      <c r="B212" s="87"/>
      <c r="C212" s="87"/>
      <c r="D212" s="87"/>
      <c r="E212" s="87"/>
      <c r="F212" s="87"/>
      <c r="G212" s="88"/>
      <c r="H212" s="88"/>
      <c r="I212" s="88"/>
      <c r="J212" s="88"/>
      <c r="K212" s="88"/>
      <c r="L212" s="88"/>
      <c r="M212" s="88"/>
      <c r="N212" s="87"/>
    </row>
    <row r="213" spans="2:14" x14ac:dyDescent="0.2">
      <c r="B213" s="87"/>
      <c r="C213" s="87"/>
      <c r="D213" s="87"/>
      <c r="E213" s="87"/>
      <c r="F213" s="87"/>
      <c r="G213" s="88"/>
      <c r="H213" s="88"/>
      <c r="I213" s="88"/>
      <c r="J213" s="88"/>
      <c r="K213" s="88"/>
      <c r="L213" s="88"/>
      <c r="M213" s="88"/>
      <c r="N213" s="87"/>
    </row>
    <row r="214" spans="2:14" x14ac:dyDescent="0.2">
      <c r="B214" s="87"/>
      <c r="C214" s="87"/>
      <c r="D214" s="87"/>
      <c r="E214" s="87"/>
      <c r="F214" s="87"/>
      <c r="G214" s="88"/>
      <c r="H214" s="88"/>
      <c r="I214" s="88"/>
      <c r="J214" s="88"/>
      <c r="K214" s="88"/>
      <c r="L214" s="88"/>
      <c r="M214" s="88"/>
      <c r="N214" s="87"/>
    </row>
    <row r="215" spans="2:14" x14ac:dyDescent="0.2">
      <c r="B215" s="87"/>
      <c r="C215" s="87"/>
      <c r="D215" s="87"/>
      <c r="E215" s="87"/>
      <c r="F215" s="87"/>
      <c r="G215" s="88"/>
      <c r="H215" s="88"/>
      <c r="I215" s="88"/>
      <c r="J215" s="88"/>
      <c r="K215" s="88"/>
      <c r="L215" s="88"/>
      <c r="M215" s="88"/>
      <c r="N215" s="87"/>
    </row>
    <row r="216" spans="2:14" x14ac:dyDescent="0.2">
      <c r="B216" s="87"/>
      <c r="C216" s="87"/>
      <c r="D216" s="87"/>
      <c r="E216" s="87"/>
      <c r="F216" s="87"/>
      <c r="G216" s="88"/>
      <c r="H216" s="88"/>
      <c r="I216" s="88"/>
      <c r="J216" s="88"/>
      <c r="K216" s="88"/>
      <c r="L216" s="88"/>
      <c r="M216" s="88"/>
      <c r="N216" s="87"/>
    </row>
    <row r="217" spans="2:14" x14ac:dyDescent="0.2">
      <c r="B217" s="87"/>
      <c r="C217" s="87"/>
      <c r="D217" s="87"/>
      <c r="E217" s="87"/>
      <c r="F217" s="87"/>
      <c r="G217" s="88"/>
      <c r="H217" s="88"/>
      <c r="I217" s="88"/>
      <c r="J217" s="88"/>
      <c r="K217" s="88"/>
      <c r="L217" s="88"/>
      <c r="M217" s="88"/>
      <c r="N217" s="87"/>
    </row>
    <row r="218" spans="2:14" x14ac:dyDescent="0.2">
      <c r="B218" s="87"/>
      <c r="C218" s="87"/>
      <c r="D218" s="87"/>
      <c r="E218" s="87"/>
      <c r="F218" s="87"/>
      <c r="G218" s="88"/>
      <c r="H218" s="88"/>
      <c r="I218" s="88"/>
      <c r="J218" s="88"/>
      <c r="K218" s="88"/>
      <c r="L218" s="88"/>
      <c r="M218" s="88"/>
      <c r="N218" s="87"/>
    </row>
    <row r="219" spans="2:14" x14ac:dyDescent="0.2">
      <c r="B219" s="87"/>
      <c r="C219" s="87"/>
      <c r="D219" s="87"/>
      <c r="E219" s="87"/>
      <c r="F219" s="87"/>
      <c r="G219" s="88"/>
      <c r="H219" s="88"/>
      <c r="I219" s="88"/>
      <c r="J219" s="88"/>
      <c r="K219" s="88"/>
      <c r="L219" s="88"/>
      <c r="M219" s="88"/>
      <c r="N219" s="87"/>
    </row>
    <row r="220" spans="2:14" x14ac:dyDescent="0.2">
      <c r="B220" s="87"/>
      <c r="C220" s="87"/>
      <c r="D220" s="87"/>
      <c r="E220" s="87"/>
      <c r="F220" s="87"/>
      <c r="G220" s="88"/>
      <c r="H220" s="88"/>
      <c r="I220" s="88"/>
      <c r="J220" s="88"/>
      <c r="K220" s="88"/>
      <c r="L220" s="88"/>
      <c r="M220" s="88"/>
      <c r="N220" s="87"/>
    </row>
    <row r="221" spans="2:14" x14ac:dyDescent="0.2">
      <c r="B221" s="87"/>
      <c r="C221" s="87"/>
      <c r="D221" s="87"/>
      <c r="E221" s="87"/>
      <c r="F221" s="87"/>
      <c r="G221" s="88"/>
      <c r="H221" s="88"/>
      <c r="I221" s="88"/>
      <c r="J221" s="88"/>
      <c r="K221" s="88"/>
      <c r="L221" s="88"/>
      <c r="M221" s="88"/>
      <c r="N221" s="87"/>
    </row>
    <row r="222" spans="2:14" x14ac:dyDescent="0.2">
      <c r="B222" s="87"/>
      <c r="C222" s="87"/>
      <c r="D222" s="87"/>
      <c r="E222" s="87"/>
      <c r="F222" s="87"/>
      <c r="G222" s="88"/>
      <c r="H222" s="88"/>
      <c r="I222" s="88"/>
      <c r="J222" s="88"/>
      <c r="K222" s="88"/>
      <c r="L222" s="88"/>
      <c r="M222" s="88"/>
      <c r="N222" s="87"/>
    </row>
    <row r="223" spans="2:14" x14ac:dyDescent="0.2">
      <c r="B223" s="87"/>
      <c r="C223" s="87"/>
      <c r="D223" s="87"/>
      <c r="E223" s="87"/>
      <c r="F223" s="87"/>
      <c r="G223" s="88"/>
      <c r="H223" s="88"/>
      <c r="I223" s="88"/>
      <c r="J223" s="88"/>
      <c r="K223" s="88"/>
      <c r="L223" s="88"/>
      <c r="M223" s="88"/>
      <c r="N223" s="87"/>
    </row>
    <row r="224" spans="2:14" x14ac:dyDescent="0.2">
      <c r="B224" s="87"/>
      <c r="C224" s="87"/>
      <c r="D224" s="87"/>
      <c r="E224" s="87"/>
      <c r="F224" s="87"/>
      <c r="G224" s="88"/>
      <c r="H224" s="88"/>
      <c r="I224" s="88"/>
      <c r="J224" s="88"/>
      <c r="K224" s="88"/>
      <c r="L224" s="88"/>
      <c r="M224" s="88"/>
      <c r="N224" s="87"/>
    </row>
    <row r="225" spans="2:14" x14ac:dyDescent="0.2">
      <c r="B225" s="87"/>
      <c r="C225" s="87"/>
      <c r="D225" s="87"/>
      <c r="E225" s="87"/>
      <c r="F225" s="87"/>
      <c r="G225" s="88"/>
      <c r="H225" s="88"/>
      <c r="I225" s="88"/>
      <c r="J225" s="88"/>
      <c r="K225" s="88"/>
      <c r="L225" s="88"/>
      <c r="M225" s="88"/>
      <c r="N225" s="87"/>
    </row>
    <row r="226" spans="2:14" x14ac:dyDescent="0.2">
      <c r="B226" s="87"/>
      <c r="C226" s="87"/>
      <c r="D226" s="87"/>
      <c r="E226" s="87"/>
      <c r="F226" s="87"/>
      <c r="G226" s="88"/>
      <c r="H226" s="88"/>
      <c r="I226" s="88"/>
      <c r="J226" s="88"/>
      <c r="K226" s="88"/>
      <c r="L226" s="88"/>
      <c r="M226" s="88"/>
      <c r="N226" s="87"/>
    </row>
    <row r="227" spans="2:14" x14ac:dyDescent="0.2">
      <c r="B227" s="87"/>
      <c r="C227" s="87"/>
      <c r="D227" s="87"/>
      <c r="E227" s="87"/>
      <c r="F227" s="87"/>
      <c r="G227" s="88"/>
      <c r="H227" s="88"/>
      <c r="I227" s="88"/>
      <c r="J227" s="88"/>
      <c r="K227" s="88"/>
      <c r="L227" s="88"/>
      <c r="M227" s="88"/>
      <c r="N227" s="87"/>
    </row>
    <row r="228" spans="2:14" x14ac:dyDescent="0.2">
      <c r="B228" s="87"/>
      <c r="C228" s="87"/>
      <c r="D228" s="87"/>
      <c r="E228" s="87"/>
      <c r="F228" s="87"/>
      <c r="G228" s="88"/>
      <c r="H228" s="88"/>
      <c r="I228" s="88"/>
      <c r="J228" s="88"/>
      <c r="K228" s="88"/>
      <c r="L228" s="88"/>
      <c r="M228" s="88"/>
      <c r="N228" s="87"/>
    </row>
    <row r="229" spans="2:14" x14ac:dyDescent="0.2">
      <c r="B229" s="87"/>
      <c r="C229" s="87"/>
      <c r="D229" s="87"/>
      <c r="E229" s="87"/>
      <c r="F229" s="87"/>
      <c r="G229" s="88"/>
      <c r="H229" s="88"/>
      <c r="I229" s="88"/>
      <c r="J229" s="88"/>
      <c r="K229" s="88"/>
      <c r="L229" s="88"/>
      <c r="M229" s="88"/>
      <c r="N229" s="87"/>
    </row>
    <row r="230" spans="2:14" x14ac:dyDescent="0.2">
      <c r="B230" s="87"/>
      <c r="C230" s="87"/>
      <c r="D230" s="87"/>
      <c r="E230" s="87"/>
      <c r="F230" s="87"/>
      <c r="G230" s="88"/>
      <c r="H230" s="88"/>
      <c r="I230" s="88"/>
      <c r="J230" s="88"/>
      <c r="K230" s="88"/>
      <c r="L230" s="88"/>
      <c r="M230" s="88"/>
      <c r="N230" s="87"/>
    </row>
    <row r="231" spans="2:14" x14ac:dyDescent="0.2">
      <c r="B231" s="87"/>
      <c r="C231" s="87"/>
      <c r="D231" s="87"/>
      <c r="E231" s="87"/>
      <c r="F231" s="87"/>
      <c r="G231" s="88"/>
      <c r="H231" s="88"/>
      <c r="I231" s="88"/>
      <c r="J231" s="88"/>
      <c r="K231" s="88"/>
      <c r="L231" s="88"/>
      <c r="M231" s="88"/>
      <c r="N231" s="87"/>
    </row>
    <row r="232" spans="2:14" x14ac:dyDescent="0.2">
      <c r="B232" s="87"/>
      <c r="C232" s="87"/>
      <c r="D232" s="87"/>
      <c r="E232" s="87"/>
      <c r="F232" s="87"/>
      <c r="G232" s="88"/>
      <c r="H232" s="88"/>
      <c r="I232" s="88"/>
      <c r="J232" s="88"/>
      <c r="K232" s="88"/>
      <c r="L232" s="88"/>
      <c r="M232" s="88"/>
      <c r="N232" s="87"/>
    </row>
    <row r="233" spans="2:14" x14ac:dyDescent="0.2">
      <c r="B233" s="87"/>
      <c r="C233" s="87"/>
      <c r="D233" s="87"/>
      <c r="E233" s="87"/>
      <c r="F233" s="87"/>
      <c r="G233" s="88"/>
      <c r="H233" s="88"/>
      <c r="I233" s="88"/>
      <c r="J233" s="88"/>
      <c r="K233" s="88"/>
      <c r="L233" s="88"/>
      <c r="M233" s="88"/>
      <c r="N233" s="87"/>
    </row>
    <row r="234" spans="2:14" x14ac:dyDescent="0.2">
      <c r="B234" s="87"/>
      <c r="C234" s="87"/>
      <c r="D234" s="87"/>
      <c r="E234" s="87"/>
      <c r="F234" s="87"/>
      <c r="G234" s="88"/>
      <c r="H234" s="88"/>
      <c r="I234" s="88"/>
      <c r="J234" s="88"/>
      <c r="K234" s="88"/>
      <c r="L234" s="88"/>
      <c r="M234" s="88"/>
      <c r="N234" s="87"/>
    </row>
    <row r="235" spans="2:14" x14ac:dyDescent="0.2">
      <c r="B235" s="87"/>
      <c r="C235" s="87"/>
      <c r="D235" s="87"/>
      <c r="E235" s="87"/>
      <c r="F235" s="87"/>
      <c r="G235" s="88"/>
      <c r="H235" s="88"/>
      <c r="I235" s="88"/>
      <c r="J235" s="88"/>
      <c r="K235" s="88"/>
      <c r="L235" s="88"/>
      <c r="M235" s="88"/>
      <c r="N235" s="87"/>
    </row>
    <row r="236" spans="2:14" x14ac:dyDescent="0.2">
      <c r="B236" s="87"/>
      <c r="C236" s="87"/>
      <c r="D236" s="87"/>
      <c r="E236" s="87"/>
      <c r="F236" s="87"/>
      <c r="G236" s="88"/>
      <c r="H236" s="88"/>
      <c r="I236" s="88"/>
      <c r="J236" s="88"/>
      <c r="K236" s="88"/>
      <c r="L236" s="88"/>
      <c r="M236" s="88"/>
      <c r="N236" s="87"/>
    </row>
    <row r="237" spans="2:14" x14ac:dyDescent="0.2">
      <c r="B237" s="87"/>
      <c r="C237" s="87"/>
      <c r="D237" s="87"/>
      <c r="E237" s="87"/>
      <c r="F237" s="87"/>
      <c r="G237" s="88"/>
      <c r="H237" s="88"/>
      <c r="I237" s="88"/>
      <c r="J237" s="88"/>
      <c r="K237" s="88"/>
      <c r="L237" s="88"/>
      <c r="M237" s="88"/>
      <c r="N237" s="87"/>
    </row>
    <row r="238" spans="2:14" x14ac:dyDescent="0.2">
      <c r="B238" s="87"/>
      <c r="C238" s="87"/>
      <c r="D238" s="87"/>
      <c r="E238" s="87"/>
      <c r="F238" s="87"/>
      <c r="G238" s="88"/>
      <c r="H238" s="88"/>
      <c r="I238" s="88"/>
      <c r="J238" s="88"/>
      <c r="K238" s="88"/>
      <c r="L238" s="88"/>
      <c r="M238" s="88"/>
      <c r="N238" s="87"/>
    </row>
    <row r="239" spans="2:14" x14ac:dyDescent="0.2">
      <c r="B239" s="87"/>
      <c r="C239" s="87"/>
      <c r="D239" s="87"/>
      <c r="E239" s="87"/>
      <c r="F239" s="87"/>
      <c r="G239" s="88"/>
      <c r="H239" s="88"/>
      <c r="I239" s="88"/>
      <c r="J239" s="88"/>
      <c r="K239" s="88"/>
      <c r="L239" s="88"/>
      <c r="M239" s="88"/>
      <c r="N239" s="87"/>
    </row>
    <row r="240" spans="2:14" x14ac:dyDescent="0.2">
      <c r="B240" s="87"/>
      <c r="C240" s="87"/>
      <c r="D240" s="87"/>
      <c r="E240" s="87"/>
      <c r="F240" s="87"/>
      <c r="G240" s="88"/>
      <c r="H240" s="88"/>
      <c r="I240" s="88"/>
      <c r="J240" s="88"/>
      <c r="K240" s="88"/>
      <c r="L240" s="88"/>
      <c r="M240" s="88"/>
      <c r="N240" s="87"/>
    </row>
    <row r="241" spans="2:14" x14ac:dyDescent="0.2">
      <c r="B241" s="87"/>
      <c r="C241" s="87"/>
      <c r="D241" s="87"/>
      <c r="E241" s="87"/>
      <c r="F241" s="87"/>
      <c r="G241" s="88"/>
      <c r="H241" s="88"/>
      <c r="I241" s="88"/>
      <c r="J241" s="88"/>
      <c r="K241" s="88"/>
      <c r="L241" s="88"/>
      <c r="M241" s="88"/>
      <c r="N241" s="87"/>
    </row>
    <row r="242" spans="2:14" x14ac:dyDescent="0.2">
      <c r="B242" s="87"/>
      <c r="C242" s="87"/>
      <c r="D242" s="87"/>
      <c r="E242" s="87"/>
      <c r="F242" s="87"/>
      <c r="G242" s="88"/>
      <c r="H242" s="88"/>
      <c r="I242" s="88"/>
      <c r="J242" s="88"/>
      <c r="K242" s="88"/>
      <c r="L242" s="88"/>
      <c r="M242" s="88"/>
      <c r="N242" s="87"/>
    </row>
    <row r="243" spans="2:14" x14ac:dyDescent="0.2">
      <c r="B243" s="93"/>
      <c r="C243" s="93"/>
      <c r="D243" s="93"/>
      <c r="E243" s="93"/>
      <c r="F243" s="93"/>
      <c r="G243" s="94"/>
      <c r="H243" s="94"/>
      <c r="I243" s="94"/>
      <c r="J243" s="94"/>
      <c r="K243" s="94"/>
      <c r="L243" s="94"/>
      <c r="M243" s="94"/>
      <c r="N243" s="93"/>
    </row>
    <row r="244" spans="2:14" x14ac:dyDescent="0.2">
      <c r="B244" s="93"/>
      <c r="C244" s="93"/>
      <c r="D244" s="93"/>
      <c r="E244" s="93"/>
      <c r="F244" s="93"/>
      <c r="G244" s="94"/>
      <c r="H244" s="94"/>
      <c r="I244" s="94"/>
      <c r="J244" s="94"/>
      <c r="K244" s="94"/>
      <c r="L244" s="94"/>
      <c r="M244" s="94"/>
      <c r="N244" s="93"/>
    </row>
    <row r="245" spans="2:14" x14ac:dyDescent="0.2">
      <c r="B245" s="93"/>
      <c r="C245" s="93"/>
      <c r="D245" s="93"/>
      <c r="E245" s="93"/>
      <c r="F245" s="93"/>
      <c r="G245" s="94"/>
      <c r="H245" s="94"/>
      <c r="I245" s="94"/>
      <c r="J245" s="94"/>
      <c r="K245" s="94"/>
      <c r="L245" s="94"/>
      <c r="M245" s="94"/>
      <c r="N245" s="93"/>
    </row>
    <row r="246" spans="2:14" x14ac:dyDescent="0.2">
      <c r="B246" s="93"/>
      <c r="C246" s="93"/>
      <c r="D246" s="93"/>
      <c r="E246" s="93"/>
      <c r="F246" s="93"/>
      <c r="G246" s="94"/>
      <c r="H246" s="94"/>
      <c r="I246" s="94"/>
      <c r="J246" s="94"/>
      <c r="K246" s="94"/>
      <c r="L246" s="94"/>
      <c r="M246" s="94"/>
      <c r="N246" s="93"/>
    </row>
    <row r="247" spans="2:14" x14ac:dyDescent="0.2">
      <c r="B247" s="93"/>
      <c r="C247" s="93"/>
      <c r="D247" s="93"/>
      <c r="E247" s="93"/>
      <c r="F247" s="93"/>
      <c r="G247" s="94"/>
      <c r="H247" s="94"/>
      <c r="I247" s="94"/>
      <c r="J247" s="94"/>
      <c r="K247" s="94"/>
      <c r="L247" s="94"/>
      <c r="M247" s="94"/>
      <c r="N247" s="93"/>
    </row>
    <row r="248" spans="2:14" x14ac:dyDescent="0.2">
      <c r="B248" s="93"/>
      <c r="C248" s="93"/>
      <c r="D248" s="93"/>
      <c r="E248" s="93"/>
      <c r="F248" s="93"/>
      <c r="G248" s="94"/>
      <c r="H248" s="94"/>
      <c r="I248" s="94"/>
      <c r="J248" s="94"/>
      <c r="K248" s="94"/>
      <c r="L248" s="94"/>
      <c r="M248" s="94"/>
      <c r="N248" s="93"/>
    </row>
  </sheetData>
  <mergeCells count="12">
    <mergeCell ref="M7:M8"/>
    <mergeCell ref="N7:N8"/>
    <mergeCell ref="B1:N1"/>
    <mergeCell ref="B3:N3"/>
    <mergeCell ref="B4:N4"/>
    <mergeCell ref="B5:N5"/>
    <mergeCell ref="B6:N6"/>
    <mergeCell ref="B7:B8"/>
    <mergeCell ref="C7:F7"/>
    <mergeCell ref="G7:G8"/>
    <mergeCell ref="H7:K7"/>
    <mergeCell ref="L7:L8"/>
  </mergeCells>
  <printOptions horizontalCentered="1"/>
  <pageMargins left="0" right="0" top="0" bottom="0" header="0" footer="0"/>
  <pageSetup scale="70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PP (EST)</vt:lpstr>
      <vt:lpstr>'PP (EST)'!Área_de_impresión</vt:lpstr>
      <vt:lpstr>'PP (EST)'!Títulos_a_imprimir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Fidelia Raulina Pérez Castillo</dc:creator>
  <cp:lastModifiedBy>Fidelia Raulina Pérez Castillo</cp:lastModifiedBy>
  <dcterms:created xsi:type="dcterms:W3CDTF">2025-06-04T20:17:50Z</dcterms:created>
  <dcterms:modified xsi:type="dcterms:W3CDTF">2025-06-04T20:20:57Z</dcterms:modified>
</cp:coreProperties>
</file>