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5/INGRESOS FISCALES PARA INTERNET 2025/"/>
    </mc:Choice>
  </mc:AlternateContent>
  <xr:revisionPtr revIDLastSave="0" documentId="8_{504D6A7B-9E23-490F-96AF-131AF6BE8C23}" xr6:coauthVersionLast="47" xr6:coauthVersionMax="47" xr10:uidLastSave="{00000000-0000-0000-0000-000000000000}"/>
  <bookViews>
    <workbookView xWindow="28680" yWindow="-120" windowWidth="29040" windowHeight="15720" xr2:uid="{92451985-5C4D-4BDF-A79E-0D81EBDDDFC9}"/>
  </bookViews>
  <sheets>
    <sheet name="PP (EST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'PP (EST)'!$B$1:$V$102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'PP (EST)'!$1:$8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8" i="1" l="1"/>
  <c r="J98" i="1"/>
  <c r="I98" i="1"/>
  <c r="H98" i="1"/>
  <c r="G98" i="1"/>
  <c r="F98" i="1"/>
  <c r="E98" i="1"/>
  <c r="K98" i="1" s="1"/>
  <c r="U98" i="1" s="1"/>
  <c r="D98" i="1"/>
  <c r="C98" i="1"/>
  <c r="T97" i="1"/>
  <c r="J97" i="1"/>
  <c r="J95" i="1" s="1"/>
  <c r="J94" i="1" s="1"/>
  <c r="I97" i="1"/>
  <c r="H97" i="1"/>
  <c r="H95" i="1" s="1"/>
  <c r="H94" i="1" s="1"/>
  <c r="G97" i="1"/>
  <c r="F97" i="1"/>
  <c r="E97" i="1"/>
  <c r="D97" i="1"/>
  <c r="D95" i="1" s="1"/>
  <c r="D94" i="1" s="1"/>
  <c r="C97" i="1"/>
  <c r="K97" i="1" s="1"/>
  <c r="U97" i="1" s="1"/>
  <c r="T96" i="1"/>
  <c r="J96" i="1"/>
  <c r="I96" i="1"/>
  <c r="H96" i="1"/>
  <c r="G96" i="1"/>
  <c r="G95" i="1" s="1"/>
  <c r="G94" i="1" s="1"/>
  <c r="F96" i="1"/>
  <c r="F95" i="1" s="1"/>
  <c r="F94" i="1" s="1"/>
  <c r="E96" i="1"/>
  <c r="E95" i="1" s="1"/>
  <c r="E94" i="1" s="1"/>
  <c r="D96" i="1"/>
  <c r="C96" i="1"/>
  <c r="K96" i="1" s="1"/>
  <c r="T95" i="1"/>
  <c r="T94" i="1" s="1"/>
  <c r="Q95" i="1"/>
  <c r="N95" i="1"/>
  <c r="M95" i="1"/>
  <c r="I95" i="1"/>
  <c r="I94" i="1" s="1"/>
  <c r="C95" i="1"/>
  <c r="C94" i="1" s="1"/>
  <c r="S94" i="1"/>
  <c r="R94" i="1"/>
  <c r="Q94" i="1"/>
  <c r="P94" i="1"/>
  <c r="O94" i="1"/>
  <c r="N94" i="1"/>
  <c r="M94" i="1"/>
  <c r="L94" i="1"/>
  <c r="T93" i="1"/>
  <c r="J93" i="1"/>
  <c r="I93" i="1"/>
  <c r="H93" i="1"/>
  <c r="G93" i="1"/>
  <c r="G90" i="1" s="1"/>
  <c r="F93" i="1"/>
  <c r="E93" i="1"/>
  <c r="D93" i="1"/>
  <c r="K93" i="1" s="1"/>
  <c r="C93" i="1"/>
  <c r="T92" i="1"/>
  <c r="J92" i="1"/>
  <c r="I92" i="1"/>
  <c r="H92" i="1"/>
  <c r="G92" i="1"/>
  <c r="F92" i="1"/>
  <c r="E92" i="1"/>
  <c r="D92" i="1"/>
  <c r="C92" i="1"/>
  <c r="K92" i="1" s="1"/>
  <c r="U92" i="1" s="1"/>
  <c r="T91" i="1"/>
  <c r="J91" i="1"/>
  <c r="J90" i="1" s="1"/>
  <c r="I91" i="1"/>
  <c r="I90" i="1" s="1"/>
  <c r="H91" i="1"/>
  <c r="G91" i="1"/>
  <c r="F91" i="1"/>
  <c r="F90" i="1" s="1"/>
  <c r="E91" i="1"/>
  <c r="D91" i="1"/>
  <c r="D90" i="1" s="1"/>
  <c r="C91" i="1"/>
  <c r="K91" i="1" s="1"/>
  <c r="S90" i="1"/>
  <c r="R90" i="1"/>
  <c r="Q90" i="1"/>
  <c r="P90" i="1"/>
  <c r="O90" i="1"/>
  <c r="N90" i="1"/>
  <c r="T90" i="1" s="1"/>
  <c r="M90" i="1"/>
  <c r="L90" i="1"/>
  <c r="H90" i="1"/>
  <c r="E90" i="1"/>
  <c r="T89" i="1"/>
  <c r="J89" i="1"/>
  <c r="I89" i="1"/>
  <c r="H89" i="1"/>
  <c r="G89" i="1"/>
  <c r="F89" i="1"/>
  <c r="E89" i="1"/>
  <c r="K89" i="1" s="1"/>
  <c r="D89" i="1"/>
  <c r="C89" i="1"/>
  <c r="T88" i="1"/>
  <c r="J88" i="1"/>
  <c r="I88" i="1"/>
  <c r="H88" i="1"/>
  <c r="G88" i="1"/>
  <c r="F88" i="1"/>
  <c r="E88" i="1"/>
  <c r="K88" i="1" s="1"/>
  <c r="D88" i="1"/>
  <c r="C88" i="1"/>
  <c r="T87" i="1"/>
  <c r="J87" i="1"/>
  <c r="I87" i="1"/>
  <c r="H87" i="1"/>
  <c r="G87" i="1"/>
  <c r="F87" i="1"/>
  <c r="E87" i="1"/>
  <c r="D87" i="1"/>
  <c r="K87" i="1" s="1"/>
  <c r="U87" i="1" s="1"/>
  <c r="C87" i="1"/>
  <c r="T86" i="1"/>
  <c r="J86" i="1"/>
  <c r="I86" i="1"/>
  <c r="H86" i="1"/>
  <c r="G86" i="1"/>
  <c r="F86" i="1"/>
  <c r="E86" i="1"/>
  <c r="D86" i="1"/>
  <c r="K86" i="1" s="1"/>
  <c r="C86" i="1"/>
  <c r="T85" i="1"/>
  <c r="T83" i="1" s="1"/>
  <c r="T82" i="1" s="1"/>
  <c r="J85" i="1"/>
  <c r="I85" i="1"/>
  <c r="H85" i="1"/>
  <c r="G85" i="1"/>
  <c r="F85" i="1"/>
  <c r="F83" i="1" s="1"/>
  <c r="F82" i="1" s="1"/>
  <c r="E85" i="1"/>
  <c r="D85" i="1"/>
  <c r="C85" i="1"/>
  <c r="K85" i="1" s="1"/>
  <c r="U85" i="1" s="1"/>
  <c r="T84" i="1"/>
  <c r="J84" i="1"/>
  <c r="I84" i="1"/>
  <c r="I83" i="1" s="1"/>
  <c r="I82" i="1" s="1"/>
  <c r="H84" i="1"/>
  <c r="H83" i="1" s="1"/>
  <c r="H82" i="1" s="1"/>
  <c r="G84" i="1"/>
  <c r="F84" i="1"/>
  <c r="E84" i="1"/>
  <c r="K84" i="1" s="1"/>
  <c r="D84" i="1"/>
  <c r="C84" i="1"/>
  <c r="C83" i="1" s="1"/>
  <c r="S83" i="1"/>
  <c r="S82" i="1" s="1"/>
  <c r="R83" i="1"/>
  <c r="Q83" i="1"/>
  <c r="Q82" i="1" s="1"/>
  <c r="P83" i="1"/>
  <c r="P82" i="1" s="1"/>
  <c r="O83" i="1"/>
  <c r="N83" i="1"/>
  <c r="M83" i="1"/>
  <c r="M82" i="1" s="1"/>
  <c r="L83" i="1"/>
  <c r="J83" i="1"/>
  <c r="J82" i="1" s="1"/>
  <c r="G83" i="1"/>
  <c r="G82" i="1" s="1"/>
  <c r="D83" i="1"/>
  <c r="D82" i="1" s="1"/>
  <c r="R82" i="1"/>
  <c r="O82" i="1"/>
  <c r="L82" i="1"/>
  <c r="T81" i="1"/>
  <c r="J81" i="1"/>
  <c r="I81" i="1"/>
  <c r="H81" i="1"/>
  <c r="G81" i="1"/>
  <c r="F81" i="1"/>
  <c r="E81" i="1"/>
  <c r="K81" i="1" s="1"/>
  <c r="U81" i="1" s="1"/>
  <c r="D81" i="1"/>
  <c r="C81" i="1"/>
  <c r="T80" i="1"/>
  <c r="J80" i="1"/>
  <c r="I80" i="1"/>
  <c r="H80" i="1"/>
  <c r="G80" i="1"/>
  <c r="F80" i="1"/>
  <c r="E80" i="1"/>
  <c r="K80" i="1" s="1"/>
  <c r="D80" i="1"/>
  <c r="C80" i="1"/>
  <c r="T79" i="1"/>
  <c r="J79" i="1"/>
  <c r="I79" i="1"/>
  <c r="H79" i="1"/>
  <c r="H78" i="1" s="1"/>
  <c r="G79" i="1"/>
  <c r="F79" i="1"/>
  <c r="F78" i="1" s="1"/>
  <c r="E79" i="1"/>
  <c r="K79" i="1" s="1"/>
  <c r="D79" i="1"/>
  <c r="C79" i="1"/>
  <c r="T78" i="1"/>
  <c r="S78" i="1"/>
  <c r="R78" i="1"/>
  <c r="Q78" i="1"/>
  <c r="P78" i="1"/>
  <c r="O78" i="1"/>
  <c r="N78" i="1"/>
  <c r="M78" i="1"/>
  <c r="L78" i="1"/>
  <c r="J78" i="1"/>
  <c r="I78" i="1"/>
  <c r="G78" i="1"/>
  <c r="D78" i="1"/>
  <c r="C78" i="1"/>
  <c r="T77" i="1"/>
  <c r="J77" i="1"/>
  <c r="I77" i="1"/>
  <c r="H77" i="1"/>
  <c r="G77" i="1"/>
  <c r="F77" i="1"/>
  <c r="E77" i="1"/>
  <c r="D77" i="1"/>
  <c r="C77" i="1"/>
  <c r="K77" i="1" s="1"/>
  <c r="T76" i="1"/>
  <c r="J76" i="1"/>
  <c r="I76" i="1"/>
  <c r="H76" i="1"/>
  <c r="G76" i="1"/>
  <c r="F76" i="1"/>
  <c r="E76" i="1"/>
  <c r="D76" i="1"/>
  <c r="C76" i="1"/>
  <c r="K76" i="1" s="1"/>
  <c r="T75" i="1"/>
  <c r="J75" i="1"/>
  <c r="J74" i="1" s="1"/>
  <c r="I75" i="1"/>
  <c r="H75" i="1"/>
  <c r="H74" i="1" s="1"/>
  <c r="G75" i="1"/>
  <c r="G74" i="1" s="1"/>
  <c r="F75" i="1"/>
  <c r="E75" i="1"/>
  <c r="D75" i="1"/>
  <c r="D74" i="1" s="1"/>
  <c r="C75" i="1"/>
  <c r="K75" i="1" s="1"/>
  <c r="T74" i="1"/>
  <c r="S74" i="1"/>
  <c r="R74" i="1"/>
  <c r="Q74" i="1"/>
  <c r="P74" i="1"/>
  <c r="O74" i="1"/>
  <c r="N74" i="1"/>
  <c r="M74" i="1"/>
  <c r="L74" i="1"/>
  <c r="I74" i="1"/>
  <c r="F74" i="1"/>
  <c r="E74" i="1"/>
  <c r="C74" i="1"/>
  <c r="T73" i="1"/>
  <c r="J73" i="1"/>
  <c r="I73" i="1"/>
  <c r="H73" i="1"/>
  <c r="G73" i="1"/>
  <c r="F73" i="1"/>
  <c r="E73" i="1"/>
  <c r="D73" i="1"/>
  <c r="C73" i="1"/>
  <c r="K73" i="1" s="1"/>
  <c r="T72" i="1"/>
  <c r="J72" i="1"/>
  <c r="I72" i="1"/>
  <c r="H72" i="1"/>
  <c r="G72" i="1"/>
  <c r="F72" i="1"/>
  <c r="E72" i="1"/>
  <c r="K72" i="1" s="1"/>
  <c r="D72" i="1"/>
  <c r="C72" i="1"/>
  <c r="T71" i="1"/>
  <c r="T70" i="1" s="1"/>
  <c r="J71" i="1"/>
  <c r="I71" i="1"/>
  <c r="H71" i="1"/>
  <c r="G71" i="1"/>
  <c r="F71" i="1"/>
  <c r="E71" i="1"/>
  <c r="E70" i="1" s="1"/>
  <c r="D71" i="1"/>
  <c r="C71" i="1"/>
  <c r="S70" i="1"/>
  <c r="R70" i="1"/>
  <c r="Q70" i="1"/>
  <c r="P70" i="1"/>
  <c r="O70" i="1"/>
  <c r="N70" i="1"/>
  <c r="M70" i="1"/>
  <c r="L70" i="1"/>
  <c r="J70" i="1"/>
  <c r="I70" i="1"/>
  <c r="H70" i="1"/>
  <c r="G70" i="1"/>
  <c r="D70" i="1"/>
  <c r="C70" i="1"/>
  <c r="T69" i="1"/>
  <c r="J69" i="1"/>
  <c r="I69" i="1"/>
  <c r="H69" i="1"/>
  <c r="G69" i="1"/>
  <c r="F69" i="1"/>
  <c r="E69" i="1"/>
  <c r="D69" i="1"/>
  <c r="C69" i="1"/>
  <c r="T68" i="1"/>
  <c r="J68" i="1"/>
  <c r="I68" i="1"/>
  <c r="H68" i="1"/>
  <c r="G68" i="1"/>
  <c r="F68" i="1"/>
  <c r="E68" i="1"/>
  <c r="D68" i="1"/>
  <c r="C68" i="1"/>
  <c r="T67" i="1"/>
  <c r="J67" i="1"/>
  <c r="I67" i="1"/>
  <c r="H67" i="1"/>
  <c r="G67" i="1"/>
  <c r="F67" i="1"/>
  <c r="E67" i="1"/>
  <c r="D67" i="1"/>
  <c r="C67" i="1"/>
  <c r="T66" i="1"/>
  <c r="J66" i="1"/>
  <c r="I66" i="1"/>
  <c r="I65" i="1" s="1"/>
  <c r="I64" i="1" s="1"/>
  <c r="I63" i="1" s="1"/>
  <c r="I62" i="1" s="1"/>
  <c r="H66" i="1"/>
  <c r="G66" i="1"/>
  <c r="F66" i="1"/>
  <c r="E66" i="1"/>
  <c r="D66" i="1"/>
  <c r="C66" i="1"/>
  <c r="K66" i="1" s="1"/>
  <c r="V66" i="1" s="1"/>
  <c r="S65" i="1"/>
  <c r="R65" i="1"/>
  <c r="Q65" i="1"/>
  <c r="P65" i="1"/>
  <c r="P64" i="1" s="1"/>
  <c r="P63" i="1" s="1"/>
  <c r="P62" i="1" s="1"/>
  <c r="O65" i="1"/>
  <c r="O64" i="1" s="1"/>
  <c r="N65" i="1"/>
  <c r="M65" i="1"/>
  <c r="L65" i="1"/>
  <c r="J65" i="1"/>
  <c r="J64" i="1" s="1"/>
  <c r="J63" i="1" s="1"/>
  <c r="F65" i="1"/>
  <c r="E65" i="1"/>
  <c r="D65" i="1"/>
  <c r="D64" i="1" s="1"/>
  <c r="D63" i="1" s="1"/>
  <c r="D62" i="1" s="1"/>
  <c r="S64" i="1"/>
  <c r="R64" i="1"/>
  <c r="R63" i="1" s="1"/>
  <c r="R62" i="1" s="1"/>
  <c r="Q64" i="1"/>
  <c r="Q63" i="1" s="1"/>
  <c r="N64" i="1"/>
  <c r="M64" i="1"/>
  <c r="M63" i="1" s="1"/>
  <c r="M62" i="1" s="1"/>
  <c r="L64" i="1"/>
  <c r="L63" i="1" s="1"/>
  <c r="L62" i="1" s="1"/>
  <c r="F64" i="1"/>
  <c r="E64" i="1"/>
  <c r="S63" i="1"/>
  <c r="S62" i="1" s="1"/>
  <c r="O63" i="1"/>
  <c r="O62" i="1" s="1"/>
  <c r="N63" i="1"/>
  <c r="N62" i="1" s="1"/>
  <c r="Q62" i="1"/>
  <c r="J62" i="1"/>
  <c r="T61" i="1"/>
  <c r="J61" i="1"/>
  <c r="J58" i="1" s="1"/>
  <c r="J57" i="1" s="1"/>
  <c r="I61" i="1"/>
  <c r="H61" i="1"/>
  <c r="G61" i="1"/>
  <c r="F61" i="1"/>
  <c r="E61" i="1"/>
  <c r="D61" i="1"/>
  <c r="D58" i="1" s="1"/>
  <c r="D57" i="1" s="1"/>
  <c r="C61" i="1"/>
  <c r="T60" i="1"/>
  <c r="J60" i="1"/>
  <c r="I60" i="1"/>
  <c r="I58" i="1" s="1"/>
  <c r="I57" i="1" s="1"/>
  <c r="H60" i="1"/>
  <c r="G60" i="1"/>
  <c r="F60" i="1"/>
  <c r="E60" i="1"/>
  <c r="D60" i="1"/>
  <c r="C60" i="1"/>
  <c r="T59" i="1"/>
  <c r="J59" i="1"/>
  <c r="I59" i="1"/>
  <c r="H59" i="1"/>
  <c r="H58" i="1" s="1"/>
  <c r="H57" i="1" s="1"/>
  <c r="G59" i="1"/>
  <c r="G58" i="1" s="1"/>
  <c r="G57" i="1" s="1"/>
  <c r="F59" i="1"/>
  <c r="F58" i="1" s="1"/>
  <c r="F57" i="1" s="1"/>
  <c r="E59" i="1"/>
  <c r="D59" i="1"/>
  <c r="C59" i="1"/>
  <c r="T58" i="1"/>
  <c r="T57" i="1" s="1"/>
  <c r="S58" i="1"/>
  <c r="S57" i="1" s="1"/>
  <c r="R58" i="1"/>
  <c r="Q58" i="1"/>
  <c r="P58" i="1"/>
  <c r="O58" i="1"/>
  <c r="N58" i="1"/>
  <c r="N57" i="1" s="1"/>
  <c r="M58" i="1"/>
  <c r="M57" i="1" s="1"/>
  <c r="L58" i="1"/>
  <c r="E58" i="1"/>
  <c r="C58" i="1"/>
  <c r="C57" i="1" s="1"/>
  <c r="R57" i="1"/>
  <c r="Q57" i="1"/>
  <c r="P57" i="1"/>
  <c r="O57" i="1"/>
  <c r="L57" i="1"/>
  <c r="E57" i="1"/>
  <c r="T56" i="1"/>
  <c r="J56" i="1"/>
  <c r="I56" i="1"/>
  <c r="H56" i="1"/>
  <c r="G56" i="1"/>
  <c r="F56" i="1"/>
  <c r="E56" i="1"/>
  <c r="D56" i="1"/>
  <c r="C56" i="1"/>
  <c r="K56" i="1" s="1"/>
  <c r="U56" i="1" s="1"/>
  <c r="T55" i="1"/>
  <c r="J55" i="1"/>
  <c r="I55" i="1"/>
  <c r="H55" i="1"/>
  <c r="G55" i="1"/>
  <c r="F55" i="1"/>
  <c r="E55" i="1"/>
  <c r="D55" i="1"/>
  <c r="C55" i="1"/>
  <c r="V54" i="1"/>
  <c r="T54" i="1"/>
  <c r="J54" i="1"/>
  <c r="I54" i="1"/>
  <c r="H54" i="1"/>
  <c r="G54" i="1"/>
  <c r="F54" i="1"/>
  <c r="E54" i="1"/>
  <c r="D54" i="1"/>
  <c r="C54" i="1"/>
  <c r="K54" i="1" s="1"/>
  <c r="U54" i="1" s="1"/>
  <c r="T53" i="1"/>
  <c r="J53" i="1"/>
  <c r="J50" i="1" s="1"/>
  <c r="J47" i="1" s="1"/>
  <c r="I53" i="1"/>
  <c r="H53" i="1"/>
  <c r="G53" i="1"/>
  <c r="F53" i="1"/>
  <c r="E53" i="1"/>
  <c r="D53" i="1"/>
  <c r="C53" i="1"/>
  <c r="K53" i="1" s="1"/>
  <c r="U53" i="1" s="1"/>
  <c r="T52" i="1"/>
  <c r="J52" i="1"/>
  <c r="I52" i="1"/>
  <c r="H52" i="1"/>
  <c r="G52" i="1"/>
  <c r="F52" i="1"/>
  <c r="E52" i="1"/>
  <c r="D52" i="1"/>
  <c r="C52" i="1"/>
  <c r="T51" i="1"/>
  <c r="J51" i="1"/>
  <c r="I51" i="1"/>
  <c r="H51" i="1"/>
  <c r="G51" i="1"/>
  <c r="F51" i="1"/>
  <c r="E51" i="1"/>
  <c r="D51" i="1"/>
  <c r="C51" i="1"/>
  <c r="T50" i="1"/>
  <c r="S50" i="1"/>
  <c r="R50" i="1"/>
  <c r="Q50" i="1"/>
  <c r="Q47" i="1" s="1"/>
  <c r="P50" i="1"/>
  <c r="O50" i="1"/>
  <c r="N50" i="1"/>
  <c r="M50" i="1"/>
  <c r="L50" i="1"/>
  <c r="G50" i="1"/>
  <c r="F50" i="1"/>
  <c r="E50" i="1"/>
  <c r="D50" i="1"/>
  <c r="D47" i="1" s="1"/>
  <c r="T49" i="1"/>
  <c r="J49" i="1"/>
  <c r="J48" i="1" s="1"/>
  <c r="I49" i="1"/>
  <c r="H49" i="1"/>
  <c r="G49" i="1"/>
  <c r="F49" i="1"/>
  <c r="E49" i="1"/>
  <c r="E48" i="1" s="1"/>
  <c r="D49" i="1"/>
  <c r="D48" i="1" s="1"/>
  <c r="C49" i="1"/>
  <c r="T48" i="1"/>
  <c r="T47" i="1" s="1"/>
  <c r="S48" i="1"/>
  <c r="S47" i="1" s="1"/>
  <c r="S10" i="1" s="1"/>
  <c r="S9" i="1" s="1"/>
  <c r="R48" i="1"/>
  <c r="Q48" i="1"/>
  <c r="P48" i="1"/>
  <c r="O48" i="1"/>
  <c r="N48" i="1"/>
  <c r="M48" i="1"/>
  <c r="M47" i="1" s="1"/>
  <c r="M10" i="1" s="1"/>
  <c r="L48" i="1"/>
  <c r="I48" i="1"/>
  <c r="H48" i="1"/>
  <c r="G48" i="1"/>
  <c r="G47" i="1" s="1"/>
  <c r="F48" i="1"/>
  <c r="F47" i="1" s="1"/>
  <c r="C48" i="1"/>
  <c r="P47" i="1"/>
  <c r="O47" i="1"/>
  <c r="N47" i="1"/>
  <c r="T46" i="1"/>
  <c r="J46" i="1"/>
  <c r="I46" i="1"/>
  <c r="H46" i="1"/>
  <c r="G46" i="1"/>
  <c r="F46" i="1"/>
  <c r="E46" i="1"/>
  <c r="D46" i="1"/>
  <c r="C46" i="1"/>
  <c r="T45" i="1"/>
  <c r="J45" i="1"/>
  <c r="I45" i="1"/>
  <c r="H45" i="1"/>
  <c r="G45" i="1"/>
  <c r="F45" i="1"/>
  <c r="E45" i="1"/>
  <c r="D45" i="1"/>
  <c r="C45" i="1"/>
  <c r="T44" i="1"/>
  <c r="J44" i="1"/>
  <c r="I44" i="1"/>
  <c r="H44" i="1"/>
  <c r="G44" i="1"/>
  <c r="F44" i="1"/>
  <c r="E44" i="1"/>
  <c r="D44" i="1"/>
  <c r="C44" i="1"/>
  <c r="K44" i="1" s="1"/>
  <c r="V44" i="1" s="1"/>
  <c r="T43" i="1"/>
  <c r="J43" i="1"/>
  <c r="I43" i="1"/>
  <c r="H43" i="1"/>
  <c r="G43" i="1"/>
  <c r="F43" i="1"/>
  <c r="E43" i="1"/>
  <c r="D43" i="1"/>
  <c r="C43" i="1"/>
  <c r="T42" i="1"/>
  <c r="J42" i="1"/>
  <c r="I42" i="1"/>
  <c r="I40" i="1" s="1"/>
  <c r="H42" i="1"/>
  <c r="H40" i="1" s="1"/>
  <c r="G42" i="1"/>
  <c r="F42" i="1"/>
  <c r="E42" i="1"/>
  <c r="D42" i="1"/>
  <c r="C42" i="1"/>
  <c r="T41" i="1"/>
  <c r="J41" i="1"/>
  <c r="I41" i="1"/>
  <c r="H41" i="1"/>
  <c r="G41" i="1"/>
  <c r="F41" i="1"/>
  <c r="F40" i="1" s="1"/>
  <c r="F37" i="1" s="1"/>
  <c r="E41" i="1"/>
  <c r="D41" i="1"/>
  <c r="C41" i="1"/>
  <c r="T40" i="1"/>
  <c r="R40" i="1"/>
  <c r="Q40" i="1"/>
  <c r="P40" i="1"/>
  <c r="O40" i="1"/>
  <c r="O37" i="1" s="1"/>
  <c r="N40" i="1"/>
  <c r="N37" i="1" s="1"/>
  <c r="N25" i="1" s="1"/>
  <c r="M40" i="1"/>
  <c r="L40" i="1"/>
  <c r="J40" i="1"/>
  <c r="E40" i="1"/>
  <c r="D40" i="1"/>
  <c r="D37" i="1" s="1"/>
  <c r="T39" i="1"/>
  <c r="J39" i="1"/>
  <c r="I39" i="1"/>
  <c r="H39" i="1"/>
  <c r="G39" i="1"/>
  <c r="F39" i="1"/>
  <c r="E39" i="1"/>
  <c r="D39" i="1"/>
  <c r="C39" i="1"/>
  <c r="T38" i="1"/>
  <c r="J38" i="1"/>
  <c r="J37" i="1" s="1"/>
  <c r="I38" i="1"/>
  <c r="H38" i="1"/>
  <c r="G38" i="1"/>
  <c r="F38" i="1"/>
  <c r="E38" i="1"/>
  <c r="D38" i="1"/>
  <c r="C38" i="1"/>
  <c r="T37" i="1"/>
  <c r="S37" i="1"/>
  <c r="R37" i="1"/>
  <c r="Q37" i="1"/>
  <c r="P37" i="1"/>
  <c r="M37" i="1"/>
  <c r="L37" i="1"/>
  <c r="E37" i="1"/>
  <c r="T36" i="1"/>
  <c r="J36" i="1"/>
  <c r="I36" i="1"/>
  <c r="H36" i="1"/>
  <c r="G36" i="1"/>
  <c r="F36" i="1"/>
  <c r="E36" i="1"/>
  <c r="K36" i="1" s="1"/>
  <c r="D36" i="1"/>
  <c r="C36" i="1"/>
  <c r="T35" i="1"/>
  <c r="J35" i="1"/>
  <c r="I35" i="1"/>
  <c r="H35" i="1"/>
  <c r="G35" i="1"/>
  <c r="F35" i="1"/>
  <c r="E35" i="1"/>
  <c r="D35" i="1"/>
  <c r="D29" i="1" s="1"/>
  <c r="C35" i="1"/>
  <c r="T34" i="1"/>
  <c r="J34" i="1"/>
  <c r="I34" i="1"/>
  <c r="H34" i="1"/>
  <c r="G34" i="1"/>
  <c r="F34" i="1"/>
  <c r="E34" i="1"/>
  <c r="K34" i="1" s="1"/>
  <c r="D34" i="1"/>
  <c r="C34" i="1"/>
  <c r="T33" i="1"/>
  <c r="J33" i="1"/>
  <c r="I33" i="1"/>
  <c r="H33" i="1"/>
  <c r="G33" i="1"/>
  <c r="F33" i="1"/>
  <c r="E33" i="1"/>
  <c r="K33" i="1" s="1"/>
  <c r="D33" i="1"/>
  <c r="C33" i="1"/>
  <c r="T32" i="1"/>
  <c r="J32" i="1"/>
  <c r="I32" i="1"/>
  <c r="H32" i="1"/>
  <c r="G32" i="1"/>
  <c r="F32" i="1"/>
  <c r="E32" i="1"/>
  <c r="D32" i="1"/>
  <c r="K32" i="1" s="1"/>
  <c r="C32" i="1"/>
  <c r="T31" i="1"/>
  <c r="J31" i="1"/>
  <c r="I31" i="1"/>
  <c r="H31" i="1"/>
  <c r="G31" i="1"/>
  <c r="F31" i="1"/>
  <c r="E31" i="1"/>
  <c r="K31" i="1" s="1"/>
  <c r="D31" i="1"/>
  <c r="C31" i="1"/>
  <c r="T30" i="1"/>
  <c r="T29" i="1" s="1"/>
  <c r="K30" i="1"/>
  <c r="J30" i="1"/>
  <c r="I30" i="1"/>
  <c r="H30" i="1"/>
  <c r="G30" i="1"/>
  <c r="F30" i="1"/>
  <c r="F29" i="1" s="1"/>
  <c r="E30" i="1"/>
  <c r="E29" i="1" s="1"/>
  <c r="E25" i="1" s="1"/>
  <c r="D30" i="1"/>
  <c r="C30" i="1"/>
  <c r="S29" i="1"/>
  <c r="S25" i="1" s="1"/>
  <c r="R29" i="1"/>
  <c r="Q29" i="1"/>
  <c r="P29" i="1"/>
  <c r="O29" i="1"/>
  <c r="N29" i="1"/>
  <c r="M29" i="1"/>
  <c r="M25" i="1" s="1"/>
  <c r="L29" i="1"/>
  <c r="J29" i="1"/>
  <c r="I29" i="1"/>
  <c r="H29" i="1"/>
  <c r="G29" i="1"/>
  <c r="C29" i="1"/>
  <c r="T28" i="1"/>
  <c r="J28" i="1"/>
  <c r="I28" i="1"/>
  <c r="H28" i="1"/>
  <c r="G28" i="1"/>
  <c r="F28" i="1"/>
  <c r="F26" i="1" s="1"/>
  <c r="F25" i="1" s="1"/>
  <c r="E28" i="1"/>
  <c r="D28" i="1"/>
  <c r="D26" i="1" s="1"/>
  <c r="C28" i="1"/>
  <c r="T27" i="1"/>
  <c r="T26" i="1" s="1"/>
  <c r="T25" i="1" s="1"/>
  <c r="J27" i="1"/>
  <c r="I27" i="1"/>
  <c r="H27" i="1"/>
  <c r="G27" i="1"/>
  <c r="G26" i="1" s="1"/>
  <c r="F27" i="1"/>
  <c r="E27" i="1"/>
  <c r="D27" i="1"/>
  <c r="C27" i="1"/>
  <c r="S26" i="1"/>
  <c r="R26" i="1"/>
  <c r="R25" i="1" s="1"/>
  <c r="Q26" i="1"/>
  <c r="P26" i="1"/>
  <c r="P25" i="1" s="1"/>
  <c r="O26" i="1"/>
  <c r="O25" i="1" s="1"/>
  <c r="N26" i="1"/>
  <c r="M26" i="1"/>
  <c r="L26" i="1"/>
  <c r="J26" i="1"/>
  <c r="I26" i="1"/>
  <c r="H26" i="1"/>
  <c r="E26" i="1"/>
  <c r="C26" i="1"/>
  <c r="Q25" i="1"/>
  <c r="L25" i="1"/>
  <c r="T24" i="1"/>
  <c r="J24" i="1"/>
  <c r="I24" i="1"/>
  <c r="H24" i="1"/>
  <c r="G24" i="1"/>
  <c r="F24" i="1"/>
  <c r="E24" i="1"/>
  <c r="K24" i="1" s="1"/>
  <c r="D24" i="1"/>
  <c r="C24" i="1"/>
  <c r="T23" i="1"/>
  <c r="J23" i="1"/>
  <c r="I23" i="1"/>
  <c r="H23" i="1"/>
  <c r="G23" i="1"/>
  <c r="F23" i="1"/>
  <c r="E23" i="1"/>
  <c r="D23" i="1"/>
  <c r="K23" i="1" s="1"/>
  <c r="C23" i="1"/>
  <c r="T22" i="1"/>
  <c r="J22" i="1"/>
  <c r="I22" i="1"/>
  <c r="H22" i="1"/>
  <c r="G22" i="1"/>
  <c r="F22" i="1"/>
  <c r="E22" i="1"/>
  <c r="K22" i="1" s="1"/>
  <c r="D22" i="1"/>
  <c r="C22" i="1"/>
  <c r="T21" i="1"/>
  <c r="J21" i="1"/>
  <c r="I21" i="1"/>
  <c r="H21" i="1"/>
  <c r="G21" i="1"/>
  <c r="F21" i="1"/>
  <c r="E21" i="1"/>
  <c r="D21" i="1"/>
  <c r="K21" i="1" s="1"/>
  <c r="C21" i="1"/>
  <c r="T20" i="1"/>
  <c r="J20" i="1"/>
  <c r="I20" i="1"/>
  <c r="H20" i="1"/>
  <c r="G20" i="1"/>
  <c r="F20" i="1"/>
  <c r="E20" i="1"/>
  <c r="D20" i="1"/>
  <c r="K20" i="1" s="1"/>
  <c r="C20" i="1"/>
  <c r="T19" i="1"/>
  <c r="J19" i="1"/>
  <c r="J17" i="1" s="1"/>
  <c r="J16" i="1" s="1"/>
  <c r="I19" i="1"/>
  <c r="H19" i="1"/>
  <c r="G19" i="1"/>
  <c r="F19" i="1"/>
  <c r="F17" i="1" s="1"/>
  <c r="F16" i="1" s="1"/>
  <c r="E19" i="1"/>
  <c r="D19" i="1"/>
  <c r="D17" i="1" s="1"/>
  <c r="D16" i="1" s="1"/>
  <c r="C19" i="1"/>
  <c r="T18" i="1"/>
  <c r="J18" i="1"/>
  <c r="I18" i="1"/>
  <c r="H18" i="1"/>
  <c r="H17" i="1" s="1"/>
  <c r="H16" i="1" s="1"/>
  <c r="G18" i="1"/>
  <c r="F18" i="1"/>
  <c r="E18" i="1"/>
  <c r="D18" i="1"/>
  <c r="C18" i="1"/>
  <c r="T17" i="1"/>
  <c r="S17" i="1"/>
  <c r="S16" i="1" s="1"/>
  <c r="R17" i="1"/>
  <c r="R16" i="1" s="1"/>
  <c r="Q17" i="1"/>
  <c r="P17" i="1"/>
  <c r="P16" i="1" s="1"/>
  <c r="O17" i="1"/>
  <c r="N17" i="1"/>
  <c r="N16" i="1" s="1"/>
  <c r="N10" i="1" s="1"/>
  <c r="M17" i="1"/>
  <c r="M16" i="1" s="1"/>
  <c r="L17" i="1"/>
  <c r="I17" i="1"/>
  <c r="G17" i="1"/>
  <c r="G16" i="1" s="1"/>
  <c r="C17" i="1"/>
  <c r="T16" i="1"/>
  <c r="Q16" i="1"/>
  <c r="O16" i="1"/>
  <c r="L16" i="1"/>
  <c r="I16" i="1"/>
  <c r="C16" i="1"/>
  <c r="T15" i="1"/>
  <c r="J15" i="1"/>
  <c r="I15" i="1"/>
  <c r="H15" i="1"/>
  <c r="G15" i="1"/>
  <c r="F15" i="1"/>
  <c r="E15" i="1"/>
  <c r="D15" i="1"/>
  <c r="C15" i="1"/>
  <c r="T14" i="1"/>
  <c r="J14" i="1"/>
  <c r="I14" i="1"/>
  <c r="H14" i="1"/>
  <c r="G14" i="1"/>
  <c r="F14" i="1"/>
  <c r="F11" i="1" s="1"/>
  <c r="E14" i="1"/>
  <c r="D14" i="1"/>
  <c r="C14" i="1"/>
  <c r="T13" i="1"/>
  <c r="J13" i="1"/>
  <c r="I13" i="1"/>
  <c r="H13" i="1"/>
  <c r="G13" i="1"/>
  <c r="F13" i="1"/>
  <c r="E13" i="1"/>
  <c r="D13" i="1"/>
  <c r="C13" i="1"/>
  <c r="K13" i="1" s="1"/>
  <c r="U13" i="1" s="1"/>
  <c r="T12" i="1"/>
  <c r="T11" i="1" s="1"/>
  <c r="T10" i="1" s="1"/>
  <c r="J12" i="1"/>
  <c r="I12" i="1"/>
  <c r="H12" i="1"/>
  <c r="H11" i="1" s="1"/>
  <c r="G12" i="1"/>
  <c r="G11" i="1" s="1"/>
  <c r="F12" i="1"/>
  <c r="E12" i="1"/>
  <c r="D12" i="1"/>
  <c r="C12" i="1"/>
  <c r="S11" i="1"/>
  <c r="R11" i="1"/>
  <c r="Q11" i="1"/>
  <c r="P11" i="1"/>
  <c r="O11" i="1"/>
  <c r="O10" i="1" s="1"/>
  <c r="O9" i="1" s="1"/>
  <c r="O99" i="1" s="1"/>
  <c r="N11" i="1"/>
  <c r="M11" i="1"/>
  <c r="L11" i="1"/>
  <c r="J11" i="1"/>
  <c r="I11" i="1"/>
  <c r="E11" i="1"/>
  <c r="D11" i="1"/>
  <c r="C11" i="1"/>
  <c r="Q10" i="1"/>
  <c r="Q9" i="1" s="1"/>
  <c r="Q99" i="1" s="1"/>
  <c r="V72" i="1" l="1"/>
  <c r="U72" i="1"/>
  <c r="V31" i="1"/>
  <c r="U31" i="1"/>
  <c r="L10" i="1"/>
  <c r="L9" i="1" s="1"/>
  <c r="L99" i="1" s="1"/>
  <c r="U24" i="1"/>
  <c r="V24" i="1"/>
  <c r="F10" i="1"/>
  <c r="J25" i="1"/>
  <c r="J10" i="1" s="1"/>
  <c r="J9" i="1" s="1"/>
  <c r="J99" i="1" s="1"/>
  <c r="V32" i="1"/>
  <c r="U32" i="1"/>
  <c r="M9" i="1"/>
  <c r="U20" i="1"/>
  <c r="V20" i="1"/>
  <c r="V33" i="1"/>
  <c r="U33" i="1"/>
  <c r="P10" i="1"/>
  <c r="P9" i="1" s="1"/>
  <c r="U22" i="1"/>
  <c r="V22" i="1"/>
  <c r="U21" i="1"/>
  <c r="V21" i="1"/>
  <c r="U23" i="1"/>
  <c r="V23" i="1"/>
  <c r="D25" i="1"/>
  <c r="D10" i="1" s="1"/>
  <c r="D9" i="1" s="1"/>
  <c r="D99" i="1" s="1"/>
  <c r="V34" i="1"/>
  <c r="U34" i="1"/>
  <c r="V36" i="1"/>
  <c r="U36" i="1"/>
  <c r="G25" i="1"/>
  <c r="G10" i="1" s="1"/>
  <c r="G9" i="1" s="1"/>
  <c r="G99" i="1" s="1"/>
  <c r="V30" i="1"/>
  <c r="U30" i="1"/>
  <c r="K43" i="1"/>
  <c r="K12" i="1"/>
  <c r="K27" i="1"/>
  <c r="K35" i="1"/>
  <c r="K52" i="1"/>
  <c r="V80" i="1"/>
  <c r="U80" i="1"/>
  <c r="V13" i="1"/>
  <c r="K19" i="1"/>
  <c r="C37" i="1"/>
  <c r="C25" i="1" s="1"/>
  <c r="C10" i="1" s="1"/>
  <c r="C9" i="1" s="1"/>
  <c r="C99" i="1" s="1"/>
  <c r="K38" i="1"/>
  <c r="I37" i="1"/>
  <c r="K41" i="1"/>
  <c r="U44" i="1"/>
  <c r="K46" i="1"/>
  <c r="H50" i="1"/>
  <c r="H47" i="1" s="1"/>
  <c r="V53" i="1"/>
  <c r="V56" i="1"/>
  <c r="K59" i="1"/>
  <c r="C65" i="1"/>
  <c r="C64" i="1" s="1"/>
  <c r="C63" i="1" s="1"/>
  <c r="C62" i="1" s="1"/>
  <c r="U86" i="1"/>
  <c r="V86" i="1"/>
  <c r="K39" i="1"/>
  <c r="G40" i="1"/>
  <c r="G37" i="1" s="1"/>
  <c r="K42" i="1"/>
  <c r="E17" i="1"/>
  <c r="E16" i="1" s="1"/>
  <c r="E10" i="1" s="1"/>
  <c r="E47" i="1"/>
  <c r="K49" i="1"/>
  <c r="C50" i="1"/>
  <c r="C47" i="1" s="1"/>
  <c r="K51" i="1"/>
  <c r="I50" i="1"/>
  <c r="I47" i="1" s="1"/>
  <c r="T65" i="1"/>
  <c r="T64" i="1" s="1"/>
  <c r="T63" i="1" s="1"/>
  <c r="T62" i="1" s="1"/>
  <c r="T9" i="1" s="1"/>
  <c r="T99" i="1" s="1"/>
  <c r="K71" i="1"/>
  <c r="K74" i="1"/>
  <c r="V75" i="1"/>
  <c r="U75" i="1"/>
  <c r="V77" i="1"/>
  <c r="U77" i="1"/>
  <c r="K83" i="1"/>
  <c r="U84" i="1"/>
  <c r="V88" i="1"/>
  <c r="U88" i="1"/>
  <c r="M99" i="1"/>
  <c r="S99" i="1"/>
  <c r="I25" i="1"/>
  <c r="I10" i="1" s="1"/>
  <c r="I9" i="1" s="1"/>
  <c r="I99" i="1" s="1"/>
  <c r="K28" i="1"/>
  <c r="K60" i="1"/>
  <c r="U60" i="1" s="1"/>
  <c r="K15" i="1"/>
  <c r="H37" i="1"/>
  <c r="H25" i="1" s="1"/>
  <c r="H10" i="1" s="1"/>
  <c r="H9" i="1" s="1"/>
  <c r="H99" i="1" s="1"/>
  <c r="K55" i="1"/>
  <c r="K14" i="1"/>
  <c r="K18" i="1"/>
  <c r="C40" i="1"/>
  <c r="K45" i="1"/>
  <c r="U45" i="1" s="1"/>
  <c r="L47" i="1"/>
  <c r="R47" i="1"/>
  <c r="R10" i="1" s="1"/>
  <c r="R9" i="1" s="1"/>
  <c r="R99" i="1" s="1"/>
  <c r="K61" i="1"/>
  <c r="U61" i="1" s="1"/>
  <c r="E63" i="1"/>
  <c r="U66" i="1"/>
  <c r="K69" i="1"/>
  <c r="F70" i="1"/>
  <c r="V79" i="1"/>
  <c r="U79" i="1"/>
  <c r="K78" i="1"/>
  <c r="K95" i="1"/>
  <c r="U96" i="1"/>
  <c r="F63" i="1"/>
  <c r="F62" i="1" s="1"/>
  <c r="G65" i="1"/>
  <c r="G64" i="1" s="1"/>
  <c r="G63" i="1" s="1"/>
  <c r="G62" i="1" s="1"/>
  <c r="K68" i="1"/>
  <c r="V73" i="1"/>
  <c r="U73" i="1"/>
  <c r="V95" i="1"/>
  <c r="K90" i="1"/>
  <c r="V91" i="1"/>
  <c r="U91" i="1"/>
  <c r="H65" i="1"/>
  <c r="H64" i="1" s="1"/>
  <c r="H63" i="1" s="1"/>
  <c r="H62" i="1" s="1"/>
  <c r="K67" i="1"/>
  <c r="V76" i="1"/>
  <c r="U76" i="1"/>
  <c r="V89" i="1"/>
  <c r="U89" i="1"/>
  <c r="U93" i="1"/>
  <c r="V93" i="1"/>
  <c r="P99" i="1"/>
  <c r="E78" i="1"/>
  <c r="C90" i="1"/>
  <c r="C82" i="1" s="1"/>
  <c r="E83" i="1"/>
  <c r="E82" i="1" s="1"/>
  <c r="N82" i="1"/>
  <c r="N9" i="1" s="1"/>
  <c r="N99" i="1" s="1"/>
  <c r="V74" i="1" l="1"/>
  <c r="U74" i="1"/>
  <c r="V67" i="1"/>
  <c r="U67" i="1"/>
  <c r="V83" i="1"/>
  <c r="U83" i="1"/>
  <c r="K82" i="1"/>
  <c r="K70" i="1"/>
  <c r="V71" i="1"/>
  <c r="U71" i="1"/>
  <c r="K65" i="1"/>
  <c r="U46" i="1"/>
  <c r="V46" i="1"/>
  <c r="U19" i="1"/>
  <c r="V19" i="1"/>
  <c r="U52" i="1"/>
  <c r="V52" i="1"/>
  <c r="U55" i="1"/>
  <c r="V55" i="1"/>
  <c r="K48" i="1"/>
  <c r="V49" i="1"/>
  <c r="U49" i="1"/>
  <c r="V35" i="1"/>
  <c r="U35" i="1"/>
  <c r="F9" i="1"/>
  <c r="F99" i="1" s="1"/>
  <c r="K40" i="1"/>
  <c r="V41" i="1"/>
  <c r="U41" i="1"/>
  <c r="U95" i="1"/>
  <c r="K94" i="1"/>
  <c r="V69" i="1"/>
  <c r="U69" i="1"/>
  <c r="U15" i="1"/>
  <c r="V15" i="1"/>
  <c r="U42" i="1"/>
  <c r="V42" i="1"/>
  <c r="K58" i="1"/>
  <c r="U59" i="1"/>
  <c r="V78" i="1"/>
  <c r="U78" i="1"/>
  <c r="K17" i="1"/>
  <c r="U18" i="1"/>
  <c r="V18" i="1"/>
  <c r="U51" i="1"/>
  <c r="K50" i="1"/>
  <c r="V51" i="1"/>
  <c r="U12" i="1"/>
  <c r="V12" i="1"/>
  <c r="K11" i="1"/>
  <c r="V90" i="1"/>
  <c r="U90" i="1"/>
  <c r="K29" i="1"/>
  <c r="K26" i="1"/>
  <c r="U27" i="1"/>
  <c r="V27" i="1"/>
  <c r="V68" i="1"/>
  <c r="U68" i="1"/>
  <c r="E62" i="1"/>
  <c r="E9" i="1" s="1"/>
  <c r="E99" i="1" s="1"/>
  <c r="U14" i="1"/>
  <c r="V14" i="1"/>
  <c r="V28" i="1"/>
  <c r="U28" i="1"/>
  <c r="U39" i="1"/>
  <c r="V39" i="1"/>
  <c r="U38" i="1"/>
  <c r="K37" i="1"/>
  <c r="V38" i="1"/>
  <c r="V43" i="1"/>
  <c r="U43" i="1"/>
  <c r="U50" i="1" l="1"/>
  <c r="V50" i="1"/>
  <c r="V40" i="1"/>
  <c r="U40" i="1"/>
  <c r="V48" i="1"/>
  <c r="U48" i="1"/>
  <c r="K47" i="1"/>
  <c r="V70" i="1"/>
  <c r="U70" i="1"/>
  <c r="V29" i="1"/>
  <c r="U29" i="1"/>
  <c r="U94" i="1"/>
  <c r="U17" i="1"/>
  <c r="K16" i="1"/>
  <c r="V17" i="1"/>
  <c r="V65" i="1"/>
  <c r="U65" i="1"/>
  <c r="K64" i="1"/>
  <c r="U37" i="1"/>
  <c r="V37" i="1"/>
  <c r="U26" i="1"/>
  <c r="V26" i="1"/>
  <c r="K25" i="1"/>
  <c r="V11" i="1"/>
  <c r="U11" i="1"/>
  <c r="K57" i="1"/>
  <c r="U57" i="1" s="1"/>
  <c r="U58" i="1"/>
  <c r="U82" i="1"/>
  <c r="V82" i="1"/>
  <c r="U25" i="1" l="1"/>
  <c r="V25" i="1"/>
  <c r="K10" i="1"/>
  <c r="V16" i="1"/>
  <c r="U16" i="1"/>
  <c r="V64" i="1"/>
  <c r="U64" i="1"/>
  <c r="K63" i="1"/>
  <c r="V47" i="1"/>
  <c r="U47" i="1"/>
  <c r="V10" i="1" l="1"/>
  <c r="U10" i="1"/>
  <c r="V63" i="1"/>
  <c r="U63" i="1"/>
  <c r="K62" i="1"/>
  <c r="U62" i="1" l="1"/>
  <c r="V62" i="1"/>
  <c r="K9" i="1"/>
  <c r="U9" i="1" l="1"/>
  <c r="V9" i="1"/>
  <c r="K99" i="1"/>
  <c r="V99" i="1" l="1"/>
  <c r="U99" i="1"/>
</calcChain>
</file>

<file path=xl/sharedStrings.xml><?xml version="1.0" encoding="utf-8"?>
<sst xmlns="http://schemas.openxmlformats.org/spreadsheetml/2006/main" count="124" uniqueCount="107">
  <si>
    <t>I</t>
  </si>
  <si>
    <t>CUADRO No.1</t>
  </si>
  <si>
    <t>DIRECCION GENERAL DE POLITICA Y LEGISLACION TRIBUTARIA</t>
  </si>
  <si>
    <t>INGRESOS FISCALES COMPARADOS, SEGÚN PRINCIPALES PARTIDAS</t>
  </si>
  <si>
    <t>ENERO-AGOSTO  2025/PRESUPUESTO 2025</t>
  </si>
  <si>
    <t>(En millones de RD$</t>
  </si>
  <si>
    <t>PARTIDAS</t>
  </si>
  <si>
    <t>RECAUDADO 2025</t>
  </si>
  <si>
    <t>PRESUPUESTO  2025 *</t>
  </si>
  <si>
    <t>DIFERENCIA</t>
  </si>
  <si>
    <t xml:space="preserve">% ALCANZADO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</si>
  <si>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</si>
  <si>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</si>
  <si>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</si>
  <si>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</si>
  <si>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</si>
  <si>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</si>
  <si>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</si>
  <si>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</si>
  <si>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</si>
  <si>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</si>
  <si>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</si>
  <si>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</si>
  <si>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</si>
  <si>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</si>
  <si>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</si>
  <si>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</si>
  <si>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</si>
  <si>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</si>
  <si>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</si>
  <si>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</si>
  <si>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</si>
  <si>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</si>
  <si>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</si>
  <si>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</si>
  <si>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</si>
  <si>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</si>
  <si>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</si>
  <si>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</si>
  <si>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</si>
  <si>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</si>
  <si>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</si>
  <si>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Alcoholicas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</si>
  <si>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</si>
  <si>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</si>
  <si>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</si>
  <si>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</si>
  <si>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</si>
  <si>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</si>
  <si>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</si>
  <si>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</si>
  <si>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</si>
  <si>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Imp.especifico Bancas de Apuestas de Loteria  </t>
  </si>
  <si>
    <t>- Imp.especifico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</si>
  <si>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</si>
  <si>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</si>
  <si>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</si>
  <si>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</si>
  <si>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</si>
  <si>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</si>
  <si>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</si>
  <si>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</si>
  <si>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</si>
  <si>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</si>
  <si>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>III) TRANSFERENCIAS CORRIENTES</t>
  </si>
  <si>
    <t>- Transferencias Corrientes</t>
  </si>
  <si>
    <t xml:space="preserve"> -Del Sector Privado Interno</t>
  </si>
  <si>
    <t xml:space="preserve">- De Instituciones  Públicas Descentralizadas o Autónomas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</si>
  <si>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</si>
  <si>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</si>
  <si>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</si>
  <si>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</si>
  <si>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</si>
  <si>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</si>
  <si>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Servicios en la CUT</t>
  </si>
  <si>
    <t>- Otras Ventas</t>
  </si>
  <si>
    <t>- Ventas de Servicios del Estado</t>
  </si>
  <si>
    <t>- Otras Ventas de Servicios del Gobierno Central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</si>
  <si>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</si>
  <si>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</si>
  <si>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</si>
  <si>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</si>
  <si>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</si>
  <si>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</si>
  <si>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</si>
  <si>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</si>
  <si>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</si>
  <si>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</t>
  </si>
  <si>
    <t>- Arriendo de Activos Tangibles No Producidos</t>
  </si>
  <si>
    <t>- otros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</si>
  <si>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</si>
  <si>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</si>
  <si>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</si>
  <si>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</si>
  <si>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 xml:space="preserve">- Ingresos TSS 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</si>
  <si>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</si>
  <si>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</si>
  <si>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</si>
  <si>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</si>
  <si>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</si>
  <si>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</si>
  <si>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>FUENTE: Elaborado por la Direción de Análisis y Regulación Tributaria (DART) del Ministerio de Hacienda y Economía, con los datos del Sistema Integrado de Gestión Financiera (SIGEF)</t>
  </si>
  <si>
    <t xml:space="preserve">NOTAS: 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</si>
  <si>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</si>
  <si>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presupuestaria, </t>
  </si>
  <si>
    <t xml:space="preserve">     Fondo de devolución impuesto Selectivo al consumo de combustibles y los depósitos en exceso de las recaudadoras.</t>
  </si>
  <si>
    <t xml:space="preserve">Las informaciones presentadas difieren de las presentadas en  Portal de Transparencia Fiscal,  ya que solo incluyen los ingresos presupuestarios.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</si>
</sst>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0.0"/>
    <numFmt numFmtId="166" formatCode="_(* #,##0.0_);_(* \(#,##0.0\);_(* &quot;-&quot;??_);_(@_)"/>
    <numFmt numFmtId="167" formatCode="0.0%"/>
  </numFmts>
  <fonts count="20" x14ac:knownFonts="1">
    <font>
      <sz val="10"/>
      <name val="Arial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b/>
      <sz val="10"/>
      <color indexed="8"/>
      <name val="Segoe UI"/>
      <family val="2"/>
    </font>
    <font>
      <b/>
      <sz val="10"/>
      <name val="Arial"/>
      <family val="2"/>
    </font>
    <font>
      <sz val="9"/>
      <color indexed="8"/>
      <name val="Gotham"/>
    </font>
    <font>
      <sz val="10"/>
      <name val="Gotham"/>
    </font>
    <font>
      <u/>
      <sz val="10"/>
      <color indexed="8"/>
      <name val="Gotham"/>
    </font>
    <font>
      <b/>
      <sz val="9"/>
      <name val="Gotham"/>
    </font>
    <font>
      <sz val="8"/>
      <color indexed="8"/>
      <name val="Segoe UI"/>
      <family val="2"/>
    </font>
    <font>
      <b/>
      <sz val="9"/>
      <color indexed="8"/>
      <name val="Gotham"/>
    </font>
    <font>
      <sz val="8"/>
      <color indexed="8"/>
      <name val="Gotham"/>
    </font>
    <font>
      <sz val="8"/>
      <name val="Gotham"/>
    </font>
    <font>
      <sz val="6"/>
      <name val="Gotham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1" fillId="2" borderId="0" xfId="2" applyFill="1"/>
    <xf numFmtId="0" fontId="2" fillId="0" borderId="0" xfId="2" applyFont="1" applyAlignment="1">
      <alignment horizontal="center"/>
    </xf>
    <xf numFmtId="0" fontId="1" fillId="0" borderId="0" xfId="2"/>
    <xf numFmtId="0" fontId="2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5" fillId="3" borderId="8" xfId="3" applyNumberFormat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6" fillId="0" borderId="10" xfId="4" applyFont="1" applyBorder="1"/>
    <xf numFmtId="164" fontId="6" fillId="0" borderId="11" xfId="5" applyNumberFormat="1" applyFont="1" applyBorder="1"/>
    <xf numFmtId="164" fontId="6" fillId="2" borderId="11" xfId="5" applyNumberFormat="1" applyFont="1" applyFill="1" applyBorder="1"/>
    <xf numFmtId="164" fontId="6" fillId="0" borderId="11" xfId="5" applyNumberFormat="1" applyFont="1" applyBorder="1" applyAlignment="1">
      <alignment horizontal="right" indent="1"/>
    </xf>
    <xf numFmtId="165" fontId="1" fillId="0" borderId="0" xfId="2" applyNumberFormat="1"/>
    <xf numFmtId="43" fontId="1" fillId="0" borderId="0" xfId="1"/>
    <xf numFmtId="49" fontId="6" fillId="0" borderId="10" xfId="5" applyNumberFormat="1" applyFont="1" applyBorder="1" applyAlignment="1">
      <alignment horizontal="left"/>
    </xf>
    <xf numFmtId="49" fontId="7" fillId="0" borderId="10" xfId="5" applyNumberFormat="1" applyFont="1" applyBorder="1" applyAlignment="1">
      <alignment horizontal="left" indent="1"/>
    </xf>
    <xf numFmtId="164" fontId="7" fillId="0" borderId="11" xfId="5" applyNumberFormat="1" applyFont="1" applyBorder="1"/>
    <xf numFmtId="164" fontId="7" fillId="2" borderId="11" xfId="5" applyNumberFormat="1" applyFont="1" applyFill="1" applyBorder="1"/>
    <xf numFmtId="164" fontId="7" fillId="0" borderId="11" xfId="5" applyNumberFormat="1" applyFont="1" applyBorder="1" applyAlignment="1">
      <alignment horizontal="right" indent="1"/>
    </xf>
    <xf numFmtId="164" fontId="6" fillId="0" borderId="11" xfId="4" applyNumberFormat="1" applyFont="1" applyBorder="1"/>
    <xf numFmtId="164" fontId="6" fillId="2" borderId="11" xfId="4" applyNumberFormat="1" applyFont="1" applyFill="1" applyBorder="1"/>
    <xf numFmtId="164" fontId="6" fillId="0" borderId="11" xfId="4" applyNumberFormat="1" applyFont="1" applyBorder="1" applyAlignment="1">
      <alignment horizontal="right" indent="1"/>
    </xf>
    <xf numFmtId="49" fontId="6" fillId="0" borderId="10" xfId="4" applyNumberFormat="1" applyFont="1" applyBorder="1" applyAlignment="1">
      <alignment horizontal="left" indent="1"/>
    </xf>
    <xf numFmtId="49" fontId="7" fillId="0" borderId="10" xfId="4" applyNumberFormat="1" applyFont="1" applyBorder="1" applyAlignment="1">
      <alignment horizontal="left" indent="2"/>
    </xf>
    <xf numFmtId="164" fontId="7" fillId="0" borderId="11" xfId="4" applyNumberFormat="1" applyFont="1" applyBorder="1"/>
    <xf numFmtId="166" fontId="7" fillId="0" borderId="11" xfId="5" applyNumberFormat="1" applyFont="1" applyBorder="1"/>
    <xf numFmtId="49" fontId="7" fillId="0" borderId="10" xfId="2" applyNumberFormat="1" applyFont="1" applyBorder="1" applyAlignment="1">
      <alignment horizontal="left" indent="2"/>
    </xf>
    <xf numFmtId="49" fontId="6" fillId="0" borderId="10" xfId="5" applyNumberFormat="1" applyFont="1" applyBorder="1" applyAlignment="1">
      <alignment horizontal="left" indent="2"/>
    </xf>
    <xf numFmtId="49" fontId="7" fillId="0" borderId="10" xfId="5" applyNumberFormat="1" applyFont="1" applyBorder="1" applyAlignment="1">
      <alignment horizontal="left" indent="3"/>
    </xf>
    <xf numFmtId="0" fontId="6" fillId="0" borderId="10" xfId="4" applyFont="1" applyBorder="1" applyAlignment="1">
      <alignment horizontal="left" indent="2"/>
    </xf>
    <xf numFmtId="49" fontId="6" fillId="0" borderId="10" xfId="5" applyNumberFormat="1" applyFont="1" applyBorder="1" applyAlignment="1">
      <alignment horizontal="left" indent="3"/>
    </xf>
    <xf numFmtId="164" fontId="7" fillId="0" borderId="10" xfId="5" applyNumberFormat="1" applyFont="1" applyBorder="1" applyAlignment="1">
      <alignment horizontal="left" indent="5"/>
    </xf>
    <xf numFmtId="164" fontId="7" fillId="4" borderId="10" xfId="5" applyNumberFormat="1" applyFont="1" applyFill="1" applyBorder="1" applyAlignment="1">
      <alignment horizontal="left" indent="5"/>
    </xf>
    <xf numFmtId="164" fontId="7" fillId="4" borderId="11" xfId="5" applyNumberFormat="1" applyFont="1" applyFill="1" applyBorder="1"/>
    <xf numFmtId="164" fontId="7" fillId="4" borderId="11" xfId="5" applyNumberFormat="1" applyFont="1" applyFill="1" applyBorder="1" applyAlignment="1">
      <alignment horizontal="right" indent="1"/>
    </xf>
    <xf numFmtId="164" fontId="7" fillId="0" borderId="10" xfId="5" applyNumberFormat="1" applyFont="1" applyBorder="1" applyAlignment="1">
      <alignment horizontal="left" indent="3"/>
    </xf>
    <xf numFmtId="164" fontId="8" fillId="0" borderId="11" xfId="5" applyNumberFormat="1" applyFont="1" applyBorder="1"/>
    <xf numFmtId="43" fontId="6" fillId="0" borderId="11" xfId="1" applyFont="1" applyBorder="1" applyAlignment="1">
      <alignment horizontal="right" indent="1"/>
    </xf>
    <xf numFmtId="49" fontId="6" fillId="0" borderId="10" xfId="5" applyNumberFormat="1" applyFont="1" applyBorder="1" applyAlignment="1">
      <alignment horizontal="left" indent="1"/>
    </xf>
    <xf numFmtId="165" fontId="1" fillId="2" borderId="0" xfId="2" applyNumberFormat="1" applyFill="1"/>
    <xf numFmtId="49" fontId="7" fillId="2" borderId="10" xfId="4" applyNumberFormat="1" applyFont="1" applyFill="1" applyBorder="1" applyAlignment="1">
      <alignment horizontal="left" indent="2"/>
    </xf>
    <xf numFmtId="43" fontId="7" fillId="0" borderId="11" xfId="1" applyFont="1" applyBorder="1" applyAlignment="1">
      <alignment horizontal="right" indent="1"/>
    </xf>
    <xf numFmtId="49" fontId="6" fillId="0" borderId="10" xfId="5" applyNumberFormat="1" applyFont="1" applyBorder="1"/>
    <xf numFmtId="0" fontId="9" fillId="2" borderId="0" xfId="2" applyFont="1" applyFill="1"/>
    <xf numFmtId="165" fontId="9" fillId="0" borderId="0" xfId="2" applyNumberFormat="1" applyFont="1"/>
    <xf numFmtId="0" fontId="9" fillId="0" borderId="0" xfId="2" applyFont="1"/>
    <xf numFmtId="49" fontId="7" fillId="4" borderId="10" xfId="4" applyNumberFormat="1" applyFont="1" applyFill="1" applyBorder="1" applyAlignment="1">
      <alignment horizontal="left" indent="3"/>
    </xf>
    <xf numFmtId="164" fontId="7" fillId="4" borderId="11" xfId="4" applyNumberFormat="1" applyFont="1" applyFill="1" applyBorder="1"/>
    <xf numFmtId="49" fontId="7" fillId="4" borderId="10" xfId="5" applyNumberFormat="1" applyFont="1" applyFill="1" applyBorder="1" applyAlignment="1">
      <alignment horizontal="left" indent="2"/>
    </xf>
    <xf numFmtId="49" fontId="7" fillId="0" borderId="10" xfId="5" applyNumberFormat="1" applyFont="1" applyBorder="1" applyAlignment="1">
      <alignment horizontal="left" indent="2"/>
    </xf>
    <xf numFmtId="49" fontId="7" fillId="4" borderId="10" xfId="4" applyNumberFormat="1" applyFont="1" applyFill="1" applyBorder="1" applyAlignment="1">
      <alignment horizontal="left" indent="2"/>
    </xf>
    <xf numFmtId="164" fontId="7" fillId="4" borderId="11" xfId="5" applyNumberFormat="1" applyFont="1" applyFill="1" applyBorder="1" applyAlignment="1">
      <alignment vertical="center"/>
    </xf>
    <xf numFmtId="49" fontId="10" fillId="0" borderId="10" xfId="5" applyNumberFormat="1" applyFont="1" applyBorder="1" applyAlignment="1">
      <alignment horizontal="left" indent="2"/>
    </xf>
    <xf numFmtId="43" fontId="1" fillId="0" borderId="0" xfId="1" applyFill="1"/>
    <xf numFmtId="49" fontId="7" fillId="4" borderId="10" xfId="5" applyNumberFormat="1" applyFont="1" applyFill="1" applyBorder="1" applyAlignment="1">
      <alignment horizontal="left"/>
    </xf>
    <xf numFmtId="164" fontId="7" fillId="0" borderId="11" xfId="5" applyNumberFormat="1" applyFont="1" applyBorder="1" applyAlignment="1">
      <alignment horizontal="right" vertical="center" indent="1"/>
    </xf>
    <xf numFmtId="49" fontId="11" fillId="0" borderId="10" xfId="5" applyNumberFormat="1" applyFont="1" applyBorder="1" applyAlignment="1">
      <alignment horizontal="left" indent="2"/>
    </xf>
    <xf numFmtId="43" fontId="7" fillId="0" borderId="11" xfId="1" applyFont="1" applyBorder="1" applyAlignment="1">
      <alignment horizontal="right" vertical="center" indent="1"/>
    </xf>
    <xf numFmtId="164" fontId="12" fillId="0" borderId="11" xfId="5" applyNumberFormat="1" applyFont="1" applyBorder="1"/>
    <xf numFmtId="164" fontId="12" fillId="0" borderId="11" xfId="5" applyNumberFormat="1" applyFont="1" applyBorder="1" applyAlignment="1">
      <alignment horizontal="right" indent="1"/>
    </xf>
    <xf numFmtId="167" fontId="1" fillId="0" borderId="0" xfId="2" applyNumberFormat="1"/>
    <xf numFmtId="49" fontId="5" fillId="3" borderId="8" xfId="5" applyNumberFormat="1" applyFont="1" applyFill="1" applyBorder="1" applyAlignment="1">
      <alignment horizontal="left" vertical="center"/>
    </xf>
    <xf numFmtId="164" fontId="5" fillId="3" borderId="12" xfId="5" applyNumberFormat="1" applyFont="1" applyFill="1" applyBorder="1" applyAlignment="1">
      <alignment vertical="center"/>
    </xf>
    <xf numFmtId="164" fontId="5" fillId="3" borderId="3" xfId="5" applyNumberFormat="1" applyFont="1" applyFill="1" applyBorder="1" applyAlignment="1">
      <alignment vertical="center"/>
    </xf>
    <xf numFmtId="164" fontId="5" fillId="3" borderId="12" xfId="5" applyNumberFormat="1" applyFont="1" applyFill="1" applyBorder="1" applyAlignment="1">
      <alignment horizontal="right" vertical="center" indent="1"/>
    </xf>
    <xf numFmtId="164" fontId="13" fillId="0" borderId="0" xfId="0" applyNumberFormat="1" applyFont="1"/>
    <xf numFmtId="164" fontId="6" fillId="0" borderId="0" xfId="5" applyNumberFormat="1" applyFont="1" applyAlignment="1">
      <alignment vertical="center"/>
    </xf>
    <xf numFmtId="164" fontId="6" fillId="2" borderId="0" xfId="5" applyNumberFormat="1" applyFont="1" applyFill="1" applyAlignment="1">
      <alignment vertical="center"/>
    </xf>
    <xf numFmtId="164" fontId="14" fillId="0" borderId="0" xfId="3" applyNumberFormat="1" applyFont="1" applyAlignment="1">
      <alignment vertical="center"/>
    </xf>
    <xf numFmtId="166" fontId="11" fillId="0" borderId="0" xfId="1" applyNumberFormat="1" applyFont="1"/>
    <xf numFmtId="49" fontId="15" fillId="0" borderId="0" xfId="2" applyNumberFormat="1" applyFont="1"/>
    <xf numFmtId="164" fontId="11" fillId="0" borderId="0" xfId="2" applyNumberFormat="1" applyFont="1"/>
    <xf numFmtId="164" fontId="11" fillId="2" borderId="0" xfId="2" applyNumberFormat="1" applyFont="1" applyFill="1"/>
    <xf numFmtId="0" fontId="16" fillId="0" borderId="0" xfId="0" applyFont="1"/>
    <xf numFmtId="164" fontId="16" fillId="2" borderId="0" xfId="2" applyNumberFormat="1" applyFont="1" applyFill="1"/>
    <xf numFmtId="0" fontId="11" fillId="0" borderId="0" xfId="2" applyFont="1"/>
    <xf numFmtId="166" fontId="17" fillId="2" borderId="0" xfId="1" applyNumberFormat="1" applyFont="1" applyFill="1"/>
    <xf numFmtId="165" fontId="17" fillId="0" borderId="0" xfId="2" applyNumberFormat="1" applyFont="1"/>
    <xf numFmtId="0" fontId="11" fillId="2" borderId="0" xfId="2" applyFont="1" applyFill="1"/>
    <xf numFmtId="164" fontId="17" fillId="0" borderId="0" xfId="2" applyNumberFormat="1" applyFont="1"/>
    <xf numFmtId="0" fontId="16" fillId="0" borderId="0" xfId="0" applyFont="1" applyAlignment="1">
      <alignment horizontal="left" indent="1"/>
    </xf>
    <xf numFmtId="164" fontId="17" fillId="2" borderId="0" xfId="2" applyNumberFormat="1" applyFont="1" applyFill="1"/>
    <xf numFmtId="166" fontId="11" fillId="2" borderId="0" xfId="1" applyNumberFormat="1" applyFont="1" applyFill="1"/>
    <xf numFmtId="49" fontId="16" fillId="0" borderId="0" xfId="2" applyNumberFormat="1" applyFont="1"/>
    <xf numFmtId="166" fontId="17" fillId="0" borderId="0" xfId="1" applyNumberFormat="1" applyFont="1"/>
    <xf numFmtId="49" fontId="17" fillId="0" borderId="0" xfId="2" applyNumberFormat="1" applyFont="1"/>
    <xf numFmtId="0" fontId="17" fillId="0" borderId="0" xfId="2" applyFont="1"/>
    <xf numFmtId="0" fontId="17" fillId="2" borderId="0" xfId="2" applyFont="1" applyFill="1"/>
    <xf numFmtId="2" fontId="17" fillId="0" borderId="0" xfId="2" applyNumberFormat="1" applyFont="1"/>
    <xf numFmtId="166" fontId="17" fillId="2" borderId="0" xfId="1" applyNumberFormat="1" applyFont="1" applyFill="1" applyBorder="1"/>
    <xf numFmtId="0" fontId="18" fillId="2" borderId="0" xfId="2" applyFont="1" applyFill="1"/>
    <xf numFmtId="43" fontId="17" fillId="0" borderId="0" xfId="1" applyFont="1"/>
    <xf numFmtId="0" fontId="19" fillId="0" borderId="0" xfId="2" applyFont="1"/>
    <xf numFmtId="0" fontId="19" fillId="2" borderId="0" xfId="2" applyFont="1" applyFill="1"/>
  </cellXfs>
  <cellStyles count="6">
    <cellStyle name="Millares" xfId="1" builtinId="3"/>
    <cellStyle name="Normal" xfId="0" builtinId="0"/>
    <cellStyle name="Normal 10 11" xfId="3" xr:uid="{66F21D51-9D85-4B0F-99B2-B30A141F4C39}"/>
    <cellStyle name="Normal 10 2" xfId="2" xr:uid="{C37B0760-461C-423A-8751-394E299F224A}"/>
    <cellStyle name="Normal 2 2 2 2" xfId="5" xr:uid="{F4948961-E147-4B18-B1F9-C8BE7C378403}"/>
    <cellStyle name="Normal_COMPARACION 2002-2001 2" xfId="4" xr:uid="{EF8E4EB8-FA05-462B-AD54-CF95E98B0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AGOSTO%202025.xlsx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AGOSTO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>
        <row r="11">
          <cell r="L11">
            <v>12908.9</v>
          </cell>
          <cell r="M11">
            <v>11313.6</v>
          </cell>
          <cell r="N11">
            <v>11933.5</v>
          </cell>
          <cell r="O11">
            <v>11986.6</v>
          </cell>
          <cell r="P11">
            <v>12744.3</v>
          </cell>
          <cell r="Q11">
            <v>10631.9</v>
          </cell>
          <cell r="R11">
            <v>9242</v>
          </cell>
          <cell r="S11">
            <v>10913.3</v>
          </cell>
        </row>
        <row r="12">
          <cell r="L12">
            <v>17302</v>
          </cell>
          <cell r="M12">
            <v>12300.8</v>
          </cell>
          <cell r="N12">
            <v>11863.2</v>
          </cell>
          <cell r="O12">
            <v>40824.800000000003</v>
          </cell>
          <cell r="P12">
            <v>21556.2</v>
          </cell>
          <cell r="Q12">
            <v>13687.3</v>
          </cell>
          <cell r="R12">
            <v>21721.8</v>
          </cell>
          <cell r="S12">
            <v>15323.6</v>
          </cell>
        </row>
        <row r="13">
          <cell r="L13">
            <v>9006.4</v>
          </cell>
          <cell r="M13">
            <v>4037.7</v>
          </cell>
          <cell r="N13">
            <v>3901.8</v>
          </cell>
          <cell r="O13">
            <v>6448.2</v>
          </cell>
          <cell r="P13">
            <v>6465.6</v>
          </cell>
          <cell r="Q13">
            <v>8149.9</v>
          </cell>
          <cell r="R13">
            <v>4850.1000000000004</v>
          </cell>
          <cell r="S13">
            <v>4835.8999999999996</v>
          </cell>
        </row>
        <row r="14">
          <cell r="L14">
            <v>232.5</v>
          </cell>
          <cell r="M14">
            <v>282.5</v>
          </cell>
          <cell r="N14">
            <v>262</v>
          </cell>
          <cell r="O14">
            <v>291.39999999999998</v>
          </cell>
          <cell r="P14">
            <v>407.1</v>
          </cell>
          <cell r="Q14">
            <v>282.10000000000002</v>
          </cell>
          <cell r="R14">
            <v>302.7</v>
          </cell>
          <cell r="S14">
            <v>318.2</v>
          </cell>
        </row>
        <row r="17">
          <cell r="L17">
            <v>133.5</v>
          </cell>
          <cell r="M17">
            <v>511.2</v>
          </cell>
          <cell r="N17">
            <v>2130.3000000000002</v>
          </cell>
          <cell r="O17">
            <v>232.5</v>
          </cell>
          <cell r="P17">
            <v>199.3</v>
          </cell>
          <cell r="Q17">
            <v>162.6</v>
          </cell>
          <cell r="R17">
            <v>150.6</v>
          </cell>
          <cell r="S17">
            <v>328.8</v>
          </cell>
        </row>
        <row r="18">
          <cell r="L18">
            <v>280.8</v>
          </cell>
          <cell r="M18">
            <v>144.80000000000001</v>
          </cell>
          <cell r="N18">
            <v>363.7</v>
          </cell>
          <cell r="O18">
            <v>4321.7</v>
          </cell>
          <cell r="P18">
            <v>361.2</v>
          </cell>
          <cell r="Q18">
            <v>273.5</v>
          </cell>
          <cell r="R18">
            <v>332</v>
          </cell>
          <cell r="S18">
            <v>311.7</v>
          </cell>
        </row>
        <row r="19">
          <cell r="L19">
            <v>1004.4</v>
          </cell>
          <cell r="M19">
            <v>1046.7</v>
          </cell>
          <cell r="N19">
            <v>1394.8</v>
          </cell>
          <cell r="O19">
            <v>1366.7</v>
          </cell>
          <cell r="P19">
            <v>1356.7</v>
          </cell>
          <cell r="Q19">
            <v>1420.5</v>
          </cell>
          <cell r="R19">
            <v>1286.7</v>
          </cell>
          <cell r="S19">
            <v>1249.5999999999999</v>
          </cell>
        </row>
        <row r="20">
          <cell r="L20">
            <v>222.1</v>
          </cell>
          <cell r="M20">
            <v>216.7</v>
          </cell>
          <cell r="N20">
            <v>220.1</v>
          </cell>
          <cell r="O20">
            <v>205</v>
          </cell>
          <cell r="P20">
            <v>213.7</v>
          </cell>
          <cell r="Q20">
            <v>201.8</v>
          </cell>
          <cell r="R20">
            <v>232.9</v>
          </cell>
          <cell r="S20">
            <v>216.1</v>
          </cell>
        </row>
        <row r="21">
          <cell r="L21">
            <v>1792.6</v>
          </cell>
          <cell r="M21">
            <v>1470.6</v>
          </cell>
          <cell r="N21">
            <v>1504</v>
          </cell>
          <cell r="O21">
            <v>1449.4</v>
          </cell>
          <cell r="P21">
            <v>1903.7</v>
          </cell>
          <cell r="Q21">
            <v>1471</v>
          </cell>
          <cell r="R21">
            <v>1550.9</v>
          </cell>
          <cell r="S21">
            <v>1948.5</v>
          </cell>
        </row>
        <row r="22">
          <cell r="L22">
            <v>224.4</v>
          </cell>
          <cell r="M22">
            <v>153.9</v>
          </cell>
          <cell r="N22">
            <v>305.7</v>
          </cell>
          <cell r="O22">
            <v>198</v>
          </cell>
          <cell r="P22">
            <v>219.1</v>
          </cell>
          <cell r="Q22">
            <v>216.7</v>
          </cell>
          <cell r="R22">
            <v>166.7</v>
          </cell>
          <cell r="S22">
            <v>151.80000000000001</v>
          </cell>
        </row>
        <row r="23">
          <cell r="L23">
            <v>195.9</v>
          </cell>
          <cell r="M23">
            <v>226.3</v>
          </cell>
          <cell r="N23">
            <v>333.6</v>
          </cell>
          <cell r="O23">
            <v>251.8</v>
          </cell>
          <cell r="P23">
            <v>300.89999999999998</v>
          </cell>
          <cell r="Q23">
            <v>297.39999999999998</v>
          </cell>
          <cell r="R23">
            <v>259.5</v>
          </cell>
          <cell r="S23">
            <v>312.5</v>
          </cell>
        </row>
        <row r="26">
          <cell r="L26">
            <v>21901.9</v>
          </cell>
          <cell r="M26">
            <v>17624.8</v>
          </cell>
          <cell r="N26">
            <v>16953.7</v>
          </cell>
          <cell r="O26">
            <v>18555.400000000001</v>
          </cell>
          <cell r="P26">
            <v>16861.400000000001</v>
          </cell>
          <cell r="Q26">
            <v>17399.099999999999</v>
          </cell>
          <cell r="R26">
            <v>17189.3</v>
          </cell>
          <cell r="S26">
            <v>18612.3</v>
          </cell>
        </row>
        <row r="27">
          <cell r="L27">
            <v>13284.3</v>
          </cell>
          <cell r="M27">
            <v>13018.4</v>
          </cell>
          <cell r="N27">
            <v>14741.7</v>
          </cell>
          <cell r="O27">
            <v>14306.8</v>
          </cell>
          <cell r="P27">
            <v>14275.6</v>
          </cell>
          <cell r="Q27">
            <v>13740.1</v>
          </cell>
          <cell r="R27">
            <v>15173.7</v>
          </cell>
          <cell r="S27">
            <v>14719.2</v>
          </cell>
        </row>
        <row r="29">
          <cell r="L29">
            <v>5006.6000000000004</v>
          </cell>
          <cell r="M29">
            <v>4257.3</v>
          </cell>
          <cell r="N29">
            <v>4350.6000000000004</v>
          </cell>
          <cell r="O29">
            <v>4448.3999999999996</v>
          </cell>
          <cell r="P29">
            <v>4942.8999999999996</v>
          </cell>
          <cell r="Q29">
            <v>4275.3999999999996</v>
          </cell>
          <cell r="R29">
            <v>5500</v>
          </cell>
          <cell r="S29">
            <v>3400</v>
          </cell>
        </row>
        <row r="30">
          <cell r="L30">
            <v>2957.2</v>
          </cell>
          <cell r="M30">
            <v>2520.6</v>
          </cell>
          <cell r="N30">
            <v>2544.4</v>
          </cell>
          <cell r="O30">
            <v>2598.6</v>
          </cell>
          <cell r="P30">
            <v>2876.1</v>
          </cell>
          <cell r="Q30">
            <v>2478.1999999999998</v>
          </cell>
          <cell r="R30">
            <v>3372.1</v>
          </cell>
          <cell r="S30">
            <v>2375.1</v>
          </cell>
        </row>
        <row r="31">
          <cell r="L31">
            <v>4804.8</v>
          </cell>
          <cell r="M31">
            <v>3431.4</v>
          </cell>
          <cell r="N31">
            <v>3421.5</v>
          </cell>
          <cell r="O31">
            <v>3842.6</v>
          </cell>
          <cell r="P31">
            <v>3832.5</v>
          </cell>
          <cell r="Q31">
            <v>3865.4</v>
          </cell>
          <cell r="R31">
            <v>4124.7</v>
          </cell>
          <cell r="S31">
            <v>3897.3</v>
          </cell>
        </row>
        <row r="32">
          <cell r="L32">
            <v>168.2</v>
          </cell>
          <cell r="M32">
            <v>251.7</v>
          </cell>
          <cell r="N32">
            <v>193.9</v>
          </cell>
          <cell r="O32">
            <v>264.39999999999998</v>
          </cell>
          <cell r="P32">
            <v>228.3</v>
          </cell>
          <cell r="Q32">
            <v>253</v>
          </cell>
          <cell r="R32">
            <v>237.4</v>
          </cell>
          <cell r="S32">
            <v>240.8</v>
          </cell>
        </row>
        <row r="33">
          <cell r="L33">
            <v>826.3</v>
          </cell>
          <cell r="M33">
            <v>817.4</v>
          </cell>
          <cell r="N33">
            <v>795.2</v>
          </cell>
          <cell r="O33">
            <v>810.5</v>
          </cell>
          <cell r="P33">
            <v>805.3</v>
          </cell>
          <cell r="Q33">
            <v>819.1</v>
          </cell>
          <cell r="R33">
            <v>816.7</v>
          </cell>
          <cell r="S33">
            <v>805.1</v>
          </cell>
        </row>
        <row r="34">
          <cell r="L34">
            <v>1205.7</v>
          </cell>
          <cell r="M34">
            <v>1144.0999999999999</v>
          </cell>
          <cell r="N34">
            <v>1132.9000000000001</v>
          </cell>
          <cell r="O34">
            <v>1408.1</v>
          </cell>
          <cell r="P34">
            <v>1550.6</v>
          </cell>
          <cell r="Q34">
            <v>1261.4000000000001</v>
          </cell>
          <cell r="R34">
            <v>1381.9</v>
          </cell>
          <cell r="S34">
            <v>1439.9</v>
          </cell>
        </row>
        <row r="35">
          <cell r="L35">
            <v>459.1</v>
          </cell>
          <cell r="M35">
            <v>382.6</v>
          </cell>
          <cell r="N35">
            <v>508.3</v>
          </cell>
          <cell r="O35">
            <v>559.4</v>
          </cell>
          <cell r="P35">
            <v>523.5</v>
          </cell>
          <cell r="Q35">
            <v>537.1</v>
          </cell>
          <cell r="R35">
            <v>571.79999999999995</v>
          </cell>
          <cell r="S35">
            <v>546.1</v>
          </cell>
        </row>
        <row r="37">
          <cell r="L37">
            <v>1839</v>
          </cell>
          <cell r="M37">
            <v>1973.2</v>
          </cell>
          <cell r="N37">
            <v>1885.9</v>
          </cell>
          <cell r="O37">
            <v>1649.7</v>
          </cell>
          <cell r="P37">
            <v>1897.5</v>
          </cell>
          <cell r="Q37">
            <v>1715.8</v>
          </cell>
          <cell r="R37">
            <v>2040.6</v>
          </cell>
          <cell r="S37">
            <v>1877.4</v>
          </cell>
        </row>
        <row r="38">
          <cell r="L38">
            <v>1196.2</v>
          </cell>
          <cell r="M38">
            <v>661.4</v>
          </cell>
          <cell r="N38">
            <v>67.099999999999994</v>
          </cell>
          <cell r="O38">
            <v>45.5</v>
          </cell>
          <cell r="P38">
            <v>47.2</v>
          </cell>
          <cell r="Q38">
            <v>41.4</v>
          </cell>
          <cell r="R38">
            <v>46.6</v>
          </cell>
          <cell r="S38">
            <v>40.799999999999997</v>
          </cell>
        </row>
        <row r="40">
          <cell r="L40">
            <v>12.5</v>
          </cell>
          <cell r="M40">
            <v>9.6</v>
          </cell>
          <cell r="N40">
            <v>15.9</v>
          </cell>
          <cell r="O40">
            <v>13.6</v>
          </cell>
          <cell r="P40">
            <v>14.4</v>
          </cell>
          <cell r="Q40">
            <v>13.1</v>
          </cell>
          <cell r="R40">
            <v>17</v>
          </cell>
          <cell r="S40">
            <v>11.7</v>
          </cell>
        </row>
        <row r="41">
          <cell r="L41">
            <v>10.6</v>
          </cell>
          <cell r="M41">
            <v>12.3</v>
          </cell>
          <cell r="N41">
            <v>8.3000000000000007</v>
          </cell>
          <cell r="O41">
            <v>7.2</v>
          </cell>
          <cell r="P41">
            <v>8.3000000000000007</v>
          </cell>
          <cell r="Q41">
            <v>4.3</v>
          </cell>
          <cell r="R41">
            <v>6.9</v>
          </cell>
          <cell r="S41">
            <v>8.9</v>
          </cell>
        </row>
        <row r="42">
          <cell r="L42">
            <v>98.2</v>
          </cell>
          <cell r="M42">
            <v>102.7</v>
          </cell>
          <cell r="N42">
            <v>105.4</v>
          </cell>
          <cell r="O42">
            <v>108.1</v>
          </cell>
          <cell r="P42">
            <v>106.2</v>
          </cell>
          <cell r="Q42">
            <v>103.8</v>
          </cell>
          <cell r="R42">
            <v>126.1</v>
          </cell>
          <cell r="S42">
            <v>103.6</v>
          </cell>
        </row>
        <row r="43">
          <cell r="L43">
            <v>35.200000000000003</v>
          </cell>
          <cell r="M43">
            <v>30.7</v>
          </cell>
          <cell r="N43">
            <v>33.4</v>
          </cell>
          <cell r="O43">
            <v>32.4</v>
          </cell>
          <cell r="P43">
            <v>34.5</v>
          </cell>
          <cell r="Q43">
            <v>33.9</v>
          </cell>
          <cell r="R43">
            <v>33.799999999999997</v>
          </cell>
          <cell r="S43">
            <v>32.799999999999997</v>
          </cell>
        </row>
        <row r="44"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L45">
            <v>258.2</v>
          </cell>
          <cell r="M45">
            <v>271.60000000000002</v>
          </cell>
          <cell r="N45">
            <v>246.2</v>
          </cell>
          <cell r="O45">
            <v>286.3</v>
          </cell>
          <cell r="P45">
            <v>281.5</v>
          </cell>
          <cell r="Q45">
            <v>425.1</v>
          </cell>
          <cell r="R45">
            <v>239.2</v>
          </cell>
          <cell r="S45">
            <v>237.4</v>
          </cell>
        </row>
        <row r="48">
          <cell r="L48">
            <v>4516.1000000000004</v>
          </cell>
          <cell r="M48">
            <v>4532.1000000000004</v>
          </cell>
          <cell r="N48">
            <v>4975.8</v>
          </cell>
          <cell r="O48">
            <v>4976.8</v>
          </cell>
          <cell r="P48">
            <v>4858.1000000000004</v>
          </cell>
          <cell r="Q48">
            <v>4709.8999999999996</v>
          </cell>
          <cell r="R48">
            <v>5598</v>
          </cell>
          <cell r="S48">
            <v>5342.3</v>
          </cell>
        </row>
        <row r="50">
          <cell r="L50">
            <v>1031.5</v>
          </cell>
          <cell r="M50">
            <v>980.4</v>
          </cell>
          <cell r="N50">
            <v>995.8</v>
          </cell>
          <cell r="O50">
            <v>1002.7</v>
          </cell>
          <cell r="P50">
            <v>863.8</v>
          </cell>
          <cell r="Q50">
            <v>828.7</v>
          </cell>
          <cell r="R50">
            <v>946.8</v>
          </cell>
          <cell r="S50">
            <v>1086.0999999999999</v>
          </cell>
        </row>
        <row r="51">
          <cell r="L51">
            <v>15.5</v>
          </cell>
          <cell r="M51">
            <v>14.5</v>
          </cell>
          <cell r="N51">
            <v>17.2</v>
          </cell>
          <cell r="O51">
            <v>14.1</v>
          </cell>
          <cell r="P51">
            <v>13.6</v>
          </cell>
          <cell r="Q51">
            <v>18</v>
          </cell>
          <cell r="R51">
            <v>18.100000000000001</v>
          </cell>
          <cell r="S51">
            <v>15.1</v>
          </cell>
        </row>
        <row r="52">
          <cell r="L52">
            <v>3.5</v>
          </cell>
          <cell r="M52">
            <v>2.5</v>
          </cell>
          <cell r="N52">
            <v>3</v>
          </cell>
          <cell r="O52">
            <v>2.8</v>
          </cell>
          <cell r="P52">
            <v>2.7</v>
          </cell>
          <cell r="Q52">
            <v>2.6</v>
          </cell>
          <cell r="R52">
            <v>2.5</v>
          </cell>
          <cell r="S52">
            <v>2.6</v>
          </cell>
        </row>
        <row r="53">
          <cell r="L53">
            <v>128.80000000000001</v>
          </cell>
          <cell r="M53">
            <v>132.5</v>
          </cell>
          <cell r="N53">
            <v>135.80000000000001</v>
          </cell>
          <cell r="O53">
            <v>123.6</v>
          </cell>
          <cell r="P53">
            <v>128.6</v>
          </cell>
          <cell r="Q53">
            <v>117.8</v>
          </cell>
          <cell r="R53">
            <v>140.69999999999999</v>
          </cell>
          <cell r="S53">
            <v>127.3</v>
          </cell>
        </row>
        <row r="54">
          <cell r="L54">
            <v>0.1</v>
          </cell>
          <cell r="M54">
            <v>1.9</v>
          </cell>
          <cell r="N54">
            <v>0.3</v>
          </cell>
          <cell r="O54">
            <v>1.2</v>
          </cell>
          <cell r="P54">
            <v>0.2</v>
          </cell>
          <cell r="Q54">
            <v>0.4</v>
          </cell>
          <cell r="R54">
            <v>0.4</v>
          </cell>
          <cell r="S54">
            <v>0.2</v>
          </cell>
        </row>
        <row r="55">
          <cell r="L55">
            <v>313.60000000000002</v>
          </cell>
          <cell r="M55">
            <v>352.4</v>
          </cell>
          <cell r="N55">
            <v>988.1</v>
          </cell>
          <cell r="O55">
            <v>329.6</v>
          </cell>
          <cell r="P55">
            <v>328.5</v>
          </cell>
          <cell r="Q55">
            <v>1196.0999999999999</v>
          </cell>
          <cell r="R55">
            <v>382</v>
          </cell>
          <cell r="S55">
            <v>331</v>
          </cell>
        </row>
        <row r="58">
          <cell r="L58">
            <v>0.9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1.7</v>
          </cell>
          <cell r="R58">
            <v>0</v>
          </cell>
          <cell r="S58">
            <v>0</v>
          </cell>
        </row>
        <row r="59"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6</v>
          </cell>
          <cell r="S59">
            <v>0</v>
          </cell>
        </row>
        <row r="61"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6">
          <cell r="L66">
            <v>98.2</v>
          </cell>
          <cell r="M66">
            <v>81.400000000000006</v>
          </cell>
          <cell r="N66">
            <v>83.6</v>
          </cell>
          <cell r="O66">
            <v>75.599999999999994</v>
          </cell>
          <cell r="P66">
            <v>82</v>
          </cell>
          <cell r="Q66">
            <v>70.400000000000006</v>
          </cell>
          <cell r="R66">
            <v>73.900000000000006</v>
          </cell>
          <cell r="S66">
            <v>73.099999999999994</v>
          </cell>
        </row>
        <row r="67">
          <cell r="L67">
            <v>10.1</v>
          </cell>
          <cell r="M67">
            <v>36.5</v>
          </cell>
          <cell r="N67">
            <v>10</v>
          </cell>
          <cell r="O67">
            <v>12.5</v>
          </cell>
          <cell r="P67">
            <v>19.600000000000001</v>
          </cell>
          <cell r="Q67">
            <v>16.2</v>
          </cell>
          <cell r="R67">
            <v>8.1999999999999993</v>
          </cell>
          <cell r="S67">
            <v>4.3</v>
          </cell>
        </row>
        <row r="68">
          <cell r="L68">
            <v>22.2</v>
          </cell>
          <cell r="M68">
            <v>143.69999999999999</v>
          </cell>
          <cell r="N68">
            <v>78.8</v>
          </cell>
          <cell r="O68">
            <v>192.9</v>
          </cell>
          <cell r="P68">
            <v>0.7</v>
          </cell>
          <cell r="Q68">
            <v>211.2</v>
          </cell>
          <cell r="R68">
            <v>0.8</v>
          </cell>
          <cell r="S68">
            <v>0.2</v>
          </cell>
        </row>
        <row r="69">
          <cell r="L69">
            <v>0.3</v>
          </cell>
          <cell r="M69">
            <v>0</v>
          </cell>
          <cell r="N69">
            <v>1.2</v>
          </cell>
          <cell r="O69">
            <v>2.2999999999999998</v>
          </cell>
          <cell r="P69">
            <v>0.3</v>
          </cell>
          <cell r="Q69">
            <v>0.5</v>
          </cell>
          <cell r="R69">
            <v>1.9</v>
          </cell>
          <cell r="S69">
            <v>0.7</v>
          </cell>
        </row>
        <row r="71">
          <cell r="L71">
            <v>9.6999999999999993</v>
          </cell>
          <cell r="M71">
            <v>7.2</v>
          </cell>
          <cell r="N71">
            <v>8.1</v>
          </cell>
          <cell r="O71">
            <v>21.4</v>
          </cell>
          <cell r="P71">
            <v>20.8</v>
          </cell>
          <cell r="Q71">
            <v>7.5</v>
          </cell>
          <cell r="R71">
            <v>7</v>
          </cell>
          <cell r="S71">
            <v>18.7</v>
          </cell>
        </row>
        <row r="72">
          <cell r="L72">
            <v>2166.8000000000002</v>
          </cell>
          <cell r="M72">
            <v>1998.9</v>
          </cell>
          <cell r="N72">
            <v>2050.4</v>
          </cell>
          <cell r="O72">
            <v>1959.5</v>
          </cell>
          <cell r="P72">
            <v>2655.8</v>
          </cell>
          <cell r="Q72">
            <v>2306.1999999999998</v>
          </cell>
          <cell r="R72">
            <v>2971.4</v>
          </cell>
          <cell r="S72">
            <v>3452.7</v>
          </cell>
        </row>
        <row r="73">
          <cell r="L73">
            <v>202.4</v>
          </cell>
          <cell r="M73">
            <v>103.2</v>
          </cell>
          <cell r="N73">
            <v>114.5</v>
          </cell>
          <cell r="O73">
            <v>58.5</v>
          </cell>
          <cell r="P73">
            <v>687.9</v>
          </cell>
          <cell r="Q73">
            <v>553.79999999999995</v>
          </cell>
          <cell r="R73">
            <v>207.7</v>
          </cell>
          <cell r="S73">
            <v>198.1</v>
          </cell>
        </row>
        <row r="75">
          <cell r="L75">
            <v>446.2</v>
          </cell>
          <cell r="M75">
            <v>569.29999999999995</v>
          </cell>
          <cell r="N75">
            <v>502.7</v>
          </cell>
          <cell r="O75">
            <v>555.79999999999995</v>
          </cell>
          <cell r="P75">
            <v>442.3</v>
          </cell>
          <cell r="Q75">
            <v>461.5</v>
          </cell>
          <cell r="R75">
            <v>402.3</v>
          </cell>
          <cell r="S75">
            <v>470.7</v>
          </cell>
        </row>
        <row r="76">
          <cell r="L76">
            <v>132.1</v>
          </cell>
          <cell r="M76">
            <v>94.1</v>
          </cell>
          <cell r="N76">
            <v>114.4</v>
          </cell>
          <cell r="O76">
            <v>103.9</v>
          </cell>
          <cell r="P76">
            <v>92.4</v>
          </cell>
          <cell r="Q76">
            <v>99.4</v>
          </cell>
          <cell r="R76">
            <v>117.7</v>
          </cell>
          <cell r="S76">
            <v>94.2</v>
          </cell>
        </row>
        <row r="77">
          <cell r="L77">
            <v>2.5</v>
          </cell>
          <cell r="M77">
            <v>2.4</v>
          </cell>
          <cell r="N77">
            <v>3</v>
          </cell>
          <cell r="O77">
            <v>2.6</v>
          </cell>
          <cell r="P77">
            <v>2.6</v>
          </cell>
          <cell r="Q77">
            <v>2.4</v>
          </cell>
          <cell r="R77">
            <v>2.8</v>
          </cell>
          <cell r="S77">
            <v>2.4</v>
          </cell>
        </row>
        <row r="79">
          <cell r="L79">
            <v>4.3</v>
          </cell>
          <cell r="M79">
            <v>3.4</v>
          </cell>
          <cell r="N79">
            <v>3.1</v>
          </cell>
          <cell r="O79">
            <v>4</v>
          </cell>
          <cell r="P79">
            <v>3.3</v>
          </cell>
          <cell r="Q79">
            <v>2.8</v>
          </cell>
          <cell r="R79">
            <v>3.6</v>
          </cell>
          <cell r="S79">
            <v>3.1</v>
          </cell>
        </row>
        <row r="80">
          <cell r="L80">
            <v>102.7</v>
          </cell>
          <cell r="M80">
            <v>77.5</v>
          </cell>
          <cell r="N80">
            <v>149.4</v>
          </cell>
          <cell r="O80">
            <v>162.5</v>
          </cell>
          <cell r="P80">
            <v>163.19999999999999</v>
          </cell>
          <cell r="Q80">
            <v>117.5</v>
          </cell>
          <cell r="R80">
            <v>187.1</v>
          </cell>
          <cell r="S80">
            <v>80.5</v>
          </cell>
        </row>
        <row r="81"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4"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9923.9</v>
          </cell>
          <cell r="S84">
            <v>0</v>
          </cell>
        </row>
        <row r="85">
          <cell r="L85">
            <v>158.4</v>
          </cell>
          <cell r="M85">
            <v>25.1</v>
          </cell>
          <cell r="N85">
            <v>30.1</v>
          </cell>
          <cell r="O85">
            <v>30</v>
          </cell>
          <cell r="P85">
            <v>37.799999999999997</v>
          </cell>
          <cell r="Q85">
            <v>17.2</v>
          </cell>
          <cell r="R85">
            <v>0.1</v>
          </cell>
          <cell r="S85">
            <v>34.799999999999997</v>
          </cell>
        </row>
        <row r="86">
          <cell r="L86">
            <v>457.7</v>
          </cell>
          <cell r="M86">
            <v>218</v>
          </cell>
          <cell r="N86">
            <v>255.1</v>
          </cell>
          <cell r="O86">
            <v>357.5</v>
          </cell>
          <cell r="P86">
            <v>223.5</v>
          </cell>
          <cell r="Q86">
            <v>411.3</v>
          </cell>
          <cell r="R86">
            <v>482.7</v>
          </cell>
          <cell r="S86">
            <v>380.9</v>
          </cell>
        </row>
        <row r="87"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L88">
            <v>237.1</v>
          </cell>
          <cell r="M88">
            <v>78.8</v>
          </cell>
          <cell r="N88">
            <v>99.3</v>
          </cell>
          <cell r="O88">
            <v>101.4</v>
          </cell>
          <cell r="P88">
            <v>232.5</v>
          </cell>
          <cell r="Q88">
            <v>100.1</v>
          </cell>
          <cell r="R88">
            <v>114</v>
          </cell>
          <cell r="S88">
            <v>106.2</v>
          </cell>
        </row>
        <row r="89">
          <cell r="L89">
            <v>88.7</v>
          </cell>
          <cell r="M89">
            <v>68.900000000000006</v>
          </cell>
          <cell r="N89">
            <v>85.4</v>
          </cell>
          <cell r="O89">
            <v>86.5</v>
          </cell>
          <cell r="P89">
            <v>84.3</v>
          </cell>
          <cell r="Q89">
            <v>80.900000000000006</v>
          </cell>
          <cell r="R89">
            <v>89</v>
          </cell>
          <cell r="S89">
            <v>86.3</v>
          </cell>
        </row>
        <row r="91">
          <cell r="L91">
            <v>1014.3</v>
          </cell>
          <cell r="M91">
            <v>883.2</v>
          </cell>
          <cell r="N91">
            <v>810.1</v>
          </cell>
          <cell r="O91">
            <v>806.8</v>
          </cell>
          <cell r="P91">
            <v>984.6</v>
          </cell>
          <cell r="Q91">
            <v>735.5</v>
          </cell>
          <cell r="R91">
            <v>1010</v>
          </cell>
          <cell r="S91">
            <v>810.7</v>
          </cell>
        </row>
        <row r="92"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L93">
            <v>4.4000000000000004</v>
          </cell>
          <cell r="M93">
            <v>8.1</v>
          </cell>
          <cell r="N93">
            <v>279.3</v>
          </cell>
          <cell r="O93">
            <v>659.7</v>
          </cell>
          <cell r="P93">
            <v>5.7</v>
          </cell>
          <cell r="Q93">
            <v>7.5</v>
          </cell>
          <cell r="R93">
            <v>6.3</v>
          </cell>
          <cell r="S93">
            <v>4.2</v>
          </cell>
        </row>
        <row r="96">
          <cell r="L96">
            <v>0</v>
          </cell>
          <cell r="M96">
            <v>31.4</v>
          </cell>
          <cell r="N96">
            <v>3.8</v>
          </cell>
          <cell r="O96">
            <v>0</v>
          </cell>
          <cell r="P96">
            <v>0</v>
          </cell>
          <cell r="Q96">
            <v>26.5</v>
          </cell>
          <cell r="R96">
            <v>0</v>
          </cell>
          <cell r="S96">
            <v>0</v>
          </cell>
        </row>
        <row r="97"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3DDD2-3355-4CB8-A5C5-9FFCFF1C259B}">
  <sheetPr>
    <tabColor theme="0"/>
  </sheetPr>
  <dimension ref="A1:X248"/>
  <sheetViews>
    <sheetView showGridLines="0" tabSelected="1" zoomScale="90" zoomScaleNormal="90" workbookViewId="0">
      <pane xSplit="2" ySplit="8" topLeftCell="C84" activePane="bottomRight" state="frozen"/>
      <selection pane="topRight" activeCell="C1" sqref="C1"/>
      <selection pane="bottomLeft" activeCell="A9" sqref="A9"/>
      <selection pane="bottomRight" activeCell="A98" sqref="A98"/>
    </sheetView>
  </sheetViews>
  <sheetFormatPr baseColWidth="10" defaultColWidth="11.42578125" defaultRowHeight="12.75" x14ac:dyDescent="0.2"/>
  <cols>
    <col min="1" max="1" width="1.5703125" style="1" customWidth="1"/>
    <col min="2" max="2" width="76.85546875" style="3" customWidth="1"/>
    <col min="3" max="3" width="11.7109375" style="3" bestFit="1" customWidth="1"/>
    <col min="4" max="6" width="11.42578125" style="3" customWidth="1"/>
    <col min="7" max="7" width="11.7109375" style="3" bestFit="1" customWidth="1"/>
    <col min="8" max="8" width="11.140625" style="3" bestFit="1" customWidth="1"/>
    <col min="9" max="10" width="11.140625" style="3" customWidth="1"/>
    <col min="11" max="11" width="15.7109375" style="1" customWidth="1"/>
    <col min="12" max="16" width="13.85546875" style="1" customWidth="1"/>
    <col min="17" max="19" width="11.7109375" style="1" customWidth="1"/>
    <col min="20" max="20" width="17.140625" style="1" customWidth="1"/>
    <col min="21" max="21" width="13.5703125" style="1" customWidth="1"/>
    <col min="22" max="22" width="15" style="3" customWidth="1"/>
    <col min="23" max="23" width="11.42578125" style="3"/>
    <col min="24" max="24" width="16.85546875" style="3" bestFit="1" customWidth="1"/>
    <col min="25" max="16384" width="11.42578125" style="3"/>
  </cols>
  <sheetData>
    <row r="1" spans="1:24" ht="18.75" customHeight="1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ht="9.75" customHeight="1" x14ac:dyDescent="0.25"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</row>
    <row r="3" spans="1:24" ht="20.25" customHeight="1" x14ac:dyDescent="0.2">
      <c r="B3" s="6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4" ht="15.75" customHeight="1" x14ac:dyDescent="0.2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4" ht="15.75" customHeight="1" x14ac:dyDescent="0.2">
      <c r="B5" s="7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4" ht="15.75" customHeight="1" x14ac:dyDescent="0.2">
      <c r="B6" s="7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4" ht="24" customHeight="1" x14ac:dyDescent="0.2">
      <c r="B7" s="8" t="s">
        <v>6</v>
      </c>
      <c r="C7" s="9">
        <v>2025</v>
      </c>
      <c r="D7" s="10"/>
      <c r="E7" s="10"/>
      <c r="F7" s="10"/>
      <c r="G7" s="10"/>
      <c r="H7" s="10"/>
      <c r="I7" s="11"/>
      <c r="J7" s="11"/>
      <c r="K7" s="12" t="s">
        <v>7</v>
      </c>
      <c r="L7" s="9">
        <v>2025</v>
      </c>
      <c r="M7" s="10"/>
      <c r="N7" s="10"/>
      <c r="O7" s="10"/>
      <c r="P7" s="10"/>
      <c r="Q7" s="10"/>
      <c r="R7" s="11"/>
      <c r="S7" s="11"/>
      <c r="T7" s="12" t="s">
        <v>8</v>
      </c>
      <c r="U7" s="12" t="s">
        <v>9</v>
      </c>
      <c r="V7" s="12" t="s">
        <v>10</v>
      </c>
    </row>
    <row r="8" spans="1:24" ht="25.5" customHeight="1" thickBot="1" x14ac:dyDescent="0.25">
      <c r="B8" s="13"/>
      <c r="C8" s="14" t="s">
        <v>11</v>
      </c>
      <c r="D8" s="14" t="s">
        <v>12</v>
      </c>
      <c r="E8" s="14" t="s">
        <v>13</v>
      </c>
      <c r="F8" s="14" t="s">
        <v>14</v>
      </c>
      <c r="G8" s="14" t="s">
        <v>15</v>
      </c>
      <c r="H8" s="14" t="s">
        <v>16</v>
      </c>
      <c r="I8" s="14" t="s">
        <v>17</v>
      </c>
      <c r="J8" s="15" t="s">
        <v>18</v>
      </c>
      <c r="K8" s="16"/>
      <c r="L8" s="14" t="s">
        <v>11</v>
      </c>
      <c r="M8" s="14" t="s">
        <v>12</v>
      </c>
      <c r="N8" s="14" t="s">
        <v>13</v>
      </c>
      <c r="O8" s="14" t="s">
        <v>14</v>
      </c>
      <c r="P8" s="14" t="s">
        <v>15</v>
      </c>
      <c r="Q8" s="14" t="s">
        <v>16</v>
      </c>
      <c r="R8" s="14" t="s">
        <v>17</v>
      </c>
      <c r="S8" s="15" t="s">
        <v>18</v>
      </c>
      <c r="T8" s="16"/>
      <c r="U8" s="16"/>
      <c r="V8" s="16"/>
    </row>
    <row r="9" spans="1:24" ht="18" customHeight="1" thickTop="1" x14ac:dyDescent="0.2">
      <c r="B9" s="17" t="s">
        <v>19</v>
      </c>
      <c r="C9" s="18">
        <f t="shared" ref="C9:S9" si="0">+C10+C56+C57+C62+C82</f>
        <v>108446.90000000001</v>
      </c>
      <c r="D9" s="18">
        <f t="shared" si="0"/>
        <v>88561.7</v>
      </c>
      <c r="E9" s="18">
        <f t="shared" si="0"/>
        <v>92926.2</v>
      </c>
      <c r="F9" s="18">
        <f t="shared" si="0"/>
        <v>128071.8</v>
      </c>
      <c r="G9" s="18">
        <f t="shared" si="0"/>
        <v>105864.09999999999</v>
      </c>
      <c r="H9" s="18">
        <f t="shared" si="0"/>
        <v>95757.099999999991</v>
      </c>
      <c r="I9" s="18">
        <f t="shared" si="0"/>
        <v>113589.59999999998</v>
      </c>
      <c r="J9" s="18">
        <f t="shared" si="0"/>
        <v>96898.5</v>
      </c>
      <c r="K9" s="19">
        <f>+K10+K56+K57+K62+K82</f>
        <v>830115.89999999991</v>
      </c>
      <c r="L9" s="18">
        <f t="shared" si="0"/>
        <v>109276.85848077553</v>
      </c>
      <c r="M9" s="18">
        <f t="shared" si="0"/>
        <v>88644.873141945282</v>
      </c>
      <c r="N9" s="18">
        <f t="shared" si="0"/>
        <v>93522.99730851507</v>
      </c>
      <c r="O9" s="18">
        <f t="shared" si="0"/>
        <v>125209.7673264012</v>
      </c>
      <c r="P9" s="18">
        <f t="shared" si="0"/>
        <v>102044.25949775238</v>
      </c>
      <c r="Q9" s="18">
        <f t="shared" si="0"/>
        <v>95726.775200784003</v>
      </c>
      <c r="R9" s="18">
        <f t="shared" si="0"/>
        <v>110502.83718613039</v>
      </c>
      <c r="S9" s="18">
        <f t="shared" si="0"/>
        <v>98750.363054752539</v>
      </c>
      <c r="T9" s="18">
        <f>+T10+T56+T57+T62+T82</f>
        <v>823678.80269036454</v>
      </c>
      <c r="U9" s="18">
        <f t="shared" ref="U9:U72" si="1">+K9-T9</f>
        <v>6437.09730963537</v>
      </c>
      <c r="V9" s="20">
        <f t="shared" ref="V9:V44" si="2">+K9/T9*100</f>
        <v>100.78150576275729</v>
      </c>
      <c r="W9" s="21"/>
      <c r="X9" s="22"/>
    </row>
    <row r="10" spans="1:24" ht="18" customHeight="1" x14ac:dyDescent="0.2">
      <c r="B10" s="17" t="s">
        <v>20</v>
      </c>
      <c r="C10" s="18">
        <f t="shared" ref="C10:S10" si="3">+C11+C16+C25+C47+C54+C55</f>
        <v>103063.00000000001</v>
      </c>
      <c r="D10" s="18">
        <f t="shared" si="3"/>
        <v>83878.5</v>
      </c>
      <c r="E10" s="18">
        <f t="shared" si="3"/>
        <v>87345</v>
      </c>
      <c r="F10" s="18">
        <f t="shared" si="3"/>
        <v>122634.3</v>
      </c>
      <c r="G10" s="18">
        <f t="shared" si="3"/>
        <v>99880.599999999991</v>
      </c>
      <c r="H10" s="18">
        <f t="shared" si="3"/>
        <v>89438.299999999988</v>
      </c>
      <c r="I10" s="18">
        <f t="shared" si="3"/>
        <v>97680.199999999983</v>
      </c>
      <c r="J10" s="18">
        <f t="shared" si="3"/>
        <v>90832</v>
      </c>
      <c r="K10" s="19">
        <f>+K11+K16+K25+K47+K54+K55</f>
        <v>774751.89999999991</v>
      </c>
      <c r="L10" s="18">
        <f t="shared" si="3"/>
        <v>103669.43507599144</v>
      </c>
      <c r="M10" s="18">
        <f t="shared" si="3"/>
        <v>83256.251634801927</v>
      </c>
      <c r="N10" s="18">
        <f t="shared" si="3"/>
        <v>88553.552359199733</v>
      </c>
      <c r="O10" s="18">
        <f t="shared" si="3"/>
        <v>119936.71402506257</v>
      </c>
      <c r="P10" s="18">
        <f t="shared" si="3"/>
        <v>96805.725392155728</v>
      </c>
      <c r="Q10" s="18">
        <f t="shared" si="3"/>
        <v>91345.095810807805</v>
      </c>
      <c r="R10" s="18">
        <f t="shared" si="3"/>
        <v>96881.58597304608</v>
      </c>
      <c r="S10" s="18">
        <f t="shared" si="3"/>
        <v>94048.451458132287</v>
      </c>
      <c r="T10" s="18">
        <f>+T11+T16+T25+T47+T54+T55</f>
        <v>774496.81172919751</v>
      </c>
      <c r="U10" s="18">
        <f t="shared" si="1"/>
        <v>255.08827080240007</v>
      </c>
      <c r="V10" s="20">
        <f t="shared" si="2"/>
        <v>100.03293600011507</v>
      </c>
      <c r="W10" s="21"/>
      <c r="X10" s="22"/>
    </row>
    <row r="11" spans="1:24" ht="18" customHeight="1" x14ac:dyDescent="0.2">
      <c r="B11" s="23" t="s">
        <v>21</v>
      </c>
      <c r="C11" s="18">
        <f t="shared" ref="C11:L11" si="4">SUM(C12:C15)</f>
        <v>39449.800000000003</v>
      </c>
      <c r="D11" s="18">
        <f t="shared" ref="D11:J11" si="5">SUM(D12:D15)</f>
        <v>27934.600000000002</v>
      </c>
      <c r="E11" s="18">
        <f t="shared" si="5"/>
        <v>27960.5</v>
      </c>
      <c r="F11" s="18">
        <f t="shared" si="5"/>
        <v>59551</v>
      </c>
      <c r="G11" s="18">
        <f t="shared" si="5"/>
        <v>41173.199999999997</v>
      </c>
      <c r="H11" s="18">
        <f t="shared" si="5"/>
        <v>32751.199999999997</v>
      </c>
      <c r="I11" s="18">
        <f t="shared" si="5"/>
        <v>36116.6</v>
      </c>
      <c r="J11" s="18">
        <f t="shared" si="5"/>
        <v>31391.000000000004</v>
      </c>
      <c r="K11" s="19">
        <f>SUM(K12:K15)</f>
        <v>296327.89999999997</v>
      </c>
      <c r="L11" s="18">
        <f t="shared" si="4"/>
        <v>37949.688885725336</v>
      </c>
      <c r="M11" s="18">
        <f t="shared" ref="M11:S11" si="6">SUM(M12:M15)</f>
        <v>26490.658280467524</v>
      </c>
      <c r="N11" s="18">
        <f t="shared" si="6"/>
        <v>27723.036206106728</v>
      </c>
      <c r="O11" s="18">
        <f t="shared" si="6"/>
        <v>54450.180534762512</v>
      </c>
      <c r="P11" s="18">
        <f t="shared" si="6"/>
        <v>31891.085306712783</v>
      </c>
      <c r="Q11" s="18">
        <f t="shared" si="6"/>
        <v>28986.176126918133</v>
      </c>
      <c r="R11" s="18">
        <f t="shared" si="6"/>
        <v>30955.421243057623</v>
      </c>
      <c r="S11" s="18">
        <f t="shared" si="6"/>
        <v>28899.137119999334</v>
      </c>
      <c r="T11" s="18">
        <f>SUM(T12:T15)</f>
        <v>267345.38370374998</v>
      </c>
      <c r="U11" s="18">
        <f t="shared" si="1"/>
        <v>28982.516296249989</v>
      </c>
      <c r="V11" s="20">
        <f t="shared" si="2"/>
        <v>110.84085159606347</v>
      </c>
      <c r="W11" s="21"/>
      <c r="X11" s="22"/>
    </row>
    <row r="12" spans="1:24" ht="18" customHeight="1" x14ac:dyDescent="0.2">
      <c r="B12" s="24" t="s">
        <v>22</v>
      </c>
      <c r="C12" s="25">
        <f>+[1]PP!L11</f>
        <v>12908.9</v>
      </c>
      <c r="D12" s="25">
        <f>+[1]PP!M11</f>
        <v>11313.6</v>
      </c>
      <c r="E12" s="25">
        <f>+[1]PP!N11</f>
        <v>11933.5</v>
      </c>
      <c r="F12" s="25">
        <f>+[1]PP!O11</f>
        <v>11986.6</v>
      </c>
      <c r="G12" s="25">
        <f>+[1]PP!P11</f>
        <v>12744.3</v>
      </c>
      <c r="H12" s="25">
        <f>+[1]PP!Q11</f>
        <v>10631.9</v>
      </c>
      <c r="I12" s="25">
        <f>+[1]PP!R11</f>
        <v>9242</v>
      </c>
      <c r="J12" s="25">
        <f>+[1]PP!S11</f>
        <v>10913.3</v>
      </c>
      <c r="K12" s="26">
        <f>SUM(C12:J12)</f>
        <v>91674.099999999991</v>
      </c>
      <c r="L12" s="25">
        <v>12583.965682354908</v>
      </c>
      <c r="M12" s="25">
        <v>10768.470042923467</v>
      </c>
      <c r="N12" s="25">
        <v>11302.543454222143</v>
      </c>
      <c r="O12" s="25">
        <v>10965.742699237566</v>
      </c>
      <c r="P12" s="25">
        <v>12057.271706305881</v>
      </c>
      <c r="Q12" s="25">
        <v>9958.8742467691191</v>
      </c>
      <c r="R12" s="25">
        <v>9187.4285596563168</v>
      </c>
      <c r="S12" s="25">
        <v>10265.71592206841</v>
      </c>
      <c r="T12" s="25">
        <f>SUM(L12:S12)</f>
        <v>87090.012313537809</v>
      </c>
      <c r="U12" s="25">
        <f t="shared" si="1"/>
        <v>4584.0876864621823</v>
      </c>
      <c r="V12" s="27">
        <f t="shared" si="2"/>
        <v>105.26362043670258</v>
      </c>
      <c r="W12" s="21"/>
      <c r="X12" s="22"/>
    </row>
    <row r="13" spans="1:24" ht="18" customHeight="1" x14ac:dyDescent="0.2">
      <c r="B13" s="24" t="s">
        <v>23</v>
      </c>
      <c r="C13" s="25">
        <f>+[1]PP!L12</f>
        <v>17302</v>
      </c>
      <c r="D13" s="25">
        <f>+[1]PP!M12</f>
        <v>12300.8</v>
      </c>
      <c r="E13" s="25">
        <f>+[1]PP!N12</f>
        <v>11863.2</v>
      </c>
      <c r="F13" s="25">
        <f>+[1]PP!O12</f>
        <v>40824.800000000003</v>
      </c>
      <c r="G13" s="25">
        <f>+[1]PP!P12</f>
        <v>21556.2</v>
      </c>
      <c r="H13" s="25">
        <f>+[1]PP!Q12</f>
        <v>13687.3</v>
      </c>
      <c r="I13" s="25">
        <f>+[1]PP!R12</f>
        <v>21721.8</v>
      </c>
      <c r="J13" s="25">
        <f>+[1]PP!S12</f>
        <v>15323.6</v>
      </c>
      <c r="K13" s="26">
        <f t="shared" ref="K13:K15" si="7">SUM(C13:J13)</f>
        <v>154579.70000000001</v>
      </c>
      <c r="L13" s="25">
        <v>16654.246632491289</v>
      </c>
      <c r="M13" s="25">
        <v>11458.406733360807</v>
      </c>
      <c r="N13" s="25">
        <v>11447.390287667284</v>
      </c>
      <c r="O13" s="25">
        <v>37215.055738145355</v>
      </c>
      <c r="P13" s="25">
        <v>12315.31977687463</v>
      </c>
      <c r="Q13" s="25">
        <v>12554.7971787347</v>
      </c>
      <c r="R13" s="25">
        <v>15250.259111223842</v>
      </c>
      <c r="S13" s="25">
        <v>12655.66415287147</v>
      </c>
      <c r="T13" s="25">
        <f t="shared" ref="T13:T15" si="8">SUM(L13:S13)</f>
        <v>129551.13961136938</v>
      </c>
      <c r="U13" s="25">
        <f t="shared" si="1"/>
        <v>25028.560388630634</v>
      </c>
      <c r="V13" s="27">
        <f t="shared" si="2"/>
        <v>119.31944440142472</v>
      </c>
      <c r="W13" s="21"/>
      <c r="X13" s="22"/>
    </row>
    <row r="14" spans="1:24" ht="18" customHeight="1" x14ac:dyDescent="0.2">
      <c r="B14" s="24" t="s">
        <v>24</v>
      </c>
      <c r="C14" s="25">
        <f>+[1]PP!L13</f>
        <v>9006.4</v>
      </c>
      <c r="D14" s="25">
        <f>+[1]PP!M13</f>
        <v>4037.7</v>
      </c>
      <c r="E14" s="25">
        <f>+[1]PP!N13</f>
        <v>3901.8</v>
      </c>
      <c r="F14" s="25">
        <f>+[1]PP!O13</f>
        <v>6448.2</v>
      </c>
      <c r="G14" s="25">
        <f>+[1]PP!P13</f>
        <v>6465.6</v>
      </c>
      <c r="H14" s="25">
        <f>+[1]PP!Q13</f>
        <v>8149.9</v>
      </c>
      <c r="I14" s="25">
        <f>+[1]PP!R13</f>
        <v>4850.1000000000004</v>
      </c>
      <c r="J14" s="25">
        <f>+[1]PP!S13</f>
        <v>4835.8999999999996</v>
      </c>
      <c r="K14" s="26">
        <f t="shared" si="7"/>
        <v>47695.6</v>
      </c>
      <c r="L14" s="25">
        <v>8500.3596387304351</v>
      </c>
      <c r="M14" s="25">
        <v>4103.435332820457</v>
      </c>
      <c r="N14" s="25">
        <v>4775.5695545110466</v>
      </c>
      <c r="O14" s="25">
        <v>6015.0632923521334</v>
      </c>
      <c r="P14" s="25">
        <v>7247.3532172786454</v>
      </c>
      <c r="Q14" s="25">
        <v>6223.7128999400375</v>
      </c>
      <c r="R14" s="25">
        <v>6221.138181706172</v>
      </c>
      <c r="S14" s="25">
        <v>5723.3139177518578</v>
      </c>
      <c r="T14" s="25">
        <f t="shared" si="8"/>
        <v>48809.946035090783</v>
      </c>
      <c r="U14" s="25">
        <f t="shared" si="1"/>
        <v>-1114.3460350907844</v>
      </c>
      <c r="V14" s="27">
        <f t="shared" si="2"/>
        <v>97.71696933594302</v>
      </c>
      <c r="W14" s="21"/>
      <c r="X14" s="22"/>
    </row>
    <row r="15" spans="1:24" ht="18" customHeight="1" x14ac:dyDescent="0.2">
      <c r="B15" s="24" t="s">
        <v>25</v>
      </c>
      <c r="C15" s="25">
        <f>+[1]PP!L14</f>
        <v>232.5</v>
      </c>
      <c r="D15" s="25">
        <f>+[1]PP!M14</f>
        <v>282.5</v>
      </c>
      <c r="E15" s="25">
        <f>+[1]PP!N14</f>
        <v>262</v>
      </c>
      <c r="F15" s="25">
        <f>+[1]PP!O14</f>
        <v>291.39999999999998</v>
      </c>
      <c r="G15" s="25">
        <f>+[1]PP!P14</f>
        <v>407.1</v>
      </c>
      <c r="H15" s="25">
        <f>+[1]PP!Q14</f>
        <v>282.10000000000002</v>
      </c>
      <c r="I15" s="25">
        <f>+[1]PP!R14</f>
        <v>302.7</v>
      </c>
      <c r="J15" s="25">
        <f>+[1]PP!S14</f>
        <v>318.2</v>
      </c>
      <c r="K15" s="26">
        <f t="shared" si="7"/>
        <v>2378.4999999999995</v>
      </c>
      <c r="L15" s="25">
        <v>211.11693214869982</v>
      </c>
      <c r="M15" s="25">
        <v>160.3461713627924</v>
      </c>
      <c r="N15" s="25">
        <v>197.53290970625272</v>
      </c>
      <c r="O15" s="25">
        <v>254.31880502745798</v>
      </c>
      <c r="P15" s="25">
        <v>271.14060625362657</v>
      </c>
      <c r="Q15" s="25">
        <v>248.79180147427843</v>
      </c>
      <c r="R15" s="25">
        <v>296.5953904712951</v>
      </c>
      <c r="S15" s="25">
        <v>254.44312730759825</v>
      </c>
      <c r="T15" s="25">
        <f t="shared" si="8"/>
        <v>1894.2857437520013</v>
      </c>
      <c r="U15" s="25">
        <f t="shared" si="1"/>
        <v>484.21425624799826</v>
      </c>
      <c r="V15" s="27">
        <f t="shared" si="2"/>
        <v>125.56183816750463</v>
      </c>
      <c r="W15" s="21"/>
      <c r="X15" s="22"/>
    </row>
    <row r="16" spans="1:24" ht="18" customHeight="1" x14ac:dyDescent="0.2">
      <c r="B16" s="17" t="s">
        <v>26</v>
      </c>
      <c r="C16" s="28">
        <f>+C17+C24</f>
        <v>3853.7</v>
      </c>
      <c r="D16" s="28">
        <f t="shared" ref="D16:J16" si="9">+D17+D24</f>
        <v>3770.2000000000003</v>
      </c>
      <c r="E16" s="28">
        <f t="shared" si="9"/>
        <v>6252.2000000000007</v>
      </c>
      <c r="F16" s="28">
        <f t="shared" si="9"/>
        <v>8025.0999999999995</v>
      </c>
      <c r="G16" s="28">
        <f t="shared" si="9"/>
        <v>4554.6000000000004</v>
      </c>
      <c r="H16" s="28">
        <f t="shared" si="9"/>
        <v>4043.5</v>
      </c>
      <c r="I16" s="28">
        <f t="shared" si="9"/>
        <v>3979.3</v>
      </c>
      <c r="J16" s="28">
        <f t="shared" si="9"/>
        <v>4519</v>
      </c>
      <c r="K16" s="29">
        <f>+K17+K24</f>
        <v>38997.600000000006</v>
      </c>
      <c r="L16" s="28">
        <f t="shared" ref="L16:S16" si="10">+L17+L24</f>
        <v>3817.7125590652531</v>
      </c>
      <c r="M16" s="28">
        <f t="shared" si="10"/>
        <v>3945.1661851402491</v>
      </c>
      <c r="N16" s="28">
        <f t="shared" si="10"/>
        <v>6054.3528964650695</v>
      </c>
      <c r="O16" s="28">
        <f t="shared" si="10"/>
        <v>8432.3891673262933</v>
      </c>
      <c r="P16" s="28">
        <f t="shared" si="10"/>
        <v>4612.0117389035477</v>
      </c>
      <c r="Q16" s="28">
        <f t="shared" si="10"/>
        <v>4018.3005194363086</v>
      </c>
      <c r="R16" s="28">
        <f t="shared" si="10"/>
        <v>4318.643663236664</v>
      </c>
      <c r="S16" s="28">
        <f t="shared" si="10"/>
        <v>4628.8890187994721</v>
      </c>
      <c r="T16" s="28">
        <f>+T17+T24</f>
        <v>39827.465748372859</v>
      </c>
      <c r="U16" s="28">
        <f t="shared" si="1"/>
        <v>-829.86574837285298</v>
      </c>
      <c r="V16" s="30">
        <f t="shared" si="2"/>
        <v>97.916348096020258</v>
      </c>
      <c r="W16" s="21"/>
      <c r="X16" s="22"/>
    </row>
    <row r="17" spans="2:24" ht="18" customHeight="1" x14ac:dyDescent="0.2">
      <c r="B17" s="31" t="s">
        <v>27</v>
      </c>
      <c r="C17" s="28">
        <f>SUM(C18:C23)</f>
        <v>3657.7999999999997</v>
      </c>
      <c r="D17" s="28">
        <f t="shared" ref="D17:J17" si="11">SUM(D18:D23)</f>
        <v>3543.9</v>
      </c>
      <c r="E17" s="28">
        <f t="shared" si="11"/>
        <v>5918.6</v>
      </c>
      <c r="F17" s="28">
        <f t="shared" si="11"/>
        <v>7773.2999999999993</v>
      </c>
      <c r="G17" s="28">
        <f t="shared" si="11"/>
        <v>4253.7000000000007</v>
      </c>
      <c r="H17" s="28">
        <f t="shared" si="11"/>
        <v>3746.1</v>
      </c>
      <c r="I17" s="28">
        <f t="shared" si="11"/>
        <v>3719.8</v>
      </c>
      <c r="J17" s="28">
        <f t="shared" si="11"/>
        <v>4206.5</v>
      </c>
      <c r="K17" s="29">
        <f>SUM(K18:K23)</f>
        <v>36819.700000000004</v>
      </c>
      <c r="L17" s="28">
        <f t="shared" ref="L17:S17" si="12">SUM(L18:L23)</f>
        <v>3666.9664052209728</v>
      </c>
      <c r="M17" s="28">
        <f t="shared" si="12"/>
        <v>3762.1124136375274</v>
      </c>
      <c r="N17" s="28">
        <f t="shared" si="12"/>
        <v>5816.3545018938003</v>
      </c>
      <c r="O17" s="28">
        <f t="shared" si="12"/>
        <v>8240.5744241602915</v>
      </c>
      <c r="P17" s="28">
        <f t="shared" si="12"/>
        <v>4376.3104043187759</v>
      </c>
      <c r="Q17" s="28">
        <f t="shared" si="12"/>
        <v>3794.6580166002254</v>
      </c>
      <c r="R17" s="28">
        <f t="shared" si="12"/>
        <v>4082.5096395846408</v>
      </c>
      <c r="S17" s="28">
        <f t="shared" si="12"/>
        <v>4413.4018231524497</v>
      </c>
      <c r="T17" s="28">
        <f>SUM(T18:T23)</f>
        <v>38152.887628568686</v>
      </c>
      <c r="U17" s="28">
        <f t="shared" si="1"/>
        <v>-1333.1876285686812</v>
      </c>
      <c r="V17" s="30">
        <f t="shared" si="2"/>
        <v>96.505670444796436</v>
      </c>
      <c r="W17" s="21"/>
      <c r="X17" s="22"/>
    </row>
    <row r="18" spans="2:24" ht="18" customHeight="1" x14ac:dyDescent="0.2">
      <c r="B18" s="32" t="s">
        <v>28</v>
      </c>
      <c r="C18" s="33">
        <f>+[1]PP!L17</f>
        <v>133.5</v>
      </c>
      <c r="D18" s="33">
        <f>+[1]PP!M17</f>
        <v>511.2</v>
      </c>
      <c r="E18" s="33">
        <f>+[1]PP!N17</f>
        <v>2130.3000000000002</v>
      </c>
      <c r="F18" s="33">
        <f>+[1]PP!O17</f>
        <v>232.5</v>
      </c>
      <c r="G18" s="33">
        <f>+[1]PP!P17</f>
        <v>199.3</v>
      </c>
      <c r="H18" s="33">
        <f>+[1]PP!Q17</f>
        <v>162.6</v>
      </c>
      <c r="I18" s="33">
        <f>+[1]PP!R17</f>
        <v>150.6</v>
      </c>
      <c r="J18" s="33">
        <f>+[1]PP!S17</f>
        <v>328.8</v>
      </c>
      <c r="K18" s="26">
        <f>SUM(C18:J18)</f>
        <v>3848.8</v>
      </c>
      <c r="L18" s="34">
        <v>165.74873770105796</v>
      </c>
      <c r="M18" s="34">
        <v>498.98255559307108</v>
      </c>
      <c r="N18" s="34">
        <v>2197.2885172830001</v>
      </c>
      <c r="O18" s="34">
        <v>313.40312888264629</v>
      </c>
      <c r="P18" s="34">
        <v>276.58685143604026</v>
      </c>
      <c r="Q18" s="34">
        <v>225.28226841249466</v>
      </c>
      <c r="R18" s="34">
        <v>243.83040497098608</v>
      </c>
      <c r="S18" s="34">
        <v>432.80615780536755</v>
      </c>
      <c r="T18" s="34">
        <f>SUM(L18:S18)</f>
        <v>4353.9286220846643</v>
      </c>
      <c r="U18" s="34">
        <f t="shared" si="1"/>
        <v>-505.12862208466413</v>
      </c>
      <c r="V18" s="27">
        <f t="shared" si="2"/>
        <v>88.398325605925805</v>
      </c>
      <c r="W18" s="21"/>
      <c r="X18" s="22"/>
    </row>
    <row r="19" spans="2:24" ht="18" customHeight="1" x14ac:dyDescent="0.2">
      <c r="B19" s="32" t="s">
        <v>29</v>
      </c>
      <c r="C19" s="33">
        <f>+[1]PP!L18</f>
        <v>280.8</v>
      </c>
      <c r="D19" s="33">
        <f>+[1]PP!M18</f>
        <v>144.80000000000001</v>
      </c>
      <c r="E19" s="33">
        <f>+[1]PP!N18</f>
        <v>363.7</v>
      </c>
      <c r="F19" s="33">
        <f>+[1]PP!O18</f>
        <v>4321.7</v>
      </c>
      <c r="G19" s="33">
        <f>+[1]PP!P18</f>
        <v>361.2</v>
      </c>
      <c r="H19" s="33">
        <f>+[1]PP!Q18</f>
        <v>273.5</v>
      </c>
      <c r="I19" s="33">
        <f>+[1]PP!R18</f>
        <v>332</v>
      </c>
      <c r="J19" s="33">
        <f>+[1]PP!S18</f>
        <v>311.7</v>
      </c>
      <c r="K19" s="26">
        <f t="shared" ref="K19:K23" si="13">SUM(C19:J19)</f>
        <v>6389.4</v>
      </c>
      <c r="L19" s="34">
        <v>413.90891208702732</v>
      </c>
      <c r="M19" s="34">
        <v>209.83771658110138</v>
      </c>
      <c r="N19" s="34">
        <v>282.76123291601652</v>
      </c>
      <c r="O19" s="34">
        <v>4743.7263781990441</v>
      </c>
      <c r="P19" s="34">
        <v>563.78830290350186</v>
      </c>
      <c r="Q19" s="34">
        <v>352.61838155095933</v>
      </c>
      <c r="R19" s="34">
        <v>505.87500993653748</v>
      </c>
      <c r="S19" s="34">
        <v>219.69148796880475</v>
      </c>
      <c r="T19" s="34">
        <f t="shared" ref="T19:T23" si="14">SUM(L19:S19)</f>
        <v>7292.2074221429921</v>
      </c>
      <c r="U19" s="34">
        <f t="shared" si="1"/>
        <v>-902.80742214299244</v>
      </c>
      <c r="V19" s="27">
        <f t="shared" si="2"/>
        <v>87.619559210540388</v>
      </c>
      <c r="W19" s="21"/>
      <c r="X19" s="22"/>
    </row>
    <row r="20" spans="2:24" ht="18" customHeight="1" x14ac:dyDescent="0.2">
      <c r="B20" s="32" t="s">
        <v>30</v>
      </c>
      <c r="C20" s="33">
        <f>+[1]PP!L19</f>
        <v>1004.4</v>
      </c>
      <c r="D20" s="33">
        <f>+[1]PP!M19</f>
        <v>1046.7</v>
      </c>
      <c r="E20" s="33">
        <f>+[1]PP!N19</f>
        <v>1394.8</v>
      </c>
      <c r="F20" s="33">
        <f>+[1]PP!O19</f>
        <v>1366.7</v>
      </c>
      <c r="G20" s="33">
        <f>+[1]PP!P19</f>
        <v>1356.7</v>
      </c>
      <c r="H20" s="33">
        <f>+[1]PP!Q19</f>
        <v>1420.5</v>
      </c>
      <c r="I20" s="33">
        <f>+[1]PP!R19</f>
        <v>1286.7</v>
      </c>
      <c r="J20" s="33">
        <f>+[1]PP!S19</f>
        <v>1249.5999999999999</v>
      </c>
      <c r="K20" s="26">
        <f t="shared" si="13"/>
        <v>10126.1</v>
      </c>
      <c r="L20" s="34">
        <v>959.68216033381702</v>
      </c>
      <c r="M20" s="34">
        <v>1214.1377023867853</v>
      </c>
      <c r="N20" s="34">
        <v>1398.9650146847055</v>
      </c>
      <c r="O20" s="34">
        <v>1180.4188802335709</v>
      </c>
      <c r="P20" s="34">
        <v>1252.411938070109</v>
      </c>
      <c r="Q20" s="34">
        <v>1311.9585030822018</v>
      </c>
      <c r="R20" s="34">
        <v>1363.5501932939899</v>
      </c>
      <c r="S20" s="34">
        <v>1419.2373802229049</v>
      </c>
      <c r="T20" s="34">
        <f t="shared" si="14"/>
        <v>10100.361772308084</v>
      </c>
      <c r="U20" s="34">
        <f t="shared" si="1"/>
        <v>25.738227691916109</v>
      </c>
      <c r="V20" s="27">
        <f t="shared" si="2"/>
        <v>100.25482480996355</v>
      </c>
      <c r="W20" s="21"/>
      <c r="X20" s="22"/>
    </row>
    <row r="21" spans="2:24" ht="18" customHeight="1" x14ac:dyDescent="0.2">
      <c r="B21" s="35" t="s">
        <v>31</v>
      </c>
      <c r="C21" s="33">
        <f>+[1]PP!L20</f>
        <v>222.1</v>
      </c>
      <c r="D21" s="33">
        <f>+[1]PP!M20</f>
        <v>216.7</v>
      </c>
      <c r="E21" s="33">
        <f>+[1]PP!N20</f>
        <v>220.1</v>
      </c>
      <c r="F21" s="33">
        <f>+[1]PP!O20</f>
        <v>205</v>
      </c>
      <c r="G21" s="33">
        <f>+[1]PP!P20</f>
        <v>213.7</v>
      </c>
      <c r="H21" s="33">
        <f>+[1]PP!Q20</f>
        <v>201.8</v>
      </c>
      <c r="I21" s="33">
        <f>+[1]PP!R20</f>
        <v>232.9</v>
      </c>
      <c r="J21" s="33">
        <f>+[1]PP!S20</f>
        <v>216.1</v>
      </c>
      <c r="K21" s="26">
        <f t="shared" si="13"/>
        <v>1728.3999999999999</v>
      </c>
      <c r="L21" s="25">
        <v>232.95864699279463</v>
      </c>
      <c r="M21" s="25">
        <v>221.46324575342652</v>
      </c>
      <c r="N21" s="25">
        <v>223.78962085365706</v>
      </c>
      <c r="O21" s="25">
        <v>217.07820286847257</v>
      </c>
      <c r="P21" s="25">
        <v>221.19404108442006</v>
      </c>
      <c r="Q21" s="25">
        <v>205.32786701857299</v>
      </c>
      <c r="R21" s="25">
        <v>227.40671706802883</v>
      </c>
      <c r="S21" s="25">
        <v>214.45303929611438</v>
      </c>
      <c r="T21" s="34">
        <f t="shared" si="14"/>
        <v>1763.6713809354872</v>
      </c>
      <c r="U21" s="25">
        <f t="shared" si="1"/>
        <v>-35.271380935487286</v>
      </c>
      <c r="V21" s="27">
        <f t="shared" si="2"/>
        <v>98.000116046744566</v>
      </c>
      <c r="W21" s="21"/>
      <c r="X21" s="22"/>
    </row>
    <row r="22" spans="2:24" ht="18" customHeight="1" x14ac:dyDescent="0.2">
      <c r="B22" s="32" t="s">
        <v>32</v>
      </c>
      <c r="C22" s="33">
        <f>+[1]PP!L21</f>
        <v>1792.6</v>
      </c>
      <c r="D22" s="33">
        <f>+[1]PP!M21</f>
        <v>1470.6</v>
      </c>
      <c r="E22" s="33">
        <f>+[1]PP!N21</f>
        <v>1504</v>
      </c>
      <c r="F22" s="33">
        <f>+[1]PP!O21</f>
        <v>1449.4</v>
      </c>
      <c r="G22" s="33">
        <f>+[1]PP!P21</f>
        <v>1903.7</v>
      </c>
      <c r="H22" s="33">
        <f>+[1]PP!Q21</f>
        <v>1471</v>
      </c>
      <c r="I22" s="33">
        <f>+[1]PP!R21</f>
        <v>1550.9</v>
      </c>
      <c r="J22" s="33">
        <f>+[1]PP!S21</f>
        <v>1948.5</v>
      </c>
      <c r="K22" s="26">
        <f t="shared" si="13"/>
        <v>13090.699999999999</v>
      </c>
      <c r="L22" s="25">
        <v>1744.7541528431823</v>
      </c>
      <c r="M22" s="25">
        <v>1403.8819588326505</v>
      </c>
      <c r="N22" s="25">
        <v>1414.9663139889617</v>
      </c>
      <c r="O22" s="25">
        <v>1524.878157553966</v>
      </c>
      <c r="P22" s="25">
        <v>1826.7597518525583</v>
      </c>
      <c r="Q22" s="25">
        <v>1456.877547224346</v>
      </c>
      <c r="R22" s="25">
        <v>1450.4478468176974</v>
      </c>
      <c r="S22" s="25">
        <v>1820.7838826908576</v>
      </c>
      <c r="T22" s="34">
        <f t="shared" si="14"/>
        <v>12643.349611804219</v>
      </c>
      <c r="U22" s="25">
        <f t="shared" si="1"/>
        <v>447.3503881957804</v>
      </c>
      <c r="V22" s="27">
        <f t="shared" si="2"/>
        <v>103.53822683015994</v>
      </c>
      <c r="W22" s="21"/>
      <c r="X22" s="22"/>
    </row>
    <row r="23" spans="2:24" ht="18" customHeight="1" x14ac:dyDescent="0.2">
      <c r="B23" s="35" t="s">
        <v>33</v>
      </c>
      <c r="C23" s="33">
        <f>+[1]PP!L22</f>
        <v>224.4</v>
      </c>
      <c r="D23" s="33">
        <f>+[1]PP!M22</f>
        <v>153.9</v>
      </c>
      <c r="E23" s="33">
        <f>+[1]PP!N22</f>
        <v>305.7</v>
      </c>
      <c r="F23" s="33">
        <f>+[1]PP!O22</f>
        <v>198</v>
      </c>
      <c r="G23" s="33">
        <f>+[1]PP!P22</f>
        <v>219.1</v>
      </c>
      <c r="H23" s="33">
        <f>+[1]PP!Q22</f>
        <v>216.7</v>
      </c>
      <c r="I23" s="33">
        <f>+[1]PP!R22</f>
        <v>166.7</v>
      </c>
      <c r="J23" s="33">
        <f>+[1]PP!S22</f>
        <v>151.80000000000001</v>
      </c>
      <c r="K23" s="26">
        <f t="shared" si="13"/>
        <v>1636.3</v>
      </c>
      <c r="L23" s="25">
        <v>149.91379526309345</v>
      </c>
      <c r="M23" s="25">
        <v>213.80923449049277</v>
      </c>
      <c r="N23" s="25">
        <v>298.58380216746025</v>
      </c>
      <c r="O23" s="25">
        <v>261.06967642259116</v>
      </c>
      <c r="P23" s="25">
        <v>235.56951897214603</v>
      </c>
      <c r="Q23" s="25">
        <v>242.59344931165077</v>
      </c>
      <c r="R23" s="25">
        <v>291.3994674974013</v>
      </c>
      <c r="S23" s="25">
        <v>306.42987516840134</v>
      </c>
      <c r="T23" s="34">
        <f t="shared" si="14"/>
        <v>1999.368819293237</v>
      </c>
      <c r="U23" s="25">
        <f t="shared" si="1"/>
        <v>-363.06881929323708</v>
      </c>
      <c r="V23" s="27">
        <f t="shared" si="2"/>
        <v>81.840828175885065</v>
      </c>
      <c r="W23" s="21"/>
      <c r="X23" s="22"/>
    </row>
    <row r="24" spans="2:24" ht="18" customHeight="1" x14ac:dyDescent="0.2">
      <c r="B24" s="31" t="s">
        <v>34</v>
      </c>
      <c r="C24" s="28">
        <f>+[1]PP!L23</f>
        <v>195.9</v>
      </c>
      <c r="D24" s="28">
        <f>+[1]PP!M23</f>
        <v>226.3</v>
      </c>
      <c r="E24" s="28">
        <f>+[1]PP!N23</f>
        <v>333.6</v>
      </c>
      <c r="F24" s="28">
        <f>+[1]PP!O23</f>
        <v>251.8</v>
      </c>
      <c r="G24" s="28">
        <f>+[1]PP!P23</f>
        <v>300.89999999999998</v>
      </c>
      <c r="H24" s="28">
        <f>+[1]PP!Q23</f>
        <v>297.39999999999998</v>
      </c>
      <c r="I24" s="28">
        <f>+[1]PP!R23</f>
        <v>259.5</v>
      </c>
      <c r="J24" s="28">
        <f>+[1]PP!S23</f>
        <v>312.5</v>
      </c>
      <c r="K24" s="19">
        <f>SUM(C24:J24)</f>
        <v>2177.9</v>
      </c>
      <c r="L24" s="18">
        <v>150.7461538442804</v>
      </c>
      <c r="M24" s="18">
        <v>183.0537715027219</v>
      </c>
      <c r="N24" s="18">
        <v>237.99839457126902</v>
      </c>
      <c r="O24" s="18">
        <v>191.81474316600108</v>
      </c>
      <c r="P24" s="18">
        <v>235.70133458477201</v>
      </c>
      <c r="Q24" s="18">
        <v>223.64250283608322</v>
      </c>
      <c r="R24" s="18">
        <v>236.13402365202316</v>
      </c>
      <c r="S24" s="18">
        <v>215.48719564702273</v>
      </c>
      <c r="T24" s="18">
        <f>SUM(L24:S24)</f>
        <v>1674.5781198041734</v>
      </c>
      <c r="U24" s="18">
        <f t="shared" si="1"/>
        <v>503.32188019582668</v>
      </c>
      <c r="V24" s="20">
        <f t="shared" si="2"/>
        <v>130.05663780288052</v>
      </c>
      <c r="W24" s="21"/>
      <c r="X24" s="22"/>
    </row>
    <row r="25" spans="2:24" ht="18" customHeight="1" x14ac:dyDescent="0.2">
      <c r="B25" s="23" t="s">
        <v>35</v>
      </c>
      <c r="C25" s="18">
        <f>+C26+C29+C37+C46</f>
        <v>54063.999999999993</v>
      </c>
      <c r="D25" s="18">
        <f t="shared" ref="D25:J25" si="15">+D26+D29+D37+D46</f>
        <v>46509.799999999996</v>
      </c>
      <c r="E25" s="18">
        <f t="shared" si="15"/>
        <v>47004.399999999994</v>
      </c>
      <c r="F25" s="18">
        <f t="shared" si="15"/>
        <v>48937</v>
      </c>
      <c r="G25" s="18">
        <f t="shared" si="15"/>
        <v>48285.799999999996</v>
      </c>
      <c r="H25" s="18">
        <f t="shared" si="15"/>
        <v>46966.2</v>
      </c>
      <c r="I25" s="18">
        <f t="shared" si="15"/>
        <v>50877.799999999996</v>
      </c>
      <c r="J25" s="18">
        <f t="shared" si="15"/>
        <v>48348.4</v>
      </c>
      <c r="K25" s="19">
        <f>+K26+K29+K37+K46</f>
        <v>390993.4</v>
      </c>
      <c r="L25" s="18">
        <f t="shared" ref="L25:S25" si="16">+L26+L29+L37+L46</f>
        <v>56189.682094322074</v>
      </c>
      <c r="M25" s="18">
        <f t="shared" si="16"/>
        <v>47305.039914067784</v>
      </c>
      <c r="N25" s="18">
        <f t="shared" si="16"/>
        <v>48718.538756816153</v>
      </c>
      <c r="O25" s="18">
        <f t="shared" si="16"/>
        <v>51122.734264173727</v>
      </c>
      <c r="P25" s="18">
        <f t="shared" si="16"/>
        <v>53855.190253825225</v>
      </c>
      <c r="Q25" s="18">
        <f t="shared" si="16"/>
        <v>51724.890504104857</v>
      </c>
      <c r="R25" s="18">
        <f t="shared" si="16"/>
        <v>54511.219411083432</v>
      </c>
      <c r="S25" s="18">
        <f t="shared" si="16"/>
        <v>53413.978801735175</v>
      </c>
      <c r="T25" s="18">
        <f>+T26+T29+T37+T46</f>
        <v>416841.27400012838</v>
      </c>
      <c r="U25" s="18">
        <f t="shared" si="1"/>
        <v>-25847.874000128359</v>
      </c>
      <c r="V25" s="20">
        <f t="shared" si="2"/>
        <v>93.799108770567571</v>
      </c>
      <c r="W25" s="21"/>
      <c r="X25" s="22"/>
    </row>
    <row r="26" spans="2:24" ht="18" customHeight="1" x14ac:dyDescent="0.2">
      <c r="B26" s="36" t="s">
        <v>36</v>
      </c>
      <c r="C26" s="18">
        <f>+C27+C28</f>
        <v>35186.199999999997</v>
      </c>
      <c r="D26" s="18">
        <f t="shared" ref="D26:J26" si="17">+D27+D28</f>
        <v>30643.199999999997</v>
      </c>
      <c r="E26" s="18">
        <f t="shared" si="17"/>
        <v>31695.4</v>
      </c>
      <c r="F26" s="18">
        <f t="shared" si="17"/>
        <v>32862.199999999997</v>
      </c>
      <c r="G26" s="18">
        <f t="shared" si="17"/>
        <v>31137</v>
      </c>
      <c r="H26" s="18">
        <f t="shared" si="17"/>
        <v>31139.199999999997</v>
      </c>
      <c r="I26" s="18">
        <f t="shared" si="17"/>
        <v>32363</v>
      </c>
      <c r="J26" s="18">
        <f t="shared" si="17"/>
        <v>33331.5</v>
      </c>
      <c r="K26" s="19">
        <f>+K27+K28</f>
        <v>258357.7</v>
      </c>
      <c r="L26" s="18">
        <f t="shared" ref="L26:S26" si="18">+L27+L28</f>
        <v>35611.769366449218</v>
      </c>
      <c r="M26" s="18">
        <f t="shared" si="18"/>
        <v>30392.610242195329</v>
      </c>
      <c r="N26" s="18">
        <f t="shared" si="18"/>
        <v>32103.621254785165</v>
      </c>
      <c r="O26" s="18">
        <f t="shared" si="18"/>
        <v>33918.087700828743</v>
      </c>
      <c r="P26" s="18">
        <f t="shared" si="18"/>
        <v>34488.007909628403</v>
      </c>
      <c r="Q26" s="18">
        <f t="shared" si="18"/>
        <v>35022.903825846639</v>
      </c>
      <c r="R26" s="18">
        <f t="shared" si="18"/>
        <v>35632.852341450904</v>
      </c>
      <c r="S26" s="18">
        <f t="shared" si="18"/>
        <v>35734.764309740553</v>
      </c>
      <c r="T26" s="18">
        <f>+T27+T28</f>
        <v>272904.61695092492</v>
      </c>
      <c r="U26" s="18">
        <f t="shared" si="1"/>
        <v>-14546.916950924904</v>
      </c>
      <c r="V26" s="20">
        <f t="shared" si="2"/>
        <v>94.669596610913771</v>
      </c>
      <c r="W26" s="21"/>
      <c r="X26" s="22"/>
    </row>
    <row r="27" spans="2:24" ht="18" customHeight="1" x14ac:dyDescent="0.2">
      <c r="B27" s="37" t="s">
        <v>37</v>
      </c>
      <c r="C27" s="25">
        <f>+[1]PP!L26</f>
        <v>21901.9</v>
      </c>
      <c r="D27" s="25">
        <f>+[1]PP!M26</f>
        <v>17624.8</v>
      </c>
      <c r="E27" s="25">
        <f>+[1]PP!N26</f>
        <v>16953.7</v>
      </c>
      <c r="F27" s="25">
        <f>+[1]PP!O26</f>
        <v>18555.400000000001</v>
      </c>
      <c r="G27" s="25">
        <f>+[1]PP!P26</f>
        <v>16861.400000000001</v>
      </c>
      <c r="H27" s="25">
        <f>+[1]PP!Q26</f>
        <v>17399.099999999999</v>
      </c>
      <c r="I27" s="25">
        <f>+[1]PP!R26</f>
        <v>17189.3</v>
      </c>
      <c r="J27" s="25">
        <f>+[1]PP!S26</f>
        <v>18612.3</v>
      </c>
      <c r="K27" s="26">
        <f>SUM(C27:J27)</f>
        <v>145097.9</v>
      </c>
      <c r="L27" s="25">
        <v>22919.393513689367</v>
      </c>
      <c r="M27" s="25">
        <v>17655.079454018323</v>
      </c>
      <c r="N27" s="25">
        <v>17966.806443611407</v>
      </c>
      <c r="O27" s="25">
        <v>20214.852416022852</v>
      </c>
      <c r="P27" s="25">
        <v>18892.114930600244</v>
      </c>
      <c r="Q27" s="25">
        <v>19117.172941379467</v>
      </c>
      <c r="R27" s="25">
        <v>19328.179213034833</v>
      </c>
      <c r="S27" s="25">
        <v>19250.681208802052</v>
      </c>
      <c r="T27" s="25">
        <f>SUM(L27:S27)</f>
        <v>155344.28012115852</v>
      </c>
      <c r="U27" s="25">
        <f t="shared" si="1"/>
        <v>-10246.380121158523</v>
      </c>
      <c r="V27" s="27">
        <f t="shared" si="2"/>
        <v>93.404082781054441</v>
      </c>
      <c r="W27" s="21"/>
      <c r="X27" s="22"/>
    </row>
    <row r="28" spans="2:24" ht="18" customHeight="1" x14ac:dyDescent="0.2">
      <c r="B28" s="37" t="s">
        <v>38</v>
      </c>
      <c r="C28" s="25">
        <f>+[1]PP!L27</f>
        <v>13284.3</v>
      </c>
      <c r="D28" s="25">
        <f>+[1]PP!M27</f>
        <v>13018.4</v>
      </c>
      <c r="E28" s="25">
        <f>+[1]PP!N27</f>
        <v>14741.7</v>
      </c>
      <c r="F28" s="25">
        <f>+[1]PP!O27</f>
        <v>14306.8</v>
      </c>
      <c r="G28" s="25">
        <f>+[1]PP!P27</f>
        <v>14275.6</v>
      </c>
      <c r="H28" s="25">
        <f>+[1]PP!Q27</f>
        <v>13740.1</v>
      </c>
      <c r="I28" s="25">
        <f>+[1]PP!R27</f>
        <v>15173.7</v>
      </c>
      <c r="J28" s="25">
        <f>+[1]PP!S27</f>
        <v>14719.2</v>
      </c>
      <c r="K28" s="26">
        <f>SUM(C28:J28)</f>
        <v>113259.8</v>
      </c>
      <c r="L28" s="25">
        <v>12692.375852759849</v>
      </c>
      <c r="M28" s="25">
        <v>12737.530788177006</v>
      </c>
      <c r="N28" s="25">
        <v>14136.814811173757</v>
      </c>
      <c r="O28" s="25">
        <v>13703.235284805889</v>
      </c>
      <c r="P28" s="25">
        <v>15595.89297902816</v>
      </c>
      <c r="Q28" s="25">
        <v>15905.730884467172</v>
      </c>
      <c r="R28" s="25">
        <v>16304.673128416069</v>
      </c>
      <c r="S28" s="25">
        <v>16484.0831009385</v>
      </c>
      <c r="T28" s="25">
        <f>SUM(L28:S28)</f>
        <v>117560.3368297664</v>
      </c>
      <c r="U28" s="25">
        <f t="shared" si="1"/>
        <v>-4300.5368297663954</v>
      </c>
      <c r="V28" s="27">
        <f t="shared" si="2"/>
        <v>96.3418471350641</v>
      </c>
      <c r="W28" s="21"/>
      <c r="X28" s="22"/>
    </row>
    <row r="29" spans="2:24" ht="18" customHeight="1" x14ac:dyDescent="0.2">
      <c r="B29" s="38" t="s">
        <v>39</v>
      </c>
      <c r="C29" s="18">
        <f>SUM(C30:C36)</f>
        <v>15427.900000000001</v>
      </c>
      <c r="D29" s="18">
        <f t="shared" ref="D29:J29" si="19">SUM(D30:D36)</f>
        <v>12805.1</v>
      </c>
      <c r="E29" s="18">
        <f t="shared" si="19"/>
        <v>12946.8</v>
      </c>
      <c r="F29" s="18">
        <f t="shared" si="19"/>
        <v>13932</v>
      </c>
      <c r="G29" s="18">
        <f t="shared" si="19"/>
        <v>14759.199999999999</v>
      </c>
      <c r="H29" s="18">
        <f t="shared" si="19"/>
        <v>13489.6</v>
      </c>
      <c r="I29" s="18">
        <f t="shared" si="19"/>
        <v>16004.599999999999</v>
      </c>
      <c r="J29" s="18">
        <f t="shared" si="19"/>
        <v>12704.300000000001</v>
      </c>
      <c r="K29" s="19">
        <f>SUM(K30:K36)</f>
        <v>112069.5</v>
      </c>
      <c r="L29" s="18">
        <f t="shared" ref="L29:S29" si="20">SUM(L30:L36)</f>
        <v>17234.693724832694</v>
      </c>
      <c r="M29" s="18">
        <f t="shared" si="20"/>
        <v>13704.094539095066</v>
      </c>
      <c r="N29" s="18">
        <f t="shared" si="20"/>
        <v>13865.850736346369</v>
      </c>
      <c r="O29" s="18">
        <f t="shared" si="20"/>
        <v>14885.006340794109</v>
      </c>
      <c r="P29" s="18">
        <f t="shared" si="20"/>
        <v>16809.214855853603</v>
      </c>
      <c r="Q29" s="18">
        <f t="shared" si="20"/>
        <v>14256.203887950203</v>
      </c>
      <c r="R29" s="18">
        <f t="shared" si="20"/>
        <v>16355.11493519111</v>
      </c>
      <c r="S29" s="18">
        <f t="shared" si="20"/>
        <v>15294.759985869985</v>
      </c>
      <c r="T29" s="18">
        <f>SUM(T30:T36)</f>
        <v>122404.93900593313</v>
      </c>
      <c r="U29" s="18">
        <f t="shared" si="1"/>
        <v>-10335.439005933134</v>
      </c>
      <c r="V29" s="20">
        <f t="shared" si="2"/>
        <v>91.55635459658032</v>
      </c>
      <c r="W29" s="21"/>
      <c r="X29" s="22"/>
    </row>
    <row r="30" spans="2:24" ht="18" customHeight="1" x14ac:dyDescent="0.2">
      <c r="B30" s="37" t="s">
        <v>40</v>
      </c>
      <c r="C30" s="25">
        <f>+[1]PP!L29</f>
        <v>5006.6000000000004</v>
      </c>
      <c r="D30" s="25">
        <f>+[1]PP!M29</f>
        <v>4257.3</v>
      </c>
      <c r="E30" s="25">
        <f>+[1]PP!N29</f>
        <v>4350.6000000000004</v>
      </c>
      <c r="F30" s="25">
        <f>+[1]PP!O29</f>
        <v>4448.3999999999996</v>
      </c>
      <c r="G30" s="25">
        <f>+[1]PP!P29</f>
        <v>4942.8999999999996</v>
      </c>
      <c r="H30" s="25">
        <f>+[1]PP!Q29</f>
        <v>4275.3999999999996</v>
      </c>
      <c r="I30" s="25">
        <f>+[1]PP!R29</f>
        <v>5500</v>
      </c>
      <c r="J30" s="25">
        <f>+[1]PP!S29</f>
        <v>3400</v>
      </c>
      <c r="K30" s="26">
        <f>SUM(C30:J30)</f>
        <v>36181.200000000004</v>
      </c>
      <c r="L30" s="34">
        <v>5616.9149095760813</v>
      </c>
      <c r="M30" s="34">
        <v>4521.6677396642144</v>
      </c>
      <c r="N30" s="34">
        <v>4505.6106199388378</v>
      </c>
      <c r="O30" s="34">
        <v>4445.8727383407713</v>
      </c>
      <c r="P30" s="34">
        <v>5563.5019882612814</v>
      </c>
      <c r="Q30" s="34">
        <v>4530.1669161714808</v>
      </c>
      <c r="R30" s="34">
        <v>5456.4808212646485</v>
      </c>
      <c r="S30" s="34">
        <v>4465.3638534183319</v>
      </c>
      <c r="T30" s="34">
        <f>SUM(L30:S30)</f>
        <v>39105.579586635649</v>
      </c>
      <c r="U30" s="34">
        <f t="shared" si="1"/>
        <v>-2924.379586635645</v>
      </c>
      <c r="V30" s="27">
        <f t="shared" si="2"/>
        <v>92.521835457886809</v>
      </c>
      <c r="W30" s="21"/>
      <c r="X30" s="22"/>
    </row>
    <row r="31" spans="2:24" ht="18" customHeight="1" x14ac:dyDescent="0.2">
      <c r="B31" s="37" t="s">
        <v>41</v>
      </c>
      <c r="C31" s="25">
        <f>+[1]PP!L30</f>
        <v>2957.2</v>
      </c>
      <c r="D31" s="25">
        <f>+[1]PP!M30</f>
        <v>2520.6</v>
      </c>
      <c r="E31" s="25">
        <f>+[1]PP!N30</f>
        <v>2544.4</v>
      </c>
      <c r="F31" s="25">
        <f>+[1]PP!O30</f>
        <v>2598.6</v>
      </c>
      <c r="G31" s="25">
        <f>+[1]PP!P30</f>
        <v>2876.1</v>
      </c>
      <c r="H31" s="25">
        <f>+[1]PP!Q30</f>
        <v>2478.1999999999998</v>
      </c>
      <c r="I31" s="25">
        <f>+[1]PP!R30</f>
        <v>3372.1</v>
      </c>
      <c r="J31" s="25">
        <f>+[1]PP!S30</f>
        <v>2375.1</v>
      </c>
      <c r="K31" s="26">
        <f t="shared" ref="K31:K36" si="21">SUM(C31:J31)</f>
        <v>21722.299999999996</v>
      </c>
      <c r="L31" s="34">
        <v>3486.7534685338687</v>
      </c>
      <c r="M31" s="34">
        <v>2820.4752655431735</v>
      </c>
      <c r="N31" s="34">
        <v>2744.3586240406621</v>
      </c>
      <c r="O31" s="34">
        <v>2758.9039253879164</v>
      </c>
      <c r="P31" s="34">
        <v>3419.6377470367397</v>
      </c>
      <c r="Q31" s="34">
        <v>2722.7634073242816</v>
      </c>
      <c r="R31" s="34">
        <v>3403.955513792193</v>
      </c>
      <c r="S31" s="34">
        <v>2831.3886927258486</v>
      </c>
      <c r="T31" s="34">
        <f t="shared" ref="T31:T36" si="22">SUM(L31:S31)</f>
        <v>24188.236644384684</v>
      </c>
      <c r="U31" s="34">
        <f t="shared" si="1"/>
        <v>-2465.9366443846884</v>
      </c>
      <c r="V31" s="27">
        <f t="shared" si="2"/>
        <v>89.805223585998135</v>
      </c>
      <c r="W31" s="21"/>
      <c r="X31" s="22"/>
    </row>
    <row r="32" spans="2:24" ht="18" customHeight="1" x14ac:dyDescent="0.2">
      <c r="B32" s="37" t="s">
        <v>42</v>
      </c>
      <c r="C32" s="25">
        <f>+[1]PP!L31</f>
        <v>4804.8</v>
      </c>
      <c r="D32" s="25">
        <f>+[1]PP!M31</f>
        <v>3431.4</v>
      </c>
      <c r="E32" s="25">
        <f>+[1]PP!N31</f>
        <v>3421.5</v>
      </c>
      <c r="F32" s="25">
        <f>+[1]PP!O31</f>
        <v>3842.6</v>
      </c>
      <c r="G32" s="25">
        <f>+[1]PP!P31</f>
        <v>3832.5</v>
      </c>
      <c r="H32" s="25">
        <f>+[1]PP!Q31</f>
        <v>3865.4</v>
      </c>
      <c r="I32" s="25">
        <f>+[1]PP!R31</f>
        <v>4124.7</v>
      </c>
      <c r="J32" s="25">
        <f>+[1]PP!S31</f>
        <v>3897.3</v>
      </c>
      <c r="K32" s="26">
        <f t="shared" si="21"/>
        <v>31220.200000000004</v>
      </c>
      <c r="L32" s="25">
        <v>5210.3066061739464</v>
      </c>
      <c r="M32" s="25">
        <v>3754.4915858601676</v>
      </c>
      <c r="N32" s="25">
        <v>3846.0835434753963</v>
      </c>
      <c r="O32" s="25">
        <v>4610.3318475160959</v>
      </c>
      <c r="P32" s="25">
        <v>4385.0621896096782</v>
      </c>
      <c r="Q32" s="25">
        <v>3872.2591070775106</v>
      </c>
      <c r="R32" s="25">
        <v>4214.0704931709279</v>
      </c>
      <c r="S32" s="25">
        <v>4483.7256894110278</v>
      </c>
      <c r="T32" s="34">
        <f t="shared" si="22"/>
        <v>34376.331062294747</v>
      </c>
      <c r="U32" s="25">
        <f t="shared" si="1"/>
        <v>-3156.1310622947422</v>
      </c>
      <c r="V32" s="27">
        <f t="shared" si="2"/>
        <v>90.818883328254586</v>
      </c>
      <c r="W32" s="21"/>
      <c r="X32" s="22"/>
    </row>
    <row r="33" spans="2:24" ht="18" customHeight="1" x14ac:dyDescent="0.2">
      <c r="B33" s="37" t="s">
        <v>43</v>
      </c>
      <c r="C33" s="25">
        <f>+[1]PP!L32</f>
        <v>168.2</v>
      </c>
      <c r="D33" s="25">
        <f>+[1]PP!M32</f>
        <v>251.7</v>
      </c>
      <c r="E33" s="25">
        <f>+[1]PP!N32</f>
        <v>193.9</v>
      </c>
      <c r="F33" s="25">
        <f>+[1]PP!O32</f>
        <v>264.39999999999998</v>
      </c>
      <c r="G33" s="25">
        <f>+[1]PP!P32</f>
        <v>228.3</v>
      </c>
      <c r="H33" s="25">
        <f>+[1]PP!Q32</f>
        <v>253</v>
      </c>
      <c r="I33" s="25">
        <f>+[1]PP!R32</f>
        <v>237.4</v>
      </c>
      <c r="J33" s="25">
        <f>+[1]PP!S32</f>
        <v>240.8</v>
      </c>
      <c r="K33" s="26">
        <f t="shared" si="21"/>
        <v>1837.7</v>
      </c>
      <c r="L33" s="25">
        <v>163.32075593756534</v>
      </c>
      <c r="M33" s="25">
        <v>243.25561248357246</v>
      </c>
      <c r="N33" s="25">
        <v>231.31950069242029</v>
      </c>
      <c r="O33" s="25">
        <v>239.06512506157767</v>
      </c>
      <c r="P33" s="25">
        <v>320.05511309228694</v>
      </c>
      <c r="Q33" s="25">
        <v>272.44923484924499</v>
      </c>
      <c r="R33" s="25">
        <v>282.54324100688319</v>
      </c>
      <c r="S33" s="25">
        <v>344.52618690769981</v>
      </c>
      <c r="T33" s="34">
        <f t="shared" si="22"/>
        <v>2096.5347700312504</v>
      </c>
      <c r="U33" s="25">
        <f t="shared" si="1"/>
        <v>-258.8347700312504</v>
      </c>
      <c r="V33" s="27">
        <f t="shared" si="2"/>
        <v>87.654162777019323</v>
      </c>
      <c r="W33" s="21"/>
      <c r="X33" s="22"/>
    </row>
    <row r="34" spans="2:24" ht="18" customHeight="1" x14ac:dyDescent="0.2">
      <c r="B34" s="37" t="s">
        <v>44</v>
      </c>
      <c r="C34" s="25">
        <f>+[1]PP!L33</f>
        <v>826.3</v>
      </c>
      <c r="D34" s="25">
        <f>+[1]PP!M33</f>
        <v>817.4</v>
      </c>
      <c r="E34" s="25">
        <f>+[1]PP!N33</f>
        <v>795.2</v>
      </c>
      <c r="F34" s="25">
        <f>+[1]PP!O33</f>
        <v>810.5</v>
      </c>
      <c r="G34" s="25">
        <f>+[1]PP!P33</f>
        <v>805.3</v>
      </c>
      <c r="H34" s="25">
        <f>+[1]PP!Q33</f>
        <v>819.1</v>
      </c>
      <c r="I34" s="25">
        <f>+[1]PP!R33</f>
        <v>816.7</v>
      </c>
      <c r="J34" s="25">
        <f>+[1]PP!S33</f>
        <v>805.1</v>
      </c>
      <c r="K34" s="26">
        <f t="shared" si="21"/>
        <v>6495.6</v>
      </c>
      <c r="L34" s="25">
        <v>851.66762077751059</v>
      </c>
      <c r="M34" s="25">
        <v>827.63371577124815</v>
      </c>
      <c r="N34" s="25">
        <v>823.17555468049284</v>
      </c>
      <c r="O34" s="25">
        <v>843.44329593912391</v>
      </c>
      <c r="P34" s="25">
        <v>833.37091953366507</v>
      </c>
      <c r="Q34" s="25">
        <v>853.74787402208733</v>
      </c>
      <c r="R34" s="25">
        <v>843.56439211821214</v>
      </c>
      <c r="S34" s="25">
        <v>851.84979446897376</v>
      </c>
      <c r="T34" s="34">
        <f t="shared" si="22"/>
        <v>6728.4531673113133</v>
      </c>
      <c r="U34" s="25">
        <f t="shared" si="1"/>
        <v>-232.85316731131297</v>
      </c>
      <c r="V34" s="27">
        <f t="shared" si="2"/>
        <v>96.539276390559152</v>
      </c>
      <c r="W34" s="21"/>
      <c r="X34" s="22"/>
    </row>
    <row r="35" spans="2:24" ht="18" customHeight="1" x14ac:dyDescent="0.2">
      <c r="B35" s="37" t="s">
        <v>45</v>
      </c>
      <c r="C35" s="25">
        <f>+[1]PP!L34</f>
        <v>1205.7</v>
      </c>
      <c r="D35" s="25">
        <f>+[1]PP!M34</f>
        <v>1144.0999999999999</v>
      </c>
      <c r="E35" s="25">
        <f>+[1]PP!N34</f>
        <v>1132.9000000000001</v>
      </c>
      <c r="F35" s="25">
        <f>+[1]PP!O34</f>
        <v>1408.1</v>
      </c>
      <c r="G35" s="25">
        <f>+[1]PP!P34</f>
        <v>1550.6</v>
      </c>
      <c r="H35" s="25">
        <f>+[1]PP!Q34</f>
        <v>1261.4000000000001</v>
      </c>
      <c r="I35" s="25">
        <f>+[1]PP!R34</f>
        <v>1381.9</v>
      </c>
      <c r="J35" s="25">
        <f>+[1]PP!S34</f>
        <v>1439.9</v>
      </c>
      <c r="K35" s="26">
        <f t="shared" si="21"/>
        <v>10524.599999999999</v>
      </c>
      <c r="L35" s="25">
        <v>1288.5775960496126</v>
      </c>
      <c r="M35" s="25">
        <v>899.41061063225936</v>
      </c>
      <c r="N35" s="25">
        <v>1098.2851074064044</v>
      </c>
      <c r="O35" s="25">
        <v>1357.6285097517648</v>
      </c>
      <c r="P35" s="25">
        <v>1487.3860387863754</v>
      </c>
      <c r="Q35" s="25">
        <v>1242.5867826793547</v>
      </c>
      <c r="R35" s="25">
        <v>1342.3267563491734</v>
      </c>
      <c r="S35" s="25">
        <v>1525.7754499809616</v>
      </c>
      <c r="T35" s="34">
        <f t="shared" si="22"/>
        <v>10241.976851635905</v>
      </c>
      <c r="U35" s="25">
        <f t="shared" si="1"/>
        <v>282.62314836409314</v>
      </c>
      <c r="V35" s="27">
        <f t="shared" si="2"/>
        <v>102.75945896439858</v>
      </c>
      <c r="W35" s="21"/>
      <c r="X35" s="22"/>
    </row>
    <row r="36" spans="2:24" ht="18" customHeight="1" x14ac:dyDescent="0.2">
      <c r="B36" s="37" t="s">
        <v>33</v>
      </c>
      <c r="C36" s="25">
        <f>+[1]PP!L35</f>
        <v>459.1</v>
      </c>
      <c r="D36" s="25">
        <f>+[1]PP!M35</f>
        <v>382.6</v>
      </c>
      <c r="E36" s="25">
        <f>+[1]PP!N35</f>
        <v>508.3</v>
      </c>
      <c r="F36" s="25">
        <f>+[1]PP!O35</f>
        <v>559.4</v>
      </c>
      <c r="G36" s="25">
        <f>+[1]PP!P35</f>
        <v>523.5</v>
      </c>
      <c r="H36" s="25">
        <f>+[1]PP!Q35</f>
        <v>537.1</v>
      </c>
      <c r="I36" s="25">
        <f>+[1]PP!R35</f>
        <v>571.79999999999995</v>
      </c>
      <c r="J36" s="25">
        <f>+[1]PP!S35</f>
        <v>546.1</v>
      </c>
      <c r="K36" s="26">
        <f t="shared" si="21"/>
        <v>4087.9</v>
      </c>
      <c r="L36" s="25">
        <v>617.15276778410828</v>
      </c>
      <c r="M36" s="25">
        <v>637.16000914043138</v>
      </c>
      <c r="N36" s="25">
        <v>617.01778611215548</v>
      </c>
      <c r="O36" s="25">
        <v>629.76089879685878</v>
      </c>
      <c r="P36" s="25">
        <v>800.20085953357807</v>
      </c>
      <c r="Q36" s="25">
        <v>762.23056582624372</v>
      </c>
      <c r="R36" s="25">
        <v>812.17371748907124</v>
      </c>
      <c r="S36" s="25">
        <v>792.13031895714073</v>
      </c>
      <c r="T36" s="34">
        <f t="shared" si="22"/>
        <v>5667.8269236395881</v>
      </c>
      <c r="U36" s="25">
        <f t="shared" si="1"/>
        <v>-1579.926923639588</v>
      </c>
      <c r="V36" s="27">
        <f t="shared" si="2"/>
        <v>72.124644155064644</v>
      </c>
      <c r="W36" s="21"/>
      <c r="X36" s="22"/>
    </row>
    <row r="37" spans="2:24" ht="18" customHeight="1" x14ac:dyDescent="0.2">
      <c r="B37" s="36" t="s">
        <v>46</v>
      </c>
      <c r="C37" s="18">
        <f>+C38+C39+C40+C43+C44+C45</f>
        <v>3191.6999999999994</v>
      </c>
      <c r="D37" s="18">
        <f t="shared" ref="D37:J37" si="23">+D38+D39+D40+D43+D44+D45</f>
        <v>2789.8999999999996</v>
      </c>
      <c r="E37" s="18">
        <f t="shared" si="23"/>
        <v>2116</v>
      </c>
      <c r="F37" s="18">
        <f t="shared" si="23"/>
        <v>1856.5</v>
      </c>
      <c r="G37" s="18">
        <f t="shared" si="23"/>
        <v>2108.1</v>
      </c>
      <c r="H37" s="18">
        <f t="shared" si="23"/>
        <v>1912.3000000000002</v>
      </c>
      <c r="I37" s="18">
        <f t="shared" si="23"/>
        <v>2271</v>
      </c>
      <c r="J37" s="18">
        <f t="shared" si="23"/>
        <v>2075.1999999999998</v>
      </c>
      <c r="K37" s="18">
        <f>+K38+K39+K40+K43+K44+K45</f>
        <v>18320.699999999997</v>
      </c>
      <c r="L37" s="18">
        <f>+L38+L39+L40+L43+L44+L45</f>
        <v>3132.2374808817644</v>
      </c>
      <c r="M37" s="18">
        <f t="shared" ref="M37:S37" si="24">+M38+M39+M40+M43+M44+M45</f>
        <v>2968.9608972858755</v>
      </c>
      <c r="N37" s="18">
        <f t="shared" si="24"/>
        <v>2516.0910616403539</v>
      </c>
      <c r="O37" s="18">
        <f t="shared" si="24"/>
        <v>2116.4412284374866</v>
      </c>
      <c r="P37" s="18">
        <f t="shared" si="24"/>
        <v>2315.5023073331909</v>
      </c>
      <c r="Q37" s="18">
        <f t="shared" si="24"/>
        <v>2162.1650721826113</v>
      </c>
      <c r="R37" s="18">
        <f t="shared" si="24"/>
        <v>2259.6888679357212</v>
      </c>
      <c r="S37" s="18">
        <f t="shared" si="24"/>
        <v>2154.2416483908055</v>
      </c>
      <c r="T37" s="18">
        <f>+T38+T39+T40+T43+T44+T45</f>
        <v>19625.328564087809</v>
      </c>
      <c r="U37" s="18">
        <f t="shared" si="1"/>
        <v>-1304.6285640878123</v>
      </c>
      <c r="V37" s="20">
        <f t="shared" si="2"/>
        <v>93.352322434615758</v>
      </c>
      <c r="W37" s="21"/>
      <c r="X37" s="22"/>
    </row>
    <row r="38" spans="2:24" ht="18" customHeight="1" x14ac:dyDescent="0.2">
      <c r="B38" s="37" t="s">
        <v>47</v>
      </c>
      <c r="C38" s="25">
        <f>+[1]PP!L37</f>
        <v>1839</v>
      </c>
      <c r="D38" s="25">
        <f>+[1]PP!M37</f>
        <v>1973.2</v>
      </c>
      <c r="E38" s="25">
        <f>+[1]PP!N37</f>
        <v>1885.9</v>
      </c>
      <c r="F38" s="25">
        <f>+[1]PP!O37</f>
        <v>1649.7</v>
      </c>
      <c r="G38" s="25">
        <f>+[1]PP!P37</f>
        <v>1897.5</v>
      </c>
      <c r="H38" s="25">
        <f>+[1]PP!Q37</f>
        <v>1715.8</v>
      </c>
      <c r="I38" s="25">
        <f>+[1]PP!R37</f>
        <v>2040.6</v>
      </c>
      <c r="J38" s="25">
        <f>+[1]PP!S37</f>
        <v>1877.4</v>
      </c>
      <c r="K38" s="26">
        <f>SUM(C38:J38)</f>
        <v>14879.099999999999</v>
      </c>
      <c r="L38" s="25">
        <v>1730.7209693542245</v>
      </c>
      <c r="M38" s="25">
        <v>2008.0399898219907</v>
      </c>
      <c r="N38" s="25">
        <v>2135.3542108719148</v>
      </c>
      <c r="O38" s="25">
        <v>1818.7527942305899</v>
      </c>
      <c r="P38" s="25">
        <v>2058.03784486938</v>
      </c>
      <c r="Q38" s="25">
        <v>1915.8963603560305</v>
      </c>
      <c r="R38" s="25">
        <v>2004.8361741474544</v>
      </c>
      <c r="S38" s="25">
        <v>1913.3293446945438</v>
      </c>
      <c r="T38" s="25">
        <f>SUM(L38:S38)</f>
        <v>15584.967688346127</v>
      </c>
      <c r="U38" s="25">
        <f t="shared" si="1"/>
        <v>-705.86768834612849</v>
      </c>
      <c r="V38" s="27">
        <f t="shared" si="2"/>
        <v>95.470842786065248</v>
      </c>
      <c r="W38" s="21"/>
      <c r="X38" s="22"/>
    </row>
    <row r="39" spans="2:24" ht="18" customHeight="1" x14ac:dyDescent="0.2">
      <c r="B39" s="37" t="s">
        <v>48</v>
      </c>
      <c r="C39" s="25">
        <f>+[1]PP!L38</f>
        <v>1196.2</v>
      </c>
      <c r="D39" s="25">
        <f>+[1]PP!M38</f>
        <v>661.4</v>
      </c>
      <c r="E39" s="25">
        <f>+[1]PP!N38</f>
        <v>67.099999999999994</v>
      </c>
      <c r="F39" s="25">
        <f>+[1]PP!O38</f>
        <v>45.5</v>
      </c>
      <c r="G39" s="25">
        <f>+[1]PP!P38</f>
        <v>47.2</v>
      </c>
      <c r="H39" s="25">
        <f>+[1]PP!Q38</f>
        <v>41.4</v>
      </c>
      <c r="I39" s="25">
        <f>+[1]PP!R38</f>
        <v>46.6</v>
      </c>
      <c r="J39" s="25">
        <f>+[1]PP!S38</f>
        <v>40.799999999999997</v>
      </c>
      <c r="K39" s="26">
        <f>SUM(C39:J39)</f>
        <v>2146.1999999999998</v>
      </c>
      <c r="L39" s="25">
        <v>1187.0506237508614</v>
      </c>
      <c r="M39" s="25">
        <v>752.41871533313986</v>
      </c>
      <c r="N39" s="25">
        <v>177.02785584375999</v>
      </c>
      <c r="O39" s="25">
        <v>70.159369901289423</v>
      </c>
      <c r="P39" s="25">
        <v>66.4607293205339</v>
      </c>
      <c r="Q39" s="25">
        <v>61.003649453045512</v>
      </c>
      <c r="R39" s="25">
        <v>60.137167040071034</v>
      </c>
      <c r="S39" s="25">
        <v>56.622255772290401</v>
      </c>
      <c r="T39" s="25">
        <f>SUM(L39:S39)</f>
        <v>2430.8803664149909</v>
      </c>
      <c r="U39" s="25">
        <f t="shared" si="1"/>
        <v>-284.68036641499111</v>
      </c>
      <c r="V39" s="27">
        <f t="shared" si="2"/>
        <v>88.289001369704124</v>
      </c>
      <c r="W39" s="21"/>
      <c r="X39" s="22"/>
    </row>
    <row r="40" spans="2:24" ht="18" customHeight="1" x14ac:dyDescent="0.2">
      <c r="B40" s="39" t="s">
        <v>49</v>
      </c>
      <c r="C40" s="18">
        <f>+C41+C42</f>
        <v>23.1</v>
      </c>
      <c r="D40" s="18">
        <f t="shared" ref="D40:J40" si="25">+D41+D42</f>
        <v>21.9</v>
      </c>
      <c r="E40" s="18">
        <f t="shared" si="25"/>
        <v>24.200000000000003</v>
      </c>
      <c r="F40" s="18">
        <f t="shared" si="25"/>
        <v>20.8</v>
      </c>
      <c r="G40" s="18">
        <f t="shared" si="25"/>
        <v>22.700000000000003</v>
      </c>
      <c r="H40" s="18">
        <f t="shared" si="25"/>
        <v>17.399999999999999</v>
      </c>
      <c r="I40" s="18">
        <f t="shared" si="25"/>
        <v>23.9</v>
      </c>
      <c r="J40" s="18">
        <f t="shared" si="25"/>
        <v>20.6</v>
      </c>
      <c r="K40" s="18">
        <f>+K41+K42</f>
        <v>174.6</v>
      </c>
      <c r="L40" s="18">
        <f t="shared" ref="L40:R40" si="26">+L41+L42</f>
        <v>64.27442847428425</v>
      </c>
      <c r="M40" s="18">
        <f t="shared" si="26"/>
        <v>61.31143781454557</v>
      </c>
      <c r="N40" s="18">
        <f t="shared" si="26"/>
        <v>52.430382824246735</v>
      </c>
      <c r="O40" s="18">
        <f t="shared" si="26"/>
        <v>74.048063835530144</v>
      </c>
      <c r="P40" s="18">
        <f t="shared" si="26"/>
        <v>37.622178108967759</v>
      </c>
      <c r="Q40" s="18">
        <f t="shared" si="26"/>
        <v>30.934215402938015</v>
      </c>
      <c r="R40" s="18">
        <f t="shared" si="26"/>
        <v>32.385076899180419</v>
      </c>
      <c r="S40" s="18">
        <v>28.715605465492416</v>
      </c>
      <c r="T40" s="18">
        <f>+T41+T42</f>
        <v>381.72138882518533</v>
      </c>
      <c r="U40" s="18">
        <f t="shared" si="1"/>
        <v>-207.12138882518533</v>
      </c>
      <c r="V40" s="20">
        <f t="shared" si="2"/>
        <v>45.740166810500767</v>
      </c>
      <c r="W40" s="21"/>
      <c r="X40" s="22"/>
    </row>
    <row r="41" spans="2:24" ht="18" customHeight="1" x14ac:dyDescent="0.2">
      <c r="B41" s="40" t="s">
        <v>50</v>
      </c>
      <c r="C41" s="25">
        <f>+[1]PP!L40</f>
        <v>12.5</v>
      </c>
      <c r="D41" s="25">
        <f>+[1]PP!M40</f>
        <v>9.6</v>
      </c>
      <c r="E41" s="25">
        <f>+[1]PP!N40</f>
        <v>15.9</v>
      </c>
      <c r="F41" s="25">
        <f>+[1]PP!O40</f>
        <v>13.6</v>
      </c>
      <c r="G41" s="25">
        <f>+[1]PP!P40</f>
        <v>14.4</v>
      </c>
      <c r="H41" s="25">
        <f>+[1]PP!Q40</f>
        <v>13.1</v>
      </c>
      <c r="I41" s="25">
        <f>+[1]PP!R40</f>
        <v>17</v>
      </c>
      <c r="J41" s="25">
        <f>+[1]PP!S40</f>
        <v>11.7</v>
      </c>
      <c r="K41" s="26">
        <f>SUM(C41:J41)</f>
        <v>107.8</v>
      </c>
      <c r="L41" s="26">
        <v>36.867262474284246</v>
      </c>
      <c r="M41" s="26">
        <v>29.605452814545576</v>
      </c>
      <c r="N41" s="26">
        <v>23.96929382424673</v>
      </c>
      <c r="O41" s="26">
        <v>37.658752194952136</v>
      </c>
      <c r="P41" s="26">
        <v>17.226343950820556</v>
      </c>
      <c r="Q41" s="26">
        <v>20.062293317469667</v>
      </c>
      <c r="R41" s="26">
        <v>10.081994113678885</v>
      </c>
      <c r="S41" s="26">
        <v>17.528111114679</v>
      </c>
      <c r="T41" s="25">
        <f>SUM(L41:S41)</f>
        <v>192.99950380467681</v>
      </c>
      <c r="U41" s="25">
        <f t="shared" si="1"/>
        <v>-85.199503804676809</v>
      </c>
      <c r="V41" s="27">
        <f t="shared" si="2"/>
        <v>55.855065880945418</v>
      </c>
      <c r="W41" s="21"/>
      <c r="X41" s="22"/>
    </row>
    <row r="42" spans="2:24" ht="18" customHeight="1" x14ac:dyDescent="0.2">
      <c r="B42" s="41" t="s">
        <v>51</v>
      </c>
      <c r="C42" s="42">
        <f>+[1]PP!L41</f>
        <v>10.6</v>
      </c>
      <c r="D42" s="42">
        <f>+[1]PP!M41</f>
        <v>12.3</v>
      </c>
      <c r="E42" s="42">
        <f>+[1]PP!N41</f>
        <v>8.3000000000000007</v>
      </c>
      <c r="F42" s="42">
        <f>+[1]PP!O41</f>
        <v>7.2</v>
      </c>
      <c r="G42" s="42">
        <f>+[1]PP!P41</f>
        <v>8.3000000000000007</v>
      </c>
      <c r="H42" s="42">
        <f>+[1]PP!Q41</f>
        <v>4.3</v>
      </c>
      <c r="I42" s="42">
        <f>+[1]PP!R41</f>
        <v>6.9</v>
      </c>
      <c r="J42" s="42">
        <f>+[1]PP!S41</f>
        <v>8.9</v>
      </c>
      <c r="K42" s="42">
        <f>SUM(C42:J42)</f>
        <v>66.8</v>
      </c>
      <c r="L42" s="42">
        <v>27.407166</v>
      </c>
      <c r="M42" s="42">
        <v>31.705984999999998</v>
      </c>
      <c r="N42" s="42">
        <v>28.461089000000001</v>
      </c>
      <c r="O42" s="42">
        <v>36.389311640578015</v>
      </c>
      <c r="P42" s="42">
        <v>20.395834158147206</v>
      </c>
      <c r="Q42" s="42">
        <v>10.87192208546835</v>
      </c>
      <c r="R42" s="42">
        <v>22.303082785501537</v>
      </c>
      <c r="S42" s="42">
        <v>11.187494350813418</v>
      </c>
      <c r="T42" s="42">
        <f>SUM(L42:S42)</f>
        <v>188.72188502050852</v>
      </c>
      <c r="U42" s="42">
        <f t="shared" si="1"/>
        <v>-121.92188502050853</v>
      </c>
      <c r="V42" s="43">
        <f t="shared" si="2"/>
        <v>35.396000836225646</v>
      </c>
      <c r="W42" s="21"/>
      <c r="X42" s="22"/>
    </row>
    <row r="43" spans="2:24" ht="18" customHeight="1" x14ac:dyDescent="0.2">
      <c r="B43" s="37" t="s">
        <v>52</v>
      </c>
      <c r="C43" s="25">
        <f>+[1]PP!L42</f>
        <v>98.2</v>
      </c>
      <c r="D43" s="25">
        <f>+[1]PP!M42</f>
        <v>102.7</v>
      </c>
      <c r="E43" s="25">
        <f>+[1]PP!N42</f>
        <v>105.4</v>
      </c>
      <c r="F43" s="25">
        <f>+[1]PP!O42</f>
        <v>108.1</v>
      </c>
      <c r="G43" s="25">
        <f>+[1]PP!P42</f>
        <v>106.2</v>
      </c>
      <c r="H43" s="25">
        <f>+[1]PP!Q42</f>
        <v>103.8</v>
      </c>
      <c r="I43" s="25">
        <f>+[1]PP!R42</f>
        <v>126.1</v>
      </c>
      <c r="J43" s="25">
        <f>+[1]PP!S42</f>
        <v>103.6</v>
      </c>
      <c r="K43" s="26">
        <f>SUM(C43:J43)</f>
        <v>854.1</v>
      </c>
      <c r="L43" s="25">
        <v>111.88949986734626</v>
      </c>
      <c r="M43" s="25">
        <v>109.65403733362925</v>
      </c>
      <c r="N43" s="25">
        <v>112.69940599261417</v>
      </c>
      <c r="O43" s="25">
        <v>114.34013932284311</v>
      </c>
      <c r="P43" s="25">
        <v>114.26605455048788</v>
      </c>
      <c r="Q43" s="25">
        <v>114.97325721349377</v>
      </c>
      <c r="R43" s="25">
        <v>120.93279425615208</v>
      </c>
      <c r="S43" s="25">
        <v>115.89970987480125</v>
      </c>
      <c r="T43" s="25">
        <f>SUM(L43:S43)</f>
        <v>914.65489841136775</v>
      </c>
      <c r="U43" s="25">
        <f t="shared" si="1"/>
        <v>-60.554898411367731</v>
      </c>
      <c r="V43" s="27">
        <f t="shared" si="2"/>
        <v>93.379481319507136</v>
      </c>
      <c r="W43" s="21"/>
      <c r="X43" s="22"/>
    </row>
    <row r="44" spans="2:24" ht="18" customHeight="1" x14ac:dyDescent="0.2">
      <c r="B44" s="37" t="s">
        <v>53</v>
      </c>
      <c r="C44" s="25">
        <f>+[1]PP!L43</f>
        <v>35.200000000000003</v>
      </c>
      <c r="D44" s="25">
        <f>+[1]PP!M43</f>
        <v>30.7</v>
      </c>
      <c r="E44" s="25">
        <f>+[1]PP!N43</f>
        <v>33.4</v>
      </c>
      <c r="F44" s="25">
        <f>+[1]PP!O43</f>
        <v>32.4</v>
      </c>
      <c r="G44" s="25">
        <f>+[1]PP!P43</f>
        <v>34.5</v>
      </c>
      <c r="H44" s="25">
        <f>+[1]PP!Q43</f>
        <v>33.9</v>
      </c>
      <c r="I44" s="25">
        <f>+[1]PP!R43</f>
        <v>33.799999999999997</v>
      </c>
      <c r="J44" s="25">
        <f>+[1]PP!S43</f>
        <v>32.799999999999997</v>
      </c>
      <c r="K44" s="26">
        <f t="shared" ref="K44:K45" si="27">SUM(C44:J44)</f>
        <v>266.70000000000005</v>
      </c>
      <c r="L44" s="25">
        <v>38.301959435047529</v>
      </c>
      <c r="M44" s="25">
        <v>37.536716982569779</v>
      </c>
      <c r="N44" s="25">
        <v>38.579206107818315</v>
      </c>
      <c r="O44" s="25">
        <v>39.140861147233672</v>
      </c>
      <c r="P44" s="25">
        <v>39.115500483821386</v>
      </c>
      <c r="Q44" s="25">
        <v>39.35758975710371</v>
      </c>
      <c r="R44" s="25">
        <v>41.397655592862954</v>
      </c>
      <c r="S44" s="25">
        <v>39.674732583677802</v>
      </c>
      <c r="T44" s="25">
        <f t="shared" ref="T44:T45" si="28">SUM(L44:S44)</f>
        <v>313.10422209013512</v>
      </c>
      <c r="U44" s="25">
        <f t="shared" si="1"/>
        <v>-46.404222090135079</v>
      </c>
      <c r="V44" s="27">
        <f t="shared" si="2"/>
        <v>85.179304903535794</v>
      </c>
      <c r="W44" s="21"/>
      <c r="X44" s="22"/>
    </row>
    <row r="45" spans="2:24" ht="18" customHeight="1" x14ac:dyDescent="0.2">
      <c r="B45" s="44" t="s">
        <v>33</v>
      </c>
      <c r="C45" s="25">
        <f>+[1]PP!L44</f>
        <v>0</v>
      </c>
      <c r="D45" s="25">
        <f>+[1]PP!M44</f>
        <v>0</v>
      </c>
      <c r="E45" s="25">
        <f>+[1]PP!N44</f>
        <v>0</v>
      </c>
      <c r="F45" s="25">
        <f>+[1]PP!O44</f>
        <v>0</v>
      </c>
      <c r="G45" s="25">
        <f>+[1]PP!P44</f>
        <v>0</v>
      </c>
      <c r="H45" s="25">
        <f>+[1]PP!Q44</f>
        <v>0</v>
      </c>
      <c r="I45" s="25">
        <f>+[1]PP!R44</f>
        <v>0</v>
      </c>
      <c r="J45" s="25">
        <f>+[1]PP!S44</f>
        <v>0</v>
      </c>
      <c r="K45" s="26">
        <f t="shared" si="27"/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f t="shared" si="28"/>
        <v>0</v>
      </c>
      <c r="U45" s="25">
        <f t="shared" si="1"/>
        <v>0</v>
      </c>
      <c r="V45" s="27">
        <v>0</v>
      </c>
      <c r="W45" s="21"/>
      <c r="X45" s="22"/>
    </row>
    <row r="46" spans="2:24" ht="18" customHeight="1" x14ac:dyDescent="0.2">
      <c r="B46" s="36" t="s">
        <v>54</v>
      </c>
      <c r="C46" s="18">
        <f>+[1]PP!L45</f>
        <v>258.2</v>
      </c>
      <c r="D46" s="18">
        <f>+[1]PP!M45</f>
        <v>271.60000000000002</v>
      </c>
      <c r="E46" s="18">
        <f>+[1]PP!N45</f>
        <v>246.2</v>
      </c>
      <c r="F46" s="18">
        <f>+[1]PP!O45</f>
        <v>286.3</v>
      </c>
      <c r="G46" s="18">
        <f>+[1]PP!P45</f>
        <v>281.5</v>
      </c>
      <c r="H46" s="18">
        <f>+[1]PP!Q45</f>
        <v>425.1</v>
      </c>
      <c r="I46" s="18">
        <f>+[1]PP!R45</f>
        <v>239.2</v>
      </c>
      <c r="J46" s="18">
        <f>+[1]PP!S45</f>
        <v>237.4</v>
      </c>
      <c r="K46" s="19">
        <f>SUM(C46:J46)</f>
        <v>2245.5</v>
      </c>
      <c r="L46" s="18">
        <v>210.98152215840264</v>
      </c>
      <c r="M46" s="18">
        <v>239.37423549151819</v>
      </c>
      <c r="N46" s="18">
        <v>232.97570404426494</v>
      </c>
      <c r="O46" s="18">
        <v>203.19899411338804</v>
      </c>
      <c r="P46" s="18">
        <v>242.46518101003173</v>
      </c>
      <c r="Q46" s="18">
        <v>283.61771812541241</v>
      </c>
      <c r="R46" s="18">
        <v>263.56326650569946</v>
      </c>
      <c r="S46" s="18">
        <v>230.21285773383724</v>
      </c>
      <c r="T46" s="18">
        <f>SUM(L46:S46)</f>
        <v>1906.3894791825546</v>
      </c>
      <c r="U46" s="18">
        <f t="shared" si="1"/>
        <v>339.11052081744538</v>
      </c>
      <c r="V46" s="20">
        <f t="shared" ref="V46:V56" si="29">+K46/T46*100</f>
        <v>117.78810282581151</v>
      </c>
      <c r="W46" s="21"/>
      <c r="X46" s="22"/>
    </row>
    <row r="47" spans="2:24" ht="18" customHeight="1" x14ac:dyDescent="0.2">
      <c r="B47" s="23" t="s">
        <v>55</v>
      </c>
      <c r="C47" s="18">
        <f t="shared" ref="C47:S47" si="30">+C48+C50</f>
        <v>5566.6</v>
      </c>
      <c r="D47" s="18">
        <f t="shared" si="30"/>
        <v>5529.5</v>
      </c>
      <c r="E47" s="18">
        <f t="shared" si="30"/>
        <v>5991.8</v>
      </c>
      <c r="F47" s="18">
        <f t="shared" si="30"/>
        <v>5996.4000000000005</v>
      </c>
      <c r="G47" s="18">
        <f t="shared" si="30"/>
        <v>5738.2000000000007</v>
      </c>
      <c r="H47" s="18">
        <f t="shared" si="30"/>
        <v>5559.2</v>
      </c>
      <c r="I47" s="18">
        <f t="shared" si="30"/>
        <v>6565.4</v>
      </c>
      <c r="J47" s="18">
        <f t="shared" si="30"/>
        <v>6446.1</v>
      </c>
      <c r="K47" s="18">
        <f>+K48+K50</f>
        <v>47393.200000000004</v>
      </c>
      <c r="L47" s="18">
        <f t="shared" si="30"/>
        <v>5574.7147733722177</v>
      </c>
      <c r="M47" s="18">
        <f t="shared" si="30"/>
        <v>5355.2743311083705</v>
      </c>
      <c r="N47" s="18">
        <f t="shared" si="30"/>
        <v>5912.5351397732229</v>
      </c>
      <c r="O47" s="18">
        <f t="shared" si="30"/>
        <v>5784.0915093841959</v>
      </c>
      <c r="P47" s="18">
        <f t="shared" si="30"/>
        <v>6300.8857123957314</v>
      </c>
      <c r="Q47" s="18">
        <f t="shared" si="30"/>
        <v>6475.4741967783648</v>
      </c>
      <c r="R47" s="18">
        <f t="shared" si="30"/>
        <v>6933.3053875926225</v>
      </c>
      <c r="S47" s="18">
        <f t="shared" si="30"/>
        <v>6972.493323065888</v>
      </c>
      <c r="T47" s="18">
        <f>+T48+T50</f>
        <v>49308.774373470616</v>
      </c>
      <c r="U47" s="18">
        <f t="shared" si="1"/>
        <v>-1915.574373470612</v>
      </c>
      <c r="V47" s="20">
        <f t="shared" si="29"/>
        <v>96.115145026802281</v>
      </c>
      <c r="W47" s="21"/>
      <c r="X47" s="22"/>
    </row>
    <row r="48" spans="2:24" ht="18" customHeight="1" x14ac:dyDescent="0.2">
      <c r="B48" s="36" t="s">
        <v>56</v>
      </c>
      <c r="C48" s="18">
        <f t="shared" ref="C48:S48" si="31">SUM(C49:C49)</f>
        <v>4516.1000000000004</v>
      </c>
      <c r="D48" s="18">
        <f t="shared" si="31"/>
        <v>4532.1000000000004</v>
      </c>
      <c r="E48" s="18">
        <f t="shared" si="31"/>
        <v>4975.8</v>
      </c>
      <c r="F48" s="18">
        <f t="shared" si="31"/>
        <v>4976.8</v>
      </c>
      <c r="G48" s="18">
        <f t="shared" si="31"/>
        <v>4858.1000000000004</v>
      </c>
      <c r="H48" s="18">
        <f t="shared" si="31"/>
        <v>4709.8999999999996</v>
      </c>
      <c r="I48" s="18">
        <f t="shared" si="31"/>
        <v>5598</v>
      </c>
      <c r="J48" s="18">
        <f t="shared" si="31"/>
        <v>5342.3</v>
      </c>
      <c r="K48" s="19">
        <f>SUM(K49:K49)</f>
        <v>39509.100000000006</v>
      </c>
      <c r="L48" s="18">
        <f t="shared" si="31"/>
        <v>4421.3839258782364</v>
      </c>
      <c r="M48" s="18">
        <f t="shared" si="31"/>
        <v>4289.4851096091052</v>
      </c>
      <c r="N48" s="18">
        <f t="shared" si="31"/>
        <v>4823.4171020630029</v>
      </c>
      <c r="O48" s="18">
        <f t="shared" si="31"/>
        <v>4592.0592770479334</v>
      </c>
      <c r="P48" s="18">
        <f t="shared" si="31"/>
        <v>5376.2016522985605</v>
      </c>
      <c r="Q48" s="18">
        <f t="shared" si="31"/>
        <v>5539.0748702625497</v>
      </c>
      <c r="R48" s="18">
        <f t="shared" si="31"/>
        <v>5896.4209571000702</v>
      </c>
      <c r="S48" s="18">
        <f t="shared" si="31"/>
        <v>5876.1008326434594</v>
      </c>
      <c r="T48" s="18">
        <f>SUM(T49:T49)</f>
        <v>40814.143726902919</v>
      </c>
      <c r="U48" s="18">
        <f t="shared" si="1"/>
        <v>-1305.0437269029135</v>
      </c>
      <c r="V48" s="20">
        <f t="shared" si="29"/>
        <v>96.8024718694694</v>
      </c>
      <c r="W48" s="21"/>
      <c r="X48" s="22"/>
    </row>
    <row r="49" spans="2:24" ht="18" customHeight="1" x14ac:dyDescent="0.2">
      <c r="B49" s="37" t="s">
        <v>57</v>
      </c>
      <c r="C49" s="25">
        <f>+[1]PP!L48</f>
        <v>4516.1000000000004</v>
      </c>
      <c r="D49" s="25">
        <f>+[1]PP!M48</f>
        <v>4532.1000000000004</v>
      </c>
      <c r="E49" s="25">
        <f>+[1]PP!N48</f>
        <v>4975.8</v>
      </c>
      <c r="F49" s="25">
        <f>+[1]PP!O48</f>
        <v>4976.8</v>
      </c>
      <c r="G49" s="25">
        <f>+[1]PP!P48</f>
        <v>4858.1000000000004</v>
      </c>
      <c r="H49" s="25">
        <f>+[1]PP!Q48</f>
        <v>4709.8999999999996</v>
      </c>
      <c r="I49" s="25">
        <f>+[1]PP!R48</f>
        <v>5598</v>
      </c>
      <c r="J49" s="25">
        <f>+[1]PP!S48</f>
        <v>5342.3</v>
      </c>
      <c r="K49" s="26">
        <f>SUM(C49:J49)</f>
        <v>39509.100000000006</v>
      </c>
      <c r="L49" s="25">
        <v>4421.3839258782364</v>
      </c>
      <c r="M49" s="25">
        <v>4289.4851096091052</v>
      </c>
      <c r="N49" s="25">
        <v>4823.4171020630029</v>
      </c>
      <c r="O49" s="25">
        <v>4592.0592770479334</v>
      </c>
      <c r="P49" s="25">
        <v>5376.2016522985605</v>
      </c>
      <c r="Q49" s="25">
        <v>5539.0748702625497</v>
      </c>
      <c r="R49" s="25">
        <v>5896.4209571000702</v>
      </c>
      <c r="S49" s="25">
        <v>5876.1008326434594</v>
      </c>
      <c r="T49" s="25">
        <f>SUM(L49:S49)</f>
        <v>40814.143726902919</v>
      </c>
      <c r="U49" s="25">
        <f t="shared" si="1"/>
        <v>-1305.0437269029135</v>
      </c>
      <c r="V49" s="27">
        <f t="shared" si="29"/>
        <v>96.8024718694694</v>
      </c>
      <c r="W49" s="21"/>
      <c r="X49" s="22"/>
    </row>
    <row r="50" spans="2:24" ht="18" customHeight="1" x14ac:dyDescent="0.2">
      <c r="B50" s="36" t="s">
        <v>58</v>
      </c>
      <c r="C50" s="18">
        <f>SUM(C51:C53)</f>
        <v>1050.5</v>
      </c>
      <c r="D50" s="18">
        <f t="shared" ref="D50:J50" si="32">SUM(D51:D53)</f>
        <v>997.4</v>
      </c>
      <c r="E50" s="18">
        <f t="shared" si="32"/>
        <v>1016</v>
      </c>
      <c r="F50" s="18">
        <f t="shared" si="32"/>
        <v>1019.6</v>
      </c>
      <c r="G50" s="18">
        <f t="shared" si="32"/>
        <v>880.1</v>
      </c>
      <c r="H50" s="18">
        <f t="shared" si="32"/>
        <v>849.30000000000007</v>
      </c>
      <c r="I50" s="18">
        <f t="shared" si="32"/>
        <v>967.4</v>
      </c>
      <c r="J50" s="18">
        <f t="shared" si="32"/>
        <v>1103.7999999999997</v>
      </c>
      <c r="K50" s="19">
        <f>SUM(K51:K53)</f>
        <v>7884.0999999999995</v>
      </c>
      <c r="L50" s="18">
        <f>+L51+L52+L53</f>
        <v>1153.3308474939811</v>
      </c>
      <c r="M50" s="18">
        <f t="shared" ref="M50:O50" si="33">+M51+M52+M53</f>
        <v>1065.7892214992648</v>
      </c>
      <c r="N50" s="18">
        <f t="shared" si="33"/>
        <v>1089.1180377102198</v>
      </c>
      <c r="O50" s="18">
        <f t="shared" si="33"/>
        <v>1192.032232336263</v>
      </c>
      <c r="P50" s="18">
        <f>+P51+P52+P53</f>
        <v>924.68406009717114</v>
      </c>
      <c r="Q50" s="18">
        <f>+Q51+Q52+Q53</f>
        <v>936.39932651581523</v>
      </c>
      <c r="R50" s="18">
        <f>+R51+R52+R53</f>
        <v>1036.8844304925526</v>
      </c>
      <c r="S50" s="18">
        <f>+S51+S52+S53</f>
        <v>1096.3924904224284</v>
      </c>
      <c r="T50" s="18">
        <f>SUM(T51:T53)</f>
        <v>8494.6306465676953</v>
      </c>
      <c r="U50" s="18">
        <f t="shared" si="1"/>
        <v>-610.53064656769584</v>
      </c>
      <c r="V50" s="20">
        <f t="shared" si="29"/>
        <v>92.812746404525726</v>
      </c>
      <c r="W50" s="21"/>
      <c r="X50" s="22"/>
    </row>
    <row r="51" spans="2:24" ht="18" customHeight="1" x14ac:dyDescent="0.2">
      <c r="B51" s="37" t="s">
        <v>59</v>
      </c>
      <c r="C51" s="25">
        <f>+[1]PP!L50</f>
        <v>1031.5</v>
      </c>
      <c r="D51" s="25">
        <f>+[1]PP!M50</f>
        <v>980.4</v>
      </c>
      <c r="E51" s="25">
        <f>+[1]PP!N50</f>
        <v>995.8</v>
      </c>
      <c r="F51" s="25">
        <f>+[1]PP!O50</f>
        <v>1002.7</v>
      </c>
      <c r="G51" s="25">
        <f>+[1]PP!P50</f>
        <v>863.8</v>
      </c>
      <c r="H51" s="25">
        <f>+[1]PP!Q50</f>
        <v>828.7</v>
      </c>
      <c r="I51" s="25">
        <f>+[1]PP!R50</f>
        <v>946.8</v>
      </c>
      <c r="J51" s="25">
        <f>+[1]PP!S50</f>
        <v>1086.0999999999999</v>
      </c>
      <c r="K51" s="26">
        <f>SUM(C51:J51)</f>
        <v>7735.7999999999993</v>
      </c>
      <c r="L51" s="25">
        <v>1135.7088884484745</v>
      </c>
      <c r="M51" s="25">
        <v>1049.2208010594911</v>
      </c>
      <c r="N51" s="25">
        <v>1073.2803733313044</v>
      </c>
      <c r="O51" s="25">
        <v>1170.8253608713107</v>
      </c>
      <c r="P51" s="25">
        <v>906.12539539652994</v>
      </c>
      <c r="Q51" s="25">
        <v>917.18982893918462</v>
      </c>
      <c r="R51" s="25">
        <v>1016.4539379925866</v>
      </c>
      <c r="S51" s="25">
        <v>1080.3736298785113</v>
      </c>
      <c r="T51" s="25">
        <f>SUM(L51:S51)</f>
        <v>8349.1782159173927</v>
      </c>
      <c r="U51" s="25">
        <f t="shared" si="1"/>
        <v>-613.37821591739339</v>
      </c>
      <c r="V51" s="27">
        <f t="shared" si="29"/>
        <v>92.653430073536924</v>
      </c>
      <c r="W51" s="21"/>
      <c r="X51" s="22"/>
    </row>
    <row r="52" spans="2:24" ht="18" customHeight="1" x14ac:dyDescent="0.2">
      <c r="B52" s="37" t="s">
        <v>60</v>
      </c>
      <c r="C52" s="25">
        <f>+[1]PP!L51</f>
        <v>15.5</v>
      </c>
      <c r="D52" s="25">
        <f>+[1]PP!M51</f>
        <v>14.5</v>
      </c>
      <c r="E52" s="25">
        <f>+[1]PP!N51</f>
        <v>17.2</v>
      </c>
      <c r="F52" s="25">
        <f>+[1]PP!O51</f>
        <v>14.1</v>
      </c>
      <c r="G52" s="25">
        <f>+[1]PP!P51</f>
        <v>13.6</v>
      </c>
      <c r="H52" s="25">
        <f>+[1]PP!Q51</f>
        <v>18</v>
      </c>
      <c r="I52" s="25">
        <f>+[1]PP!R51</f>
        <v>18.100000000000001</v>
      </c>
      <c r="J52" s="25">
        <f>+[1]PP!S51</f>
        <v>15.1</v>
      </c>
      <c r="K52" s="26">
        <f t="shared" ref="K52:K53" si="34">SUM(C52:J52)</f>
        <v>126.1</v>
      </c>
      <c r="L52" s="25">
        <v>16.216607716049435</v>
      </c>
      <c r="M52" s="25">
        <v>14.849636681460749</v>
      </c>
      <c r="N52" s="25">
        <v>14.661928855591412</v>
      </c>
      <c r="O52" s="25">
        <v>18.014307442161485</v>
      </c>
      <c r="P52" s="25">
        <v>15.949540489245505</v>
      </c>
      <c r="Q52" s="25">
        <v>17.05055102440954</v>
      </c>
      <c r="R52" s="25">
        <v>18.840033652718379</v>
      </c>
      <c r="S52" s="25">
        <v>14.240874242439222</v>
      </c>
      <c r="T52" s="25">
        <f t="shared" ref="T52:T53" si="35">SUM(L52:S52)</f>
        <v>129.82348010407574</v>
      </c>
      <c r="U52" s="25">
        <f t="shared" si="1"/>
        <v>-3.7234801040757475</v>
      </c>
      <c r="V52" s="27">
        <f t="shared" si="29"/>
        <v>97.131890085606443</v>
      </c>
      <c r="W52" s="21"/>
      <c r="X52" s="22"/>
    </row>
    <row r="53" spans="2:24" ht="18" customHeight="1" x14ac:dyDescent="0.2">
      <c r="B53" s="37" t="s">
        <v>33</v>
      </c>
      <c r="C53" s="25">
        <f>+[1]PP!L52</f>
        <v>3.5</v>
      </c>
      <c r="D53" s="25">
        <f>+[1]PP!M52</f>
        <v>2.5</v>
      </c>
      <c r="E53" s="25">
        <f>+[1]PP!N52</f>
        <v>3</v>
      </c>
      <c r="F53" s="25">
        <f>+[1]PP!O52</f>
        <v>2.8</v>
      </c>
      <c r="G53" s="25">
        <f>+[1]PP!P52</f>
        <v>2.7</v>
      </c>
      <c r="H53" s="25">
        <f>+[1]PP!Q52</f>
        <v>2.6</v>
      </c>
      <c r="I53" s="25">
        <f>+[1]PP!R52</f>
        <v>2.5</v>
      </c>
      <c r="J53" s="25">
        <f>+[1]PP!S52</f>
        <v>2.6</v>
      </c>
      <c r="K53" s="26">
        <f t="shared" si="34"/>
        <v>22.200000000000003</v>
      </c>
      <c r="L53" s="25">
        <v>1.405351329457184</v>
      </c>
      <c r="M53" s="25">
        <v>1.7187837583131105</v>
      </c>
      <c r="N53" s="25">
        <v>1.1757355233239286</v>
      </c>
      <c r="O53" s="25">
        <v>3.1925640227908332</v>
      </c>
      <c r="P53" s="25">
        <v>2.6091242113957054</v>
      </c>
      <c r="Q53" s="25">
        <v>2.1589465522211397</v>
      </c>
      <c r="R53" s="25">
        <v>1.5904588472475663</v>
      </c>
      <c r="S53" s="25">
        <v>1.7779863014777322</v>
      </c>
      <c r="T53" s="25">
        <f t="shared" si="35"/>
        <v>15.6289505462272</v>
      </c>
      <c r="U53" s="25">
        <f t="shared" si="1"/>
        <v>6.5710494537728028</v>
      </c>
      <c r="V53" s="27">
        <f t="shared" si="29"/>
        <v>142.04408628933209</v>
      </c>
      <c r="W53" s="21"/>
      <c r="X53" s="22"/>
    </row>
    <row r="54" spans="2:24" ht="18" customHeight="1" x14ac:dyDescent="0.2">
      <c r="B54" s="23" t="s">
        <v>61</v>
      </c>
      <c r="C54" s="18">
        <f>+[1]PP!L53</f>
        <v>128.80000000000001</v>
      </c>
      <c r="D54" s="18">
        <f>+[1]PP!M53</f>
        <v>132.5</v>
      </c>
      <c r="E54" s="18">
        <f>+[1]PP!N53</f>
        <v>135.80000000000001</v>
      </c>
      <c r="F54" s="18">
        <f>+[1]PP!O53</f>
        <v>123.6</v>
      </c>
      <c r="G54" s="18">
        <f>+[1]PP!P53</f>
        <v>128.6</v>
      </c>
      <c r="H54" s="18">
        <f>+[1]PP!Q53</f>
        <v>117.8</v>
      </c>
      <c r="I54" s="18">
        <f>+[1]PP!R53</f>
        <v>140.69999999999999</v>
      </c>
      <c r="J54" s="18">
        <f>+[1]PP!S53</f>
        <v>127.3</v>
      </c>
      <c r="K54" s="19">
        <f>SUM(C54:J54)</f>
        <v>1035.0999999999999</v>
      </c>
      <c r="L54" s="18">
        <v>137.48639784649268</v>
      </c>
      <c r="M54" s="18">
        <v>159.96377925772197</v>
      </c>
      <c r="N54" s="18">
        <v>144.89955000463553</v>
      </c>
      <c r="O54" s="18">
        <v>146.87251816867575</v>
      </c>
      <c r="P54" s="18">
        <v>146.02655560068794</v>
      </c>
      <c r="Q54" s="18">
        <v>140.08525647464788</v>
      </c>
      <c r="R54" s="18">
        <v>162.81775158820287</v>
      </c>
      <c r="S54" s="18">
        <v>133.8511695840491</v>
      </c>
      <c r="T54" s="18">
        <f>SUM(L54:S54)</f>
        <v>1172.0029785251136</v>
      </c>
      <c r="U54" s="18">
        <f t="shared" si="1"/>
        <v>-136.90297852511367</v>
      </c>
      <c r="V54" s="20">
        <f t="shared" si="29"/>
        <v>88.318888174038875</v>
      </c>
      <c r="W54" s="21"/>
      <c r="X54" s="22"/>
    </row>
    <row r="55" spans="2:24" ht="18" customHeight="1" x14ac:dyDescent="0.25">
      <c r="B55" s="23" t="s">
        <v>62</v>
      </c>
      <c r="C55" s="18">
        <f>+[1]PP!L54</f>
        <v>0.1</v>
      </c>
      <c r="D55" s="18">
        <f>+[1]PP!M54</f>
        <v>1.9</v>
      </c>
      <c r="E55" s="18">
        <f>+[1]PP!N54</f>
        <v>0.3</v>
      </c>
      <c r="F55" s="18">
        <f>+[1]PP!O54</f>
        <v>1.2</v>
      </c>
      <c r="G55" s="18">
        <f>+[1]PP!P54</f>
        <v>0.2</v>
      </c>
      <c r="H55" s="18">
        <f>+[1]PP!Q54</f>
        <v>0.4</v>
      </c>
      <c r="I55" s="18">
        <f>+[1]PP!R54</f>
        <v>0.4</v>
      </c>
      <c r="J55" s="18">
        <f>+[1]PP!S54</f>
        <v>0.2</v>
      </c>
      <c r="K55" s="19">
        <f>SUM(C55:J55)</f>
        <v>4.7000000000000011</v>
      </c>
      <c r="L55" s="45">
        <v>0.15036566007116495</v>
      </c>
      <c r="M55" s="18">
        <v>0.14914476025632928</v>
      </c>
      <c r="N55" s="18">
        <v>0.18981003394486559</v>
      </c>
      <c r="O55" s="18">
        <v>0.44603124717430598</v>
      </c>
      <c r="P55" s="18">
        <v>0.52582471776051443</v>
      </c>
      <c r="Q55" s="18">
        <v>0.16920709550695665</v>
      </c>
      <c r="R55" s="18">
        <v>0.17851648753160496</v>
      </c>
      <c r="S55" s="18">
        <v>0.10202494837649238</v>
      </c>
      <c r="T55" s="18">
        <f>SUM(L55:S55)</f>
        <v>1.9109249506222341</v>
      </c>
      <c r="U55" s="18">
        <f t="shared" si="1"/>
        <v>2.7890750493777672</v>
      </c>
      <c r="V55" s="20">
        <f t="shared" si="29"/>
        <v>245.95419084719103</v>
      </c>
      <c r="W55" s="21"/>
      <c r="X55" s="22"/>
    </row>
    <row r="56" spans="2:24" ht="18" customHeight="1" x14ac:dyDescent="0.2">
      <c r="B56" s="23" t="s">
        <v>63</v>
      </c>
      <c r="C56" s="18">
        <f>+[1]PP!L55</f>
        <v>313.60000000000002</v>
      </c>
      <c r="D56" s="18">
        <f>+[1]PP!M55</f>
        <v>352.4</v>
      </c>
      <c r="E56" s="18">
        <f>+[1]PP!N55</f>
        <v>988.1</v>
      </c>
      <c r="F56" s="18">
        <f>+[1]PP!O55</f>
        <v>329.6</v>
      </c>
      <c r="G56" s="18">
        <f>+[1]PP!P55</f>
        <v>328.5</v>
      </c>
      <c r="H56" s="18">
        <f>+[1]PP!Q55</f>
        <v>1196.0999999999999</v>
      </c>
      <c r="I56" s="18">
        <f>+[1]PP!R55</f>
        <v>382</v>
      </c>
      <c r="J56" s="18">
        <f>+[1]PP!S55</f>
        <v>331</v>
      </c>
      <c r="K56" s="19">
        <f>SUM(C56:J56)</f>
        <v>4221.2999999999993</v>
      </c>
      <c r="L56" s="18">
        <v>382.75511883120225</v>
      </c>
      <c r="M56" s="18">
        <v>355.03744461052372</v>
      </c>
      <c r="N56" s="18">
        <v>352.9064213823188</v>
      </c>
      <c r="O56" s="18">
        <v>347.96470258561652</v>
      </c>
      <c r="P56" s="18">
        <v>352.35144757975576</v>
      </c>
      <c r="Q56" s="18">
        <v>353.28315757455749</v>
      </c>
      <c r="R56" s="18">
        <v>363.06493490225466</v>
      </c>
      <c r="S56" s="18">
        <v>357.57595332864787</v>
      </c>
      <c r="T56" s="18">
        <f>SUM(L56:S56)</f>
        <v>2864.9391807948773</v>
      </c>
      <c r="U56" s="18">
        <f t="shared" si="1"/>
        <v>1356.360819205122</v>
      </c>
      <c r="V56" s="20">
        <f t="shared" si="29"/>
        <v>147.34344199337593</v>
      </c>
      <c r="W56" s="21"/>
      <c r="X56" s="22"/>
    </row>
    <row r="57" spans="2:24" ht="18" customHeight="1" x14ac:dyDescent="0.2">
      <c r="B57" s="23" t="s">
        <v>64</v>
      </c>
      <c r="C57" s="18">
        <f>+C58</f>
        <v>0.9</v>
      </c>
      <c r="D57" s="18">
        <f t="shared" ref="D57:J57" si="36">+D58</f>
        <v>0</v>
      </c>
      <c r="E57" s="18">
        <f t="shared" si="36"/>
        <v>0</v>
      </c>
      <c r="F57" s="18">
        <f t="shared" si="36"/>
        <v>1</v>
      </c>
      <c r="G57" s="18">
        <f t="shared" si="36"/>
        <v>0</v>
      </c>
      <c r="H57" s="18">
        <f t="shared" si="36"/>
        <v>1.7</v>
      </c>
      <c r="I57" s="18">
        <f t="shared" si="36"/>
        <v>6</v>
      </c>
      <c r="J57" s="18">
        <f t="shared" si="36"/>
        <v>0</v>
      </c>
      <c r="K57" s="19">
        <f>+K58</f>
        <v>9.6</v>
      </c>
      <c r="L57" s="18">
        <f t="shared" ref="L57:S57" si="37">+L58</f>
        <v>0</v>
      </c>
      <c r="M57" s="18">
        <f t="shared" si="37"/>
        <v>0</v>
      </c>
      <c r="N57" s="18">
        <f t="shared" si="37"/>
        <v>0</v>
      </c>
      <c r="O57" s="18">
        <f t="shared" si="37"/>
        <v>0</v>
      </c>
      <c r="P57" s="18">
        <f t="shared" si="37"/>
        <v>0</v>
      </c>
      <c r="Q57" s="18">
        <f t="shared" si="37"/>
        <v>0</v>
      </c>
      <c r="R57" s="18">
        <f t="shared" si="37"/>
        <v>0</v>
      </c>
      <c r="S57" s="18">
        <f t="shared" si="37"/>
        <v>0</v>
      </c>
      <c r="T57" s="18">
        <f>+T58</f>
        <v>0</v>
      </c>
      <c r="U57" s="18">
        <f t="shared" si="1"/>
        <v>9.6</v>
      </c>
      <c r="V57" s="46">
        <v>0</v>
      </c>
      <c r="W57" s="21"/>
      <c r="X57" s="22"/>
    </row>
    <row r="58" spans="2:24" ht="18" customHeight="1" x14ac:dyDescent="0.2">
      <c r="B58" s="47" t="s">
        <v>65</v>
      </c>
      <c r="C58" s="18">
        <f t="shared" ref="C58:S58" si="38">SUM(C59:C61)</f>
        <v>0.9</v>
      </c>
      <c r="D58" s="18">
        <f t="shared" si="38"/>
        <v>0</v>
      </c>
      <c r="E58" s="18">
        <f t="shared" si="38"/>
        <v>0</v>
      </c>
      <c r="F58" s="18">
        <f t="shared" si="38"/>
        <v>1</v>
      </c>
      <c r="G58" s="18">
        <f t="shared" si="38"/>
        <v>0</v>
      </c>
      <c r="H58" s="18">
        <f t="shared" si="38"/>
        <v>1.7</v>
      </c>
      <c r="I58" s="18">
        <f t="shared" si="38"/>
        <v>6</v>
      </c>
      <c r="J58" s="18">
        <f t="shared" si="38"/>
        <v>0</v>
      </c>
      <c r="K58" s="19">
        <f>SUM(K59:K61)</f>
        <v>9.6</v>
      </c>
      <c r="L58" s="18">
        <f t="shared" si="38"/>
        <v>0</v>
      </c>
      <c r="M58" s="18">
        <f t="shared" si="38"/>
        <v>0</v>
      </c>
      <c r="N58" s="18">
        <f t="shared" si="38"/>
        <v>0</v>
      </c>
      <c r="O58" s="18">
        <f t="shared" si="38"/>
        <v>0</v>
      </c>
      <c r="P58" s="18">
        <f t="shared" si="38"/>
        <v>0</v>
      </c>
      <c r="Q58" s="18">
        <f t="shared" si="38"/>
        <v>0</v>
      </c>
      <c r="R58" s="18">
        <f t="shared" si="38"/>
        <v>0</v>
      </c>
      <c r="S58" s="18">
        <f t="shared" si="38"/>
        <v>0</v>
      </c>
      <c r="T58" s="18">
        <f>SUM(T59:T61)</f>
        <v>0</v>
      </c>
      <c r="U58" s="18">
        <f t="shared" si="1"/>
        <v>9.6</v>
      </c>
      <c r="V58" s="46">
        <v>0</v>
      </c>
      <c r="W58" s="48"/>
      <c r="X58" s="22"/>
    </row>
    <row r="59" spans="2:24" s="1" customFormat="1" ht="18" customHeight="1" x14ac:dyDescent="0.2">
      <c r="B59" s="49" t="s">
        <v>66</v>
      </c>
      <c r="C59" s="25">
        <f>+[1]PP!L58</f>
        <v>0.9</v>
      </c>
      <c r="D59" s="25">
        <f>+[1]PP!M58</f>
        <v>0</v>
      </c>
      <c r="E59" s="25">
        <f>+[1]PP!N58</f>
        <v>0</v>
      </c>
      <c r="F59" s="25">
        <f>+[1]PP!O58</f>
        <v>1</v>
      </c>
      <c r="G59" s="25">
        <f>+[1]PP!P58</f>
        <v>0</v>
      </c>
      <c r="H59" s="25">
        <f>+[1]PP!Q58</f>
        <v>1.7</v>
      </c>
      <c r="I59" s="25">
        <f>+[1]PP!R58</f>
        <v>0</v>
      </c>
      <c r="J59" s="25">
        <f>+[1]PP!S58</f>
        <v>0</v>
      </c>
      <c r="K59" s="26">
        <f>SUM(C59:J59)</f>
        <v>3.5999999999999996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f>SUM(L59:S59)</f>
        <v>0</v>
      </c>
      <c r="U59" s="25">
        <f t="shared" si="1"/>
        <v>3.5999999999999996</v>
      </c>
      <c r="V59" s="50">
        <v>0</v>
      </c>
      <c r="W59" s="48"/>
      <c r="X59" s="22"/>
    </row>
    <row r="60" spans="2:24" s="1" customFormat="1" ht="18" customHeight="1" x14ac:dyDescent="0.2">
      <c r="B60" s="49" t="s">
        <v>67</v>
      </c>
      <c r="C60" s="25">
        <f>+[1]PP!L59</f>
        <v>0</v>
      </c>
      <c r="D60" s="25">
        <f>+[1]PP!M59</f>
        <v>0</v>
      </c>
      <c r="E60" s="25">
        <f>+[1]PP!N59</f>
        <v>0</v>
      </c>
      <c r="F60" s="25">
        <f>+[1]PP!O59</f>
        <v>0</v>
      </c>
      <c r="G60" s="25">
        <f>+[1]PP!P59</f>
        <v>0</v>
      </c>
      <c r="H60" s="25">
        <f>+[1]PP!Q59</f>
        <v>0</v>
      </c>
      <c r="I60" s="25">
        <f>+[1]PP!R59</f>
        <v>6</v>
      </c>
      <c r="J60" s="25">
        <f>+[1]PP!S59</f>
        <v>0</v>
      </c>
      <c r="K60" s="26">
        <f t="shared" ref="K60:K61" si="39">SUM(C60:J60)</f>
        <v>6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f t="shared" ref="T60:T61" si="40">SUM(L60:S60)</f>
        <v>0</v>
      </c>
      <c r="U60" s="25">
        <f t="shared" si="1"/>
        <v>6</v>
      </c>
      <c r="V60" s="50">
        <v>0</v>
      </c>
      <c r="W60" s="48"/>
      <c r="X60" s="22"/>
    </row>
    <row r="61" spans="2:24" s="1" customFormat="1" ht="18" customHeight="1" x14ac:dyDescent="0.2">
      <c r="B61" s="49" t="s">
        <v>33</v>
      </c>
      <c r="C61" s="25">
        <f>+[1]PP!L61</f>
        <v>0</v>
      </c>
      <c r="D61" s="25">
        <f>+[1]PP!M61</f>
        <v>0</v>
      </c>
      <c r="E61" s="25">
        <f>+[1]PP!N61</f>
        <v>0</v>
      </c>
      <c r="F61" s="25">
        <f>+[1]PP!O61</f>
        <v>0</v>
      </c>
      <c r="G61" s="25">
        <f>+[1]PP!P61</f>
        <v>0</v>
      </c>
      <c r="H61" s="25">
        <f>+[1]PP!Q61</f>
        <v>0</v>
      </c>
      <c r="I61" s="25">
        <f>+[1]PP!R61</f>
        <v>0</v>
      </c>
      <c r="J61" s="25">
        <f>+[1]PP!S61</f>
        <v>0</v>
      </c>
      <c r="K61" s="26">
        <f t="shared" si="39"/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f t="shared" si="40"/>
        <v>0</v>
      </c>
      <c r="U61" s="25">
        <f t="shared" si="1"/>
        <v>0</v>
      </c>
      <c r="V61" s="50">
        <v>0</v>
      </c>
      <c r="X61" s="22"/>
    </row>
    <row r="62" spans="2:24" ht="18" customHeight="1" x14ac:dyDescent="0.2">
      <c r="B62" s="51" t="s">
        <v>68</v>
      </c>
      <c r="C62" s="18">
        <f>+C63+C74+C78</f>
        <v>3197.5</v>
      </c>
      <c r="D62" s="18">
        <f t="shared" ref="D62:S62" si="41">+D63+D74+D78</f>
        <v>3117.6</v>
      </c>
      <c r="E62" s="18">
        <f t="shared" si="41"/>
        <v>3119.2</v>
      </c>
      <c r="F62" s="18">
        <f t="shared" si="41"/>
        <v>3151.5</v>
      </c>
      <c r="G62" s="18">
        <f t="shared" si="41"/>
        <v>4170.9000000000005</v>
      </c>
      <c r="H62" s="18">
        <f t="shared" si="41"/>
        <v>3849.4000000000005</v>
      </c>
      <c r="I62" s="18">
        <f t="shared" si="41"/>
        <v>3984.3999999999996</v>
      </c>
      <c r="J62" s="18">
        <f t="shared" si="41"/>
        <v>4398.7</v>
      </c>
      <c r="K62" s="18">
        <f>+K63+K74+K78</f>
        <v>28989.200000000001</v>
      </c>
      <c r="L62" s="18">
        <f t="shared" si="41"/>
        <v>3521.5176811046185</v>
      </c>
      <c r="M62" s="18">
        <f t="shared" si="41"/>
        <v>3933.0415426191166</v>
      </c>
      <c r="N62" s="18">
        <f t="shared" si="41"/>
        <v>3483.3031766309168</v>
      </c>
      <c r="O62" s="18">
        <f t="shared" si="41"/>
        <v>3572.99922534387</v>
      </c>
      <c r="P62" s="18">
        <f t="shared" si="41"/>
        <v>3635.4400630082928</v>
      </c>
      <c r="Q62" s="18">
        <f t="shared" si="41"/>
        <v>2857.0149285338575</v>
      </c>
      <c r="R62" s="18">
        <f t="shared" si="41"/>
        <v>3332.5394985347261</v>
      </c>
      <c r="S62" s="18">
        <f t="shared" si="41"/>
        <v>3218.3377447138214</v>
      </c>
      <c r="T62" s="18">
        <f>+T63+T74+T78</f>
        <v>27554.265353797517</v>
      </c>
      <c r="U62" s="18">
        <f t="shared" si="1"/>
        <v>1434.9346462024841</v>
      </c>
      <c r="V62" s="20">
        <f t="shared" ref="V62:V80" si="42">+K62/T62*100</f>
        <v>105.20766795186837</v>
      </c>
      <c r="W62" s="21"/>
      <c r="X62" s="22"/>
    </row>
    <row r="63" spans="2:24" ht="18" customHeight="1" x14ac:dyDescent="0.2">
      <c r="B63" s="47" t="s">
        <v>69</v>
      </c>
      <c r="C63" s="18">
        <f>+C64+C70</f>
        <v>2509.7000000000003</v>
      </c>
      <c r="D63" s="18">
        <f t="shared" ref="D63:J63" si="43">+D64+D70</f>
        <v>2370.9</v>
      </c>
      <c r="E63" s="18">
        <f t="shared" si="43"/>
        <v>2346.6</v>
      </c>
      <c r="F63" s="18">
        <f t="shared" si="43"/>
        <v>2322.7000000000003</v>
      </c>
      <c r="G63" s="18">
        <f t="shared" si="43"/>
        <v>3467.1000000000004</v>
      </c>
      <c r="H63" s="18">
        <f t="shared" si="43"/>
        <v>3165.8</v>
      </c>
      <c r="I63" s="18">
        <f t="shared" si="43"/>
        <v>3270.9</v>
      </c>
      <c r="J63" s="18">
        <f t="shared" si="43"/>
        <v>3747.7999999999997</v>
      </c>
      <c r="K63" s="19">
        <f>+K64+K70</f>
        <v>23201.5</v>
      </c>
      <c r="L63" s="18">
        <f t="shared" ref="L63" si="44">+L64+L70</f>
        <v>2716.0736882245374</v>
      </c>
      <c r="M63" s="18">
        <f>ROUNDUP(+M64+M70,1)</f>
        <v>3088.7</v>
      </c>
      <c r="N63" s="18">
        <f>ROUNDDOWN(+N64+N70,1)</f>
        <v>2677.6</v>
      </c>
      <c r="O63" s="18">
        <f>ROUNDUP(+O64+O70,1)</f>
        <v>2745.2</v>
      </c>
      <c r="P63" s="18">
        <f>ROUNDDOWN(+P64+P70,1)</f>
        <v>2849.9</v>
      </c>
      <c r="Q63" s="18">
        <f>+Q64+Q70</f>
        <v>2162.7106760817142</v>
      </c>
      <c r="R63" s="18">
        <f>+R64+R70</f>
        <v>2577.4838069830221</v>
      </c>
      <c r="S63" s="18">
        <f>+S64+S70</f>
        <v>2466.529751938227</v>
      </c>
      <c r="T63" s="18">
        <f>+T64+T70</f>
        <v>21284.269416535797</v>
      </c>
      <c r="U63" s="18">
        <f t="shared" si="1"/>
        <v>1917.2305834642029</v>
      </c>
      <c r="V63" s="20">
        <f t="shared" si="42"/>
        <v>109.00773498936591</v>
      </c>
      <c r="W63" s="21"/>
      <c r="X63" s="22"/>
    </row>
    <row r="64" spans="2:24" ht="18" customHeight="1" x14ac:dyDescent="0.2">
      <c r="B64" s="47" t="s">
        <v>70</v>
      </c>
      <c r="C64" s="18">
        <f>+C65+C68+C69</f>
        <v>130.80000000000001</v>
      </c>
      <c r="D64" s="18">
        <f t="shared" ref="D64:J64" si="45">+D65+D68+D69</f>
        <v>261.60000000000002</v>
      </c>
      <c r="E64" s="18">
        <f t="shared" si="45"/>
        <v>173.59999999999997</v>
      </c>
      <c r="F64" s="18">
        <f t="shared" si="45"/>
        <v>283.3</v>
      </c>
      <c r="G64" s="18">
        <f t="shared" si="45"/>
        <v>102.6</v>
      </c>
      <c r="H64" s="18">
        <f t="shared" si="45"/>
        <v>298.3</v>
      </c>
      <c r="I64" s="18">
        <f t="shared" si="45"/>
        <v>84.800000000000011</v>
      </c>
      <c r="J64" s="18">
        <f t="shared" si="45"/>
        <v>78.3</v>
      </c>
      <c r="K64" s="19">
        <f>+K65+K68+K69</f>
        <v>1413.3</v>
      </c>
      <c r="L64" s="18">
        <f t="shared" ref="L64:S64" si="46">+L65+L68+L69</f>
        <v>306.12493529088925</v>
      </c>
      <c r="M64" s="18">
        <f t="shared" si="46"/>
        <v>283.85096250120876</v>
      </c>
      <c r="N64" s="18">
        <f t="shared" si="46"/>
        <v>304.53634037858922</v>
      </c>
      <c r="O64" s="18">
        <f t="shared" si="46"/>
        <v>173.08050054351148</v>
      </c>
      <c r="P64" s="18">
        <f t="shared" si="46"/>
        <v>451.05074088424249</v>
      </c>
      <c r="Q64" s="18">
        <f t="shared" si="46"/>
        <v>120.81976998479529</v>
      </c>
      <c r="R64" s="18">
        <f t="shared" si="46"/>
        <v>211.47936316377084</v>
      </c>
      <c r="S64" s="18">
        <f t="shared" si="46"/>
        <v>431.6378012711877</v>
      </c>
      <c r="T64" s="18">
        <f>+T65+T68+T69</f>
        <v>2282.5804140181949</v>
      </c>
      <c r="U64" s="18">
        <f t="shared" si="1"/>
        <v>-869.28041401819496</v>
      </c>
      <c r="V64" s="20">
        <f t="shared" si="42"/>
        <v>61.916767151789564</v>
      </c>
      <c r="W64" s="21"/>
      <c r="X64" s="22"/>
    </row>
    <row r="65" spans="1:24" s="54" customFormat="1" ht="18" customHeight="1" x14ac:dyDescent="0.2">
      <c r="A65" s="52"/>
      <c r="B65" s="36" t="s">
        <v>71</v>
      </c>
      <c r="C65" s="28">
        <f t="shared" ref="C65:S65" si="47">+C66+C67</f>
        <v>108.3</v>
      </c>
      <c r="D65" s="28">
        <f t="shared" si="47"/>
        <v>117.9</v>
      </c>
      <c r="E65" s="28">
        <f t="shared" si="47"/>
        <v>93.6</v>
      </c>
      <c r="F65" s="28">
        <f t="shared" si="47"/>
        <v>88.1</v>
      </c>
      <c r="G65" s="28">
        <f t="shared" si="47"/>
        <v>101.6</v>
      </c>
      <c r="H65" s="28">
        <f t="shared" si="47"/>
        <v>86.600000000000009</v>
      </c>
      <c r="I65" s="28">
        <f t="shared" si="47"/>
        <v>82.100000000000009</v>
      </c>
      <c r="J65" s="28">
        <f t="shared" si="47"/>
        <v>77.399999999999991</v>
      </c>
      <c r="K65" s="29">
        <f>+K66+K67</f>
        <v>755.6</v>
      </c>
      <c r="L65" s="18">
        <f t="shared" si="47"/>
        <v>92.057143571989798</v>
      </c>
      <c r="M65" s="18">
        <f t="shared" si="47"/>
        <v>127.15923484809363</v>
      </c>
      <c r="N65" s="18">
        <f t="shared" si="47"/>
        <v>94.922885308768045</v>
      </c>
      <c r="O65" s="18">
        <f t="shared" si="47"/>
        <v>120.73033974167826</v>
      </c>
      <c r="P65" s="18">
        <f t="shared" si="47"/>
        <v>97.72237620803439</v>
      </c>
      <c r="Q65" s="18">
        <f t="shared" si="47"/>
        <v>95.487335907418043</v>
      </c>
      <c r="R65" s="18">
        <f t="shared" si="47"/>
        <v>93.17477988331693</v>
      </c>
      <c r="S65" s="18">
        <f t="shared" si="47"/>
        <v>156.71755691408379</v>
      </c>
      <c r="T65" s="18">
        <f>SUM(L65:S65)</f>
        <v>877.97165238338289</v>
      </c>
      <c r="U65" s="18">
        <f t="shared" si="1"/>
        <v>-122.37165238338287</v>
      </c>
      <c r="V65" s="20">
        <f t="shared" si="42"/>
        <v>86.0620041602497</v>
      </c>
      <c r="W65" s="53"/>
      <c r="X65" s="22"/>
    </row>
    <row r="66" spans="1:24" ht="18" customHeight="1" x14ac:dyDescent="0.2">
      <c r="B66" s="37" t="s">
        <v>72</v>
      </c>
      <c r="C66" s="33">
        <f>+[1]PP!L66</f>
        <v>98.2</v>
      </c>
      <c r="D66" s="33">
        <f>+[1]PP!M66</f>
        <v>81.400000000000006</v>
      </c>
      <c r="E66" s="33">
        <f>+[1]PP!N66</f>
        <v>83.6</v>
      </c>
      <c r="F66" s="33">
        <f>+[1]PP!O66</f>
        <v>75.599999999999994</v>
      </c>
      <c r="G66" s="33">
        <f>+[1]PP!P66</f>
        <v>82</v>
      </c>
      <c r="H66" s="33">
        <f>+[1]PP!Q66</f>
        <v>70.400000000000006</v>
      </c>
      <c r="I66" s="33">
        <f>+[1]PP!R66</f>
        <v>73.900000000000006</v>
      </c>
      <c r="J66" s="33">
        <f>+[1]PP!S66</f>
        <v>73.099999999999994</v>
      </c>
      <c r="K66" s="26">
        <f>SUM(C66:J66)</f>
        <v>638.20000000000005</v>
      </c>
      <c r="L66" s="25">
        <v>89.673360571989804</v>
      </c>
      <c r="M66" s="25">
        <v>94.530853848093628</v>
      </c>
      <c r="N66" s="25">
        <v>94.922885308768045</v>
      </c>
      <c r="O66" s="25">
        <v>98.746353823194212</v>
      </c>
      <c r="P66" s="25">
        <v>91.004633468780995</v>
      </c>
      <c r="Q66" s="25">
        <v>87.860845303612976</v>
      </c>
      <c r="R66" s="25">
        <v>86.758092527724457</v>
      </c>
      <c r="S66" s="25">
        <v>99.527299478008118</v>
      </c>
      <c r="T66" s="25">
        <f>SUM(L66:S66)</f>
        <v>743.02432433017225</v>
      </c>
      <c r="U66" s="25">
        <f t="shared" si="1"/>
        <v>-104.8243243301722</v>
      </c>
      <c r="V66" s="27">
        <f t="shared" si="42"/>
        <v>85.89220824975412</v>
      </c>
      <c r="W66" s="21"/>
      <c r="X66" s="22"/>
    </row>
    <row r="67" spans="1:24" ht="18" customHeight="1" x14ac:dyDescent="0.2">
      <c r="B67" s="55" t="s">
        <v>73</v>
      </c>
      <c r="C67" s="56">
        <f>+[1]PP!L67</f>
        <v>10.1</v>
      </c>
      <c r="D67" s="56">
        <f>+[1]PP!M67</f>
        <v>36.5</v>
      </c>
      <c r="E67" s="56">
        <f>+[1]PP!N67</f>
        <v>10</v>
      </c>
      <c r="F67" s="56">
        <f>+[1]PP!O67</f>
        <v>12.5</v>
      </c>
      <c r="G67" s="56">
        <f>+[1]PP!P67</f>
        <v>19.600000000000001</v>
      </c>
      <c r="H67" s="56">
        <f>+[1]PP!Q67</f>
        <v>16.2</v>
      </c>
      <c r="I67" s="56">
        <f>+[1]PP!R67</f>
        <v>8.1999999999999993</v>
      </c>
      <c r="J67" s="56">
        <f>+[1]PP!S67</f>
        <v>4.3</v>
      </c>
      <c r="K67" s="42">
        <f>SUM(C67:J67)</f>
        <v>117.39999999999999</v>
      </c>
      <c r="L67" s="42">
        <v>2.3837830000000002</v>
      </c>
      <c r="M67" s="42">
        <v>32.628380999999997</v>
      </c>
      <c r="N67" s="42">
        <v>0</v>
      </c>
      <c r="O67" s="42">
        <v>21.983985918484052</v>
      </c>
      <c r="P67" s="42">
        <v>6.7177427392533966</v>
      </c>
      <c r="Q67" s="42">
        <v>7.6264906038050615</v>
      </c>
      <c r="R67" s="42">
        <v>6.4166873555924662</v>
      </c>
      <c r="S67" s="42">
        <v>57.190257436075683</v>
      </c>
      <c r="T67" s="42">
        <f>SUM(L67:S67)</f>
        <v>134.94732805321067</v>
      </c>
      <c r="U67" s="42">
        <f t="shared" si="1"/>
        <v>-17.547328053210677</v>
      </c>
      <c r="V67" s="43">
        <f t="shared" si="42"/>
        <v>86.99690589924711</v>
      </c>
      <c r="W67" s="21"/>
      <c r="X67" s="22"/>
    </row>
    <row r="68" spans="1:24" ht="18" customHeight="1" x14ac:dyDescent="0.2">
      <c r="B68" s="57" t="s">
        <v>74</v>
      </c>
      <c r="C68" s="56">
        <f>+[1]PP!L68</f>
        <v>22.2</v>
      </c>
      <c r="D68" s="56">
        <f>+[1]PP!M68</f>
        <v>143.69999999999999</v>
      </c>
      <c r="E68" s="56">
        <f>+[1]PP!N68</f>
        <v>78.8</v>
      </c>
      <c r="F68" s="56">
        <f>+[1]PP!O68</f>
        <v>192.9</v>
      </c>
      <c r="G68" s="56">
        <f>+[1]PP!P68</f>
        <v>0.7</v>
      </c>
      <c r="H68" s="56">
        <f>+[1]PP!Q68</f>
        <v>211.2</v>
      </c>
      <c r="I68" s="56">
        <f>+[1]PP!R68</f>
        <v>0.8</v>
      </c>
      <c r="J68" s="56">
        <f>+[1]PP!S68</f>
        <v>0.2</v>
      </c>
      <c r="K68" s="42">
        <f>SUM(C68:J68)</f>
        <v>650.5</v>
      </c>
      <c r="L68" s="42">
        <v>213.77503300000001</v>
      </c>
      <c r="M68" s="42">
        <v>156.40134599999999</v>
      </c>
      <c r="N68" s="42">
        <v>209.243899</v>
      </c>
      <c r="O68" s="42">
        <v>51.481747518839711</v>
      </c>
      <c r="P68" s="42">
        <v>352.3045952153858</v>
      </c>
      <c r="Q68" s="42">
        <v>25.002991487321292</v>
      </c>
      <c r="R68" s="42">
        <v>117.95701550355955</v>
      </c>
      <c r="S68" s="42">
        <v>274.72160396827877</v>
      </c>
      <c r="T68" s="42">
        <f>SUM(L68:S68)</f>
        <v>1400.8882316933853</v>
      </c>
      <c r="U68" s="42">
        <f t="shared" si="1"/>
        <v>-750.38823169338525</v>
      </c>
      <c r="V68" s="43">
        <f t="shared" si="42"/>
        <v>46.434825083345835</v>
      </c>
      <c r="W68" s="21"/>
      <c r="X68" s="22"/>
    </row>
    <row r="69" spans="1:24" ht="18" customHeight="1" x14ac:dyDescent="0.2">
      <c r="B69" s="58" t="s">
        <v>75</v>
      </c>
      <c r="C69" s="33">
        <f>+[1]PP!L69</f>
        <v>0.3</v>
      </c>
      <c r="D69" s="33">
        <f>+[1]PP!M69</f>
        <v>0</v>
      </c>
      <c r="E69" s="33">
        <f>+[1]PP!N69</f>
        <v>1.2</v>
      </c>
      <c r="F69" s="33">
        <f>+[1]PP!O69</f>
        <v>2.2999999999999998</v>
      </c>
      <c r="G69" s="33">
        <f>+[1]PP!P69</f>
        <v>0.3</v>
      </c>
      <c r="H69" s="33">
        <f>+[1]PP!Q69</f>
        <v>0.5</v>
      </c>
      <c r="I69" s="33">
        <f>+[1]PP!R69</f>
        <v>1.9</v>
      </c>
      <c r="J69" s="33">
        <f>+[1]PP!S69</f>
        <v>0.7</v>
      </c>
      <c r="K69" s="26">
        <f>SUM(C69:J69)</f>
        <v>7.2</v>
      </c>
      <c r="L69" s="25">
        <v>0.2927587188994677</v>
      </c>
      <c r="M69" s="25">
        <v>0.29038165311512082</v>
      </c>
      <c r="N69" s="25">
        <v>0.3695560698211538</v>
      </c>
      <c r="O69" s="25">
        <v>0.86841328299347753</v>
      </c>
      <c r="P69" s="25">
        <v>1.0237694608222772</v>
      </c>
      <c r="Q69" s="25">
        <v>0.32944259005594578</v>
      </c>
      <c r="R69" s="25">
        <v>0.3475677768943442</v>
      </c>
      <c r="S69" s="25">
        <v>0.19864038882514798</v>
      </c>
      <c r="T69" s="25">
        <f>SUM(L69:S69)</f>
        <v>3.7205299414269342</v>
      </c>
      <c r="U69" s="25">
        <f t="shared" si="1"/>
        <v>3.479470058573066</v>
      </c>
      <c r="V69" s="27">
        <f t="shared" si="42"/>
        <v>193.52081862936402</v>
      </c>
      <c r="W69" s="21"/>
      <c r="X69" s="22"/>
    </row>
    <row r="70" spans="1:24" ht="18" customHeight="1" x14ac:dyDescent="0.2">
      <c r="B70" s="47" t="s">
        <v>76</v>
      </c>
      <c r="C70" s="18">
        <f>SUM(C71:C73)</f>
        <v>2378.9</v>
      </c>
      <c r="D70" s="18">
        <f t="shared" ref="D70:J70" si="48">SUM(D71:D73)</f>
        <v>2109.3000000000002</v>
      </c>
      <c r="E70" s="18">
        <f t="shared" si="48"/>
        <v>2173</v>
      </c>
      <c r="F70" s="18">
        <f t="shared" si="48"/>
        <v>2039.4</v>
      </c>
      <c r="G70" s="18">
        <f t="shared" si="48"/>
        <v>3364.5000000000005</v>
      </c>
      <c r="H70" s="18">
        <f t="shared" si="48"/>
        <v>2867.5</v>
      </c>
      <c r="I70" s="18">
        <f t="shared" si="48"/>
        <v>3186.1</v>
      </c>
      <c r="J70" s="18">
        <f t="shared" si="48"/>
        <v>3669.4999999999995</v>
      </c>
      <c r="K70" s="19">
        <f>SUM(K71:K73)</f>
        <v>21788.2</v>
      </c>
      <c r="L70" s="18">
        <f>SUM(L71:L73)</f>
        <v>2409.9487529336479</v>
      </c>
      <c r="M70" s="18">
        <f t="shared" ref="M70:S70" si="49">SUM(M71:M73)</f>
        <v>2804.8341407925659</v>
      </c>
      <c r="N70" s="18">
        <f t="shared" si="49"/>
        <v>2373.1541283260735</v>
      </c>
      <c r="O70" s="18">
        <f t="shared" si="49"/>
        <v>2572.0994144444462</v>
      </c>
      <c r="P70" s="18">
        <f t="shared" si="49"/>
        <v>2398.865265437661</v>
      </c>
      <c r="Q70" s="18">
        <f t="shared" si="49"/>
        <v>2041.890906096919</v>
      </c>
      <c r="R70" s="18">
        <f t="shared" si="49"/>
        <v>2366.0044438192513</v>
      </c>
      <c r="S70" s="18">
        <f t="shared" si="49"/>
        <v>2034.8919506670393</v>
      </c>
      <c r="T70" s="18">
        <f>SUM(T71:T73)</f>
        <v>19001.689002517604</v>
      </c>
      <c r="U70" s="18">
        <f t="shared" si="1"/>
        <v>2786.5109974823972</v>
      </c>
      <c r="V70" s="20">
        <f t="shared" si="42"/>
        <v>114.6645437524696</v>
      </c>
      <c r="W70" s="21"/>
      <c r="X70" s="22"/>
    </row>
    <row r="71" spans="1:24" ht="18" customHeight="1" x14ac:dyDescent="0.2">
      <c r="B71" s="32" t="s">
        <v>77</v>
      </c>
      <c r="C71" s="25">
        <f>+[1]PP!L71:L71</f>
        <v>9.6999999999999993</v>
      </c>
      <c r="D71" s="25">
        <f>+[1]PP!M71:M71</f>
        <v>7.2</v>
      </c>
      <c r="E71" s="25">
        <f>+[1]PP!N71:N71</f>
        <v>8.1</v>
      </c>
      <c r="F71" s="25">
        <f>+[1]PP!O71:O71</f>
        <v>21.4</v>
      </c>
      <c r="G71" s="25">
        <f>+[1]PP!P71:P71</f>
        <v>20.8</v>
      </c>
      <c r="H71" s="25">
        <f>+[1]PP!Q71:Q71</f>
        <v>7.5</v>
      </c>
      <c r="I71" s="25">
        <f>+[1]PP!R71:R71</f>
        <v>7</v>
      </c>
      <c r="J71" s="25">
        <f>+[1]PP!S71:S71</f>
        <v>18.7</v>
      </c>
      <c r="K71" s="26">
        <f>SUM(C71:J71)</f>
        <v>100.4</v>
      </c>
      <c r="L71" s="25">
        <v>19.864397981897852</v>
      </c>
      <c r="M71" s="25">
        <v>10.579568978462911</v>
      </c>
      <c r="N71" s="25">
        <v>7.2738366801735257</v>
      </c>
      <c r="O71" s="25">
        <v>8.2277774439629603</v>
      </c>
      <c r="P71" s="25">
        <v>11.707615037211633</v>
      </c>
      <c r="Q71" s="25">
        <v>8.2788117460127122</v>
      </c>
      <c r="R71" s="25">
        <v>9.3193232757539075</v>
      </c>
      <c r="S71" s="25">
        <v>9.8481939249980659</v>
      </c>
      <c r="T71" s="25">
        <f>SUM(L71:S71)</f>
        <v>85.099525068473568</v>
      </c>
      <c r="U71" s="25">
        <f t="shared" si="1"/>
        <v>15.300474931526438</v>
      </c>
      <c r="V71" s="27">
        <f t="shared" si="42"/>
        <v>117.97950684121355</v>
      </c>
      <c r="W71" s="21"/>
      <c r="X71" s="22"/>
    </row>
    <row r="72" spans="1:24" ht="18" customHeight="1" x14ac:dyDescent="0.2">
      <c r="B72" s="59" t="s">
        <v>74</v>
      </c>
      <c r="C72" s="42">
        <f>+[1]PP!L72:L72</f>
        <v>2166.8000000000002</v>
      </c>
      <c r="D72" s="42">
        <f>+[1]PP!M72:M72</f>
        <v>1998.9</v>
      </c>
      <c r="E72" s="42">
        <f>+[1]PP!N72:N72</f>
        <v>2050.4</v>
      </c>
      <c r="F72" s="42">
        <f>+[1]PP!O72:O72</f>
        <v>1959.5</v>
      </c>
      <c r="G72" s="42">
        <f>+[1]PP!P72:P72</f>
        <v>2655.8</v>
      </c>
      <c r="H72" s="42">
        <f>+[1]PP!Q72:Q72</f>
        <v>2306.1999999999998</v>
      </c>
      <c r="I72" s="42">
        <f>+[1]PP!R72:R72</f>
        <v>2971.4</v>
      </c>
      <c r="J72" s="42">
        <f>+[1]PP!S72:S72</f>
        <v>3452.7</v>
      </c>
      <c r="K72" s="42">
        <f>SUM(C72:J72)</f>
        <v>19561.7</v>
      </c>
      <c r="L72" s="60">
        <v>2228.868289</v>
      </c>
      <c r="M72" s="60">
        <v>2563.0238960000001</v>
      </c>
      <c r="N72" s="60">
        <v>2290.6044910000001</v>
      </c>
      <c r="O72" s="60">
        <v>2484.5350617423824</v>
      </c>
      <c r="P72" s="60">
        <v>2266.3313944931415</v>
      </c>
      <c r="Q72" s="60">
        <v>1940.2343345440299</v>
      </c>
      <c r="R72" s="60">
        <v>2202.1639421856266</v>
      </c>
      <c r="S72" s="60">
        <v>1898.4196277895855</v>
      </c>
      <c r="T72" s="60">
        <f>SUM(L72:S72)</f>
        <v>17874.181036754766</v>
      </c>
      <c r="U72" s="60">
        <f t="shared" si="1"/>
        <v>1687.5189632452348</v>
      </c>
      <c r="V72" s="43">
        <f t="shared" si="42"/>
        <v>109.44109808318032</v>
      </c>
      <c r="W72" s="21"/>
      <c r="X72" s="22"/>
    </row>
    <row r="73" spans="1:24" ht="18" customHeight="1" x14ac:dyDescent="0.2">
      <c r="B73" s="32" t="s">
        <v>33</v>
      </c>
      <c r="C73" s="25">
        <f>+[1]PP!L73:L73</f>
        <v>202.4</v>
      </c>
      <c r="D73" s="25">
        <f>+[1]PP!M73:M73</f>
        <v>103.2</v>
      </c>
      <c r="E73" s="25">
        <f>+[1]PP!N73:N73</f>
        <v>114.5</v>
      </c>
      <c r="F73" s="25">
        <f>+[1]PP!O73:O73</f>
        <v>58.5</v>
      </c>
      <c r="G73" s="25">
        <f>+[1]PP!P73:P73</f>
        <v>687.9</v>
      </c>
      <c r="H73" s="25">
        <f>+[1]PP!Q73:Q73</f>
        <v>553.79999999999995</v>
      </c>
      <c r="I73" s="25">
        <f>+[1]PP!R73:R73</f>
        <v>207.7</v>
      </c>
      <c r="J73" s="25">
        <f>+[1]PP!S73:S73</f>
        <v>198.1</v>
      </c>
      <c r="K73" s="26">
        <f>SUM(C73:J73)</f>
        <v>2126.1</v>
      </c>
      <c r="L73" s="25">
        <v>161.21606595175001</v>
      </c>
      <c r="M73" s="25">
        <v>231.23067581410319</v>
      </c>
      <c r="N73" s="25">
        <v>75.275800645899849</v>
      </c>
      <c r="O73" s="25">
        <v>79.336575258100794</v>
      </c>
      <c r="P73" s="25">
        <v>120.82625590730763</v>
      </c>
      <c r="Q73" s="25">
        <v>93.377759806876284</v>
      </c>
      <c r="R73" s="25">
        <v>154.52117835787067</v>
      </c>
      <c r="S73" s="25">
        <v>126.62412895245575</v>
      </c>
      <c r="T73" s="25">
        <f>SUM(L73:S73)</f>
        <v>1042.4084406943641</v>
      </c>
      <c r="U73" s="25">
        <f t="shared" ref="U73:U102" si="50">+K73-T73</f>
        <v>1083.6915593056358</v>
      </c>
      <c r="V73" s="27">
        <f t="shared" si="42"/>
        <v>203.96035920274903</v>
      </c>
      <c r="W73" s="21"/>
      <c r="X73" s="22"/>
    </row>
    <row r="74" spans="1:24" ht="18" customHeight="1" x14ac:dyDescent="0.2">
      <c r="B74" s="47" t="s">
        <v>78</v>
      </c>
      <c r="C74" s="18">
        <f>SUM(C75:C77)</f>
        <v>580.79999999999995</v>
      </c>
      <c r="D74" s="18">
        <f t="shared" ref="D74:J74" si="51">SUM(D75:D77)</f>
        <v>665.8</v>
      </c>
      <c r="E74" s="18">
        <f t="shared" si="51"/>
        <v>620.1</v>
      </c>
      <c r="F74" s="18">
        <f t="shared" si="51"/>
        <v>662.3</v>
      </c>
      <c r="G74" s="18">
        <f t="shared" si="51"/>
        <v>537.30000000000007</v>
      </c>
      <c r="H74" s="18">
        <f t="shared" si="51"/>
        <v>563.29999999999995</v>
      </c>
      <c r="I74" s="18">
        <f t="shared" si="51"/>
        <v>522.79999999999995</v>
      </c>
      <c r="J74" s="18">
        <f t="shared" si="51"/>
        <v>567.29999999999995</v>
      </c>
      <c r="K74" s="19">
        <f>SUM(K75:K77)</f>
        <v>4719.7</v>
      </c>
      <c r="L74" s="18">
        <f t="shared" ref="L74:S74" si="52">SUM(L75:L77)</f>
        <v>596.02555388008125</v>
      </c>
      <c r="M74" s="18">
        <f t="shared" si="52"/>
        <v>763.50481861911703</v>
      </c>
      <c r="N74" s="18">
        <f t="shared" si="52"/>
        <v>721.3666266309167</v>
      </c>
      <c r="O74" s="18">
        <f t="shared" si="52"/>
        <v>748.79533131357323</v>
      </c>
      <c r="P74" s="18">
        <f t="shared" si="52"/>
        <v>634.84412777075499</v>
      </c>
      <c r="Q74" s="18">
        <f t="shared" si="52"/>
        <v>609.36332845696609</v>
      </c>
      <c r="R74" s="18">
        <f t="shared" si="52"/>
        <v>597.40245334897941</v>
      </c>
      <c r="S74" s="18">
        <f t="shared" si="52"/>
        <v>619.07195713639362</v>
      </c>
      <c r="T74" s="18">
        <f>SUM(T75:T77)</f>
        <v>5290.3741971567824</v>
      </c>
      <c r="U74" s="18">
        <f t="shared" si="50"/>
        <v>-570.67419715678261</v>
      </c>
      <c r="V74" s="20">
        <f t="shared" si="42"/>
        <v>89.212971032115632</v>
      </c>
      <c r="W74" s="21"/>
      <c r="X74" s="22"/>
    </row>
    <row r="75" spans="1:24" ht="18" customHeight="1" x14ac:dyDescent="0.2">
      <c r="B75" s="58" t="s">
        <v>79</v>
      </c>
      <c r="C75" s="25">
        <f>+[1]PP!L75</f>
        <v>446.2</v>
      </c>
      <c r="D75" s="25">
        <f>+[1]PP!M75</f>
        <v>569.29999999999995</v>
      </c>
      <c r="E75" s="25">
        <f>+[1]PP!N75</f>
        <v>502.7</v>
      </c>
      <c r="F75" s="25">
        <f>+[1]PP!O75</f>
        <v>555.79999999999995</v>
      </c>
      <c r="G75" s="25">
        <f>+[1]PP!P75</f>
        <v>442.3</v>
      </c>
      <c r="H75" s="25">
        <f>+[1]PP!Q75</f>
        <v>461.5</v>
      </c>
      <c r="I75" s="25">
        <f>+[1]PP!R75</f>
        <v>402.3</v>
      </c>
      <c r="J75" s="25">
        <f>+[1]PP!S75</f>
        <v>470.7</v>
      </c>
      <c r="K75" s="26">
        <f>SUM(C75:J75)</f>
        <v>3850.8</v>
      </c>
      <c r="L75" s="25">
        <v>454.36247689222478</v>
      </c>
      <c r="M75" s="25">
        <v>620.3058281818827</v>
      </c>
      <c r="N75" s="25">
        <v>593.92540993972966</v>
      </c>
      <c r="O75" s="25">
        <v>602.17414722875367</v>
      </c>
      <c r="P75" s="25">
        <v>495.27199393997228</v>
      </c>
      <c r="Q75" s="25">
        <v>478.82665458769452</v>
      </c>
      <c r="R75" s="25">
        <v>460.87074494123908</v>
      </c>
      <c r="S75" s="25">
        <v>473.02639239560972</v>
      </c>
      <c r="T75" s="25">
        <f>SUM(L75:S75)</f>
        <v>4178.7636481071067</v>
      </c>
      <c r="U75" s="25">
        <f t="shared" si="50"/>
        <v>-327.96364810710656</v>
      </c>
      <c r="V75" s="27">
        <f t="shared" si="42"/>
        <v>92.151658343834129</v>
      </c>
      <c r="W75" s="21"/>
      <c r="X75" s="22"/>
    </row>
    <row r="76" spans="1:24" ht="18" customHeight="1" x14ac:dyDescent="0.2">
      <c r="B76" s="58" t="s">
        <v>80</v>
      </c>
      <c r="C76" s="25">
        <f>+[1]PP!L76</f>
        <v>132.1</v>
      </c>
      <c r="D76" s="25">
        <f>+[1]PP!M76</f>
        <v>94.1</v>
      </c>
      <c r="E76" s="25">
        <f>+[1]PP!N76</f>
        <v>114.4</v>
      </c>
      <c r="F76" s="25">
        <f>+[1]PP!O76</f>
        <v>103.9</v>
      </c>
      <c r="G76" s="25">
        <f>+[1]PP!P76</f>
        <v>92.4</v>
      </c>
      <c r="H76" s="25">
        <f>+[1]PP!Q76</f>
        <v>99.4</v>
      </c>
      <c r="I76" s="25">
        <f>+[1]PP!R76</f>
        <v>117.7</v>
      </c>
      <c r="J76" s="25">
        <f>+[1]PP!S76</f>
        <v>94.2</v>
      </c>
      <c r="K76" s="26">
        <f>SUM(C76:J76)</f>
        <v>848.2</v>
      </c>
      <c r="L76" s="25">
        <v>139.06621792051141</v>
      </c>
      <c r="M76" s="25">
        <v>140.54892776226629</v>
      </c>
      <c r="N76" s="25">
        <v>124.28705284362843</v>
      </c>
      <c r="O76" s="25">
        <v>143.96737161315008</v>
      </c>
      <c r="P76" s="25">
        <v>136.45088132924141</v>
      </c>
      <c r="Q76" s="25">
        <v>127.67798674154906</v>
      </c>
      <c r="R76" s="25">
        <v>133.59913912673355</v>
      </c>
      <c r="S76" s="25">
        <v>143.18729261959436</v>
      </c>
      <c r="T76" s="25">
        <f t="shared" ref="T76" si="53">SUM(L76:S76)</f>
        <v>1088.7848699566744</v>
      </c>
      <c r="U76" s="25">
        <f t="shared" si="50"/>
        <v>-240.58486995667431</v>
      </c>
      <c r="V76" s="27">
        <f t="shared" si="42"/>
        <v>77.903360287671177</v>
      </c>
      <c r="W76" s="21"/>
      <c r="X76" s="22"/>
    </row>
    <row r="77" spans="1:24" ht="18" customHeight="1" x14ac:dyDescent="0.2">
      <c r="B77" s="58" t="s">
        <v>33</v>
      </c>
      <c r="C77" s="25">
        <f>+[1]PP!L77</f>
        <v>2.5</v>
      </c>
      <c r="D77" s="25">
        <f>+[1]PP!M77</f>
        <v>2.4</v>
      </c>
      <c r="E77" s="25">
        <f>+[1]PP!N77</f>
        <v>3</v>
      </c>
      <c r="F77" s="25">
        <f>+[1]PP!O77</f>
        <v>2.6</v>
      </c>
      <c r="G77" s="25">
        <f>+[1]PP!P77</f>
        <v>2.6</v>
      </c>
      <c r="H77" s="25">
        <f>+[1]PP!Q77</f>
        <v>2.4</v>
      </c>
      <c r="I77" s="25">
        <f>+[1]PP!R77</f>
        <v>2.8</v>
      </c>
      <c r="J77" s="25">
        <f>+[1]PP!S77</f>
        <v>2.4</v>
      </c>
      <c r="K77" s="26">
        <f>SUM(C77:J77)</f>
        <v>20.7</v>
      </c>
      <c r="L77" s="25">
        <v>2.5968590673450582</v>
      </c>
      <c r="M77" s="25">
        <v>2.6500626749680039</v>
      </c>
      <c r="N77" s="25">
        <v>3.1541638475586269</v>
      </c>
      <c r="O77" s="25">
        <v>2.653812471669581</v>
      </c>
      <c r="P77" s="25">
        <v>3.1212525015413277</v>
      </c>
      <c r="Q77" s="25">
        <v>2.8586871277225669</v>
      </c>
      <c r="R77" s="25">
        <v>2.932569281006804</v>
      </c>
      <c r="S77" s="25">
        <v>2.858272121189589</v>
      </c>
      <c r="T77" s="25">
        <f>SUM(L77:S77)</f>
        <v>22.825679093001558</v>
      </c>
      <c r="U77" s="25">
        <f t="shared" si="50"/>
        <v>-2.1256790930015583</v>
      </c>
      <c r="V77" s="27">
        <f t="shared" si="42"/>
        <v>90.687334714815563</v>
      </c>
      <c r="W77" s="21"/>
      <c r="X77" s="22"/>
    </row>
    <row r="78" spans="1:24" ht="18" customHeight="1" x14ac:dyDescent="0.2">
      <c r="B78" s="47" t="s">
        <v>81</v>
      </c>
      <c r="C78" s="18">
        <f>SUM(C79:C81)</f>
        <v>107</v>
      </c>
      <c r="D78" s="18">
        <f t="shared" ref="D78:J78" si="54">SUM(D79:D81)</f>
        <v>80.900000000000006</v>
      </c>
      <c r="E78" s="18">
        <f t="shared" si="54"/>
        <v>152.5</v>
      </c>
      <c r="F78" s="18">
        <f t="shared" si="54"/>
        <v>166.5</v>
      </c>
      <c r="G78" s="18">
        <f t="shared" si="54"/>
        <v>166.5</v>
      </c>
      <c r="H78" s="18">
        <f t="shared" si="54"/>
        <v>120.3</v>
      </c>
      <c r="I78" s="18">
        <f t="shared" si="54"/>
        <v>190.7</v>
      </c>
      <c r="J78" s="18">
        <f t="shared" si="54"/>
        <v>83.6</v>
      </c>
      <c r="K78" s="18">
        <f>SUM(K79:K81)</f>
        <v>1068</v>
      </c>
      <c r="L78" s="18">
        <f t="shared" ref="L78:S78" si="55">SUM(L79:L81)</f>
        <v>209.41843900000001</v>
      </c>
      <c r="M78" s="18">
        <f t="shared" si="55"/>
        <v>80.836724000000004</v>
      </c>
      <c r="N78" s="18">
        <f t="shared" si="55"/>
        <v>84.336550000000003</v>
      </c>
      <c r="O78" s="18">
        <f t="shared" si="55"/>
        <v>79.00389403029682</v>
      </c>
      <c r="P78" s="18">
        <f t="shared" si="55"/>
        <v>150.6959352375379</v>
      </c>
      <c r="Q78" s="18">
        <f t="shared" si="55"/>
        <v>84.940923995177201</v>
      </c>
      <c r="R78" s="18">
        <f t="shared" si="55"/>
        <v>157.65323820272482</v>
      </c>
      <c r="S78" s="18">
        <f t="shared" si="55"/>
        <v>132.73603563920054</v>
      </c>
      <c r="T78" s="18">
        <f>SUM(T79:T81)</f>
        <v>979.6217401049372</v>
      </c>
      <c r="U78" s="18">
        <f t="shared" si="50"/>
        <v>88.378259895062797</v>
      </c>
      <c r="V78" s="20">
        <f t="shared" si="42"/>
        <v>109.02167196550738</v>
      </c>
      <c r="W78" s="21"/>
      <c r="X78" s="22"/>
    </row>
    <row r="79" spans="1:24" ht="18" customHeight="1" x14ac:dyDescent="0.2">
      <c r="B79" s="57" t="s">
        <v>82</v>
      </c>
      <c r="C79" s="42">
        <f>+[1]PP!L79</f>
        <v>4.3</v>
      </c>
      <c r="D79" s="42">
        <f>+[1]PP!M79</f>
        <v>3.4</v>
      </c>
      <c r="E79" s="42">
        <f>+[1]PP!N79</f>
        <v>3.1</v>
      </c>
      <c r="F79" s="42">
        <f>+[1]PP!O79</f>
        <v>4</v>
      </c>
      <c r="G79" s="42">
        <f>+[1]PP!P79</f>
        <v>3.3</v>
      </c>
      <c r="H79" s="42">
        <f>+[1]PP!Q79</f>
        <v>2.8</v>
      </c>
      <c r="I79" s="42">
        <f>+[1]PP!R79</f>
        <v>3.6</v>
      </c>
      <c r="J79" s="42">
        <f>+[1]PP!S79</f>
        <v>3.1</v>
      </c>
      <c r="K79" s="42">
        <f>SUM(C79:J79)</f>
        <v>27.6</v>
      </c>
      <c r="L79" s="42">
        <v>4.417268</v>
      </c>
      <c r="M79" s="42">
        <v>4.934482</v>
      </c>
      <c r="N79" s="42">
        <v>6.364541</v>
      </c>
      <c r="O79" s="42">
        <v>4.585280030296814</v>
      </c>
      <c r="P79" s="42">
        <v>5.8949482375379034</v>
      </c>
      <c r="Q79" s="42">
        <v>4.6294939951771932</v>
      </c>
      <c r="R79" s="42">
        <v>4.8749382027248105</v>
      </c>
      <c r="S79" s="42">
        <v>5.0047576392005215</v>
      </c>
      <c r="T79" s="42">
        <f>SUM(L79:S79)</f>
        <v>40.705709104937242</v>
      </c>
      <c r="U79" s="42">
        <f t="shared" si="50"/>
        <v>-13.10570910493724</v>
      </c>
      <c r="V79" s="43">
        <f t="shared" si="42"/>
        <v>67.803756787158804</v>
      </c>
      <c r="W79" s="21"/>
      <c r="X79" s="22"/>
    </row>
    <row r="80" spans="1:24" ht="18" customHeight="1" x14ac:dyDescent="0.2">
      <c r="B80" s="57" t="s">
        <v>83</v>
      </c>
      <c r="C80" s="42">
        <f>+[1]PP!L80</f>
        <v>102.7</v>
      </c>
      <c r="D80" s="42">
        <f>+[1]PP!M80</f>
        <v>77.5</v>
      </c>
      <c r="E80" s="42">
        <f>+[1]PP!N80</f>
        <v>149.4</v>
      </c>
      <c r="F80" s="42">
        <f>+[1]PP!O80</f>
        <v>162.5</v>
      </c>
      <c r="G80" s="42">
        <f>+[1]PP!P80</f>
        <v>163.19999999999999</v>
      </c>
      <c r="H80" s="42">
        <f>+[1]PP!Q80</f>
        <v>117.5</v>
      </c>
      <c r="I80" s="42">
        <f>+[1]PP!R80</f>
        <v>187.1</v>
      </c>
      <c r="J80" s="42">
        <f>+[1]PP!S80</f>
        <v>80.5</v>
      </c>
      <c r="K80" s="42">
        <f>SUM(C80:J80)</f>
        <v>1040.4000000000001</v>
      </c>
      <c r="L80" s="42">
        <v>205.001171</v>
      </c>
      <c r="M80" s="42">
        <v>75.902242000000001</v>
      </c>
      <c r="N80" s="42">
        <v>77.972009</v>
      </c>
      <c r="O80" s="42">
        <v>74.418614000000005</v>
      </c>
      <c r="P80" s="42">
        <v>144.80098699999999</v>
      </c>
      <c r="Q80" s="42">
        <v>80.311430000000001</v>
      </c>
      <c r="R80" s="42">
        <v>152.7783</v>
      </c>
      <c r="S80" s="42">
        <v>127.731278</v>
      </c>
      <c r="T80" s="42">
        <f>SUM(L80:S80)</f>
        <v>938.91603099999998</v>
      </c>
      <c r="U80" s="42">
        <f t="shared" si="50"/>
        <v>101.48396900000012</v>
      </c>
      <c r="V80" s="43">
        <f t="shared" si="42"/>
        <v>110.80863097969622</v>
      </c>
      <c r="W80" s="21"/>
      <c r="X80" s="22"/>
    </row>
    <row r="81" spans="1:24" ht="18" customHeight="1" x14ac:dyDescent="0.2">
      <c r="A81" s="3"/>
      <c r="B81" s="61" t="s">
        <v>33</v>
      </c>
      <c r="C81" s="25">
        <f>+[1]PP!L81</f>
        <v>0</v>
      </c>
      <c r="D81" s="25">
        <f>+[1]PP!M81</f>
        <v>0</v>
      </c>
      <c r="E81" s="25">
        <f>+[1]PP!N81</f>
        <v>0</v>
      </c>
      <c r="F81" s="25">
        <f>+[1]PP!O81</f>
        <v>0</v>
      </c>
      <c r="G81" s="25">
        <f>+[1]PP!P81</f>
        <v>0</v>
      </c>
      <c r="H81" s="25">
        <f>+[1]PP!Q81</f>
        <v>0</v>
      </c>
      <c r="I81" s="25">
        <f>+[1]PP!R81</f>
        <v>0</v>
      </c>
      <c r="J81" s="25">
        <f>+[1]PP!S81</f>
        <v>0</v>
      </c>
      <c r="K81" s="25">
        <f>SUM(C81:J81)</f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f>SUM(L81:S81)</f>
        <v>0</v>
      </c>
      <c r="U81" s="25">
        <f t="shared" si="50"/>
        <v>0</v>
      </c>
      <c r="V81" s="27">
        <v>0</v>
      </c>
      <c r="W81" s="21"/>
      <c r="X81" s="62"/>
    </row>
    <row r="82" spans="1:24" ht="18" customHeight="1" x14ac:dyDescent="0.2">
      <c r="B82" s="23" t="s">
        <v>84</v>
      </c>
      <c r="C82" s="18">
        <f t="shared" ref="C82:S82" si="56">+C83+C88+C90</f>
        <v>1871.9</v>
      </c>
      <c r="D82" s="18">
        <f t="shared" si="56"/>
        <v>1213.2</v>
      </c>
      <c r="E82" s="18">
        <f t="shared" si="56"/>
        <v>1473.9</v>
      </c>
      <c r="F82" s="18">
        <f t="shared" si="56"/>
        <v>1955.4</v>
      </c>
      <c r="G82" s="18">
        <f t="shared" si="56"/>
        <v>1484.1000000000001</v>
      </c>
      <c r="H82" s="18">
        <f t="shared" si="56"/>
        <v>1271.5999999999999</v>
      </c>
      <c r="I82" s="18">
        <f t="shared" si="56"/>
        <v>11537</v>
      </c>
      <c r="J82" s="18">
        <f t="shared" si="56"/>
        <v>1336.8000000000002</v>
      </c>
      <c r="K82" s="18">
        <f>+K83+K88+K90</f>
        <v>22143.9</v>
      </c>
      <c r="L82" s="18">
        <f t="shared" si="56"/>
        <v>1703.1506048482497</v>
      </c>
      <c r="M82" s="18">
        <f t="shared" si="56"/>
        <v>1100.5425199137119</v>
      </c>
      <c r="N82" s="18">
        <f t="shared" si="56"/>
        <v>1133.2353513021028</v>
      </c>
      <c r="O82" s="18">
        <f t="shared" si="56"/>
        <v>1352.0893734091528</v>
      </c>
      <c r="P82" s="18">
        <f t="shared" si="56"/>
        <v>1250.742595008601</v>
      </c>
      <c r="Q82" s="18">
        <f t="shared" si="56"/>
        <v>1171.381303867797</v>
      </c>
      <c r="R82" s="18">
        <f t="shared" si="56"/>
        <v>9925.646779647328</v>
      </c>
      <c r="S82" s="18">
        <f t="shared" si="56"/>
        <v>1125.9978985777796</v>
      </c>
      <c r="T82" s="18">
        <f>+T83+T88+T90</f>
        <v>18762.786426574723</v>
      </c>
      <c r="U82" s="18">
        <f t="shared" si="50"/>
        <v>3381.1135734252784</v>
      </c>
      <c r="V82" s="20">
        <f>+K82/T82*100</f>
        <v>118.0203169004601</v>
      </c>
      <c r="W82" s="21"/>
      <c r="X82" s="22"/>
    </row>
    <row r="83" spans="1:24" ht="18" customHeight="1" x14ac:dyDescent="0.2">
      <c r="B83" s="47" t="s">
        <v>85</v>
      </c>
      <c r="C83" s="18">
        <f t="shared" ref="C83:Q83" si="57">SUM(C84:C87)</f>
        <v>616.1</v>
      </c>
      <c r="D83" s="18">
        <f t="shared" ref="D83:G83" si="58">SUM(D84:D87)</f>
        <v>243.1</v>
      </c>
      <c r="E83" s="18">
        <f t="shared" si="58"/>
        <v>285.2</v>
      </c>
      <c r="F83" s="18">
        <f t="shared" si="58"/>
        <v>387.5</v>
      </c>
      <c r="G83" s="18">
        <f t="shared" si="58"/>
        <v>261.3</v>
      </c>
      <c r="H83" s="18">
        <f t="shared" si="57"/>
        <v>428.5</v>
      </c>
      <c r="I83" s="18">
        <f t="shared" ref="I83:J83" si="59">SUM(I84:I87)</f>
        <v>10406.700000000001</v>
      </c>
      <c r="J83" s="18">
        <f t="shared" si="59"/>
        <v>415.7</v>
      </c>
      <c r="K83" s="18">
        <f>SUM(K84:K87)</f>
        <v>13044.1</v>
      </c>
      <c r="L83" s="18">
        <f t="shared" si="57"/>
        <v>508.13494192301749</v>
      </c>
      <c r="M83" s="18">
        <f t="shared" ref="M83:P83" si="60">SUM(M84:M87)</f>
        <v>127.88678583101418</v>
      </c>
      <c r="N83" s="18">
        <f t="shared" si="60"/>
        <v>120.01528362534387</v>
      </c>
      <c r="O83" s="18">
        <f t="shared" si="60"/>
        <v>370.49653989971927</v>
      </c>
      <c r="P83" s="18">
        <f t="shared" si="60"/>
        <v>87.567992844394851</v>
      </c>
      <c r="Q83" s="18">
        <f t="shared" si="57"/>
        <v>201.07989110381266</v>
      </c>
      <c r="R83" s="18">
        <f t="shared" ref="R83:S83" si="61">SUM(R84:R87)</f>
        <v>8751.3544442521215</v>
      </c>
      <c r="S83" s="18">
        <f t="shared" si="61"/>
        <v>119.96855576310305</v>
      </c>
      <c r="T83" s="18">
        <f>SUM(T84:T87)</f>
        <v>10286.504435242527</v>
      </c>
      <c r="U83" s="18">
        <f t="shared" si="50"/>
        <v>2757.5955647574738</v>
      </c>
      <c r="V83" s="27">
        <f>+K83/T83*100</f>
        <v>126.80789749440726</v>
      </c>
      <c r="W83" s="21"/>
      <c r="X83" s="22"/>
    </row>
    <row r="84" spans="1:24" ht="18" customHeight="1" x14ac:dyDescent="0.2">
      <c r="B84" s="58" t="s">
        <v>86</v>
      </c>
      <c r="C84" s="25">
        <f>+[1]PP!L84</f>
        <v>0</v>
      </c>
      <c r="D84" s="25">
        <f>+[1]PP!M84</f>
        <v>0</v>
      </c>
      <c r="E84" s="25">
        <f>+[1]PP!N84</f>
        <v>0</v>
      </c>
      <c r="F84" s="25">
        <f>+[1]PP!O84</f>
        <v>0</v>
      </c>
      <c r="G84" s="25">
        <f>+[1]PP!P84</f>
        <v>0</v>
      </c>
      <c r="H84" s="25">
        <f>+[1]PP!Q84</f>
        <v>0</v>
      </c>
      <c r="I84" s="25">
        <f>+[1]PP!R84</f>
        <v>9923.9</v>
      </c>
      <c r="J84" s="25">
        <f>+[1]PP!S84</f>
        <v>0</v>
      </c>
      <c r="K84" s="25">
        <f t="shared" ref="K84:K89" si="62">SUM(C84:J84)</f>
        <v>9923.9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8280</v>
      </c>
      <c r="S84" s="25">
        <v>0</v>
      </c>
      <c r="T84" s="25">
        <f>SUM(L84:S84)</f>
        <v>8280</v>
      </c>
      <c r="U84" s="25">
        <f t="shared" si="50"/>
        <v>1643.8999999999996</v>
      </c>
      <c r="V84" s="27">
        <v>0</v>
      </c>
      <c r="W84" s="21"/>
      <c r="X84" s="22"/>
    </row>
    <row r="85" spans="1:24" ht="18" customHeight="1" x14ac:dyDescent="0.2">
      <c r="B85" s="58" t="s">
        <v>87</v>
      </c>
      <c r="C85" s="25">
        <f>+[1]PP!L85</f>
        <v>158.4</v>
      </c>
      <c r="D85" s="25">
        <f>+[1]PP!M85</f>
        <v>25.1</v>
      </c>
      <c r="E85" s="25">
        <f>+[1]PP!N85</f>
        <v>30.1</v>
      </c>
      <c r="F85" s="25">
        <f>+[1]PP!O85</f>
        <v>30</v>
      </c>
      <c r="G85" s="25">
        <f>+[1]PP!P85</f>
        <v>37.799999999999997</v>
      </c>
      <c r="H85" s="25">
        <f>+[1]PP!Q85</f>
        <v>17.2</v>
      </c>
      <c r="I85" s="25">
        <f>+[1]PP!R85</f>
        <v>0.1</v>
      </c>
      <c r="J85" s="25">
        <f>+[1]PP!S85</f>
        <v>34.799999999999997</v>
      </c>
      <c r="K85" s="25">
        <f t="shared" si="62"/>
        <v>333.5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f t="shared" ref="T85:T87" si="63">SUM(L85:S85)</f>
        <v>0</v>
      </c>
      <c r="U85" s="25">
        <f t="shared" si="50"/>
        <v>333.5</v>
      </c>
      <c r="V85" s="27">
        <v>0</v>
      </c>
      <c r="W85" s="21"/>
      <c r="X85" s="22"/>
    </row>
    <row r="86" spans="1:24" ht="18" customHeight="1" x14ac:dyDescent="0.2">
      <c r="B86" s="58" t="s">
        <v>88</v>
      </c>
      <c r="C86" s="25">
        <f>+[1]PP!L86</f>
        <v>457.7</v>
      </c>
      <c r="D86" s="25">
        <f>+[1]PP!M86</f>
        <v>218</v>
      </c>
      <c r="E86" s="25">
        <f>+[1]PP!N86</f>
        <v>255.1</v>
      </c>
      <c r="F86" s="25">
        <f>+[1]PP!O86</f>
        <v>357.5</v>
      </c>
      <c r="G86" s="25">
        <f>+[1]PP!P86</f>
        <v>223.5</v>
      </c>
      <c r="H86" s="25">
        <f>+[1]PP!Q86</f>
        <v>411.3</v>
      </c>
      <c r="I86" s="25">
        <f>+[1]PP!R86</f>
        <v>482.7</v>
      </c>
      <c r="J86" s="25">
        <f>+[1]PP!S86</f>
        <v>380.9</v>
      </c>
      <c r="K86" s="25">
        <f t="shared" si="62"/>
        <v>2786.7000000000003</v>
      </c>
      <c r="L86" s="25">
        <v>508.13494192301749</v>
      </c>
      <c r="M86" s="25">
        <v>127.88678583101418</v>
      </c>
      <c r="N86" s="25">
        <v>120.01528362534387</v>
      </c>
      <c r="O86" s="25">
        <v>370.49653989971927</v>
      </c>
      <c r="P86" s="25">
        <v>87.567992844394851</v>
      </c>
      <c r="Q86" s="25">
        <v>201.07989110381266</v>
      </c>
      <c r="R86" s="25">
        <v>471.35444425212125</v>
      </c>
      <c r="S86" s="25">
        <v>119.96855576310305</v>
      </c>
      <c r="T86" s="25">
        <f t="shared" si="63"/>
        <v>2006.5044352425266</v>
      </c>
      <c r="U86" s="25">
        <f t="shared" si="50"/>
        <v>780.19556475747368</v>
      </c>
      <c r="V86" s="27">
        <f>+K86/T86*100</f>
        <v>138.88332121544357</v>
      </c>
      <c r="W86" s="21"/>
      <c r="X86" s="22"/>
    </row>
    <row r="87" spans="1:24" ht="18" customHeight="1" x14ac:dyDescent="0.2">
      <c r="B87" s="58" t="s">
        <v>89</v>
      </c>
      <c r="C87" s="25">
        <f>+[1]PP!L87</f>
        <v>0</v>
      </c>
      <c r="D87" s="25">
        <f>+[1]PP!M87</f>
        <v>0</v>
      </c>
      <c r="E87" s="25">
        <f>+[1]PP!N87</f>
        <v>0</v>
      </c>
      <c r="F87" s="25">
        <f>+[1]PP!O87</f>
        <v>0</v>
      </c>
      <c r="G87" s="25">
        <f>+[1]PP!P87</f>
        <v>0</v>
      </c>
      <c r="H87" s="25">
        <f>+[1]PP!Q87</f>
        <v>0</v>
      </c>
      <c r="I87" s="25">
        <f>+[1]PP!R87</f>
        <v>0</v>
      </c>
      <c r="J87" s="25">
        <f>+[1]PP!S87</f>
        <v>0</v>
      </c>
      <c r="K87" s="25">
        <f t="shared" si="62"/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f t="shared" si="63"/>
        <v>0</v>
      </c>
      <c r="U87" s="25">
        <f t="shared" si="50"/>
        <v>0</v>
      </c>
      <c r="V87" s="50">
        <v>0</v>
      </c>
      <c r="W87" s="21"/>
      <c r="X87" s="22"/>
    </row>
    <row r="88" spans="1:24" ht="18" customHeight="1" x14ac:dyDescent="0.2">
      <c r="B88" s="47" t="s">
        <v>90</v>
      </c>
      <c r="C88" s="18">
        <f>+[1]PP!L88</f>
        <v>237.1</v>
      </c>
      <c r="D88" s="18">
        <f>+[1]PP!M88</f>
        <v>78.8</v>
      </c>
      <c r="E88" s="18">
        <f>+[1]PP!N88</f>
        <v>99.3</v>
      </c>
      <c r="F88" s="18">
        <f>+[1]PP!O88</f>
        <v>101.4</v>
      </c>
      <c r="G88" s="18">
        <f>+[1]PP!P88</f>
        <v>232.5</v>
      </c>
      <c r="H88" s="18">
        <f>+[1]PP!Q88</f>
        <v>100.1</v>
      </c>
      <c r="I88" s="18">
        <f>+[1]PP!R88</f>
        <v>114</v>
      </c>
      <c r="J88" s="18">
        <f>+[1]PP!S88</f>
        <v>106.2</v>
      </c>
      <c r="K88" s="18">
        <f t="shared" si="62"/>
        <v>1069.4000000000001</v>
      </c>
      <c r="L88" s="18">
        <v>99.919189151231734</v>
      </c>
      <c r="M88" s="18">
        <v>105.58077884340052</v>
      </c>
      <c r="N88" s="18">
        <v>105.43138375866369</v>
      </c>
      <c r="O88" s="18">
        <v>114.05176934070191</v>
      </c>
      <c r="P88" s="18">
        <v>106.15850467252265</v>
      </c>
      <c r="Q88" s="18">
        <v>103.08112460208594</v>
      </c>
      <c r="R88" s="18">
        <v>109.89037390263034</v>
      </c>
      <c r="S88" s="18">
        <v>111.95581588526107</v>
      </c>
      <c r="T88" s="18">
        <f>SUM(L88:S88)</f>
        <v>856.068940156498</v>
      </c>
      <c r="U88" s="18">
        <f t="shared" si="50"/>
        <v>213.33105984350209</v>
      </c>
      <c r="V88" s="20">
        <f>+K88/T88*100</f>
        <v>124.91984580172983</v>
      </c>
      <c r="W88" s="21"/>
      <c r="X88" s="22"/>
    </row>
    <row r="89" spans="1:24" ht="18" customHeight="1" x14ac:dyDescent="0.2">
      <c r="B89" s="63" t="s">
        <v>91</v>
      </c>
      <c r="C89" s="42">
        <f>+[1]PP!L89</f>
        <v>88.7</v>
      </c>
      <c r="D89" s="42">
        <f>+[1]PP!M89</f>
        <v>68.900000000000006</v>
      </c>
      <c r="E89" s="42">
        <f>+[1]PP!N89</f>
        <v>85.4</v>
      </c>
      <c r="F89" s="42">
        <f>+[1]PP!O89</f>
        <v>86.5</v>
      </c>
      <c r="G89" s="42">
        <f>+[1]PP!P89</f>
        <v>84.3</v>
      </c>
      <c r="H89" s="42">
        <f>+[1]PP!Q89</f>
        <v>80.900000000000006</v>
      </c>
      <c r="I89" s="42">
        <f>+[1]PP!R89</f>
        <v>89</v>
      </c>
      <c r="J89" s="42">
        <f>+[1]PP!S89</f>
        <v>86.3</v>
      </c>
      <c r="K89" s="42">
        <f t="shared" si="62"/>
        <v>670</v>
      </c>
      <c r="L89" s="42">
        <v>76.502562999999995</v>
      </c>
      <c r="M89" s="42">
        <v>76.120188999999996</v>
      </c>
      <c r="N89" s="42">
        <v>77.203514999999996</v>
      </c>
      <c r="O89" s="42">
        <v>82.464067</v>
      </c>
      <c r="P89" s="42">
        <v>75.390854000000004</v>
      </c>
      <c r="Q89" s="42">
        <v>76.334691000000007</v>
      </c>
      <c r="R89" s="42">
        <v>78.974356</v>
      </c>
      <c r="S89" s="42">
        <v>78.155282999999997</v>
      </c>
      <c r="T89" s="42">
        <f>SUM(L89:S89)</f>
        <v>621.14551800000004</v>
      </c>
      <c r="U89" s="42">
        <f t="shared" si="50"/>
        <v>48.854481999999962</v>
      </c>
      <c r="V89" s="43">
        <f>+K89/T89*100</f>
        <v>107.86522329860875</v>
      </c>
      <c r="W89" s="21"/>
      <c r="X89" s="22"/>
    </row>
    <row r="90" spans="1:24" ht="18" customHeight="1" x14ac:dyDescent="0.2">
      <c r="B90" s="47" t="s">
        <v>92</v>
      </c>
      <c r="C90" s="18">
        <f t="shared" ref="C90:L90" si="64">SUM(C91:C93)</f>
        <v>1018.6999999999999</v>
      </c>
      <c r="D90" s="18">
        <f t="shared" ref="D90:G90" si="65">SUM(D91:D93)</f>
        <v>891.30000000000007</v>
      </c>
      <c r="E90" s="18">
        <f t="shared" si="65"/>
        <v>1089.4000000000001</v>
      </c>
      <c r="F90" s="18">
        <f t="shared" si="65"/>
        <v>1466.5</v>
      </c>
      <c r="G90" s="18">
        <f t="shared" si="65"/>
        <v>990.30000000000007</v>
      </c>
      <c r="H90" s="18">
        <f t="shared" si="64"/>
        <v>743</v>
      </c>
      <c r="I90" s="18">
        <f t="shared" ref="I90:J90" si="66">SUM(I91:I93)</f>
        <v>1016.3</v>
      </c>
      <c r="J90" s="18">
        <f t="shared" si="66"/>
        <v>814.90000000000009</v>
      </c>
      <c r="K90" s="18">
        <f>SUM(K91:K93)</f>
        <v>8030.4</v>
      </c>
      <c r="L90" s="18">
        <f t="shared" si="64"/>
        <v>1095.0964737740005</v>
      </c>
      <c r="M90" s="18">
        <f t="shared" ref="M90:S90" si="67">SUM(M91:M93)</f>
        <v>867.0749552392972</v>
      </c>
      <c r="N90" s="18">
        <f t="shared" si="67"/>
        <v>907.78868391809522</v>
      </c>
      <c r="O90" s="18">
        <f t="shared" si="67"/>
        <v>867.54106416873174</v>
      </c>
      <c r="P90" s="18">
        <f t="shared" si="67"/>
        <v>1057.0160974916835</v>
      </c>
      <c r="Q90" s="18">
        <f t="shared" si="67"/>
        <v>867.22028816189845</v>
      </c>
      <c r="R90" s="18">
        <f>SUM(R91:R93)</f>
        <v>1064.4019614925769</v>
      </c>
      <c r="S90" s="18">
        <f t="shared" si="67"/>
        <v>894.07352692941549</v>
      </c>
      <c r="T90" s="18">
        <f>SUM(L90:S90)</f>
        <v>7620.2130511756995</v>
      </c>
      <c r="U90" s="18">
        <f t="shared" si="50"/>
        <v>410.18694882430009</v>
      </c>
      <c r="V90" s="20">
        <f>+K90/T90*100</f>
        <v>105.38288032197489</v>
      </c>
      <c r="X90" s="22"/>
    </row>
    <row r="91" spans="1:24" ht="18" customHeight="1" x14ac:dyDescent="0.2">
      <c r="B91" s="58" t="s">
        <v>93</v>
      </c>
      <c r="C91" s="25">
        <f>+[1]PP!L91</f>
        <v>1014.3</v>
      </c>
      <c r="D91" s="25">
        <f>+[1]PP!M91</f>
        <v>883.2</v>
      </c>
      <c r="E91" s="25">
        <f>+[1]PP!N91</f>
        <v>810.1</v>
      </c>
      <c r="F91" s="25">
        <f>+[1]PP!O91</f>
        <v>806.8</v>
      </c>
      <c r="G91" s="25">
        <f>+[1]PP!P91</f>
        <v>984.6</v>
      </c>
      <c r="H91" s="25">
        <f>+[1]PP!Q91</f>
        <v>735.5</v>
      </c>
      <c r="I91" s="25">
        <f>+[1]PP!R91</f>
        <v>1010</v>
      </c>
      <c r="J91" s="25">
        <f>+[1]PP!S91</f>
        <v>810.7</v>
      </c>
      <c r="K91" s="25">
        <f>SUM(C91:J91)</f>
        <v>7055.2</v>
      </c>
      <c r="L91" s="25">
        <v>1086.7172647791142</v>
      </c>
      <c r="M91" s="25">
        <v>860.21108501601896</v>
      </c>
      <c r="N91" s="25">
        <v>896.18285088174969</v>
      </c>
      <c r="O91" s="25">
        <v>861.05109925900194</v>
      </c>
      <c r="P91" s="25">
        <v>1050.7937320144936</v>
      </c>
      <c r="Q91" s="25">
        <v>860.55835111756551</v>
      </c>
      <c r="R91" s="25">
        <v>1056.6750506868327</v>
      </c>
      <c r="S91" s="25">
        <v>885.47171376871415</v>
      </c>
      <c r="T91" s="25">
        <f>SUM(L91:S91)</f>
        <v>7557.6611475234913</v>
      </c>
      <c r="U91" s="25">
        <f t="shared" si="50"/>
        <v>-502.46114752349149</v>
      </c>
      <c r="V91" s="64">
        <f>+K91/T91*100</f>
        <v>93.35163170568795</v>
      </c>
      <c r="W91" s="21"/>
      <c r="X91" s="22"/>
    </row>
    <row r="92" spans="1:24" ht="18" customHeight="1" x14ac:dyDescent="0.2">
      <c r="B92" s="65" t="s">
        <v>94</v>
      </c>
      <c r="C92" s="25">
        <f>+[1]PP!L92</f>
        <v>0</v>
      </c>
      <c r="D92" s="25">
        <f>+[1]PP!M92</f>
        <v>0</v>
      </c>
      <c r="E92" s="25">
        <f>+[1]PP!N92</f>
        <v>0</v>
      </c>
      <c r="F92" s="25">
        <f>+[1]PP!O92</f>
        <v>0</v>
      </c>
      <c r="G92" s="25">
        <f>+[1]PP!P92</f>
        <v>0</v>
      </c>
      <c r="H92" s="25">
        <f>+[1]PP!Q92</f>
        <v>0</v>
      </c>
      <c r="I92" s="25">
        <f>+[1]PP!R92</f>
        <v>0</v>
      </c>
      <c r="J92" s="25">
        <f>+[1]PP!S92</f>
        <v>0</v>
      </c>
      <c r="K92" s="25">
        <f t="shared" ref="K92:K93" si="68">SUM(C92:J92)</f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f t="shared" ref="T92:T93" si="69">SUM(L92:S92)</f>
        <v>0</v>
      </c>
      <c r="U92" s="25">
        <f t="shared" si="50"/>
        <v>0</v>
      </c>
      <c r="V92" s="66">
        <v>0</v>
      </c>
      <c r="W92" s="21"/>
      <c r="X92" s="22"/>
    </row>
    <row r="93" spans="1:24" ht="18" customHeight="1" x14ac:dyDescent="0.2">
      <c r="A93" s="3"/>
      <c r="B93" s="58" t="s">
        <v>33</v>
      </c>
      <c r="C93" s="25">
        <f>+[1]PP!L93</f>
        <v>4.4000000000000004</v>
      </c>
      <c r="D93" s="25">
        <f>+[1]PP!M93</f>
        <v>8.1</v>
      </c>
      <c r="E93" s="25">
        <f>+[1]PP!N93</f>
        <v>279.3</v>
      </c>
      <c r="F93" s="25">
        <f>+[1]PP!O93</f>
        <v>659.7</v>
      </c>
      <c r="G93" s="25">
        <f>+[1]PP!P93</f>
        <v>5.7</v>
      </c>
      <c r="H93" s="25">
        <f>+[1]PP!Q93</f>
        <v>7.5</v>
      </c>
      <c r="I93" s="25">
        <f>+[1]PP!R93</f>
        <v>6.3</v>
      </c>
      <c r="J93" s="25">
        <f>+[1]PP!S93</f>
        <v>4.2</v>
      </c>
      <c r="K93" s="25">
        <f t="shared" si="68"/>
        <v>975.2</v>
      </c>
      <c r="L93" s="25">
        <v>8.3792089948863104</v>
      </c>
      <c r="M93" s="25">
        <v>6.863870223278207</v>
      </c>
      <c r="N93" s="25">
        <v>11.605833036345565</v>
      </c>
      <c r="O93" s="25">
        <v>6.4899649097298369</v>
      </c>
      <c r="P93" s="25">
        <v>6.2223654771899986</v>
      </c>
      <c r="Q93" s="25">
        <v>6.6619370443329355</v>
      </c>
      <c r="R93" s="25">
        <v>7.7269108057442395</v>
      </c>
      <c r="S93" s="25">
        <v>8.6018131607013544</v>
      </c>
      <c r="T93" s="25">
        <f t="shared" si="69"/>
        <v>62.551903652208445</v>
      </c>
      <c r="U93" s="25">
        <f t="shared" si="50"/>
        <v>912.64809634779158</v>
      </c>
      <c r="V93" s="64">
        <f>+K93/T93*100</f>
        <v>1559.0252942934533</v>
      </c>
      <c r="W93" s="21"/>
      <c r="X93" s="22"/>
    </row>
    <row r="94" spans="1:24" ht="18" customHeight="1" x14ac:dyDescent="0.2">
      <c r="B94" s="51" t="s">
        <v>95</v>
      </c>
      <c r="C94" s="18">
        <f>+C95+C98</f>
        <v>0</v>
      </c>
      <c r="D94" s="18">
        <f t="shared" ref="D94:J94" si="70">+D95+D98</f>
        <v>31.4</v>
      </c>
      <c r="E94" s="18">
        <f t="shared" si="70"/>
        <v>3.8</v>
      </c>
      <c r="F94" s="18">
        <f t="shared" si="70"/>
        <v>0</v>
      </c>
      <c r="G94" s="18">
        <f t="shared" si="70"/>
        <v>0</v>
      </c>
      <c r="H94" s="18">
        <f t="shared" si="70"/>
        <v>26.5</v>
      </c>
      <c r="I94" s="18">
        <f t="shared" si="70"/>
        <v>0</v>
      </c>
      <c r="J94" s="18">
        <f t="shared" si="70"/>
        <v>0</v>
      </c>
      <c r="K94" s="18">
        <f>+K95+K98</f>
        <v>61.699999999999996</v>
      </c>
      <c r="L94" s="18">
        <f t="shared" ref="L94:S94" si="71">+L95+L98</f>
        <v>0</v>
      </c>
      <c r="M94" s="18">
        <f t="shared" si="71"/>
        <v>0</v>
      </c>
      <c r="N94" s="18">
        <f t="shared" si="71"/>
        <v>0</v>
      </c>
      <c r="O94" s="18">
        <f t="shared" si="71"/>
        <v>0</v>
      </c>
      <c r="P94" s="18">
        <f t="shared" si="71"/>
        <v>0</v>
      </c>
      <c r="Q94" s="18">
        <f t="shared" si="71"/>
        <v>0</v>
      </c>
      <c r="R94" s="18">
        <f t="shared" si="71"/>
        <v>0</v>
      </c>
      <c r="S94" s="18">
        <f t="shared" si="71"/>
        <v>0</v>
      </c>
      <c r="T94" s="18">
        <f>+T95+T98</f>
        <v>0</v>
      </c>
      <c r="U94" s="18">
        <f t="shared" si="50"/>
        <v>61.699999999999996</v>
      </c>
      <c r="V94" s="20">
        <v>0</v>
      </c>
      <c r="W94" s="21"/>
      <c r="X94" s="22"/>
    </row>
    <row r="95" spans="1:24" ht="18" customHeight="1" x14ac:dyDescent="0.2">
      <c r="B95" s="24" t="s">
        <v>96</v>
      </c>
      <c r="C95" s="67">
        <f>+C96+C97</f>
        <v>0</v>
      </c>
      <c r="D95" s="67">
        <f t="shared" ref="D95:J95" si="72">+D96+D97</f>
        <v>31.4</v>
      </c>
      <c r="E95" s="67">
        <f t="shared" si="72"/>
        <v>3.8</v>
      </c>
      <c r="F95" s="67">
        <f t="shared" si="72"/>
        <v>0</v>
      </c>
      <c r="G95" s="67">
        <f t="shared" si="72"/>
        <v>0</v>
      </c>
      <c r="H95" s="67">
        <f t="shared" si="72"/>
        <v>26.5</v>
      </c>
      <c r="I95" s="67">
        <f t="shared" si="72"/>
        <v>0</v>
      </c>
      <c r="J95" s="67">
        <f t="shared" si="72"/>
        <v>0</v>
      </c>
      <c r="K95" s="67">
        <f>+K96+K97</f>
        <v>61.699999999999996</v>
      </c>
      <c r="L95" s="67">
        <v>0</v>
      </c>
      <c r="M95" s="67">
        <f>+M96+M97+M98</f>
        <v>0</v>
      </c>
      <c r="N95" s="67">
        <f>+N96+N97</f>
        <v>0</v>
      </c>
      <c r="O95" s="67">
        <v>0</v>
      </c>
      <c r="P95" s="67">
        <v>0</v>
      </c>
      <c r="Q95" s="67">
        <f>+Q96+Q97</f>
        <v>0</v>
      </c>
      <c r="R95" s="67">
        <v>0</v>
      </c>
      <c r="S95" s="67">
        <v>0</v>
      </c>
      <c r="T95" s="67">
        <f>SUM(L95:S95)</f>
        <v>0</v>
      </c>
      <c r="U95" s="67">
        <f t="shared" si="50"/>
        <v>61.699999999999996</v>
      </c>
      <c r="V95" s="68">
        <f>+K91/T91*100</f>
        <v>93.35163170568795</v>
      </c>
      <c r="W95" s="21"/>
      <c r="X95" s="22"/>
    </row>
    <row r="96" spans="1:24" ht="18" customHeight="1" x14ac:dyDescent="0.2">
      <c r="B96" s="58" t="s">
        <v>97</v>
      </c>
      <c r="C96" s="25">
        <f>+[1]PP!L96</f>
        <v>0</v>
      </c>
      <c r="D96" s="25">
        <f>+[1]PP!M96</f>
        <v>31.4</v>
      </c>
      <c r="E96" s="25">
        <f>+[1]PP!N96</f>
        <v>3.8</v>
      </c>
      <c r="F96" s="25">
        <f>+[1]PP!O96</f>
        <v>0</v>
      </c>
      <c r="G96" s="25">
        <f>+[1]PP!P96</f>
        <v>0</v>
      </c>
      <c r="H96" s="25">
        <f>+[1]PP!Q96</f>
        <v>26.5</v>
      </c>
      <c r="I96" s="25">
        <f>+[1]PP!R96</f>
        <v>0</v>
      </c>
      <c r="J96" s="25">
        <f>+[1]PP!S96</f>
        <v>0</v>
      </c>
      <c r="K96" s="25">
        <f>SUM(C96:J96)</f>
        <v>61.699999999999996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f>SUM(L96:S96)</f>
        <v>0</v>
      </c>
      <c r="U96" s="25">
        <f t="shared" si="50"/>
        <v>61.699999999999996</v>
      </c>
      <c r="V96" s="50">
        <v>0</v>
      </c>
      <c r="W96" s="21"/>
      <c r="X96" s="22"/>
    </row>
    <row r="97" spans="2:24" ht="18" customHeight="1" x14ac:dyDescent="0.2">
      <c r="B97" s="58" t="s">
        <v>98</v>
      </c>
      <c r="C97" s="25">
        <f>+[1]PP!L97</f>
        <v>0</v>
      </c>
      <c r="D97" s="25">
        <f>+[1]PP!M97</f>
        <v>0</v>
      </c>
      <c r="E97" s="25">
        <f>+[1]PP!N97</f>
        <v>0</v>
      </c>
      <c r="F97" s="25">
        <f>+[1]PP!O97</f>
        <v>0</v>
      </c>
      <c r="G97" s="25">
        <f>+[1]PP!P97</f>
        <v>0</v>
      </c>
      <c r="H97" s="25">
        <f>+[1]PP!Q97</f>
        <v>0</v>
      </c>
      <c r="I97" s="25">
        <f>+[1]PP!R97</f>
        <v>0</v>
      </c>
      <c r="J97" s="25">
        <f>+[1]PP!S97</f>
        <v>0</v>
      </c>
      <c r="K97" s="25">
        <f>SUM(C97:J97)</f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f t="shared" ref="T97:T98" si="73">SUM(L97:S97)</f>
        <v>0</v>
      </c>
      <c r="U97" s="25">
        <f t="shared" si="50"/>
        <v>0</v>
      </c>
      <c r="V97" s="50">
        <v>0</v>
      </c>
      <c r="W97" s="21"/>
      <c r="X97" s="22"/>
    </row>
    <row r="98" spans="2:24" ht="18" customHeight="1" x14ac:dyDescent="0.2">
      <c r="B98" s="24" t="s">
        <v>99</v>
      </c>
      <c r="C98" s="25">
        <f>+[1]PP!L98</f>
        <v>0</v>
      </c>
      <c r="D98" s="25">
        <f>+[1]PP!M98</f>
        <v>0</v>
      </c>
      <c r="E98" s="25">
        <f>+[1]PP!N98</f>
        <v>0</v>
      </c>
      <c r="F98" s="25">
        <f>+[1]PP!O98</f>
        <v>0</v>
      </c>
      <c r="G98" s="25">
        <f>+[1]PP!P98</f>
        <v>0</v>
      </c>
      <c r="H98" s="25">
        <f>+[1]PP!Q98</f>
        <v>0</v>
      </c>
      <c r="I98" s="25">
        <f>+[1]PP!R98</f>
        <v>0</v>
      </c>
      <c r="J98" s="25">
        <f>+[1]PP!S98</f>
        <v>0</v>
      </c>
      <c r="K98" s="25">
        <f>SUM(C98:J98)</f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f t="shared" si="73"/>
        <v>0</v>
      </c>
      <c r="U98" s="25">
        <f t="shared" si="50"/>
        <v>0</v>
      </c>
      <c r="V98" s="27">
        <v>0</v>
      </c>
      <c r="W98" s="69"/>
      <c r="X98" s="22"/>
    </row>
    <row r="99" spans="2:24" ht="29.25" customHeight="1" x14ac:dyDescent="0.2">
      <c r="B99" s="70" t="s">
        <v>100</v>
      </c>
      <c r="C99" s="71">
        <f t="shared" ref="C99:S99" si="74">+C94+C9</f>
        <v>108446.90000000001</v>
      </c>
      <c r="D99" s="71">
        <f t="shared" si="74"/>
        <v>88593.099999999991</v>
      </c>
      <c r="E99" s="71">
        <f t="shared" si="74"/>
        <v>92930</v>
      </c>
      <c r="F99" s="71">
        <f t="shared" si="74"/>
        <v>128071.8</v>
      </c>
      <c r="G99" s="71">
        <f t="shared" si="74"/>
        <v>105864.09999999999</v>
      </c>
      <c r="H99" s="71">
        <f t="shared" si="74"/>
        <v>95783.599999999991</v>
      </c>
      <c r="I99" s="71">
        <f t="shared" si="74"/>
        <v>113589.59999999998</v>
      </c>
      <c r="J99" s="71">
        <f t="shared" si="74"/>
        <v>96898.5</v>
      </c>
      <c r="K99" s="72">
        <f>+K94+K9</f>
        <v>830177.59999999986</v>
      </c>
      <c r="L99" s="71">
        <f t="shared" si="74"/>
        <v>109276.85848077553</v>
      </c>
      <c r="M99" s="71">
        <f t="shared" si="74"/>
        <v>88644.873141945282</v>
      </c>
      <c r="N99" s="71">
        <f t="shared" si="74"/>
        <v>93522.99730851507</v>
      </c>
      <c r="O99" s="71">
        <f t="shared" si="74"/>
        <v>125209.7673264012</v>
      </c>
      <c r="P99" s="71">
        <f t="shared" si="74"/>
        <v>102044.25949775238</v>
      </c>
      <c r="Q99" s="71">
        <f t="shared" si="74"/>
        <v>95726.775200784003</v>
      </c>
      <c r="R99" s="71">
        <f t="shared" si="74"/>
        <v>110502.83718613039</v>
      </c>
      <c r="S99" s="71">
        <f t="shared" si="74"/>
        <v>98750.363054752539</v>
      </c>
      <c r="T99" s="71">
        <f>ROUNDUP(+T94+T9,1)</f>
        <v>823678.9</v>
      </c>
      <c r="U99" s="71">
        <f t="shared" si="50"/>
        <v>6498.699999999837</v>
      </c>
      <c r="V99" s="73">
        <f>+K99/T99*100</f>
        <v>100.78898463952395</v>
      </c>
      <c r="W99" s="21"/>
      <c r="X99" s="22"/>
    </row>
    <row r="100" spans="2:24" ht="18" customHeight="1" x14ac:dyDescent="0.2">
      <c r="B100" s="74" t="s">
        <v>101</v>
      </c>
      <c r="C100" s="75"/>
      <c r="D100" s="75"/>
      <c r="E100" s="75"/>
      <c r="F100" s="75"/>
      <c r="G100" s="75"/>
      <c r="H100" s="75"/>
      <c r="I100" s="75"/>
      <c r="J100" s="75"/>
      <c r="K100" s="76"/>
      <c r="L100" s="76"/>
      <c r="M100" s="76"/>
      <c r="N100" s="76"/>
      <c r="O100" s="76"/>
      <c r="P100" s="76"/>
      <c r="Q100" s="76"/>
      <c r="R100" s="76"/>
      <c r="S100" s="76"/>
      <c r="T100" s="77"/>
      <c r="U100" s="76"/>
      <c r="V100" s="78"/>
      <c r="W100" s="21"/>
      <c r="X100" s="22"/>
    </row>
    <row r="101" spans="2:24" ht="15" customHeight="1" x14ac:dyDescent="0.2">
      <c r="B101" s="79" t="s">
        <v>102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1"/>
      <c r="W101" s="21"/>
      <c r="X101" s="22"/>
    </row>
    <row r="102" spans="2:24" ht="19.5" customHeight="1" x14ac:dyDescent="0.2">
      <c r="B102" s="82" t="s">
        <v>103</v>
      </c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3"/>
      <c r="W102" s="21"/>
      <c r="X102" s="22"/>
    </row>
    <row r="103" spans="2:24" x14ac:dyDescent="0.2">
      <c r="B103" s="82" t="s">
        <v>104</v>
      </c>
      <c r="C103" s="84"/>
      <c r="D103" s="84"/>
      <c r="E103" s="84"/>
      <c r="F103" s="84"/>
      <c r="G103" s="84"/>
      <c r="H103" s="84"/>
      <c r="I103" s="84"/>
      <c r="J103" s="84"/>
      <c r="K103" s="81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6"/>
      <c r="X103" s="22"/>
    </row>
    <row r="104" spans="2:24" x14ac:dyDescent="0.2">
      <c r="B104" s="82" t="s">
        <v>105</v>
      </c>
      <c r="C104" s="84"/>
      <c r="D104" s="84"/>
      <c r="E104" s="84"/>
      <c r="F104" s="84"/>
      <c r="G104" s="84"/>
      <c r="H104" s="84"/>
      <c r="I104" s="84"/>
      <c r="J104" s="84"/>
      <c r="K104" s="87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8"/>
    </row>
    <row r="105" spans="2:24" x14ac:dyDescent="0.2">
      <c r="B105" s="89" t="s">
        <v>106</v>
      </c>
      <c r="C105" s="88"/>
      <c r="D105" s="88"/>
      <c r="E105" s="88"/>
      <c r="F105" s="88"/>
      <c r="G105" s="88"/>
      <c r="H105" s="88"/>
      <c r="I105" s="88"/>
      <c r="J105" s="88"/>
      <c r="K105" s="90"/>
      <c r="L105" s="91"/>
      <c r="M105" s="91"/>
      <c r="N105" s="91"/>
      <c r="O105" s="91"/>
      <c r="P105" s="91"/>
      <c r="Q105" s="91"/>
      <c r="R105" s="91"/>
      <c r="S105" s="91"/>
      <c r="T105" s="80"/>
      <c r="U105" s="91"/>
      <c r="V105" s="88"/>
    </row>
    <row r="106" spans="2:24" x14ac:dyDescent="0.2">
      <c r="B106" s="92"/>
      <c r="C106" s="78"/>
      <c r="D106" s="78"/>
      <c r="E106" s="78"/>
      <c r="F106" s="78"/>
      <c r="G106" s="78"/>
      <c r="H106" s="78"/>
      <c r="I106" s="78"/>
      <c r="J106" s="78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3"/>
    </row>
    <row r="107" spans="2:24" x14ac:dyDescent="0.2">
      <c r="B107" s="92"/>
      <c r="C107" s="80"/>
      <c r="D107" s="80"/>
      <c r="E107" s="80"/>
      <c r="F107" s="80"/>
      <c r="G107" s="80"/>
      <c r="H107" s="80"/>
      <c r="I107" s="80"/>
      <c r="J107" s="80"/>
      <c r="K107" s="8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3"/>
    </row>
    <row r="108" spans="2:24" x14ac:dyDescent="0.2">
      <c r="B108" s="94"/>
      <c r="C108" s="80"/>
      <c r="D108" s="80"/>
      <c r="E108" s="80"/>
      <c r="F108" s="80"/>
      <c r="G108" s="80"/>
      <c r="H108" s="80"/>
      <c r="I108" s="80"/>
      <c r="J108" s="80"/>
      <c r="K108" s="80"/>
      <c r="L108" s="85"/>
      <c r="M108" s="85"/>
      <c r="N108" s="85"/>
      <c r="O108" s="85"/>
      <c r="P108" s="85"/>
      <c r="Q108" s="85"/>
      <c r="R108" s="85"/>
      <c r="S108" s="85"/>
      <c r="T108" s="85"/>
      <c r="U108" s="87"/>
      <c r="V108" s="95"/>
    </row>
    <row r="109" spans="2:24" x14ac:dyDescent="0.2">
      <c r="B109" s="92"/>
      <c r="C109" s="80"/>
      <c r="D109" s="80"/>
      <c r="E109" s="80"/>
      <c r="F109" s="80"/>
      <c r="G109" s="80"/>
      <c r="H109" s="80"/>
      <c r="I109" s="80"/>
      <c r="J109" s="80"/>
      <c r="K109" s="81"/>
      <c r="L109" s="85"/>
      <c r="M109" s="85"/>
      <c r="N109" s="85"/>
      <c r="O109" s="85"/>
      <c r="P109" s="85"/>
      <c r="Q109" s="85"/>
      <c r="R109" s="85"/>
      <c r="S109" s="85"/>
      <c r="T109" s="85"/>
      <c r="U109" s="91"/>
      <c r="V109" s="78"/>
    </row>
    <row r="110" spans="2:24" x14ac:dyDescent="0.2">
      <c r="B110" s="92"/>
      <c r="C110" s="88"/>
      <c r="D110" s="88"/>
      <c r="E110" s="88"/>
      <c r="F110" s="88"/>
      <c r="G110" s="88"/>
      <c r="H110" s="88"/>
      <c r="I110" s="88"/>
      <c r="J110" s="88"/>
      <c r="K110" s="90"/>
      <c r="L110" s="85"/>
      <c r="M110" s="85"/>
      <c r="N110" s="85"/>
      <c r="O110" s="85"/>
      <c r="P110" s="85"/>
      <c r="Q110" s="85"/>
      <c r="R110" s="85"/>
      <c r="S110" s="85"/>
      <c r="T110" s="85"/>
      <c r="U110" s="81"/>
      <c r="V110" s="95"/>
    </row>
    <row r="111" spans="2:24" x14ac:dyDescent="0.2">
      <c r="B111" s="92"/>
      <c r="C111" s="95"/>
      <c r="D111" s="95"/>
      <c r="E111" s="95"/>
      <c r="F111" s="95"/>
      <c r="G111" s="95"/>
      <c r="H111" s="95"/>
      <c r="I111" s="95"/>
      <c r="J111" s="95"/>
      <c r="K111" s="96"/>
      <c r="L111" s="85"/>
      <c r="M111" s="85"/>
      <c r="N111" s="85"/>
      <c r="O111" s="85"/>
      <c r="P111" s="85"/>
      <c r="Q111" s="85"/>
      <c r="R111" s="85"/>
      <c r="S111" s="85"/>
      <c r="T111" s="96"/>
      <c r="U111" s="96"/>
      <c r="V111" s="95"/>
    </row>
    <row r="112" spans="2:24" x14ac:dyDescent="0.2">
      <c r="B112" s="92"/>
      <c r="C112" s="95"/>
      <c r="D112" s="95"/>
      <c r="E112" s="95"/>
      <c r="F112" s="95"/>
      <c r="G112" s="95"/>
      <c r="H112" s="95"/>
      <c r="I112" s="95"/>
      <c r="J112" s="95"/>
      <c r="K112" s="96"/>
      <c r="L112" s="85"/>
      <c r="M112" s="85"/>
      <c r="N112" s="85"/>
      <c r="O112" s="85"/>
      <c r="P112" s="85"/>
      <c r="Q112" s="85"/>
      <c r="R112" s="85"/>
      <c r="S112" s="85"/>
      <c r="T112" s="96"/>
      <c r="U112" s="96"/>
      <c r="V112" s="95"/>
    </row>
    <row r="113" spans="2:22" x14ac:dyDescent="0.2">
      <c r="B113" s="97"/>
      <c r="C113" s="95"/>
      <c r="D113" s="95"/>
      <c r="E113" s="95"/>
      <c r="F113" s="95"/>
      <c r="G113" s="95"/>
      <c r="H113" s="95"/>
      <c r="I113" s="95"/>
      <c r="J113" s="95"/>
      <c r="K113" s="96"/>
      <c r="L113" s="85"/>
      <c r="M113" s="85"/>
      <c r="N113" s="85"/>
      <c r="O113" s="85"/>
      <c r="P113" s="85"/>
      <c r="Q113" s="85"/>
      <c r="R113" s="85"/>
      <c r="S113" s="85"/>
      <c r="T113" s="90"/>
      <c r="U113" s="98"/>
      <c r="V113" s="95"/>
    </row>
    <row r="114" spans="2:22" x14ac:dyDescent="0.2">
      <c r="B114" s="95"/>
      <c r="C114" s="95"/>
      <c r="D114" s="95"/>
      <c r="E114" s="95"/>
      <c r="F114" s="95"/>
      <c r="G114" s="95"/>
      <c r="H114" s="95"/>
      <c r="I114" s="95"/>
      <c r="J114" s="95"/>
      <c r="K114" s="96"/>
      <c r="L114" s="85"/>
      <c r="M114" s="85"/>
      <c r="N114" s="85"/>
      <c r="O114" s="85"/>
      <c r="P114" s="85"/>
      <c r="Q114" s="85"/>
      <c r="R114" s="85"/>
      <c r="S114" s="85"/>
      <c r="T114" s="96"/>
      <c r="U114" s="96"/>
      <c r="V114" s="95"/>
    </row>
    <row r="115" spans="2:22" x14ac:dyDescent="0.2">
      <c r="B115" s="95"/>
      <c r="C115" s="95"/>
      <c r="D115" s="95"/>
      <c r="E115" s="95"/>
      <c r="F115" s="95"/>
      <c r="G115" s="95"/>
      <c r="H115" s="95"/>
      <c r="I115" s="95"/>
      <c r="J115" s="95"/>
      <c r="K115" s="96"/>
      <c r="L115" s="98"/>
      <c r="M115" s="98"/>
      <c r="N115" s="98"/>
      <c r="O115" s="98"/>
      <c r="P115" s="98"/>
      <c r="Q115" s="98"/>
      <c r="R115" s="98"/>
      <c r="S115" s="98"/>
      <c r="T115" s="96"/>
      <c r="U115" s="96"/>
      <c r="V115" s="95"/>
    </row>
    <row r="116" spans="2:22" x14ac:dyDescent="0.2">
      <c r="B116" s="95"/>
      <c r="C116" s="95"/>
      <c r="D116" s="95"/>
      <c r="E116" s="95"/>
      <c r="F116" s="95"/>
      <c r="G116" s="95"/>
      <c r="H116" s="95"/>
      <c r="I116" s="95"/>
      <c r="J116" s="95"/>
      <c r="K116" s="96"/>
      <c r="L116" s="98"/>
      <c r="M116" s="98"/>
      <c r="N116" s="98"/>
      <c r="O116" s="98"/>
      <c r="P116" s="98"/>
      <c r="Q116" s="98"/>
      <c r="R116" s="98"/>
      <c r="S116" s="98"/>
      <c r="T116" s="99"/>
      <c r="U116" s="99"/>
      <c r="V116" s="95"/>
    </row>
    <row r="117" spans="2:22" x14ac:dyDescent="0.2">
      <c r="B117" s="95"/>
      <c r="C117" s="95"/>
      <c r="D117" s="95"/>
      <c r="E117" s="95"/>
      <c r="F117" s="95"/>
      <c r="G117" s="95"/>
      <c r="H117" s="95"/>
      <c r="I117" s="95"/>
      <c r="J117" s="95"/>
      <c r="K117" s="96"/>
      <c r="L117" s="98"/>
      <c r="M117" s="98"/>
      <c r="N117" s="98"/>
      <c r="O117" s="98"/>
      <c r="P117" s="98"/>
      <c r="Q117" s="98"/>
      <c r="R117" s="98"/>
      <c r="S117" s="98"/>
      <c r="T117" s="90"/>
      <c r="U117" s="90"/>
      <c r="V117" s="95"/>
    </row>
    <row r="118" spans="2:22" x14ac:dyDescent="0.2">
      <c r="B118" s="95"/>
      <c r="C118" s="95"/>
      <c r="D118" s="95"/>
      <c r="E118" s="95"/>
      <c r="F118" s="95"/>
      <c r="G118" s="95"/>
      <c r="H118" s="95"/>
      <c r="I118" s="95"/>
      <c r="J118" s="95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5"/>
    </row>
    <row r="119" spans="2:22" x14ac:dyDescent="0.2">
      <c r="B119" s="100"/>
      <c r="C119" s="95"/>
      <c r="D119" s="95"/>
      <c r="E119" s="95"/>
      <c r="F119" s="95"/>
      <c r="G119" s="95"/>
      <c r="H119" s="95"/>
      <c r="I119" s="95"/>
      <c r="J119" s="95"/>
      <c r="K119" s="96"/>
      <c r="L119" s="90"/>
      <c r="M119" s="90"/>
      <c r="N119" s="90"/>
      <c r="O119" s="90"/>
      <c r="P119" s="90"/>
      <c r="Q119" s="90"/>
      <c r="R119" s="90"/>
      <c r="S119" s="90"/>
      <c r="T119" s="96"/>
      <c r="U119" s="96"/>
      <c r="V119" s="95"/>
    </row>
    <row r="120" spans="2:22" x14ac:dyDescent="0.2">
      <c r="B120" s="95"/>
      <c r="C120" s="95"/>
      <c r="D120" s="95"/>
      <c r="E120" s="95"/>
      <c r="F120" s="95"/>
      <c r="G120" s="95"/>
      <c r="H120" s="95"/>
      <c r="I120" s="95"/>
      <c r="J120" s="95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5"/>
    </row>
    <row r="121" spans="2:22" x14ac:dyDescent="0.2">
      <c r="B121" s="95"/>
      <c r="C121" s="95"/>
      <c r="D121" s="95"/>
      <c r="E121" s="95"/>
      <c r="F121" s="95"/>
      <c r="G121" s="95"/>
      <c r="H121" s="95"/>
      <c r="I121" s="95"/>
      <c r="J121" s="95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5"/>
    </row>
    <row r="122" spans="2:22" x14ac:dyDescent="0.2">
      <c r="B122" s="95"/>
      <c r="C122" s="95"/>
      <c r="D122" s="95"/>
      <c r="E122" s="95"/>
      <c r="F122" s="95"/>
      <c r="G122" s="95"/>
      <c r="H122" s="95"/>
      <c r="I122" s="95"/>
      <c r="J122" s="95"/>
      <c r="K122" s="96"/>
      <c r="L122" s="85"/>
      <c r="M122" s="85"/>
      <c r="N122" s="85"/>
      <c r="O122" s="85"/>
      <c r="P122" s="85"/>
      <c r="Q122" s="85"/>
      <c r="R122" s="85"/>
      <c r="S122" s="85"/>
      <c r="T122" s="96"/>
      <c r="U122" s="96"/>
      <c r="V122" s="95"/>
    </row>
    <row r="123" spans="2:22" x14ac:dyDescent="0.2">
      <c r="B123" s="95"/>
      <c r="C123" s="95"/>
      <c r="D123" s="95"/>
      <c r="E123" s="95"/>
      <c r="F123" s="95"/>
      <c r="G123" s="95"/>
      <c r="H123" s="95"/>
      <c r="I123" s="95"/>
      <c r="J123" s="95"/>
      <c r="K123" s="96"/>
      <c r="L123" s="85"/>
      <c r="M123" s="85"/>
      <c r="N123" s="85"/>
      <c r="O123" s="85"/>
      <c r="P123" s="85"/>
      <c r="Q123" s="85"/>
      <c r="R123" s="85"/>
      <c r="S123" s="85"/>
      <c r="T123" s="96"/>
      <c r="U123" s="96"/>
      <c r="V123" s="95"/>
    </row>
    <row r="124" spans="2:22" x14ac:dyDescent="0.2">
      <c r="B124" s="95"/>
      <c r="C124" s="95"/>
      <c r="D124" s="95"/>
      <c r="E124" s="95"/>
      <c r="F124" s="95"/>
      <c r="G124" s="95"/>
      <c r="H124" s="95"/>
      <c r="I124" s="95"/>
      <c r="J124" s="95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5"/>
    </row>
    <row r="125" spans="2:22" x14ac:dyDescent="0.2">
      <c r="B125" s="95"/>
      <c r="C125" s="95"/>
      <c r="D125" s="95"/>
      <c r="E125" s="95"/>
      <c r="F125" s="95"/>
      <c r="G125" s="95"/>
      <c r="H125" s="95"/>
      <c r="I125" s="95"/>
      <c r="J125" s="95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5"/>
    </row>
    <row r="126" spans="2:22" x14ac:dyDescent="0.2">
      <c r="B126" s="95"/>
      <c r="C126" s="95"/>
      <c r="D126" s="95"/>
      <c r="E126" s="95"/>
      <c r="F126" s="95"/>
      <c r="G126" s="95"/>
      <c r="H126" s="95"/>
      <c r="I126" s="95"/>
      <c r="J126" s="95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5"/>
    </row>
    <row r="127" spans="2:22" x14ac:dyDescent="0.2">
      <c r="B127" s="95"/>
      <c r="C127" s="95"/>
      <c r="D127" s="95"/>
      <c r="E127" s="95"/>
      <c r="F127" s="95"/>
      <c r="G127" s="95"/>
      <c r="H127" s="95"/>
      <c r="I127" s="95"/>
      <c r="J127" s="95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5"/>
    </row>
    <row r="128" spans="2:22" x14ac:dyDescent="0.2">
      <c r="B128" s="95"/>
      <c r="C128" s="95"/>
      <c r="D128" s="95"/>
      <c r="E128" s="95"/>
      <c r="F128" s="95"/>
      <c r="G128" s="95"/>
      <c r="H128" s="95"/>
      <c r="I128" s="95"/>
      <c r="J128" s="95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5"/>
    </row>
    <row r="129" spans="2:22" x14ac:dyDescent="0.2">
      <c r="B129" s="95"/>
      <c r="C129" s="95"/>
      <c r="D129" s="95"/>
      <c r="E129" s="95"/>
      <c r="F129" s="95"/>
      <c r="G129" s="95"/>
      <c r="H129" s="95"/>
      <c r="I129" s="95"/>
      <c r="J129" s="95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5"/>
    </row>
    <row r="130" spans="2:22" x14ac:dyDescent="0.2">
      <c r="B130" s="95"/>
      <c r="C130" s="95"/>
      <c r="D130" s="95"/>
      <c r="E130" s="95"/>
      <c r="F130" s="95"/>
      <c r="G130" s="95"/>
      <c r="H130" s="95"/>
      <c r="I130" s="95"/>
      <c r="J130" s="95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5"/>
    </row>
    <row r="131" spans="2:22" x14ac:dyDescent="0.2">
      <c r="B131" s="95"/>
      <c r="C131" s="95"/>
      <c r="D131" s="95"/>
      <c r="E131" s="95"/>
      <c r="F131" s="95"/>
      <c r="G131" s="95"/>
      <c r="H131" s="95"/>
      <c r="I131" s="95"/>
      <c r="J131" s="95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5"/>
    </row>
    <row r="132" spans="2:22" x14ac:dyDescent="0.2">
      <c r="B132" s="95"/>
      <c r="C132" s="95"/>
      <c r="D132" s="95"/>
      <c r="E132" s="95"/>
      <c r="F132" s="95"/>
      <c r="G132" s="95"/>
      <c r="H132" s="95"/>
      <c r="I132" s="95"/>
      <c r="J132" s="95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5"/>
    </row>
    <row r="133" spans="2:22" x14ac:dyDescent="0.2">
      <c r="B133" s="95"/>
      <c r="C133" s="95"/>
      <c r="D133" s="95"/>
      <c r="E133" s="95"/>
      <c r="F133" s="95"/>
      <c r="G133" s="95"/>
      <c r="H133" s="95"/>
      <c r="I133" s="95"/>
      <c r="J133" s="95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5"/>
    </row>
    <row r="134" spans="2:22" x14ac:dyDescent="0.2">
      <c r="B134" s="95"/>
      <c r="C134" s="95"/>
      <c r="D134" s="95"/>
      <c r="E134" s="95"/>
      <c r="F134" s="95"/>
      <c r="G134" s="95"/>
      <c r="H134" s="95"/>
      <c r="I134" s="95"/>
      <c r="J134" s="95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5"/>
    </row>
    <row r="135" spans="2:22" x14ac:dyDescent="0.2">
      <c r="B135" s="95"/>
      <c r="C135" s="95"/>
      <c r="D135" s="95"/>
      <c r="E135" s="95"/>
      <c r="F135" s="95"/>
      <c r="G135" s="95"/>
      <c r="H135" s="95"/>
      <c r="I135" s="95"/>
      <c r="J135" s="95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5"/>
    </row>
    <row r="136" spans="2:22" x14ac:dyDescent="0.2">
      <c r="B136" s="95"/>
      <c r="C136" s="95"/>
      <c r="D136" s="95"/>
      <c r="E136" s="95"/>
      <c r="F136" s="95"/>
      <c r="G136" s="95"/>
      <c r="H136" s="95"/>
      <c r="I136" s="95"/>
      <c r="J136" s="95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5"/>
    </row>
    <row r="137" spans="2:22" x14ac:dyDescent="0.2">
      <c r="B137" s="95"/>
      <c r="C137" s="95"/>
      <c r="D137" s="95"/>
      <c r="E137" s="95"/>
      <c r="F137" s="95"/>
      <c r="G137" s="95"/>
      <c r="H137" s="95"/>
      <c r="I137" s="95"/>
      <c r="J137" s="95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5"/>
    </row>
    <row r="138" spans="2:22" x14ac:dyDescent="0.2">
      <c r="B138" s="95"/>
      <c r="C138" s="95"/>
      <c r="D138" s="95"/>
      <c r="E138" s="95"/>
      <c r="F138" s="95"/>
      <c r="G138" s="95"/>
      <c r="H138" s="95"/>
      <c r="I138" s="95"/>
      <c r="J138" s="95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5"/>
    </row>
    <row r="139" spans="2:22" x14ac:dyDescent="0.2">
      <c r="B139" s="95"/>
      <c r="C139" s="95"/>
      <c r="D139" s="95"/>
      <c r="E139" s="95"/>
      <c r="F139" s="95"/>
      <c r="G139" s="95"/>
      <c r="H139" s="95"/>
      <c r="I139" s="95"/>
      <c r="J139" s="95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5"/>
    </row>
    <row r="140" spans="2:22" x14ac:dyDescent="0.2">
      <c r="B140" s="95"/>
      <c r="C140" s="95"/>
      <c r="D140" s="95"/>
      <c r="E140" s="95"/>
      <c r="F140" s="95"/>
      <c r="G140" s="95"/>
      <c r="H140" s="95"/>
      <c r="I140" s="95"/>
      <c r="J140" s="95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5"/>
    </row>
    <row r="141" spans="2:22" x14ac:dyDescent="0.2">
      <c r="B141" s="95"/>
      <c r="C141" s="95"/>
      <c r="D141" s="95"/>
      <c r="E141" s="95"/>
      <c r="F141" s="95"/>
      <c r="G141" s="95"/>
      <c r="H141" s="95"/>
      <c r="I141" s="95"/>
      <c r="J141" s="95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5"/>
    </row>
    <row r="142" spans="2:22" x14ac:dyDescent="0.2">
      <c r="B142" s="95"/>
      <c r="C142" s="95"/>
      <c r="D142" s="95"/>
      <c r="E142" s="95"/>
      <c r="F142" s="95"/>
      <c r="G142" s="95"/>
      <c r="H142" s="95"/>
      <c r="I142" s="95"/>
      <c r="J142" s="95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5"/>
    </row>
    <row r="143" spans="2:22" x14ac:dyDescent="0.2">
      <c r="B143" s="95"/>
      <c r="C143" s="95"/>
      <c r="D143" s="95"/>
      <c r="E143" s="95"/>
      <c r="F143" s="95"/>
      <c r="G143" s="95"/>
      <c r="H143" s="95"/>
      <c r="I143" s="95"/>
      <c r="J143" s="95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5"/>
    </row>
    <row r="144" spans="2:22" x14ac:dyDescent="0.2">
      <c r="B144" s="95"/>
      <c r="C144" s="95"/>
      <c r="D144" s="95"/>
      <c r="E144" s="95"/>
      <c r="F144" s="95"/>
      <c r="G144" s="95"/>
      <c r="H144" s="95"/>
      <c r="I144" s="95"/>
      <c r="J144" s="95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5"/>
    </row>
    <row r="145" spans="2:22" x14ac:dyDescent="0.2">
      <c r="B145" s="95"/>
      <c r="C145" s="95"/>
      <c r="D145" s="95"/>
      <c r="E145" s="95"/>
      <c r="F145" s="95"/>
      <c r="G145" s="95"/>
      <c r="H145" s="95"/>
      <c r="I145" s="95"/>
      <c r="J145" s="95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5"/>
    </row>
    <row r="146" spans="2:22" x14ac:dyDescent="0.2">
      <c r="B146" s="95"/>
      <c r="C146" s="95"/>
      <c r="D146" s="95"/>
      <c r="E146" s="95"/>
      <c r="F146" s="95"/>
      <c r="G146" s="95"/>
      <c r="H146" s="95"/>
      <c r="I146" s="95"/>
      <c r="J146" s="95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5"/>
    </row>
    <row r="147" spans="2:22" x14ac:dyDescent="0.2">
      <c r="B147" s="95"/>
      <c r="C147" s="95"/>
      <c r="D147" s="95"/>
      <c r="E147" s="95"/>
      <c r="F147" s="95"/>
      <c r="G147" s="95"/>
      <c r="H147" s="95"/>
      <c r="I147" s="95"/>
      <c r="J147" s="95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5"/>
    </row>
    <row r="148" spans="2:22" x14ac:dyDescent="0.2">
      <c r="B148" s="95"/>
      <c r="C148" s="95"/>
      <c r="D148" s="95"/>
      <c r="E148" s="95"/>
      <c r="F148" s="95"/>
      <c r="G148" s="95"/>
      <c r="H148" s="95"/>
      <c r="I148" s="95"/>
      <c r="J148" s="95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5"/>
    </row>
    <row r="149" spans="2:22" x14ac:dyDescent="0.2">
      <c r="B149" s="95"/>
      <c r="C149" s="95"/>
      <c r="D149" s="95"/>
      <c r="E149" s="95"/>
      <c r="F149" s="95"/>
      <c r="G149" s="95"/>
      <c r="H149" s="95"/>
      <c r="I149" s="95"/>
      <c r="J149" s="95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5"/>
    </row>
    <row r="150" spans="2:22" x14ac:dyDescent="0.2">
      <c r="B150" s="95"/>
      <c r="C150" s="95"/>
      <c r="D150" s="95"/>
      <c r="E150" s="95"/>
      <c r="F150" s="95"/>
      <c r="G150" s="95"/>
      <c r="H150" s="95"/>
      <c r="I150" s="95"/>
      <c r="J150" s="95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5"/>
    </row>
    <row r="151" spans="2:22" x14ac:dyDescent="0.2">
      <c r="B151" s="95"/>
      <c r="C151" s="95"/>
      <c r="D151" s="95"/>
      <c r="E151" s="95"/>
      <c r="F151" s="95"/>
      <c r="G151" s="95"/>
      <c r="H151" s="95"/>
      <c r="I151" s="95"/>
      <c r="J151" s="95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5"/>
    </row>
    <row r="152" spans="2:22" x14ac:dyDescent="0.2">
      <c r="B152" s="95"/>
      <c r="C152" s="95"/>
      <c r="D152" s="95"/>
      <c r="E152" s="95"/>
      <c r="F152" s="95"/>
      <c r="G152" s="95"/>
      <c r="H152" s="95"/>
      <c r="I152" s="95"/>
      <c r="J152" s="95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5"/>
    </row>
    <row r="153" spans="2:22" x14ac:dyDescent="0.2">
      <c r="B153" s="95"/>
      <c r="C153" s="95"/>
      <c r="D153" s="95"/>
      <c r="E153" s="95"/>
      <c r="F153" s="95"/>
      <c r="G153" s="95"/>
      <c r="H153" s="95"/>
      <c r="I153" s="95"/>
      <c r="J153" s="95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5"/>
    </row>
    <row r="154" spans="2:22" x14ac:dyDescent="0.2">
      <c r="B154" s="95"/>
      <c r="C154" s="95"/>
      <c r="D154" s="95"/>
      <c r="E154" s="95"/>
      <c r="F154" s="95"/>
      <c r="G154" s="95"/>
      <c r="H154" s="95"/>
      <c r="I154" s="95"/>
      <c r="J154" s="95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5"/>
    </row>
    <row r="155" spans="2:22" x14ac:dyDescent="0.2">
      <c r="B155" s="95"/>
      <c r="C155" s="95"/>
      <c r="D155" s="95"/>
      <c r="E155" s="95"/>
      <c r="F155" s="95"/>
      <c r="G155" s="95"/>
      <c r="H155" s="95"/>
      <c r="I155" s="95"/>
      <c r="J155" s="95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5"/>
    </row>
    <row r="156" spans="2:22" x14ac:dyDescent="0.2">
      <c r="B156" s="95"/>
      <c r="C156" s="95"/>
      <c r="D156" s="95"/>
      <c r="E156" s="95"/>
      <c r="F156" s="95"/>
      <c r="G156" s="95"/>
      <c r="H156" s="95"/>
      <c r="I156" s="95"/>
      <c r="J156" s="95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5"/>
    </row>
    <row r="157" spans="2:22" x14ac:dyDescent="0.2">
      <c r="B157" s="95"/>
      <c r="C157" s="95"/>
      <c r="D157" s="95"/>
      <c r="E157" s="95"/>
      <c r="F157" s="95"/>
      <c r="G157" s="95"/>
      <c r="H157" s="95"/>
      <c r="I157" s="95"/>
      <c r="J157" s="95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5"/>
    </row>
    <row r="158" spans="2:22" x14ac:dyDescent="0.2">
      <c r="B158" s="95"/>
      <c r="C158" s="95"/>
      <c r="D158" s="95"/>
      <c r="E158" s="95"/>
      <c r="F158" s="95"/>
      <c r="G158" s="95"/>
      <c r="H158" s="95"/>
      <c r="I158" s="95"/>
      <c r="J158" s="95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5"/>
    </row>
    <row r="159" spans="2:22" x14ac:dyDescent="0.2">
      <c r="B159" s="95"/>
      <c r="C159" s="95"/>
      <c r="D159" s="95"/>
      <c r="E159" s="95"/>
      <c r="F159" s="95"/>
      <c r="G159" s="95"/>
      <c r="H159" s="95"/>
      <c r="I159" s="95"/>
      <c r="J159" s="95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5"/>
    </row>
    <row r="160" spans="2:22" x14ac:dyDescent="0.2">
      <c r="B160" s="95"/>
      <c r="C160" s="95"/>
      <c r="D160" s="95"/>
      <c r="E160" s="95"/>
      <c r="F160" s="95"/>
      <c r="G160" s="95"/>
      <c r="H160" s="95"/>
      <c r="I160" s="95"/>
      <c r="J160" s="95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5"/>
    </row>
    <row r="161" spans="2:22" x14ac:dyDescent="0.2">
      <c r="B161" s="95"/>
      <c r="C161" s="95"/>
      <c r="D161" s="95"/>
      <c r="E161" s="95"/>
      <c r="F161" s="95"/>
      <c r="G161" s="95"/>
      <c r="H161" s="95"/>
      <c r="I161" s="95"/>
      <c r="J161" s="95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5"/>
    </row>
    <row r="162" spans="2:22" x14ac:dyDescent="0.2">
      <c r="B162" s="95"/>
      <c r="C162" s="95"/>
      <c r="D162" s="95"/>
      <c r="E162" s="95"/>
      <c r="F162" s="95"/>
      <c r="G162" s="95"/>
      <c r="H162" s="95"/>
      <c r="I162" s="95"/>
      <c r="J162" s="95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5"/>
    </row>
    <row r="163" spans="2:22" x14ac:dyDescent="0.2">
      <c r="B163" s="95"/>
      <c r="C163" s="95"/>
      <c r="D163" s="95"/>
      <c r="E163" s="95"/>
      <c r="F163" s="95"/>
      <c r="G163" s="95"/>
      <c r="H163" s="95"/>
      <c r="I163" s="95"/>
      <c r="J163" s="95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5"/>
    </row>
    <row r="164" spans="2:22" x14ac:dyDescent="0.2">
      <c r="B164" s="95"/>
      <c r="C164" s="95"/>
      <c r="D164" s="95"/>
      <c r="E164" s="95"/>
      <c r="F164" s="95"/>
      <c r="G164" s="95"/>
      <c r="H164" s="95"/>
      <c r="I164" s="95"/>
      <c r="J164" s="95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5"/>
    </row>
    <row r="165" spans="2:22" x14ac:dyDescent="0.2">
      <c r="B165" s="95"/>
      <c r="C165" s="95"/>
      <c r="D165" s="95"/>
      <c r="E165" s="95"/>
      <c r="F165" s="95"/>
      <c r="G165" s="95"/>
      <c r="H165" s="95"/>
      <c r="I165" s="95"/>
      <c r="J165" s="95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5"/>
    </row>
    <row r="166" spans="2:22" x14ac:dyDescent="0.2">
      <c r="B166" s="95"/>
      <c r="C166" s="95"/>
      <c r="D166" s="95"/>
      <c r="E166" s="95"/>
      <c r="F166" s="95"/>
      <c r="G166" s="95"/>
      <c r="H166" s="95"/>
      <c r="I166" s="95"/>
      <c r="J166" s="95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5"/>
    </row>
    <row r="167" spans="2:22" x14ac:dyDescent="0.2">
      <c r="B167" s="95"/>
      <c r="C167" s="95"/>
      <c r="D167" s="95"/>
      <c r="E167" s="95"/>
      <c r="F167" s="95"/>
      <c r="G167" s="95"/>
      <c r="H167" s="95"/>
      <c r="I167" s="95"/>
      <c r="J167" s="95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5"/>
    </row>
    <row r="168" spans="2:22" x14ac:dyDescent="0.2">
      <c r="B168" s="95"/>
      <c r="C168" s="95"/>
      <c r="D168" s="95"/>
      <c r="E168" s="95"/>
      <c r="F168" s="95"/>
      <c r="G168" s="95"/>
      <c r="H168" s="95"/>
      <c r="I168" s="95"/>
      <c r="J168" s="95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5"/>
    </row>
    <row r="169" spans="2:22" x14ac:dyDescent="0.2">
      <c r="B169" s="95"/>
      <c r="C169" s="95"/>
      <c r="D169" s="95"/>
      <c r="E169" s="95"/>
      <c r="F169" s="95"/>
      <c r="G169" s="95"/>
      <c r="H169" s="95"/>
      <c r="I169" s="95"/>
      <c r="J169" s="95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5"/>
    </row>
    <row r="170" spans="2:22" x14ac:dyDescent="0.2">
      <c r="B170" s="95"/>
      <c r="C170" s="95"/>
      <c r="D170" s="95"/>
      <c r="E170" s="95"/>
      <c r="F170" s="95"/>
      <c r="G170" s="95"/>
      <c r="H170" s="95"/>
      <c r="I170" s="95"/>
      <c r="J170" s="95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5"/>
    </row>
    <row r="171" spans="2:22" x14ac:dyDescent="0.2">
      <c r="B171" s="95"/>
      <c r="C171" s="95"/>
      <c r="D171" s="95"/>
      <c r="E171" s="95"/>
      <c r="F171" s="95"/>
      <c r="G171" s="95"/>
      <c r="H171" s="95"/>
      <c r="I171" s="95"/>
      <c r="J171" s="95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5"/>
    </row>
    <row r="172" spans="2:22" x14ac:dyDescent="0.2">
      <c r="B172" s="95"/>
      <c r="C172" s="95"/>
      <c r="D172" s="95"/>
      <c r="E172" s="95"/>
      <c r="F172" s="95"/>
      <c r="G172" s="95"/>
      <c r="H172" s="95"/>
      <c r="I172" s="95"/>
      <c r="J172" s="95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5"/>
    </row>
    <row r="173" spans="2:22" x14ac:dyDescent="0.2">
      <c r="B173" s="95"/>
      <c r="C173" s="95"/>
      <c r="D173" s="95"/>
      <c r="E173" s="95"/>
      <c r="F173" s="95"/>
      <c r="G173" s="95"/>
      <c r="H173" s="95"/>
      <c r="I173" s="95"/>
      <c r="J173" s="95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5"/>
    </row>
    <row r="174" spans="2:22" x14ac:dyDescent="0.2">
      <c r="B174" s="95"/>
      <c r="C174" s="95"/>
      <c r="D174" s="95"/>
      <c r="E174" s="95"/>
      <c r="F174" s="95"/>
      <c r="G174" s="95"/>
      <c r="H174" s="95"/>
      <c r="I174" s="95"/>
      <c r="J174" s="95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5"/>
    </row>
    <row r="175" spans="2:22" x14ac:dyDescent="0.2">
      <c r="B175" s="95"/>
      <c r="C175" s="95"/>
      <c r="D175" s="95"/>
      <c r="E175" s="95"/>
      <c r="F175" s="95"/>
      <c r="G175" s="95"/>
      <c r="H175" s="95"/>
      <c r="I175" s="95"/>
      <c r="J175" s="95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5"/>
    </row>
    <row r="176" spans="2:22" x14ac:dyDescent="0.2">
      <c r="B176" s="95"/>
      <c r="C176" s="95"/>
      <c r="D176" s="95"/>
      <c r="E176" s="95"/>
      <c r="F176" s="95"/>
      <c r="G176" s="95"/>
      <c r="H176" s="95"/>
      <c r="I176" s="95"/>
      <c r="J176" s="95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5"/>
    </row>
    <row r="177" spans="2:22" x14ac:dyDescent="0.2">
      <c r="B177" s="95"/>
      <c r="C177" s="95"/>
      <c r="D177" s="95"/>
      <c r="E177" s="95"/>
      <c r="F177" s="95"/>
      <c r="G177" s="95"/>
      <c r="H177" s="95"/>
      <c r="I177" s="95"/>
      <c r="J177" s="95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5"/>
    </row>
    <row r="178" spans="2:22" x14ac:dyDescent="0.2">
      <c r="B178" s="95"/>
      <c r="C178" s="95"/>
      <c r="D178" s="95"/>
      <c r="E178" s="95"/>
      <c r="F178" s="95"/>
      <c r="G178" s="95"/>
      <c r="H178" s="95"/>
      <c r="I178" s="95"/>
      <c r="J178" s="95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5"/>
    </row>
    <row r="179" spans="2:22" x14ac:dyDescent="0.2">
      <c r="B179" s="95"/>
      <c r="C179" s="95"/>
      <c r="D179" s="95"/>
      <c r="E179" s="95"/>
      <c r="F179" s="95"/>
      <c r="G179" s="95"/>
      <c r="H179" s="95"/>
      <c r="I179" s="95"/>
      <c r="J179" s="95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5"/>
    </row>
    <row r="180" spans="2:22" x14ac:dyDescent="0.2">
      <c r="B180" s="95"/>
      <c r="C180" s="95"/>
      <c r="D180" s="95"/>
      <c r="E180" s="95"/>
      <c r="F180" s="95"/>
      <c r="G180" s="95"/>
      <c r="H180" s="95"/>
      <c r="I180" s="95"/>
      <c r="J180" s="95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5"/>
    </row>
    <row r="181" spans="2:22" x14ac:dyDescent="0.2">
      <c r="B181" s="95"/>
      <c r="C181" s="95"/>
      <c r="D181" s="95"/>
      <c r="E181" s="95"/>
      <c r="F181" s="95"/>
      <c r="G181" s="95"/>
      <c r="H181" s="95"/>
      <c r="I181" s="95"/>
      <c r="J181" s="95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5"/>
    </row>
    <row r="182" spans="2:22" x14ac:dyDescent="0.2">
      <c r="B182" s="95"/>
      <c r="C182" s="95"/>
      <c r="D182" s="95"/>
      <c r="E182" s="95"/>
      <c r="F182" s="95"/>
      <c r="G182" s="95"/>
      <c r="H182" s="95"/>
      <c r="I182" s="95"/>
      <c r="J182" s="95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5"/>
    </row>
    <row r="183" spans="2:22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5"/>
    </row>
    <row r="184" spans="2:22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5"/>
    </row>
    <row r="185" spans="2:22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5"/>
    </row>
    <row r="186" spans="2:22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5"/>
    </row>
    <row r="187" spans="2:22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5"/>
    </row>
    <row r="188" spans="2:22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5"/>
    </row>
    <row r="189" spans="2:22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5"/>
    </row>
    <row r="190" spans="2:22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5"/>
    </row>
    <row r="191" spans="2:22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5"/>
    </row>
    <row r="192" spans="2:22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5"/>
    </row>
    <row r="193" spans="2:22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5"/>
    </row>
    <row r="194" spans="2:22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5"/>
    </row>
    <row r="195" spans="2:22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5"/>
    </row>
    <row r="196" spans="2:22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5"/>
    </row>
    <row r="197" spans="2:22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5"/>
    </row>
    <row r="198" spans="2:22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5"/>
    </row>
    <row r="199" spans="2:22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5"/>
    </row>
    <row r="200" spans="2:22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5"/>
    </row>
    <row r="201" spans="2:22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5"/>
    </row>
    <row r="202" spans="2:22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5"/>
    </row>
    <row r="203" spans="2:22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5"/>
    </row>
    <row r="204" spans="2:22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5"/>
    </row>
    <row r="205" spans="2:22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5"/>
    </row>
    <row r="206" spans="2:22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5"/>
    </row>
    <row r="207" spans="2:22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5"/>
    </row>
    <row r="208" spans="2:22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5"/>
    </row>
    <row r="209" spans="2:22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5"/>
    </row>
    <row r="210" spans="2:22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5"/>
    </row>
    <row r="211" spans="2:22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5"/>
    </row>
    <row r="212" spans="2:22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5"/>
    </row>
    <row r="213" spans="2:22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5"/>
    </row>
    <row r="214" spans="2:22" x14ac:dyDescent="0.2">
      <c r="B214" s="95"/>
      <c r="C214" s="95"/>
      <c r="D214" s="95"/>
      <c r="E214" s="95"/>
      <c r="F214" s="95"/>
      <c r="G214" s="95"/>
      <c r="H214" s="95"/>
      <c r="I214" s="95"/>
      <c r="J214" s="95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5"/>
    </row>
    <row r="215" spans="2:22" x14ac:dyDescent="0.2">
      <c r="B215" s="95"/>
      <c r="C215" s="95"/>
      <c r="D215" s="95"/>
      <c r="E215" s="95"/>
      <c r="F215" s="95"/>
      <c r="G215" s="95"/>
      <c r="H215" s="95"/>
      <c r="I215" s="95"/>
      <c r="J215" s="95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5"/>
    </row>
    <row r="216" spans="2:22" x14ac:dyDescent="0.2">
      <c r="B216" s="95"/>
      <c r="C216" s="95"/>
      <c r="D216" s="95"/>
      <c r="E216" s="95"/>
      <c r="F216" s="95"/>
      <c r="G216" s="95"/>
      <c r="H216" s="95"/>
      <c r="I216" s="95"/>
      <c r="J216" s="95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5"/>
    </row>
    <row r="217" spans="2:22" x14ac:dyDescent="0.2">
      <c r="B217" s="95"/>
      <c r="C217" s="95"/>
      <c r="D217" s="95"/>
      <c r="E217" s="95"/>
      <c r="F217" s="95"/>
      <c r="G217" s="95"/>
      <c r="H217" s="95"/>
      <c r="I217" s="95"/>
      <c r="J217" s="95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5"/>
    </row>
    <row r="218" spans="2:22" x14ac:dyDescent="0.2">
      <c r="B218" s="95"/>
      <c r="C218" s="95"/>
      <c r="D218" s="95"/>
      <c r="E218" s="95"/>
      <c r="F218" s="95"/>
      <c r="G218" s="95"/>
      <c r="H218" s="95"/>
      <c r="I218" s="95"/>
      <c r="J218" s="95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5"/>
    </row>
    <row r="219" spans="2:22" x14ac:dyDescent="0.2">
      <c r="B219" s="95"/>
      <c r="C219" s="95"/>
      <c r="D219" s="95"/>
      <c r="E219" s="95"/>
      <c r="F219" s="95"/>
      <c r="G219" s="95"/>
      <c r="H219" s="95"/>
      <c r="I219" s="95"/>
      <c r="J219" s="95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5"/>
    </row>
    <row r="220" spans="2:22" x14ac:dyDescent="0.2">
      <c r="B220" s="95"/>
      <c r="C220" s="95"/>
      <c r="D220" s="95"/>
      <c r="E220" s="95"/>
      <c r="F220" s="95"/>
      <c r="G220" s="95"/>
      <c r="H220" s="95"/>
      <c r="I220" s="95"/>
      <c r="J220" s="95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5"/>
    </row>
    <row r="221" spans="2:22" x14ac:dyDescent="0.2">
      <c r="B221" s="95"/>
      <c r="C221" s="95"/>
      <c r="D221" s="95"/>
      <c r="E221" s="95"/>
      <c r="F221" s="95"/>
      <c r="G221" s="95"/>
      <c r="H221" s="95"/>
      <c r="I221" s="95"/>
      <c r="J221" s="95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5"/>
    </row>
    <row r="222" spans="2:22" x14ac:dyDescent="0.2">
      <c r="B222" s="95"/>
      <c r="C222" s="95"/>
      <c r="D222" s="95"/>
      <c r="E222" s="95"/>
      <c r="F222" s="95"/>
      <c r="G222" s="95"/>
      <c r="H222" s="95"/>
      <c r="I222" s="95"/>
      <c r="J222" s="95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5"/>
    </row>
    <row r="223" spans="2:22" x14ac:dyDescent="0.2">
      <c r="B223" s="95"/>
      <c r="C223" s="95"/>
      <c r="D223" s="95"/>
      <c r="E223" s="95"/>
      <c r="F223" s="95"/>
      <c r="G223" s="95"/>
      <c r="H223" s="95"/>
      <c r="I223" s="95"/>
      <c r="J223" s="95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5"/>
    </row>
    <row r="224" spans="2:22" x14ac:dyDescent="0.2">
      <c r="B224" s="95"/>
      <c r="C224" s="95"/>
      <c r="D224" s="95"/>
      <c r="E224" s="95"/>
      <c r="F224" s="95"/>
      <c r="G224" s="95"/>
      <c r="H224" s="95"/>
      <c r="I224" s="95"/>
      <c r="J224" s="95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5"/>
    </row>
    <row r="225" spans="2:22" x14ac:dyDescent="0.2">
      <c r="B225" s="95"/>
      <c r="C225" s="95"/>
      <c r="D225" s="95"/>
      <c r="E225" s="95"/>
      <c r="F225" s="95"/>
      <c r="G225" s="95"/>
      <c r="H225" s="95"/>
      <c r="I225" s="95"/>
      <c r="J225" s="95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5"/>
    </row>
    <row r="226" spans="2:22" x14ac:dyDescent="0.2">
      <c r="B226" s="95"/>
      <c r="C226" s="95"/>
      <c r="D226" s="95"/>
      <c r="E226" s="95"/>
      <c r="F226" s="95"/>
      <c r="G226" s="95"/>
      <c r="H226" s="95"/>
      <c r="I226" s="95"/>
      <c r="J226" s="95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5"/>
    </row>
    <row r="227" spans="2:22" x14ac:dyDescent="0.2">
      <c r="B227" s="95"/>
      <c r="C227" s="95"/>
      <c r="D227" s="95"/>
      <c r="E227" s="95"/>
      <c r="F227" s="95"/>
      <c r="G227" s="95"/>
      <c r="H227" s="95"/>
      <c r="I227" s="95"/>
      <c r="J227" s="95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5"/>
    </row>
    <row r="228" spans="2:22" x14ac:dyDescent="0.2">
      <c r="B228" s="95"/>
      <c r="C228" s="95"/>
      <c r="D228" s="95"/>
      <c r="E228" s="95"/>
      <c r="F228" s="95"/>
      <c r="G228" s="95"/>
      <c r="H228" s="95"/>
      <c r="I228" s="95"/>
      <c r="J228" s="95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5"/>
    </row>
    <row r="229" spans="2:22" x14ac:dyDescent="0.2">
      <c r="B229" s="95"/>
      <c r="C229" s="95"/>
      <c r="D229" s="95"/>
      <c r="E229" s="95"/>
      <c r="F229" s="95"/>
      <c r="G229" s="95"/>
      <c r="H229" s="95"/>
      <c r="I229" s="95"/>
      <c r="J229" s="95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5"/>
    </row>
    <row r="230" spans="2:22" x14ac:dyDescent="0.2">
      <c r="B230" s="95"/>
      <c r="C230" s="95"/>
      <c r="D230" s="95"/>
      <c r="E230" s="95"/>
      <c r="F230" s="95"/>
      <c r="G230" s="95"/>
      <c r="H230" s="95"/>
      <c r="I230" s="95"/>
      <c r="J230" s="95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5"/>
    </row>
    <row r="231" spans="2:22" x14ac:dyDescent="0.2">
      <c r="B231" s="95"/>
      <c r="C231" s="95"/>
      <c r="D231" s="95"/>
      <c r="E231" s="95"/>
      <c r="F231" s="95"/>
      <c r="G231" s="95"/>
      <c r="H231" s="95"/>
      <c r="I231" s="95"/>
      <c r="J231" s="95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5"/>
    </row>
    <row r="232" spans="2:22" x14ac:dyDescent="0.2">
      <c r="B232" s="95"/>
      <c r="C232" s="95"/>
      <c r="D232" s="95"/>
      <c r="E232" s="95"/>
      <c r="F232" s="95"/>
      <c r="G232" s="95"/>
      <c r="H232" s="95"/>
      <c r="I232" s="95"/>
      <c r="J232" s="95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5"/>
    </row>
    <row r="233" spans="2:22" x14ac:dyDescent="0.2">
      <c r="B233" s="95"/>
      <c r="C233" s="95"/>
      <c r="D233" s="95"/>
      <c r="E233" s="95"/>
      <c r="F233" s="95"/>
      <c r="G233" s="95"/>
      <c r="H233" s="95"/>
      <c r="I233" s="95"/>
      <c r="J233" s="95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5"/>
    </row>
    <row r="234" spans="2:22" x14ac:dyDescent="0.2">
      <c r="B234" s="95"/>
      <c r="C234" s="95"/>
      <c r="D234" s="95"/>
      <c r="E234" s="95"/>
      <c r="F234" s="95"/>
      <c r="G234" s="95"/>
      <c r="H234" s="95"/>
      <c r="I234" s="95"/>
      <c r="J234" s="95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5"/>
    </row>
    <row r="235" spans="2:22" x14ac:dyDescent="0.2">
      <c r="B235" s="95"/>
      <c r="C235" s="95"/>
      <c r="D235" s="95"/>
      <c r="E235" s="95"/>
      <c r="F235" s="95"/>
      <c r="G235" s="95"/>
      <c r="H235" s="95"/>
      <c r="I235" s="95"/>
      <c r="J235" s="95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5"/>
    </row>
    <row r="236" spans="2:22" x14ac:dyDescent="0.2">
      <c r="B236" s="95"/>
      <c r="C236" s="95"/>
      <c r="D236" s="95"/>
      <c r="E236" s="95"/>
      <c r="F236" s="95"/>
      <c r="G236" s="95"/>
      <c r="H236" s="95"/>
      <c r="I236" s="95"/>
      <c r="J236" s="95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5"/>
    </row>
    <row r="237" spans="2:22" x14ac:dyDescent="0.2">
      <c r="B237" s="95"/>
      <c r="C237" s="95"/>
      <c r="D237" s="95"/>
      <c r="E237" s="95"/>
      <c r="F237" s="95"/>
      <c r="G237" s="95"/>
      <c r="H237" s="95"/>
      <c r="I237" s="95"/>
      <c r="J237" s="95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5"/>
    </row>
    <row r="238" spans="2:22" x14ac:dyDescent="0.2">
      <c r="B238" s="95"/>
      <c r="C238" s="95"/>
      <c r="D238" s="95"/>
      <c r="E238" s="95"/>
      <c r="F238" s="95"/>
      <c r="G238" s="95"/>
      <c r="H238" s="95"/>
      <c r="I238" s="95"/>
      <c r="J238" s="95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5"/>
    </row>
    <row r="239" spans="2:22" x14ac:dyDescent="0.2">
      <c r="B239" s="95"/>
      <c r="C239" s="95"/>
      <c r="D239" s="95"/>
      <c r="E239" s="95"/>
      <c r="F239" s="95"/>
      <c r="G239" s="95"/>
      <c r="H239" s="95"/>
      <c r="I239" s="95"/>
      <c r="J239" s="95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5"/>
    </row>
    <row r="240" spans="2:22" x14ac:dyDescent="0.2">
      <c r="B240" s="95"/>
      <c r="C240" s="95"/>
      <c r="D240" s="95"/>
      <c r="E240" s="95"/>
      <c r="F240" s="95"/>
      <c r="G240" s="95"/>
      <c r="H240" s="95"/>
      <c r="I240" s="95"/>
      <c r="J240" s="95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5"/>
    </row>
    <row r="241" spans="2:22" x14ac:dyDescent="0.2">
      <c r="B241" s="95"/>
      <c r="C241" s="95"/>
      <c r="D241" s="95"/>
      <c r="E241" s="95"/>
      <c r="F241" s="95"/>
      <c r="G241" s="95"/>
      <c r="H241" s="95"/>
      <c r="I241" s="95"/>
      <c r="J241" s="95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5"/>
    </row>
    <row r="242" spans="2:22" x14ac:dyDescent="0.2">
      <c r="B242" s="95"/>
      <c r="C242" s="95"/>
      <c r="D242" s="95"/>
      <c r="E242" s="95"/>
      <c r="F242" s="95"/>
      <c r="G242" s="95"/>
      <c r="H242" s="95"/>
      <c r="I242" s="95"/>
      <c r="J242" s="95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5"/>
    </row>
    <row r="243" spans="2:22" x14ac:dyDescent="0.2">
      <c r="B243" s="101"/>
      <c r="C243" s="101"/>
      <c r="D243" s="101"/>
      <c r="E243" s="101"/>
      <c r="F243" s="101"/>
      <c r="G243" s="101"/>
      <c r="H243" s="101"/>
      <c r="I243" s="101"/>
      <c r="J243" s="101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1"/>
    </row>
    <row r="244" spans="2:22" x14ac:dyDescent="0.2">
      <c r="B244" s="101"/>
      <c r="C244" s="101"/>
      <c r="D244" s="101"/>
      <c r="E244" s="101"/>
      <c r="F244" s="101"/>
      <c r="G244" s="101"/>
      <c r="H244" s="101"/>
      <c r="I244" s="101"/>
      <c r="J244" s="101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1"/>
    </row>
    <row r="245" spans="2:22" x14ac:dyDescent="0.2">
      <c r="B245" s="101"/>
      <c r="C245" s="101"/>
      <c r="D245" s="101"/>
      <c r="E245" s="101"/>
      <c r="F245" s="101"/>
      <c r="G245" s="101"/>
      <c r="H245" s="101"/>
      <c r="I245" s="101"/>
      <c r="J245" s="101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1"/>
    </row>
    <row r="246" spans="2:22" x14ac:dyDescent="0.2">
      <c r="B246" s="101"/>
      <c r="C246" s="101"/>
      <c r="D246" s="101"/>
      <c r="E246" s="101"/>
      <c r="F246" s="101"/>
      <c r="G246" s="101"/>
      <c r="H246" s="101"/>
      <c r="I246" s="101"/>
      <c r="J246" s="101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1"/>
    </row>
    <row r="247" spans="2:22" x14ac:dyDescent="0.2">
      <c r="B247" s="101"/>
      <c r="C247" s="101"/>
      <c r="D247" s="101"/>
      <c r="E247" s="101"/>
      <c r="F247" s="101"/>
      <c r="G247" s="101"/>
      <c r="H247" s="101"/>
      <c r="I247" s="101"/>
      <c r="J247" s="101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1"/>
    </row>
    <row r="248" spans="2:22" x14ac:dyDescent="0.2">
      <c r="B248" s="101"/>
      <c r="C248" s="101"/>
      <c r="D248" s="101"/>
      <c r="E248" s="101"/>
      <c r="F248" s="101"/>
      <c r="G248" s="101"/>
      <c r="H248" s="101"/>
      <c r="I248" s="101"/>
      <c r="J248" s="101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1"/>
    </row>
  </sheetData>
  <mergeCells count="12">
    <mergeCell ref="U7:U8"/>
    <mergeCell ref="V7:V8"/>
    <mergeCell ref="B1:V1"/>
    <mergeCell ref="B3:V3"/>
    <mergeCell ref="B4:V4"/>
    <mergeCell ref="B5:V5"/>
    <mergeCell ref="B6:V6"/>
    <mergeCell ref="B7:B8"/>
    <mergeCell ref="C7:H7"/>
    <mergeCell ref="K7:K8"/>
    <mergeCell ref="L7:Q7"/>
    <mergeCell ref="T7:T8"/>
  </mergeCells>
  <printOptions horizontalCentered="1"/>
  <pageMargins left="0" right="0" top="0" bottom="0" header="0" footer="0"/>
  <pageSetup scale="7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 (EST)</vt:lpstr>
      <vt:lpstr>'PP (EST)'!Área_de_impresión</vt:lpstr>
      <vt:lpstr>'PP (EST)'!Títulos_a_imprimir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2025-10-02T20:19:02Z</dcterms:created>
  <dcterms:modified xsi:type="dcterms:W3CDTF">2025-10-02T20:20:30Z</dcterms:modified>
</cp:coreProperties>
</file>