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2" documentId="8_{D7BCEA92-0455-4FA0-9989-3B891836F521}" xr6:coauthVersionLast="47" xr6:coauthVersionMax="47" xr10:uidLastSave="{AD25603E-5B5D-46B9-A917-5FC247F40B7D}"/>
  <bookViews>
    <workbookView xWindow="28680" yWindow="-120" windowWidth="29040" windowHeight="15720" xr2:uid="{E3035D87-F01C-4458-A612-25F395D33EC7}"/>
  </bookViews>
  <sheets>
    <sheet name="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PP!$B$6:$P$136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PP!$1:$7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3" i="1" l="1"/>
  <c r="P136" i="1"/>
  <c r="Q136" i="1" s="1"/>
  <c r="R136" i="1" s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P134" i="1"/>
  <c r="Q134" i="1" s="1"/>
  <c r="R134" i="1" s="1"/>
  <c r="I134" i="1"/>
  <c r="P133" i="1"/>
  <c r="Q133" i="1" s="1"/>
  <c r="R133" i="1" s="1"/>
  <c r="I133" i="1"/>
  <c r="P132" i="1"/>
  <c r="Q132" i="1" s="1"/>
  <c r="R132" i="1" s="1"/>
  <c r="I132" i="1"/>
  <c r="P131" i="1"/>
  <c r="Q131" i="1" s="1"/>
  <c r="R131" i="1" s="1"/>
  <c r="I131" i="1"/>
  <c r="P130" i="1"/>
  <c r="Q130" i="1" s="1"/>
  <c r="R130" i="1" s="1"/>
  <c r="I130" i="1"/>
  <c r="Q129" i="1"/>
  <c r="P129" i="1"/>
  <c r="I129" i="1"/>
  <c r="P128" i="1"/>
  <c r="I128" i="1"/>
  <c r="Q128" i="1" s="1"/>
  <c r="R128" i="1" s="1"/>
  <c r="P127" i="1"/>
  <c r="I127" i="1"/>
  <c r="Q127" i="1" s="1"/>
  <c r="R127" i="1" s="1"/>
  <c r="Q126" i="1"/>
  <c r="R126" i="1" s="1"/>
  <c r="P126" i="1"/>
  <c r="I126" i="1"/>
  <c r="O125" i="1"/>
  <c r="N125" i="1"/>
  <c r="M125" i="1"/>
  <c r="L125" i="1"/>
  <c r="K125" i="1"/>
  <c r="J125" i="1"/>
  <c r="P125" i="1" s="1"/>
  <c r="Q125" i="1" s="1"/>
  <c r="R125" i="1" s="1"/>
  <c r="I125" i="1"/>
  <c r="H125" i="1"/>
  <c r="G125" i="1"/>
  <c r="F125" i="1"/>
  <c r="E125" i="1"/>
  <c r="D125" i="1"/>
  <c r="C125" i="1"/>
  <c r="Q123" i="1"/>
  <c r="R123" i="1" s="1"/>
  <c r="P123" i="1"/>
  <c r="I123" i="1"/>
  <c r="P122" i="1"/>
  <c r="Q122" i="1" s="1"/>
  <c r="I122" i="1"/>
  <c r="I120" i="1" s="1"/>
  <c r="P121" i="1"/>
  <c r="Q121" i="1" s="1"/>
  <c r="R121" i="1" s="1"/>
  <c r="I121" i="1"/>
  <c r="P120" i="1"/>
  <c r="O120" i="1"/>
  <c r="N120" i="1"/>
  <c r="N116" i="1" s="1"/>
  <c r="M120" i="1"/>
  <c r="L120" i="1"/>
  <c r="L116" i="1" s="1"/>
  <c r="K120" i="1"/>
  <c r="J120" i="1"/>
  <c r="H120" i="1"/>
  <c r="H116" i="1" s="1"/>
  <c r="G120" i="1"/>
  <c r="F120" i="1"/>
  <c r="F116" i="1" s="1"/>
  <c r="E120" i="1"/>
  <c r="D120" i="1"/>
  <c r="C120" i="1"/>
  <c r="P119" i="1"/>
  <c r="I119" i="1"/>
  <c r="Q119" i="1" s="1"/>
  <c r="Q118" i="1"/>
  <c r="R118" i="1" s="1"/>
  <c r="P118" i="1"/>
  <c r="I118" i="1"/>
  <c r="P117" i="1"/>
  <c r="P116" i="1" s="1"/>
  <c r="O117" i="1"/>
  <c r="N117" i="1"/>
  <c r="M117" i="1"/>
  <c r="L117" i="1"/>
  <c r="K117" i="1"/>
  <c r="K116" i="1" s="1"/>
  <c r="J117" i="1"/>
  <c r="J116" i="1" s="1"/>
  <c r="I117" i="1"/>
  <c r="I116" i="1" s="1"/>
  <c r="H117" i="1"/>
  <c r="G117" i="1"/>
  <c r="F117" i="1"/>
  <c r="E117" i="1"/>
  <c r="E116" i="1" s="1"/>
  <c r="D117" i="1"/>
  <c r="C117" i="1"/>
  <c r="C116" i="1" s="1"/>
  <c r="O116" i="1"/>
  <c r="M116" i="1"/>
  <c r="G116" i="1"/>
  <c r="Q115" i="1"/>
  <c r="R115" i="1" s="1"/>
  <c r="P115" i="1"/>
  <c r="I115" i="1"/>
  <c r="P114" i="1"/>
  <c r="I114" i="1"/>
  <c r="J114" i="1" s="1"/>
  <c r="J113" i="1" s="1"/>
  <c r="O113" i="1"/>
  <c r="N113" i="1"/>
  <c r="M113" i="1"/>
  <c r="M108" i="1" s="1"/>
  <c r="M105" i="1" s="1"/>
  <c r="M101" i="1" s="1"/>
  <c r="L113" i="1"/>
  <c r="K113" i="1"/>
  <c r="I113" i="1"/>
  <c r="H113" i="1"/>
  <c r="G113" i="1"/>
  <c r="G108" i="1" s="1"/>
  <c r="F113" i="1"/>
  <c r="E113" i="1"/>
  <c r="D113" i="1"/>
  <c r="C113" i="1"/>
  <c r="P112" i="1"/>
  <c r="Q112" i="1" s="1"/>
  <c r="I112" i="1"/>
  <c r="P111" i="1"/>
  <c r="I111" i="1"/>
  <c r="I110" i="1" s="1"/>
  <c r="I108" i="1" s="1"/>
  <c r="O110" i="1"/>
  <c r="N110" i="1"/>
  <c r="N108" i="1" s="1"/>
  <c r="M110" i="1"/>
  <c r="L110" i="1"/>
  <c r="L108" i="1" s="1"/>
  <c r="L105" i="1" s="1"/>
  <c r="L101" i="1" s="1"/>
  <c r="K110" i="1"/>
  <c r="J110" i="1"/>
  <c r="J108" i="1" s="1"/>
  <c r="H110" i="1"/>
  <c r="H108" i="1" s="1"/>
  <c r="G110" i="1"/>
  <c r="F110" i="1"/>
  <c r="F108" i="1" s="1"/>
  <c r="F105" i="1" s="1"/>
  <c r="F101" i="1" s="1"/>
  <c r="E110" i="1"/>
  <c r="D110" i="1"/>
  <c r="D108" i="1" s="1"/>
  <c r="C110" i="1"/>
  <c r="P109" i="1"/>
  <c r="I109" i="1"/>
  <c r="Q109" i="1" s="1"/>
  <c r="O108" i="1"/>
  <c r="K108" i="1"/>
  <c r="E108" i="1"/>
  <c r="C108" i="1"/>
  <c r="C105" i="1" s="1"/>
  <c r="C101" i="1" s="1"/>
  <c r="P107" i="1"/>
  <c r="I107" i="1"/>
  <c r="O106" i="1"/>
  <c r="N106" i="1"/>
  <c r="N105" i="1" s="1"/>
  <c r="M106" i="1"/>
  <c r="L106" i="1"/>
  <c r="K106" i="1"/>
  <c r="J106" i="1"/>
  <c r="J105" i="1" s="1"/>
  <c r="J101" i="1" s="1"/>
  <c r="I106" i="1"/>
  <c r="H106" i="1"/>
  <c r="H105" i="1" s="1"/>
  <c r="H101" i="1" s="1"/>
  <c r="G106" i="1"/>
  <c r="G105" i="1" s="1"/>
  <c r="G101" i="1" s="1"/>
  <c r="F106" i="1"/>
  <c r="E106" i="1"/>
  <c r="D106" i="1"/>
  <c r="D105" i="1" s="1"/>
  <c r="K105" i="1"/>
  <c r="E105" i="1"/>
  <c r="P104" i="1"/>
  <c r="I104" i="1"/>
  <c r="Q104" i="1" s="1"/>
  <c r="R104" i="1" s="1"/>
  <c r="P103" i="1"/>
  <c r="Q103" i="1" s="1"/>
  <c r="I103" i="1"/>
  <c r="O102" i="1"/>
  <c r="N102" i="1"/>
  <c r="M102" i="1"/>
  <c r="L102" i="1"/>
  <c r="K102" i="1"/>
  <c r="J102" i="1"/>
  <c r="H102" i="1"/>
  <c r="G102" i="1"/>
  <c r="F102" i="1"/>
  <c r="E102" i="1"/>
  <c r="D102" i="1"/>
  <c r="C102" i="1"/>
  <c r="K101" i="1"/>
  <c r="E101" i="1"/>
  <c r="Q100" i="1"/>
  <c r="R100" i="1" s="1"/>
  <c r="P100" i="1"/>
  <c r="I100" i="1"/>
  <c r="P98" i="1"/>
  <c r="I98" i="1"/>
  <c r="P97" i="1"/>
  <c r="Q97" i="1" s="1"/>
  <c r="I97" i="1"/>
  <c r="P96" i="1"/>
  <c r="I96" i="1"/>
  <c r="I95" i="1" s="1"/>
  <c r="O95" i="1"/>
  <c r="O94" i="1" s="1"/>
  <c r="N95" i="1"/>
  <c r="N94" i="1" s="1"/>
  <c r="M95" i="1"/>
  <c r="M94" i="1" s="1"/>
  <c r="L95" i="1"/>
  <c r="K95" i="1"/>
  <c r="J95" i="1"/>
  <c r="H95" i="1"/>
  <c r="H94" i="1" s="1"/>
  <c r="G95" i="1"/>
  <c r="G94" i="1" s="1"/>
  <c r="F95" i="1"/>
  <c r="F94" i="1" s="1"/>
  <c r="E95" i="1"/>
  <c r="D95" i="1"/>
  <c r="C95" i="1"/>
  <c r="C94" i="1" s="1"/>
  <c r="L94" i="1"/>
  <c r="K94" i="1"/>
  <c r="J94" i="1"/>
  <c r="E94" i="1"/>
  <c r="D94" i="1"/>
  <c r="P93" i="1"/>
  <c r="Q93" i="1" s="1"/>
  <c r="R93" i="1" s="1"/>
  <c r="M93" i="1"/>
  <c r="L90" i="1"/>
  <c r="I93" i="1"/>
  <c r="P92" i="1"/>
  <c r="I92" i="1"/>
  <c r="Q92" i="1" s="1"/>
  <c r="Q91" i="1"/>
  <c r="R91" i="1" s="1"/>
  <c r="P91" i="1"/>
  <c r="I91" i="1"/>
  <c r="O90" i="1"/>
  <c r="O82" i="1" s="1"/>
  <c r="N90" i="1"/>
  <c r="N82" i="1" s="1"/>
  <c r="M90" i="1"/>
  <c r="K90" i="1"/>
  <c r="J90" i="1"/>
  <c r="H90" i="1"/>
  <c r="H82" i="1" s="1"/>
  <c r="G90" i="1"/>
  <c r="F90" i="1"/>
  <c r="E90" i="1"/>
  <c r="D90" i="1"/>
  <c r="C90" i="1"/>
  <c r="C82" i="1" s="1"/>
  <c r="P89" i="1"/>
  <c r="I89" i="1"/>
  <c r="Q89" i="1" s="1"/>
  <c r="R89" i="1" s="1"/>
  <c r="Q88" i="1"/>
  <c r="R88" i="1" s="1"/>
  <c r="P88" i="1"/>
  <c r="I88" i="1"/>
  <c r="P87" i="1"/>
  <c r="I87" i="1"/>
  <c r="Q86" i="1"/>
  <c r="R86" i="1" s="1"/>
  <c r="P86" i="1"/>
  <c r="I86" i="1"/>
  <c r="Q85" i="1"/>
  <c r="R85" i="1" s="1"/>
  <c r="P85" i="1"/>
  <c r="I85" i="1"/>
  <c r="P84" i="1"/>
  <c r="Q84" i="1" s="1"/>
  <c r="I84" i="1"/>
  <c r="I83" i="1" s="1"/>
  <c r="P83" i="1"/>
  <c r="O83" i="1"/>
  <c r="N83" i="1"/>
  <c r="M83" i="1"/>
  <c r="L83" i="1"/>
  <c r="K83" i="1"/>
  <c r="K82" i="1" s="1"/>
  <c r="J83" i="1"/>
  <c r="J82" i="1" s="1"/>
  <c r="H83" i="1"/>
  <c r="G83" i="1"/>
  <c r="G82" i="1" s="1"/>
  <c r="F83" i="1"/>
  <c r="F82" i="1" s="1"/>
  <c r="E83" i="1"/>
  <c r="D83" i="1"/>
  <c r="C83" i="1"/>
  <c r="D82" i="1"/>
  <c r="Q81" i="1"/>
  <c r="P81" i="1"/>
  <c r="I81" i="1"/>
  <c r="P80" i="1"/>
  <c r="I80" i="1"/>
  <c r="Q80" i="1" s="1"/>
  <c r="R80" i="1" s="1"/>
  <c r="P79" i="1"/>
  <c r="P78" i="1" s="1"/>
  <c r="I79" i="1"/>
  <c r="O78" i="1"/>
  <c r="N78" i="1"/>
  <c r="M78" i="1"/>
  <c r="L78" i="1"/>
  <c r="K78" i="1"/>
  <c r="J78" i="1"/>
  <c r="H78" i="1"/>
  <c r="G78" i="1"/>
  <c r="F78" i="1"/>
  <c r="E78" i="1"/>
  <c r="D78" i="1"/>
  <c r="C78" i="1"/>
  <c r="P77" i="1"/>
  <c r="I77" i="1"/>
  <c r="Q77" i="1" s="1"/>
  <c r="R77" i="1" s="1"/>
  <c r="Q76" i="1"/>
  <c r="R76" i="1" s="1"/>
  <c r="P76" i="1"/>
  <c r="I76" i="1"/>
  <c r="P75" i="1"/>
  <c r="I75" i="1"/>
  <c r="I74" i="1" s="1"/>
  <c r="Q74" i="1" s="1"/>
  <c r="R74" i="1" s="1"/>
  <c r="P74" i="1"/>
  <c r="O74" i="1"/>
  <c r="N74" i="1"/>
  <c r="M74" i="1"/>
  <c r="L74" i="1"/>
  <c r="K74" i="1"/>
  <c r="J74" i="1"/>
  <c r="H74" i="1"/>
  <c r="G74" i="1"/>
  <c r="F74" i="1"/>
  <c r="E74" i="1"/>
  <c r="D74" i="1"/>
  <c r="C74" i="1"/>
  <c r="P73" i="1"/>
  <c r="I73" i="1"/>
  <c r="Q73" i="1" s="1"/>
  <c r="R73" i="1" s="1"/>
  <c r="Q72" i="1"/>
  <c r="R72" i="1" s="1"/>
  <c r="P72" i="1"/>
  <c r="I72" i="1"/>
  <c r="P71" i="1"/>
  <c r="P70" i="1" s="1"/>
  <c r="I71" i="1"/>
  <c r="I70" i="1" s="1"/>
  <c r="O70" i="1"/>
  <c r="N70" i="1"/>
  <c r="M70" i="1"/>
  <c r="L70" i="1"/>
  <c r="K70" i="1"/>
  <c r="J70" i="1"/>
  <c r="H70" i="1"/>
  <c r="G70" i="1"/>
  <c r="F70" i="1"/>
  <c r="E70" i="1"/>
  <c r="D70" i="1"/>
  <c r="C70" i="1"/>
  <c r="P69" i="1"/>
  <c r="I69" i="1"/>
  <c r="Q69" i="1" s="1"/>
  <c r="R69" i="1" s="1"/>
  <c r="Q68" i="1"/>
  <c r="R68" i="1" s="1"/>
  <c r="P68" i="1"/>
  <c r="I68" i="1"/>
  <c r="P67" i="1"/>
  <c r="I67" i="1"/>
  <c r="Q67" i="1" s="1"/>
  <c r="R67" i="1" s="1"/>
  <c r="Q66" i="1"/>
  <c r="R66" i="1" s="1"/>
  <c r="P66" i="1"/>
  <c r="I66" i="1"/>
  <c r="P65" i="1"/>
  <c r="P64" i="1" s="1"/>
  <c r="O65" i="1"/>
  <c r="O64" i="1" s="1"/>
  <c r="O63" i="1" s="1"/>
  <c r="O62" i="1" s="1"/>
  <c r="N65" i="1"/>
  <c r="M65" i="1"/>
  <c r="M64" i="1" s="1"/>
  <c r="M63" i="1" s="1"/>
  <c r="M62" i="1" s="1"/>
  <c r="L65" i="1"/>
  <c r="K65" i="1"/>
  <c r="J65" i="1"/>
  <c r="J64" i="1" s="1"/>
  <c r="J63" i="1" s="1"/>
  <c r="I65" i="1"/>
  <c r="Q65" i="1" s="1"/>
  <c r="R65" i="1" s="1"/>
  <c r="H65" i="1"/>
  <c r="G65" i="1"/>
  <c r="F65" i="1"/>
  <c r="E65" i="1"/>
  <c r="D65" i="1"/>
  <c r="D64" i="1" s="1"/>
  <c r="D63" i="1" s="1"/>
  <c r="C65" i="1"/>
  <c r="N64" i="1"/>
  <c r="N63" i="1" s="1"/>
  <c r="N62" i="1" s="1"/>
  <c r="L64" i="1"/>
  <c r="K64" i="1"/>
  <c r="H64" i="1"/>
  <c r="H63" i="1" s="1"/>
  <c r="H62" i="1" s="1"/>
  <c r="G64" i="1"/>
  <c r="G63" i="1" s="1"/>
  <c r="G62" i="1" s="1"/>
  <c r="F64" i="1"/>
  <c r="E64" i="1"/>
  <c r="E63" i="1" s="1"/>
  <c r="E62" i="1" s="1"/>
  <c r="C64" i="1"/>
  <c r="C63" i="1" s="1"/>
  <c r="C62" i="1" s="1"/>
  <c r="L63" i="1"/>
  <c r="L62" i="1" s="1"/>
  <c r="K63" i="1"/>
  <c r="K62" i="1" s="1"/>
  <c r="F63" i="1"/>
  <c r="F62" i="1" s="1"/>
  <c r="J62" i="1"/>
  <c r="D62" i="1"/>
  <c r="P61" i="1"/>
  <c r="I61" i="1"/>
  <c r="Q61" i="1" s="1"/>
  <c r="R61" i="1" s="1"/>
  <c r="Q60" i="1"/>
  <c r="R60" i="1" s="1"/>
  <c r="P60" i="1"/>
  <c r="I60" i="1"/>
  <c r="Q59" i="1"/>
  <c r="R59" i="1" s="1"/>
  <c r="P59" i="1"/>
  <c r="I59" i="1"/>
  <c r="P58" i="1"/>
  <c r="Q58" i="1" s="1"/>
  <c r="I58" i="1"/>
  <c r="O57" i="1"/>
  <c r="N57" i="1"/>
  <c r="N56" i="1" s="1"/>
  <c r="M57" i="1"/>
  <c r="L57" i="1"/>
  <c r="K57" i="1"/>
  <c r="K56" i="1" s="1"/>
  <c r="J57" i="1"/>
  <c r="J56" i="1" s="1"/>
  <c r="H57" i="1"/>
  <c r="H56" i="1" s="1"/>
  <c r="G57" i="1"/>
  <c r="F57" i="1"/>
  <c r="E57" i="1"/>
  <c r="E56" i="1" s="1"/>
  <c r="D57" i="1"/>
  <c r="D56" i="1" s="1"/>
  <c r="C57" i="1"/>
  <c r="O56" i="1"/>
  <c r="M56" i="1"/>
  <c r="L56" i="1"/>
  <c r="G56" i="1"/>
  <c r="F56" i="1"/>
  <c r="C56" i="1"/>
  <c r="R55" i="1"/>
  <c r="P55" i="1"/>
  <c r="Q55" i="1" s="1"/>
  <c r="I55" i="1"/>
  <c r="R54" i="1"/>
  <c r="Q54" i="1"/>
  <c r="P54" i="1"/>
  <c r="I54" i="1"/>
  <c r="P53" i="1"/>
  <c r="I53" i="1"/>
  <c r="R52" i="1"/>
  <c r="P52" i="1"/>
  <c r="Q52" i="1" s="1"/>
  <c r="I52" i="1"/>
  <c r="P51" i="1"/>
  <c r="Q51" i="1" s="1"/>
  <c r="R51" i="1" s="1"/>
  <c r="I51" i="1"/>
  <c r="P50" i="1"/>
  <c r="Q50" i="1" s="1"/>
  <c r="R50" i="1" s="1"/>
  <c r="I50" i="1"/>
  <c r="I49" i="1" s="1"/>
  <c r="O49" i="1"/>
  <c r="N49" i="1"/>
  <c r="M49" i="1"/>
  <c r="M46" i="1" s="1"/>
  <c r="L49" i="1"/>
  <c r="K49" i="1"/>
  <c r="J49" i="1"/>
  <c r="H49" i="1"/>
  <c r="G49" i="1"/>
  <c r="G46" i="1" s="1"/>
  <c r="F49" i="1"/>
  <c r="F46" i="1" s="1"/>
  <c r="F9" i="1" s="1"/>
  <c r="E49" i="1"/>
  <c r="D49" i="1"/>
  <c r="C49" i="1"/>
  <c r="P48" i="1"/>
  <c r="P47" i="1" s="1"/>
  <c r="I48" i="1"/>
  <c r="O47" i="1"/>
  <c r="O46" i="1" s="1"/>
  <c r="N47" i="1"/>
  <c r="N46" i="1" s="1"/>
  <c r="M47" i="1"/>
  <c r="L47" i="1"/>
  <c r="K47" i="1"/>
  <c r="J47" i="1"/>
  <c r="J46" i="1" s="1"/>
  <c r="J9" i="1" s="1"/>
  <c r="J8" i="1" s="1"/>
  <c r="I47" i="1"/>
  <c r="I46" i="1" s="1"/>
  <c r="H47" i="1"/>
  <c r="G47" i="1"/>
  <c r="F47" i="1"/>
  <c r="E47" i="1"/>
  <c r="D47" i="1"/>
  <c r="D46" i="1" s="1"/>
  <c r="D9" i="1" s="1"/>
  <c r="C47" i="1"/>
  <c r="C46" i="1" s="1"/>
  <c r="L46" i="1"/>
  <c r="K46" i="1"/>
  <c r="H46" i="1"/>
  <c r="E46" i="1"/>
  <c r="Q45" i="1"/>
  <c r="R45" i="1" s="1"/>
  <c r="P45" i="1"/>
  <c r="I45" i="1"/>
  <c r="Q44" i="1"/>
  <c r="J44" i="1"/>
  <c r="P44" i="1" s="1"/>
  <c r="I44" i="1"/>
  <c r="P43" i="1"/>
  <c r="Q43" i="1" s="1"/>
  <c r="R43" i="1" s="1"/>
  <c r="I43" i="1"/>
  <c r="P42" i="1"/>
  <c r="Q42" i="1" s="1"/>
  <c r="R42" i="1" s="1"/>
  <c r="I42" i="1"/>
  <c r="P41" i="1"/>
  <c r="Q41" i="1" s="1"/>
  <c r="R41" i="1" s="1"/>
  <c r="I41" i="1"/>
  <c r="Q40" i="1"/>
  <c r="R40" i="1" s="1"/>
  <c r="P40" i="1"/>
  <c r="I40" i="1"/>
  <c r="O39" i="1"/>
  <c r="N39" i="1"/>
  <c r="M39" i="1"/>
  <c r="L39" i="1"/>
  <c r="K39" i="1"/>
  <c r="J39" i="1"/>
  <c r="H39" i="1"/>
  <c r="G39" i="1"/>
  <c r="F39" i="1"/>
  <c r="E39" i="1"/>
  <c r="D39" i="1"/>
  <c r="C39" i="1"/>
  <c r="I39" i="1" s="1"/>
  <c r="I36" i="1" s="1"/>
  <c r="P38" i="1"/>
  <c r="Q38" i="1" s="1"/>
  <c r="R38" i="1" s="1"/>
  <c r="I38" i="1"/>
  <c r="Q37" i="1"/>
  <c r="R37" i="1" s="1"/>
  <c r="P37" i="1"/>
  <c r="I37" i="1"/>
  <c r="O36" i="1"/>
  <c r="N36" i="1"/>
  <c r="M36" i="1"/>
  <c r="L36" i="1"/>
  <c r="K36" i="1"/>
  <c r="J36" i="1"/>
  <c r="H36" i="1"/>
  <c r="G36" i="1"/>
  <c r="F36" i="1"/>
  <c r="E36" i="1"/>
  <c r="D36" i="1"/>
  <c r="C36" i="1"/>
  <c r="P35" i="1"/>
  <c r="Q35" i="1" s="1"/>
  <c r="R35" i="1" s="1"/>
  <c r="I35" i="1"/>
  <c r="Q34" i="1"/>
  <c r="R34" i="1" s="1"/>
  <c r="P34" i="1"/>
  <c r="I34" i="1"/>
  <c r="P33" i="1"/>
  <c r="I33" i="1"/>
  <c r="Q33" i="1" s="1"/>
  <c r="R33" i="1" s="1"/>
  <c r="P32" i="1"/>
  <c r="Q32" i="1" s="1"/>
  <c r="R32" i="1" s="1"/>
  <c r="I32" i="1"/>
  <c r="Q31" i="1"/>
  <c r="R31" i="1" s="1"/>
  <c r="P31" i="1"/>
  <c r="I31" i="1"/>
  <c r="P30" i="1"/>
  <c r="I30" i="1"/>
  <c r="Q30" i="1" s="1"/>
  <c r="R30" i="1" s="1"/>
  <c r="P29" i="1"/>
  <c r="P28" i="1" s="1"/>
  <c r="I29" i="1"/>
  <c r="I28" i="1" s="1"/>
  <c r="O28" i="1"/>
  <c r="N28" i="1"/>
  <c r="M28" i="1"/>
  <c r="L28" i="1"/>
  <c r="K28" i="1"/>
  <c r="J28" i="1"/>
  <c r="H28" i="1"/>
  <c r="G28" i="1"/>
  <c r="F28" i="1"/>
  <c r="E28" i="1"/>
  <c r="D28" i="1"/>
  <c r="C28" i="1"/>
  <c r="P27" i="1"/>
  <c r="I27" i="1"/>
  <c r="Q27" i="1" s="1"/>
  <c r="R27" i="1" s="1"/>
  <c r="P26" i="1"/>
  <c r="P25" i="1" s="1"/>
  <c r="I26" i="1"/>
  <c r="I25" i="1" s="1"/>
  <c r="O25" i="1"/>
  <c r="N25" i="1"/>
  <c r="N24" i="1" s="1"/>
  <c r="M25" i="1"/>
  <c r="M24" i="1" s="1"/>
  <c r="L25" i="1"/>
  <c r="K25" i="1"/>
  <c r="K24" i="1" s="1"/>
  <c r="J25" i="1"/>
  <c r="H25" i="1"/>
  <c r="H24" i="1" s="1"/>
  <c r="G25" i="1"/>
  <c r="G24" i="1" s="1"/>
  <c r="F25" i="1"/>
  <c r="E25" i="1"/>
  <c r="E24" i="1" s="1"/>
  <c r="D25" i="1"/>
  <c r="C25" i="1"/>
  <c r="O24" i="1"/>
  <c r="L24" i="1"/>
  <c r="J24" i="1"/>
  <c r="F24" i="1"/>
  <c r="D24" i="1"/>
  <c r="C24" i="1"/>
  <c r="P23" i="1"/>
  <c r="Q23" i="1" s="1"/>
  <c r="R23" i="1" s="1"/>
  <c r="I23" i="1"/>
  <c r="Q22" i="1"/>
  <c r="R22" i="1" s="1"/>
  <c r="P22" i="1"/>
  <c r="I22" i="1"/>
  <c r="P21" i="1"/>
  <c r="I21" i="1"/>
  <c r="Q21" i="1" s="1"/>
  <c r="R21" i="1" s="1"/>
  <c r="P20" i="1"/>
  <c r="Q20" i="1" s="1"/>
  <c r="R20" i="1" s="1"/>
  <c r="I20" i="1"/>
  <c r="Q19" i="1"/>
  <c r="R19" i="1" s="1"/>
  <c r="P19" i="1"/>
  <c r="I19" i="1"/>
  <c r="P18" i="1"/>
  <c r="I18" i="1"/>
  <c r="Q18" i="1" s="1"/>
  <c r="R18" i="1" s="1"/>
  <c r="P17" i="1"/>
  <c r="P16" i="1" s="1"/>
  <c r="I17" i="1"/>
  <c r="I16" i="1" s="1"/>
  <c r="I15" i="1" s="1"/>
  <c r="O16" i="1"/>
  <c r="N16" i="1"/>
  <c r="N15" i="1" s="1"/>
  <c r="M16" i="1"/>
  <c r="M15" i="1" s="1"/>
  <c r="L16" i="1"/>
  <c r="K16" i="1"/>
  <c r="K15" i="1" s="1"/>
  <c r="J16" i="1"/>
  <c r="H16" i="1"/>
  <c r="H15" i="1" s="1"/>
  <c r="G16" i="1"/>
  <c r="G15" i="1" s="1"/>
  <c r="F16" i="1"/>
  <c r="E16" i="1"/>
  <c r="E15" i="1" s="1"/>
  <c r="D16" i="1"/>
  <c r="C16" i="1"/>
  <c r="O15" i="1"/>
  <c r="L15" i="1"/>
  <c r="J15" i="1"/>
  <c r="F15" i="1"/>
  <c r="D15" i="1"/>
  <c r="C15" i="1"/>
  <c r="P14" i="1"/>
  <c r="Q14" i="1" s="1"/>
  <c r="R14" i="1" s="1"/>
  <c r="I14" i="1"/>
  <c r="Q13" i="1"/>
  <c r="R13" i="1" s="1"/>
  <c r="P13" i="1"/>
  <c r="I13" i="1"/>
  <c r="P12" i="1"/>
  <c r="I12" i="1"/>
  <c r="Q12" i="1" s="1"/>
  <c r="R12" i="1" s="1"/>
  <c r="P11" i="1"/>
  <c r="P10" i="1" s="1"/>
  <c r="I11" i="1"/>
  <c r="I10" i="1" s="1"/>
  <c r="O10" i="1"/>
  <c r="N10" i="1"/>
  <c r="M10" i="1"/>
  <c r="M9" i="1" s="1"/>
  <c r="L10" i="1"/>
  <c r="K10" i="1"/>
  <c r="K9" i="1" s="1"/>
  <c r="K8" i="1" s="1"/>
  <c r="K99" i="1" s="1"/>
  <c r="J10" i="1"/>
  <c r="H10" i="1"/>
  <c r="H9" i="1" s="1"/>
  <c r="G10" i="1"/>
  <c r="F10" i="1"/>
  <c r="E10" i="1"/>
  <c r="D10" i="1"/>
  <c r="C10" i="1"/>
  <c r="O9" i="1"/>
  <c r="L9" i="1"/>
  <c r="C9" i="1"/>
  <c r="E82" i="1" l="1"/>
  <c r="L82" i="1"/>
  <c r="L8" i="1"/>
  <c r="M82" i="1"/>
  <c r="C8" i="1"/>
  <c r="C99" i="1" s="1"/>
  <c r="M8" i="1"/>
  <c r="M99" i="1" s="1"/>
  <c r="F8" i="1"/>
  <c r="G9" i="1"/>
  <c r="G8" i="1" s="1"/>
  <c r="G99" i="1" s="1"/>
  <c r="N9" i="1"/>
  <c r="N8" i="1" s="1"/>
  <c r="N99" i="1" s="1"/>
  <c r="Q16" i="1"/>
  <c r="R16" i="1" s="1"/>
  <c r="P15" i="1"/>
  <c r="Q15" i="1" s="1"/>
  <c r="R15" i="1" s="1"/>
  <c r="D8" i="1"/>
  <c r="D99" i="1" s="1"/>
  <c r="Q70" i="1"/>
  <c r="R70" i="1" s="1"/>
  <c r="H8" i="1"/>
  <c r="Q47" i="1"/>
  <c r="R47" i="1" s="1"/>
  <c r="I9" i="1"/>
  <c r="Q28" i="1"/>
  <c r="R28" i="1" s="1"/>
  <c r="F99" i="1"/>
  <c r="O8" i="1"/>
  <c r="Q10" i="1"/>
  <c r="R10" i="1" s="1"/>
  <c r="I24" i="1"/>
  <c r="E9" i="1"/>
  <c r="Q25" i="1"/>
  <c r="R25" i="1" s="1"/>
  <c r="O99" i="1"/>
  <c r="P39" i="1"/>
  <c r="Q39" i="1" s="1"/>
  <c r="R39" i="1" s="1"/>
  <c r="Q48" i="1"/>
  <c r="R48" i="1" s="1"/>
  <c r="I57" i="1"/>
  <c r="I56" i="1" s="1"/>
  <c r="Q83" i="1"/>
  <c r="R83" i="1" s="1"/>
  <c r="P90" i="1"/>
  <c r="J99" i="1"/>
  <c r="J124" i="1" s="1"/>
  <c r="J135" i="1" s="1"/>
  <c r="P106" i="1"/>
  <c r="Q107" i="1"/>
  <c r="Q106" i="1" s="1"/>
  <c r="P57" i="1"/>
  <c r="I64" i="1"/>
  <c r="P95" i="1"/>
  <c r="Q96" i="1"/>
  <c r="R96" i="1" s="1"/>
  <c r="K124" i="1"/>
  <c r="K135" i="1" s="1"/>
  <c r="P110" i="1"/>
  <c r="Q111" i="1"/>
  <c r="R111" i="1" s="1"/>
  <c r="P49" i="1"/>
  <c r="Q49" i="1" s="1"/>
  <c r="R49" i="1" s="1"/>
  <c r="L99" i="1"/>
  <c r="Q11" i="1"/>
  <c r="R11" i="1" s="1"/>
  <c r="Q17" i="1"/>
  <c r="R17" i="1" s="1"/>
  <c r="Q26" i="1"/>
  <c r="R26" i="1" s="1"/>
  <c r="Q29" i="1"/>
  <c r="R29" i="1" s="1"/>
  <c r="Q53" i="1"/>
  <c r="R53" i="1" s="1"/>
  <c r="P63" i="1"/>
  <c r="Q71" i="1"/>
  <c r="R71" i="1" s="1"/>
  <c r="Q75" i="1"/>
  <c r="R75" i="1" s="1"/>
  <c r="N101" i="1"/>
  <c r="D116" i="1"/>
  <c r="D101" i="1" s="1"/>
  <c r="Q116" i="1"/>
  <c r="R116" i="1" s="1"/>
  <c r="H99" i="1"/>
  <c r="H124" i="1" s="1"/>
  <c r="H135" i="1" s="1"/>
  <c r="I94" i="1"/>
  <c r="Q98" i="1"/>
  <c r="R98" i="1" s="1"/>
  <c r="I102" i="1"/>
  <c r="I105" i="1"/>
  <c r="O105" i="1"/>
  <c r="O101" i="1" s="1"/>
  <c r="Q117" i="1"/>
  <c r="R117" i="1" s="1"/>
  <c r="Q120" i="1"/>
  <c r="R120" i="1" s="1"/>
  <c r="Q79" i="1"/>
  <c r="R79" i="1" s="1"/>
  <c r="I78" i="1"/>
  <c r="Q78" i="1" s="1"/>
  <c r="R78" i="1" s="1"/>
  <c r="I90" i="1"/>
  <c r="I82" i="1" s="1"/>
  <c r="Q114" i="1"/>
  <c r="P113" i="1"/>
  <c r="Q113" i="1" s="1"/>
  <c r="R113" i="1" s="1"/>
  <c r="P102" i="1"/>
  <c r="E8" i="1" l="1"/>
  <c r="E99" i="1" s="1"/>
  <c r="D124" i="1"/>
  <c r="D135" i="1" s="1"/>
  <c r="Q102" i="1"/>
  <c r="Q95" i="1"/>
  <c r="R95" i="1" s="1"/>
  <c r="P94" i="1"/>
  <c r="Q90" i="1"/>
  <c r="R90" i="1" s="1"/>
  <c r="P82" i="1"/>
  <c r="I101" i="1"/>
  <c r="N124" i="1"/>
  <c r="N135" i="1" s="1"/>
  <c r="F124" i="1"/>
  <c r="F135" i="1" s="1"/>
  <c r="Q64" i="1"/>
  <c r="R64" i="1" s="1"/>
  <c r="I63" i="1"/>
  <c r="I62" i="1" s="1"/>
  <c r="I8" i="1" s="1"/>
  <c r="P62" i="1"/>
  <c r="Q63" i="1"/>
  <c r="R63" i="1" s="1"/>
  <c r="Q110" i="1"/>
  <c r="R110" i="1" s="1"/>
  <c r="P108" i="1"/>
  <c r="Q108" i="1" s="1"/>
  <c r="R108" i="1" s="1"/>
  <c r="P56" i="1"/>
  <c r="Q56" i="1" s="1"/>
  <c r="R56" i="1" s="1"/>
  <c r="Q57" i="1"/>
  <c r="R57" i="1" s="1"/>
  <c r="L124" i="1"/>
  <c r="L135" i="1" s="1"/>
  <c r="P46" i="1"/>
  <c r="Q46" i="1" s="1"/>
  <c r="R46" i="1" s="1"/>
  <c r="M124" i="1"/>
  <c r="M135" i="1" s="1"/>
  <c r="O124" i="1"/>
  <c r="O135" i="1" s="1"/>
  <c r="P36" i="1"/>
  <c r="G124" i="1"/>
  <c r="G135" i="1" s="1"/>
  <c r="C124" i="1"/>
  <c r="C135" i="1" s="1"/>
  <c r="E124" i="1" l="1"/>
  <c r="E135" i="1" s="1"/>
  <c r="I99" i="1"/>
  <c r="Q94" i="1"/>
  <c r="R94" i="1" s="1"/>
  <c r="P105" i="1"/>
  <c r="P135" i="1"/>
  <c r="Q36" i="1"/>
  <c r="R36" i="1" s="1"/>
  <c r="P24" i="1"/>
  <c r="Q82" i="1"/>
  <c r="R82" i="1" s="1"/>
  <c r="Q62" i="1"/>
  <c r="R62" i="1" s="1"/>
  <c r="I124" i="1"/>
  <c r="I135" i="1" s="1"/>
  <c r="Q24" i="1" l="1"/>
  <c r="R24" i="1" s="1"/>
  <c r="P9" i="1"/>
  <c r="Q135" i="1"/>
  <c r="R135" i="1" s="1"/>
  <c r="Q105" i="1"/>
  <c r="R105" i="1" s="1"/>
  <c r="P101" i="1"/>
  <c r="Q101" i="1" l="1"/>
  <c r="R101" i="1" s="1"/>
  <c r="P8" i="1"/>
  <c r="Q9" i="1"/>
  <c r="R9" i="1" s="1"/>
  <c r="Q8" i="1" l="1"/>
  <c r="R8" i="1" s="1"/>
  <c r="P99" i="1"/>
  <c r="Q99" i="1" l="1"/>
  <c r="R99" i="1" s="1"/>
  <c r="P124" i="1"/>
  <c r="Q124" i="1" s="1"/>
  <c r="R124" i="1" s="1"/>
</calcChain>
</file>

<file path=xl/sharedStrings.xml><?xml version="1.0" encoding="utf-8"?>
<sst xmlns="http://schemas.openxmlformats.org/spreadsheetml/2006/main" count="158" uniqueCount="143">
  <si>
    <t>CUADRO No.1</t>
  </si>
  <si>
    <t>INGRESOS FISCALES COMPARADOS, SEGÚN PRINCIPALES PARTIDAS</t>
  </si>
  <si>
    <t>ENERO-JUNIO  2025/2024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</si>
  <si>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</si>
  <si>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I</t>
  </si>
  <si>
    <t>PARTIDAS</t>
  </si>
  <si>
    <t>2024</t>
  </si>
  <si>
    <t>2025</t>
  </si>
  <si>
    <t>VARIACION</t>
  </si>
  <si>
    <t>ENERO</t>
  </si>
  <si>
    <t>FEBRERO</t>
  </si>
  <si>
    <t>MARZO</t>
  </si>
  <si>
    <t>ABRIL</t>
  </si>
  <si>
    <t>MAYO</t>
  </si>
  <si>
    <t>JUNIO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</si>
  <si>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</si>
  <si>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</si>
  <si>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</si>
  <si>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</si>
  <si>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</si>
  <si>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</si>
  <si>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</si>
  <si>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</si>
  <si>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</si>
  <si>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</si>
  <si>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</si>
  <si>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</si>
  <si>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</si>
  <si>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</si>
  <si>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</si>
  <si>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</si>
  <si>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</si>
  <si>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</si>
  <si>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</si>
  <si>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</si>
  <si>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</si>
  <si>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</si>
  <si>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</si>
  <si>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</si>
  <si>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</si>
  <si>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</si>
  <si>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</si>
  <si>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</si>
  <si>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</si>
  <si>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</si>
  <si>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</si>
  <si>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</si>
  <si>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</si>
  <si>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</si>
  <si>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</si>
  <si>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</si>
  <si>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</si>
  <si>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</si>
  <si>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</si>
  <si>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</si>
  <si>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</si>
  <si>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</si>
  <si>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</si>
  <si>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</si>
  <si>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</si>
  <si>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</si>
  <si>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</si>
  <si>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</si>
  <si>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</si>
  <si>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 xml:space="preserve"> -Del Sector Privado Interno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</si>
  <si>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</si>
  <si>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</si>
  <si>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</si>
  <si>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</si>
  <si>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</si>
  <si>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</si>
  <si>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</si>
  <si>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</si>
  <si>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</si>
  <si>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</si>
  <si>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</si>
  <si>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</si>
  <si>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</si>
  <si>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</si>
  <si>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</si>
  <si>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</si>
  <si>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</si>
  <si>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</si>
  <si>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</si>
  <si>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</si>
  <si>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</si>
  <si>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</si>
  <si>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</si>
  <si>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</si>
  <si>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</si>
  <si>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</si>
  <si>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</si>
  <si>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</si>
  <si>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 xml:space="preserve">- Otros ingresos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</si>
  <si>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</si>
  <si>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</si>
  <si>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</si>
  <si>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</si>
  <si>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</si>
  <si>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</si>
  <si>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</si>
  <si>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</si>
  <si>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</si>
  <si>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</si>
  <si>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</si>
  <si>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</si>
  <si>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</si>
  <si>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</si>
  <si>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</si>
  <si>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</si>
  <si>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</si>
  <si>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</si>
  <si>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</si>
  <si>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</si>
  <si>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</si>
  <si>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</si>
  <si>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</si>
  <si>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</si>
  <si>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Primas por colocación de títulos valores internos y externos de largo plazo</t>
  </si>
  <si>
    <t>- valores internos</t>
  </si>
  <si>
    <t>-  valores externos</t>
  </si>
  <si>
    <t>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</si>
  <si>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</si>
  <si>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</si>
  <si>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</si>
  <si>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</si>
  <si>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 xml:space="preserve">INFOTEP </t>
  </si>
  <si>
    <t>Plan de construcciones (Ley 6-86) -Fondo Pensiones Trabajadores de la Construcción</t>
  </si>
  <si>
    <t xml:space="preserve">Fianzas Judiciales y depósitos en consignación </t>
  </si>
  <si>
    <t xml:space="preserve">Fondo para Registro y Devolución de los Depósitos en excesos en la Cuenta Única del Tesoro </t>
  </si>
  <si>
    <t>Devolución de Recursos a empleados por Retenciones Excesivas por TSS.</t>
  </si>
  <si>
    <t>Venta de Sellos Especiales para el Colegio de Abogados</t>
  </si>
  <si>
    <t>Fondo de contribución especial para la gestión integral de residuos</t>
  </si>
  <si>
    <t>Patrimonio público recuperado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</si>
  <si>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</si>
  <si>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</si>
  <si>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</si>
  <si>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Política y Legislación Tributaria (DGPLT) del Ministerio de Hacienda, con los datos del Sistema Integrado de Gestión Financiera (SIGEF)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</si>
  <si>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</si>
  <si>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</si>
  <si>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 y los depósitos en exceso de las recaudadoras.  </t>
  </si>
  <si>
    <t>Las informaciones presentadas difieren de las presentadas en  Portal de Transparencia Fiscal,  ya que solo incluyen los ingresos presupuestarios.</t>
  </si>
  <si>
    <t>- De Instituciones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</si>
</sst>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00_);\(#,##0.000\)"/>
  </numFmts>
  <fonts count="23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sz val="10"/>
      <color indexed="8"/>
      <name val="Segoe UI"/>
      <family val="2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8"/>
      <name val="Arial"/>
      <family val="2"/>
    </font>
    <font>
      <sz val="87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4" fontId="7" fillId="0" borderId="11" xfId="2" applyNumberFormat="1" applyFont="1" applyBorder="1"/>
    <xf numFmtId="164" fontId="7" fillId="0" borderId="12" xfId="2" applyNumberFormat="1" applyFont="1" applyBorder="1"/>
    <xf numFmtId="43" fontId="0" fillId="0" borderId="0" xfId="1" applyFont="1"/>
    <xf numFmtId="0" fontId="7" fillId="0" borderId="12" xfId="3" applyFont="1" applyBorder="1"/>
    <xf numFmtId="49" fontId="7" fillId="0" borderId="12" xfId="2" applyNumberFormat="1" applyFont="1" applyBorder="1" applyAlignment="1">
      <alignment horizontal="left"/>
    </xf>
    <xf numFmtId="164" fontId="7" fillId="0" borderId="11" xfId="1" applyNumberFormat="1" applyFont="1" applyBorder="1"/>
    <xf numFmtId="164" fontId="0" fillId="0" borderId="0" xfId="0" applyNumberFormat="1"/>
    <xf numFmtId="49" fontId="8" fillId="0" borderId="12" xfId="2" applyNumberFormat="1" applyFont="1" applyBorder="1" applyAlignment="1">
      <alignment horizontal="left" indent="1"/>
    </xf>
    <xf numFmtId="164" fontId="8" fillId="3" borderId="11" xfId="2" applyNumberFormat="1" applyFont="1" applyFill="1" applyBorder="1"/>
    <xf numFmtId="164" fontId="8" fillId="0" borderId="11" xfId="2" applyNumberFormat="1" applyFont="1" applyBorder="1"/>
    <xf numFmtId="164" fontId="8" fillId="3" borderId="11" xfId="1" applyNumberFormat="1" applyFont="1" applyFill="1" applyBorder="1"/>
    <xf numFmtId="164" fontId="8" fillId="3" borderId="12" xfId="2" applyNumberFormat="1" applyFont="1" applyFill="1" applyBorder="1"/>
    <xf numFmtId="164" fontId="7" fillId="0" borderId="11" xfId="4" applyNumberFormat="1" applyFont="1" applyBorder="1"/>
    <xf numFmtId="164" fontId="7" fillId="0" borderId="11" xfId="3" applyNumberFormat="1" applyFont="1" applyBorder="1"/>
    <xf numFmtId="164" fontId="7" fillId="0" borderId="12" xfId="3" applyNumberFormat="1" applyFont="1" applyBorder="1"/>
    <xf numFmtId="49" fontId="7" fillId="0" borderId="12" xfId="3" applyNumberFormat="1" applyFont="1" applyBorder="1" applyAlignment="1">
      <alignment horizontal="left" indent="1"/>
    </xf>
    <xf numFmtId="49" fontId="8" fillId="0" borderId="12" xfId="3" applyNumberFormat="1" applyFont="1" applyBorder="1" applyAlignment="1">
      <alignment horizontal="left" indent="2"/>
    </xf>
    <xf numFmtId="164" fontId="8" fillId="3" borderId="11" xfId="3" applyNumberFormat="1" applyFont="1" applyFill="1" applyBorder="1"/>
    <xf numFmtId="49" fontId="8" fillId="0" borderId="12" xfId="0" applyNumberFormat="1" applyFont="1" applyBorder="1" applyAlignment="1">
      <alignment horizontal="left" indent="2"/>
    </xf>
    <xf numFmtId="49" fontId="7" fillId="0" borderId="12" xfId="2" applyNumberFormat="1" applyFont="1" applyBorder="1" applyAlignment="1">
      <alignment horizontal="left" indent="2"/>
    </xf>
    <xf numFmtId="49" fontId="8" fillId="0" borderId="12" xfId="2" applyNumberFormat="1" applyFont="1" applyBorder="1" applyAlignment="1">
      <alignment horizontal="left" indent="3"/>
    </xf>
    <xf numFmtId="0" fontId="7" fillId="0" borderId="12" xfId="3" applyFont="1" applyBorder="1" applyAlignment="1">
      <alignment horizontal="left" indent="2"/>
    </xf>
    <xf numFmtId="49" fontId="9" fillId="0" borderId="12" xfId="2" applyNumberFormat="1" applyFont="1" applyBorder="1" applyAlignment="1">
      <alignment horizontal="left" indent="3"/>
    </xf>
    <xf numFmtId="165" fontId="9" fillId="3" borderId="11" xfId="2" applyNumberFormat="1" applyFont="1" applyFill="1" applyBorder="1"/>
    <xf numFmtId="164" fontId="9" fillId="0" borderId="11" xfId="2" applyNumberFormat="1" applyFont="1" applyBorder="1"/>
    <xf numFmtId="164" fontId="9" fillId="0" borderId="11" xfId="1" applyNumberFormat="1" applyFont="1" applyBorder="1"/>
    <xf numFmtId="164" fontId="9" fillId="0" borderId="12" xfId="2" applyNumberFormat="1" applyFont="1" applyBorder="1"/>
    <xf numFmtId="0" fontId="10" fillId="0" borderId="0" xfId="0" applyFont="1"/>
    <xf numFmtId="165" fontId="9" fillId="0" borderId="11" xfId="2" applyNumberFormat="1" applyFont="1" applyBorder="1"/>
    <xf numFmtId="164" fontId="8" fillId="0" borderId="12" xfId="2" applyNumberFormat="1" applyFont="1" applyBorder="1"/>
    <xf numFmtId="49" fontId="8" fillId="3" borderId="12" xfId="2" applyNumberFormat="1" applyFont="1" applyFill="1" applyBorder="1" applyAlignment="1">
      <alignment horizontal="left" indent="3"/>
    </xf>
    <xf numFmtId="165" fontId="8" fillId="0" borderId="11" xfId="2" applyNumberFormat="1" applyFont="1" applyBorder="1"/>
    <xf numFmtId="0" fontId="0" fillId="3" borderId="0" xfId="0" applyFill="1"/>
    <xf numFmtId="165" fontId="8" fillId="3" borderId="11" xfId="2" applyNumberFormat="1" applyFont="1" applyFill="1" applyBorder="1"/>
    <xf numFmtId="43" fontId="0" fillId="3" borderId="0" xfId="1" applyFont="1" applyFill="1"/>
    <xf numFmtId="164" fontId="8" fillId="0" borderId="11" xfId="1" applyNumberFormat="1" applyFont="1" applyBorder="1"/>
    <xf numFmtId="49" fontId="7" fillId="0" borderId="12" xfId="2" applyNumberFormat="1" applyFont="1" applyBorder="1" applyAlignment="1">
      <alignment horizontal="left" indent="3"/>
    </xf>
    <xf numFmtId="164" fontId="8" fillId="0" borderId="12" xfId="2" applyNumberFormat="1" applyFont="1" applyBorder="1" applyAlignment="1">
      <alignment horizontal="left" indent="5"/>
    </xf>
    <xf numFmtId="164" fontId="8" fillId="0" borderId="12" xfId="2" applyNumberFormat="1" applyFont="1" applyBorder="1" applyAlignment="1">
      <alignment horizontal="left" indent="3"/>
    </xf>
    <xf numFmtId="43" fontId="8" fillId="0" borderId="11" xfId="1" applyFont="1" applyBorder="1"/>
    <xf numFmtId="164" fontId="11" fillId="0" borderId="11" xfId="2" applyNumberFormat="1" applyFont="1" applyBorder="1"/>
    <xf numFmtId="164" fontId="11" fillId="0" borderId="12" xfId="2" applyNumberFormat="1" applyFont="1" applyBorder="1"/>
    <xf numFmtId="49" fontId="12" fillId="0" borderId="12" xfId="2" applyNumberFormat="1" applyFont="1" applyBorder="1" applyAlignment="1">
      <alignment horizontal="left" indent="2"/>
    </xf>
    <xf numFmtId="164" fontId="12" fillId="0" borderId="11" xfId="2" applyNumberFormat="1" applyFont="1" applyBorder="1"/>
    <xf numFmtId="164" fontId="12" fillId="0" borderId="12" xfId="2" applyNumberFormat="1" applyFont="1" applyBorder="1"/>
    <xf numFmtId="164" fontId="7" fillId="3" borderId="11" xfId="2" applyNumberFormat="1" applyFont="1" applyFill="1" applyBorder="1"/>
    <xf numFmtId="49" fontId="7" fillId="0" borderId="12" xfId="2" applyNumberFormat="1" applyFont="1" applyBorder="1" applyAlignment="1">
      <alignment horizontal="left" indent="1"/>
    </xf>
    <xf numFmtId="0" fontId="1" fillId="0" borderId="0" xfId="0" applyFont="1"/>
    <xf numFmtId="49" fontId="8" fillId="3" borderId="12" xfId="4" applyNumberFormat="1" applyFont="1" applyFill="1" applyBorder="1" applyAlignment="1">
      <alignment horizontal="left" indent="2"/>
    </xf>
    <xf numFmtId="165" fontId="8" fillId="3" borderId="12" xfId="1" applyNumberFormat="1" applyFont="1" applyFill="1" applyBorder="1"/>
    <xf numFmtId="165" fontId="8" fillId="0" borderId="12" xfId="1" applyNumberFormat="1" applyFont="1" applyFill="1" applyBorder="1" applyProtection="1"/>
    <xf numFmtId="0" fontId="1" fillId="3" borderId="0" xfId="0" applyFont="1" applyFill="1"/>
    <xf numFmtId="49" fontId="8" fillId="3" borderId="12" xfId="3" applyNumberFormat="1" applyFont="1" applyFill="1" applyBorder="1" applyAlignment="1">
      <alignment horizontal="left" indent="2"/>
    </xf>
    <xf numFmtId="49" fontId="7" fillId="0" borderId="12" xfId="2" applyNumberFormat="1" applyFont="1" applyBorder="1"/>
    <xf numFmtId="49" fontId="8" fillId="0" borderId="12" xfId="2" applyNumberFormat="1" applyFont="1" applyBorder="1" applyAlignment="1">
      <alignment horizontal="left" indent="4"/>
    </xf>
    <xf numFmtId="49" fontId="8" fillId="0" borderId="12" xfId="3" applyNumberFormat="1" applyFont="1" applyBorder="1" applyAlignment="1">
      <alignment horizontal="left" indent="3"/>
    </xf>
    <xf numFmtId="49" fontId="8" fillId="0" borderId="12" xfId="2" applyNumberFormat="1" applyFont="1" applyBorder="1" applyAlignment="1">
      <alignment horizontal="left" indent="2"/>
    </xf>
    <xf numFmtId="165" fontId="8" fillId="0" borderId="12" xfId="1" applyNumberFormat="1" applyFont="1" applyFill="1" applyBorder="1"/>
    <xf numFmtId="43" fontId="8" fillId="0" borderId="12" xfId="1" applyFont="1" applyBorder="1"/>
    <xf numFmtId="49" fontId="9" fillId="0" borderId="12" xfId="2" applyNumberFormat="1" applyFont="1" applyBorder="1" applyAlignment="1">
      <alignment horizontal="left" indent="2"/>
    </xf>
    <xf numFmtId="43" fontId="9" fillId="0" borderId="11" xfId="1" applyFont="1" applyBorder="1"/>
    <xf numFmtId="164" fontId="8" fillId="0" borderId="11" xfId="1" applyNumberFormat="1" applyFont="1" applyFill="1" applyBorder="1"/>
    <xf numFmtId="49" fontId="12" fillId="0" borderId="12" xfId="2" applyNumberFormat="1" applyFont="1" applyBorder="1" applyAlignment="1">
      <alignment horizontal="left" indent="1"/>
    </xf>
    <xf numFmtId="49" fontId="6" fillId="2" borderId="7" xfId="2" applyNumberFormat="1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vertical="center"/>
    </xf>
    <xf numFmtId="164" fontId="6" fillId="2" borderId="13" xfId="2" applyNumberFormat="1" applyFont="1" applyFill="1" applyBorder="1" applyAlignment="1">
      <alignment vertical="center"/>
    </xf>
    <xf numFmtId="165" fontId="6" fillId="2" borderId="13" xfId="1" applyNumberFormat="1" applyFont="1" applyFill="1" applyBorder="1" applyAlignment="1">
      <alignment vertical="center"/>
    </xf>
    <xf numFmtId="165" fontId="0" fillId="0" borderId="0" xfId="1" applyNumberFormat="1" applyFont="1"/>
    <xf numFmtId="165" fontId="7" fillId="0" borderId="11" xfId="1" applyNumberFormat="1" applyFont="1" applyFill="1" applyBorder="1" applyProtection="1"/>
    <xf numFmtId="49" fontId="7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165" fontId="0" fillId="0" borderId="0" xfId="0" applyNumberFormat="1"/>
    <xf numFmtId="49" fontId="11" fillId="0" borderId="12" xfId="0" applyNumberFormat="1" applyFont="1" applyBorder="1" applyAlignment="1">
      <alignment horizontal="left"/>
    </xf>
    <xf numFmtId="164" fontId="11" fillId="0" borderId="12" xfId="0" applyNumberFormat="1" applyFont="1" applyBorder="1"/>
    <xf numFmtId="43" fontId="11" fillId="0" borderId="11" xfId="1" applyFont="1" applyBorder="1"/>
    <xf numFmtId="49" fontId="8" fillId="0" borderId="12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2" xfId="0" applyNumberFormat="1" applyFont="1" applyBorder="1"/>
    <xf numFmtId="164" fontId="11" fillId="0" borderId="11" xfId="0" applyNumberFormat="1" applyFont="1" applyBorder="1"/>
    <xf numFmtId="49" fontId="12" fillId="0" borderId="12" xfId="0" applyNumberFormat="1" applyFont="1" applyBorder="1" applyAlignment="1">
      <alignment horizontal="left" indent="1"/>
    </xf>
    <xf numFmtId="164" fontId="12" fillId="0" borderId="11" xfId="0" applyNumberFormat="1" applyFont="1" applyBorder="1"/>
    <xf numFmtId="43" fontId="8" fillId="0" borderId="12" xfId="1" applyFont="1" applyFill="1" applyBorder="1" applyProtection="1"/>
    <xf numFmtId="43" fontId="8" fillId="0" borderId="11" xfId="1" applyFont="1" applyFill="1" applyBorder="1" applyProtection="1"/>
    <xf numFmtId="164" fontId="12" fillId="0" borderId="12" xfId="0" applyNumberFormat="1" applyFont="1" applyBorder="1"/>
    <xf numFmtId="164" fontId="12" fillId="0" borderId="12" xfId="3" applyNumberFormat="1" applyFont="1" applyBorder="1"/>
    <xf numFmtId="164" fontId="12" fillId="0" borderId="11" xfId="3" applyNumberFormat="1" applyFont="1" applyBorder="1"/>
    <xf numFmtId="49" fontId="7" fillId="0" borderId="12" xfId="0" applyNumberFormat="1" applyFont="1" applyBorder="1" applyAlignment="1" applyProtection="1">
      <alignment horizontal="left" indent="2"/>
      <protection locked="0"/>
    </xf>
    <xf numFmtId="165" fontId="7" fillId="0" borderId="12" xfId="1" applyNumberFormat="1" applyFont="1" applyFill="1" applyBorder="1" applyProtection="1"/>
    <xf numFmtId="43" fontId="7" fillId="0" borderId="11" xfId="1" applyFont="1" applyFill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left" indent="2"/>
      <protection locked="0"/>
    </xf>
    <xf numFmtId="164" fontId="8" fillId="0" borderId="12" xfId="3" applyNumberFormat="1" applyFont="1" applyBorder="1"/>
    <xf numFmtId="164" fontId="8" fillId="3" borderId="12" xfId="0" applyNumberFormat="1" applyFont="1" applyFill="1" applyBorder="1"/>
    <xf numFmtId="164" fontId="8" fillId="0" borderId="11" xfId="3" applyNumberFormat="1" applyFont="1" applyBorder="1"/>
    <xf numFmtId="49" fontId="8" fillId="0" borderId="12" xfId="0" applyNumberFormat="1" applyFont="1" applyBorder="1" applyAlignment="1" applyProtection="1">
      <alignment horizontal="left" indent="4"/>
      <protection locked="0"/>
    </xf>
    <xf numFmtId="164" fontId="9" fillId="0" borderId="12" xfId="0" applyNumberFormat="1" applyFont="1" applyBorder="1"/>
    <xf numFmtId="49" fontId="7" fillId="0" borderId="12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vertical="center"/>
    </xf>
    <xf numFmtId="164" fontId="7" fillId="3" borderId="11" xfId="0" applyNumberFormat="1" applyFont="1" applyFill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1" xfId="3" applyNumberFormat="1" applyFont="1" applyBorder="1" applyAlignment="1">
      <alignment vertical="center"/>
    </xf>
    <xf numFmtId="165" fontId="6" fillId="2" borderId="14" xfId="0" applyNumberFormat="1" applyFont="1" applyFill="1" applyBorder="1" applyAlignment="1">
      <alignment horizontal="left" vertical="center"/>
    </xf>
    <xf numFmtId="165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/>
    </xf>
    <xf numFmtId="164" fontId="7" fillId="0" borderId="15" xfId="0" applyNumberFormat="1" applyFont="1" applyBorder="1"/>
    <xf numFmtId="164" fontId="13" fillId="0" borderId="12" xfId="2" applyNumberFormat="1" applyFont="1" applyBorder="1"/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horizontal="left"/>
    </xf>
    <xf numFmtId="164" fontId="8" fillId="3" borderId="11" xfId="0" applyNumberFormat="1" applyFont="1" applyFill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49" fontId="8" fillId="0" borderId="8" xfId="0" applyNumberFormat="1" applyFont="1" applyBorder="1" applyAlignment="1">
      <alignment horizontal="left"/>
    </xf>
    <xf numFmtId="165" fontId="8" fillId="0" borderId="16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49" fontId="6" fillId="2" borderId="17" xfId="0" applyNumberFormat="1" applyFont="1" applyFill="1" applyBorder="1" applyAlignment="1">
      <alignment horizontal="left" vertical="center"/>
    </xf>
    <xf numFmtId="164" fontId="6" fillId="2" borderId="15" xfId="0" applyNumberFormat="1" applyFont="1" applyFill="1" applyBorder="1" applyAlignment="1">
      <alignment vertical="center"/>
    </xf>
    <xf numFmtId="164" fontId="6" fillId="2" borderId="15" xfId="1" applyNumberFormat="1" applyFont="1" applyFill="1" applyBorder="1" applyAlignment="1">
      <alignment vertical="center"/>
    </xf>
    <xf numFmtId="165" fontId="6" fillId="2" borderId="15" xfId="1" applyNumberFormat="1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164" fontId="15" fillId="0" borderId="0" xfId="0" applyNumberFormat="1" applyFont="1"/>
    <xf numFmtId="164" fontId="16" fillId="0" borderId="0" xfId="0" applyNumberFormat="1" applyFont="1" applyAlignment="1">
      <alignment vertical="center"/>
    </xf>
    <xf numFmtId="164" fontId="16" fillId="3" borderId="0" xfId="0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7" fillId="0" borderId="0" xfId="0" applyNumberFormat="1" applyFont="1"/>
    <xf numFmtId="164" fontId="18" fillId="3" borderId="0" xfId="0" applyNumberFormat="1" applyFont="1" applyFill="1" applyAlignment="1">
      <alignment vertical="center"/>
    </xf>
    <xf numFmtId="0" fontId="18" fillId="0" borderId="0" xfId="0" applyFont="1"/>
    <xf numFmtId="0" fontId="16" fillId="0" borderId="0" xfId="0" applyFont="1"/>
    <xf numFmtId="164" fontId="18" fillId="3" borderId="0" xfId="1" applyNumberFormat="1" applyFont="1" applyFill="1" applyAlignment="1">
      <alignment vertical="center"/>
    </xf>
    <xf numFmtId="0" fontId="19" fillId="0" borderId="0" xfId="0" applyFont="1"/>
    <xf numFmtId="0" fontId="16" fillId="0" borderId="0" xfId="0" applyFont="1" applyAlignment="1">
      <alignment horizontal="left" indent="1"/>
    </xf>
    <xf numFmtId="164" fontId="8" fillId="0" borderId="0" xfId="2" applyNumberFormat="1" applyFont="1"/>
    <xf numFmtId="165" fontId="18" fillId="0" borderId="0" xfId="1" applyNumberFormat="1" applyFont="1" applyFill="1" applyBorder="1" applyAlignment="1" applyProtection="1">
      <alignment vertical="center"/>
    </xf>
    <xf numFmtId="0" fontId="20" fillId="0" borderId="0" xfId="0" applyFont="1"/>
    <xf numFmtId="43" fontId="14" fillId="3" borderId="0" xfId="1" applyFont="1" applyFill="1"/>
    <xf numFmtId="0" fontId="21" fillId="0" borderId="0" xfId="0" applyFont="1"/>
    <xf numFmtId="164" fontId="18" fillId="3" borderId="0" xfId="0" applyNumberFormat="1" applyFont="1" applyFill="1"/>
    <xf numFmtId="164" fontId="18" fillId="0" borderId="0" xfId="0" applyNumberFormat="1" applyFont="1"/>
    <xf numFmtId="166" fontId="21" fillId="3" borderId="0" xfId="0" applyNumberFormat="1" applyFont="1" applyFill="1"/>
    <xf numFmtId="165" fontId="18" fillId="3" borderId="0" xfId="1" applyNumberFormat="1" applyFont="1" applyFill="1" applyAlignment="1">
      <alignment vertical="center"/>
    </xf>
    <xf numFmtId="165" fontId="0" fillId="3" borderId="0" xfId="1" applyNumberFormat="1" applyFont="1" applyFill="1"/>
    <xf numFmtId="164" fontId="0" fillId="3" borderId="0" xfId="1" applyNumberFormat="1" applyFont="1" applyFill="1"/>
    <xf numFmtId="0" fontId="21" fillId="3" borderId="0" xfId="0" applyFont="1" applyFill="1"/>
    <xf numFmtId="165" fontId="21" fillId="3" borderId="0" xfId="1" applyNumberFormat="1" applyFont="1" applyFill="1"/>
    <xf numFmtId="164" fontId="21" fillId="3" borderId="0" xfId="1" applyNumberFormat="1" applyFont="1" applyFill="1"/>
    <xf numFmtId="164" fontId="22" fillId="3" borderId="0" xfId="0" applyNumberFormat="1" applyFont="1" applyFill="1" applyAlignment="1">
      <alignment vertical="center"/>
    </xf>
    <xf numFmtId="49" fontId="14" fillId="4" borderId="18" xfId="0" applyNumberFormat="1" applyFont="1" applyFill="1" applyBorder="1" applyAlignment="1">
      <alignment horizontal="left" vertical="center"/>
    </xf>
    <xf numFmtId="165" fontId="14" fillId="4" borderId="13" xfId="0" applyNumberFormat="1" applyFont="1" applyFill="1" applyBorder="1" applyAlignment="1">
      <alignment vertical="center"/>
    </xf>
    <xf numFmtId="164" fontId="14" fillId="4" borderId="13" xfId="0" applyNumberFormat="1" applyFont="1" applyFill="1" applyBorder="1" applyAlignment="1">
      <alignment vertical="center"/>
    </xf>
    <xf numFmtId="49" fontId="8" fillId="4" borderId="12" xfId="3" applyNumberFormat="1" applyFont="1" applyFill="1" applyBorder="1" applyAlignment="1">
      <alignment horizontal="left" indent="4"/>
    </xf>
    <xf numFmtId="164" fontId="8" fillId="4" borderId="11" xfId="2" applyNumberFormat="1" applyFont="1" applyFill="1" applyBorder="1"/>
    <xf numFmtId="164" fontId="8" fillId="4" borderId="11" xfId="1" applyNumberFormat="1" applyFont="1" applyFill="1" applyBorder="1"/>
    <xf numFmtId="164" fontId="8" fillId="4" borderId="12" xfId="2" applyNumberFormat="1" applyFont="1" applyFill="1" applyBorder="1"/>
    <xf numFmtId="49" fontId="8" fillId="4" borderId="12" xfId="3" applyNumberFormat="1" applyFont="1" applyFill="1" applyBorder="1" applyAlignment="1">
      <alignment horizontal="left" indent="3"/>
    </xf>
    <xf numFmtId="164" fontId="8" fillId="4" borderId="12" xfId="0" applyNumberFormat="1" applyFont="1" applyFill="1" applyBorder="1" applyAlignment="1">
      <alignment vertical="center"/>
    </xf>
    <xf numFmtId="49" fontId="8" fillId="4" borderId="12" xfId="2" applyNumberFormat="1" applyFont="1" applyFill="1" applyBorder="1" applyAlignment="1">
      <alignment horizontal="left" indent="2"/>
    </xf>
    <xf numFmtId="49" fontId="8" fillId="4" borderId="12" xfId="2" applyNumberFormat="1" applyFont="1" applyFill="1" applyBorder="1" applyAlignment="1">
      <alignment horizontal="left"/>
    </xf>
  </cellXfs>
  <cellStyles count="5">
    <cellStyle name="Millares" xfId="1" builtinId="3"/>
    <cellStyle name="Normal" xfId="0" builtinId="0"/>
    <cellStyle name="Normal 2 2 2 2" xfId="2" xr:uid="{7423C8D7-3105-4D63-9CDB-F9A2C8579015}"/>
    <cellStyle name="Normal_COMPARACION 2002-2001" xfId="3" xr:uid="{1053C5CF-9864-449C-8311-6556BE38D56B}"/>
    <cellStyle name="Normal_COMPARACION 2002-2001 2" xfId="4" xr:uid="{4E3C69A3-E012-406B-B157-CB08501E1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JUNI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JUNI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C33">
            <v>3412.1</v>
          </cell>
          <cell r="D33">
            <v>2945</v>
          </cell>
          <cell r="E33">
            <v>2090.6999999999998</v>
          </cell>
          <cell r="F33">
            <v>2773.3999999999996</v>
          </cell>
          <cell r="G33">
            <v>2620.9</v>
          </cell>
          <cell r="I33">
            <v>15743.599999999999</v>
          </cell>
          <cell r="J33">
            <v>2406.3000000000002</v>
          </cell>
          <cell r="K33">
            <v>2341.2000000000003</v>
          </cell>
          <cell r="L33">
            <v>2385.4000000000005</v>
          </cell>
          <cell r="M33">
            <v>2426.1</v>
          </cell>
          <cell r="N33">
            <v>2930.2000000000007</v>
          </cell>
          <cell r="O33">
            <v>2741.1000000000004</v>
          </cell>
          <cell r="P33">
            <v>15230.3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821D-E638-4434-98CB-EDEA13267762}">
  <dimension ref="A1:Z195"/>
  <sheetViews>
    <sheetView showGridLines="0" tabSelected="1" topLeftCell="A33" zoomScaleNormal="100" workbookViewId="0">
      <selection activeCell="Q28" sqref="Q28"/>
    </sheetView>
  </sheetViews>
  <sheetFormatPr baseColWidth="10" defaultColWidth="11.42578125" defaultRowHeight="12.75" x14ac:dyDescent="0.2"/>
  <cols>
    <col min="1" max="1" width="1.5703125" customWidth="1"/>
    <col min="2" max="2" width="80.7109375" customWidth="1"/>
    <col min="3" max="8" width="12.85546875" customWidth="1"/>
    <col min="9" max="9" width="14.140625" style="22" customWidth="1"/>
    <col min="10" max="10" width="14" bestFit="1" customWidth="1"/>
    <col min="11" max="11" width="14.42578125" customWidth="1"/>
    <col min="12" max="12" width="12.85546875" customWidth="1"/>
    <col min="13" max="13" width="11.85546875" customWidth="1"/>
    <col min="14" max="15" width="13.42578125" customWidth="1"/>
    <col min="16" max="16" width="14.85546875" style="22" customWidth="1"/>
    <col min="17" max="17" width="13.85546875" customWidth="1"/>
    <col min="18" max="18" width="9.42578125" customWidth="1"/>
    <col min="19" max="19" width="18.7109375" bestFit="1" customWidth="1"/>
    <col min="20" max="21" width="17.7109375" bestFit="1" customWidth="1"/>
    <col min="22" max="24" width="18.7109375" bestFit="1" customWidth="1"/>
  </cols>
  <sheetData>
    <row r="1" spans="1:24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5" customHeight="1" x14ac:dyDescent="0.25"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3"/>
      <c r="Q2" s="2"/>
      <c r="R2" s="2"/>
    </row>
    <row r="3" spans="1:24" ht="18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4" ht="17.2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4" ht="17.25" customHeight="1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4" ht="23.25" customHeight="1" x14ac:dyDescent="0.2">
      <c r="A6" t="s">
        <v>4</v>
      </c>
      <c r="B6" s="6" t="s">
        <v>5</v>
      </c>
      <c r="C6" s="7">
        <v>2024</v>
      </c>
      <c r="D6" s="8"/>
      <c r="E6" s="8"/>
      <c r="F6" s="8"/>
      <c r="G6" s="8"/>
      <c r="H6" s="8"/>
      <c r="I6" s="9" t="s">
        <v>6</v>
      </c>
      <c r="J6" s="7">
        <v>2025</v>
      </c>
      <c r="K6" s="8"/>
      <c r="L6" s="8"/>
      <c r="M6" s="8"/>
      <c r="N6" s="8"/>
      <c r="O6" s="8"/>
      <c r="P6" s="9" t="s">
        <v>7</v>
      </c>
      <c r="Q6" s="7" t="s">
        <v>8</v>
      </c>
      <c r="R6" s="10"/>
    </row>
    <row r="7" spans="1:24" ht="29.25" customHeight="1" thickBot="1" x14ac:dyDescent="0.25">
      <c r="B7" s="11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2" t="s">
        <v>14</v>
      </c>
      <c r="I7" s="13"/>
      <c r="J7" s="14" t="s">
        <v>9</v>
      </c>
      <c r="K7" s="12" t="s">
        <v>10</v>
      </c>
      <c r="L7" s="12" t="s">
        <v>11</v>
      </c>
      <c r="M7" s="12" t="s">
        <v>12</v>
      </c>
      <c r="N7" s="12" t="s">
        <v>13</v>
      </c>
      <c r="O7" s="12" t="s">
        <v>14</v>
      </c>
      <c r="P7" s="13"/>
      <c r="Q7" s="12" t="s">
        <v>15</v>
      </c>
      <c r="R7" s="14" t="s">
        <v>16</v>
      </c>
    </row>
    <row r="8" spans="1:24" ht="15.95" customHeight="1" thickTop="1" x14ac:dyDescent="0.2">
      <c r="B8" s="15" t="s">
        <v>17</v>
      </c>
      <c r="C8" s="16">
        <f t="shared" ref="C8:M8" si="0">+C9+C55+C56+C62+C82</f>
        <v>116142.8</v>
      </c>
      <c r="D8" s="16">
        <f t="shared" si="0"/>
        <v>87317.2</v>
      </c>
      <c r="E8" s="16">
        <f t="shared" si="0"/>
        <v>86599.4</v>
      </c>
      <c r="F8" s="16">
        <f t="shared" si="0"/>
        <v>119528.50000000001</v>
      </c>
      <c r="G8" s="16">
        <f t="shared" si="0"/>
        <v>92843.7</v>
      </c>
      <c r="H8" s="16">
        <f t="shared" si="0"/>
        <v>85726.8</v>
      </c>
      <c r="I8" s="16">
        <f t="shared" si="0"/>
        <v>588158.4</v>
      </c>
      <c r="J8" s="16">
        <f t="shared" si="0"/>
        <v>108471.90000000001</v>
      </c>
      <c r="K8" s="16">
        <f t="shared" si="0"/>
        <v>88561.7</v>
      </c>
      <c r="L8" s="16">
        <f t="shared" si="0"/>
        <v>92652.900000000009</v>
      </c>
      <c r="M8" s="16">
        <f t="shared" si="0"/>
        <v>128071.2</v>
      </c>
      <c r="N8" s="16">
        <f>+N9+N55+N56+N62+N82</f>
        <v>105864.09999999999</v>
      </c>
      <c r="O8" s="16">
        <f>+O9+O55+O56+O62+O82</f>
        <v>95757.000000000015</v>
      </c>
      <c r="P8" s="16">
        <f>+P9+P55+P56+P62+P82</f>
        <v>619378.79999999993</v>
      </c>
      <c r="Q8" s="17">
        <f t="shared" ref="Q8:Q71" si="1">+P8-I8</f>
        <v>31220.399999999907</v>
      </c>
      <c r="R8" s="16">
        <f t="shared" ref="R8:R43" si="2">+Q8/I8*100</f>
        <v>5.3081618829213193</v>
      </c>
      <c r="S8" s="18"/>
      <c r="T8" s="18"/>
      <c r="U8" s="18"/>
      <c r="V8" s="18"/>
      <c r="W8" s="18"/>
      <c r="X8" s="18"/>
    </row>
    <row r="9" spans="1:24" ht="15.95" customHeight="1" x14ac:dyDescent="0.2">
      <c r="B9" s="19" t="s">
        <v>18</v>
      </c>
      <c r="C9" s="16">
        <f t="shared" ref="C9:M9" si="3">+C10+C15+C24+C46+C53+C54</f>
        <v>93437.8</v>
      </c>
      <c r="D9" s="16">
        <f t="shared" si="3"/>
        <v>81940.5</v>
      </c>
      <c r="E9" s="16">
        <f t="shared" si="3"/>
        <v>81804.399999999994</v>
      </c>
      <c r="F9" s="16">
        <f t="shared" si="3"/>
        <v>113770.00000000001</v>
      </c>
      <c r="G9" s="16">
        <f t="shared" si="3"/>
        <v>87610.3</v>
      </c>
      <c r="H9" s="16">
        <f t="shared" si="3"/>
        <v>80860.400000000009</v>
      </c>
      <c r="I9" s="16">
        <f t="shared" si="3"/>
        <v>539423.4</v>
      </c>
      <c r="J9" s="16">
        <f t="shared" si="3"/>
        <v>103063.00000000001</v>
      </c>
      <c r="K9" s="16">
        <f t="shared" si="3"/>
        <v>83878.5</v>
      </c>
      <c r="L9" s="16">
        <f t="shared" si="3"/>
        <v>87345</v>
      </c>
      <c r="M9" s="16">
        <f t="shared" si="3"/>
        <v>122633.7</v>
      </c>
      <c r="N9" s="16">
        <f>+N10+N15+N24+N46+N53+N54</f>
        <v>99880.599999999991</v>
      </c>
      <c r="O9" s="16">
        <f>+O10+O15+O24+O46+O53+O54</f>
        <v>89438</v>
      </c>
      <c r="P9" s="16">
        <f>+P10+P15+P24+P46+P53+P54</f>
        <v>586238.79999999993</v>
      </c>
      <c r="Q9" s="17">
        <f t="shared" si="1"/>
        <v>46815.399999999907</v>
      </c>
      <c r="R9" s="16">
        <f t="shared" si="2"/>
        <v>8.6787855328485755</v>
      </c>
      <c r="S9" s="18"/>
      <c r="T9" s="18"/>
      <c r="U9" s="18"/>
      <c r="V9" s="18"/>
      <c r="W9" s="18"/>
      <c r="X9" s="18"/>
    </row>
    <row r="10" spans="1:24" ht="15.95" customHeight="1" x14ac:dyDescent="0.2">
      <c r="B10" s="20" t="s">
        <v>19</v>
      </c>
      <c r="C10" s="16">
        <f t="shared" ref="C10:I10" si="4">SUM(C11:C14)</f>
        <v>33787.200000000004</v>
      </c>
      <c r="D10" s="16">
        <f t="shared" si="4"/>
        <v>28997.600000000002</v>
      </c>
      <c r="E10" s="16">
        <f t="shared" si="4"/>
        <v>26235.5</v>
      </c>
      <c r="F10" s="16">
        <f t="shared" si="4"/>
        <v>52144.800000000003</v>
      </c>
      <c r="G10" s="16">
        <f t="shared" ref="G10" si="5">SUM(G11:G14)</f>
        <v>28995.4</v>
      </c>
      <c r="H10" s="16">
        <f t="shared" si="4"/>
        <v>26678.799999999999</v>
      </c>
      <c r="I10" s="16">
        <f t="shared" si="4"/>
        <v>196839.30000000002</v>
      </c>
      <c r="J10" s="16">
        <f t="shared" ref="J10:P10" si="6">SUM(J11:J14)</f>
        <v>39449.800000000003</v>
      </c>
      <c r="K10" s="16">
        <f t="shared" si="6"/>
        <v>27934.600000000002</v>
      </c>
      <c r="L10" s="16">
        <f t="shared" si="6"/>
        <v>27960.5</v>
      </c>
      <c r="M10" s="16">
        <f t="shared" si="6"/>
        <v>59550.399999999994</v>
      </c>
      <c r="N10" s="16">
        <f t="shared" si="6"/>
        <v>41173.199999999997</v>
      </c>
      <c r="O10" s="16">
        <f t="shared" si="6"/>
        <v>32750.9</v>
      </c>
      <c r="P10" s="21">
        <f t="shared" si="6"/>
        <v>228819.4</v>
      </c>
      <c r="Q10" s="17">
        <f t="shared" si="1"/>
        <v>31980.099999999977</v>
      </c>
      <c r="R10" s="16">
        <f t="shared" si="2"/>
        <v>16.246806405021751</v>
      </c>
      <c r="S10" s="22"/>
      <c r="T10" s="22"/>
      <c r="U10" s="22"/>
      <c r="V10" s="22"/>
      <c r="W10" s="22"/>
      <c r="X10" s="22"/>
    </row>
    <row r="11" spans="1:24" ht="15.95" customHeight="1" x14ac:dyDescent="0.2">
      <c r="B11" s="23" t="s">
        <v>20</v>
      </c>
      <c r="C11" s="24">
        <v>11648</v>
      </c>
      <c r="D11" s="24">
        <v>10213.799999999999</v>
      </c>
      <c r="E11" s="24">
        <v>9585.4</v>
      </c>
      <c r="F11" s="24">
        <v>10858.6</v>
      </c>
      <c r="G11" s="24">
        <v>10904.2</v>
      </c>
      <c r="H11" s="24">
        <v>9130.1</v>
      </c>
      <c r="I11" s="25">
        <f>SUM(C11:H11)</f>
        <v>62340.1</v>
      </c>
      <c r="J11" s="24">
        <v>12908.9</v>
      </c>
      <c r="K11" s="24">
        <v>11313.6</v>
      </c>
      <c r="L11" s="24">
        <v>11933.5</v>
      </c>
      <c r="M11" s="24">
        <v>11986.6</v>
      </c>
      <c r="N11" s="24">
        <v>12744.3</v>
      </c>
      <c r="O11" s="24">
        <v>10631.7</v>
      </c>
      <c r="P11" s="26">
        <f>SUM(J11:O11)</f>
        <v>71518.599999999991</v>
      </c>
      <c r="Q11" s="27">
        <f t="shared" si="1"/>
        <v>9178.4999999999927</v>
      </c>
      <c r="R11" s="24">
        <f t="shared" si="2"/>
        <v>14.723268008873891</v>
      </c>
      <c r="S11" s="22"/>
      <c r="T11" s="22"/>
      <c r="U11" s="22"/>
      <c r="V11" s="22"/>
      <c r="W11" s="22"/>
      <c r="X11" s="22"/>
    </row>
    <row r="12" spans="1:24" ht="15.95" customHeight="1" x14ac:dyDescent="0.2">
      <c r="B12" s="23" t="s">
        <v>21</v>
      </c>
      <c r="C12" s="24">
        <v>12491.3</v>
      </c>
      <c r="D12" s="24">
        <v>14806.1</v>
      </c>
      <c r="E12" s="24">
        <v>11688.1</v>
      </c>
      <c r="F12" s="24">
        <v>35827.4</v>
      </c>
      <c r="G12" s="24">
        <v>11062.1</v>
      </c>
      <c r="H12" s="24">
        <v>11699.5</v>
      </c>
      <c r="I12" s="25">
        <f>SUM(C12:H12)</f>
        <v>97574.5</v>
      </c>
      <c r="J12" s="24">
        <v>17302</v>
      </c>
      <c r="K12" s="24">
        <v>12300.8</v>
      </c>
      <c r="L12" s="24">
        <v>11863.2</v>
      </c>
      <c r="M12" s="24">
        <v>40824.199999999997</v>
      </c>
      <c r="N12" s="24">
        <v>21556.2</v>
      </c>
      <c r="O12" s="24">
        <v>13687.2</v>
      </c>
      <c r="P12" s="26">
        <f>SUM(J12:O12)</f>
        <v>117533.59999999999</v>
      </c>
      <c r="Q12" s="27">
        <f t="shared" si="1"/>
        <v>19959.099999999991</v>
      </c>
      <c r="R12" s="24">
        <f t="shared" si="2"/>
        <v>20.455241892092697</v>
      </c>
      <c r="S12" s="22"/>
      <c r="T12" s="22"/>
    </row>
    <row r="13" spans="1:24" ht="15.95" customHeight="1" x14ac:dyDescent="0.2">
      <c r="B13" s="23" t="s">
        <v>22</v>
      </c>
      <c r="C13" s="24">
        <v>9395.6</v>
      </c>
      <c r="D13" s="24">
        <v>3826.2</v>
      </c>
      <c r="E13" s="24">
        <v>4821.7</v>
      </c>
      <c r="F13" s="24">
        <v>5219.8</v>
      </c>
      <c r="G13" s="24">
        <v>6756</v>
      </c>
      <c r="H13" s="24">
        <v>5569.2</v>
      </c>
      <c r="I13" s="25">
        <f>SUM(C13:H13)</f>
        <v>35588.5</v>
      </c>
      <c r="J13" s="24">
        <v>9006.4</v>
      </c>
      <c r="K13" s="24">
        <v>4037.7</v>
      </c>
      <c r="L13" s="24">
        <v>3901.8</v>
      </c>
      <c r="M13" s="24">
        <v>6448.2</v>
      </c>
      <c r="N13" s="24">
        <v>6465.6</v>
      </c>
      <c r="O13" s="24">
        <v>8149.9</v>
      </c>
      <c r="P13" s="26">
        <f>SUM(J13:O13)</f>
        <v>38009.599999999999</v>
      </c>
      <c r="Q13" s="27">
        <f t="shared" si="1"/>
        <v>2421.0999999999985</v>
      </c>
      <c r="R13" s="24">
        <f t="shared" si="2"/>
        <v>6.8030403079646469</v>
      </c>
      <c r="S13" s="22"/>
      <c r="T13" s="22"/>
    </row>
    <row r="14" spans="1:24" ht="15.95" customHeight="1" x14ac:dyDescent="0.2">
      <c r="B14" s="23" t="s">
        <v>23</v>
      </c>
      <c r="C14" s="24">
        <v>252.3</v>
      </c>
      <c r="D14" s="24">
        <v>151.5</v>
      </c>
      <c r="E14" s="24">
        <v>140.30000000000001</v>
      </c>
      <c r="F14" s="24">
        <v>239</v>
      </c>
      <c r="G14" s="24">
        <v>273.10000000000002</v>
      </c>
      <c r="H14" s="24">
        <v>280</v>
      </c>
      <c r="I14" s="25">
        <f>SUM(C14:H14)</f>
        <v>1336.2</v>
      </c>
      <c r="J14" s="24">
        <v>232.5</v>
      </c>
      <c r="K14" s="24">
        <v>282.5</v>
      </c>
      <c r="L14" s="24">
        <v>262</v>
      </c>
      <c r="M14" s="24">
        <v>291.39999999999998</v>
      </c>
      <c r="N14" s="24">
        <v>407.1</v>
      </c>
      <c r="O14" s="24">
        <v>282.10000000000002</v>
      </c>
      <c r="P14" s="26">
        <f>SUM(J14:O14)</f>
        <v>1757.6</v>
      </c>
      <c r="Q14" s="27">
        <f t="shared" si="1"/>
        <v>421.39999999999986</v>
      </c>
      <c r="R14" s="24">
        <f t="shared" si="2"/>
        <v>31.537195030684018</v>
      </c>
      <c r="S14" s="22"/>
      <c r="T14" s="22"/>
    </row>
    <row r="15" spans="1:24" ht="15.95" customHeight="1" x14ac:dyDescent="0.2">
      <c r="B15" s="19" t="s">
        <v>24</v>
      </c>
      <c r="C15" s="28">
        <f t="shared" ref="C15:P15" si="7">+C16+C23</f>
        <v>3217.7000000000003</v>
      </c>
      <c r="D15" s="29">
        <f t="shared" si="7"/>
        <v>3868.4999999999995</v>
      </c>
      <c r="E15" s="29">
        <f t="shared" si="7"/>
        <v>4933.1999999999989</v>
      </c>
      <c r="F15" s="29">
        <f t="shared" si="7"/>
        <v>7803.7999999999993</v>
      </c>
      <c r="G15" s="29">
        <f t="shared" si="7"/>
        <v>4123.8</v>
      </c>
      <c r="H15" s="29">
        <f t="shared" si="7"/>
        <v>3534.3</v>
      </c>
      <c r="I15" s="29">
        <f t="shared" si="7"/>
        <v>27481.3</v>
      </c>
      <c r="J15" s="28">
        <f t="shared" si="7"/>
        <v>3853.7</v>
      </c>
      <c r="K15" s="29">
        <f t="shared" si="7"/>
        <v>3770.2000000000003</v>
      </c>
      <c r="L15" s="29">
        <f t="shared" si="7"/>
        <v>6252.2000000000007</v>
      </c>
      <c r="M15" s="29">
        <f t="shared" si="7"/>
        <v>8025.0999999999995</v>
      </c>
      <c r="N15" s="29">
        <f t="shared" si="7"/>
        <v>4554.6000000000004</v>
      </c>
      <c r="O15" s="29">
        <f t="shared" si="7"/>
        <v>4043.5</v>
      </c>
      <c r="P15" s="21">
        <f t="shared" si="7"/>
        <v>30499.300000000003</v>
      </c>
      <c r="Q15" s="30">
        <f t="shared" si="1"/>
        <v>3018.0000000000036</v>
      </c>
      <c r="R15" s="29">
        <f t="shared" si="2"/>
        <v>10.982013223537473</v>
      </c>
      <c r="S15" s="22"/>
      <c r="T15" s="22"/>
    </row>
    <row r="16" spans="1:24" ht="15.95" customHeight="1" x14ac:dyDescent="0.2">
      <c r="B16" s="31" t="s">
        <v>25</v>
      </c>
      <c r="C16" s="28">
        <f t="shared" ref="C16:O16" si="8">SUM(C17:C22)</f>
        <v>3070.3</v>
      </c>
      <c r="D16" s="29">
        <f t="shared" si="8"/>
        <v>3690.3999999999996</v>
      </c>
      <c r="E16" s="29">
        <f t="shared" si="8"/>
        <v>4726.2999999999993</v>
      </c>
      <c r="F16" s="29">
        <f t="shared" si="8"/>
        <v>7588.9</v>
      </c>
      <c r="G16" s="29">
        <f t="shared" si="8"/>
        <v>3913.7</v>
      </c>
      <c r="H16" s="29">
        <f t="shared" si="8"/>
        <v>3330.8</v>
      </c>
      <c r="I16" s="29">
        <f t="shared" si="8"/>
        <v>26320.399999999998</v>
      </c>
      <c r="J16" s="28">
        <f t="shared" si="8"/>
        <v>3657.7999999999997</v>
      </c>
      <c r="K16" s="29">
        <f t="shared" si="8"/>
        <v>3543.9</v>
      </c>
      <c r="L16" s="29">
        <f t="shared" si="8"/>
        <v>5918.6</v>
      </c>
      <c r="M16" s="29">
        <f t="shared" si="8"/>
        <v>7773.2999999999993</v>
      </c>
      <c r="N16" s="29">
        <f t="shared" si="8"/>
        <v>4253.7000000000007</v>
      </c>
      <c r="O16" s="29">
        <f t="shared" si="8"/>
        <v>3746.1</v>
      </c>
      <c r="P16" s="21">
        <f>SUM(P17:P22)</f>
        <v>28893.4</v>
      </c>
      <c r="Q16" s="30">
        <f t="shared" si="1"/>
        <v>2573.0000000000036</v>
      </c>
      <c r="R16" s="29">
        <f t="shared" si="2"/>
        <v>9.7756872995851278</v>
      </c>
      <c r="S16" s="22"/>
      <c r="T16" s="22"/>
    </row>
    <row r="17" spans="2:26" ht="15.95" customHeight="1" x14ac:dyDescent="0.2">
      <c r="B17" s="32" t="s">
        <v>26</v>
      </c>
      <c r="C17" s="33">
        <v>163.69999999999999</v>
      </c>
      <c r="D17" s="33">
        <v>486.5</v>
      </c>
      <c r="E17" s="33">
        <v>1757.6</v>
      </c>
      <c r="F17" s="33">
        <v>271.39999999999998</v>
      </c>
      <c r="G17" s="33">
        <v>200.3</v>
      </c>
      <c r="H17" s="33">
        <v>140.1</v>
      </c>
      <c r="I17" s="25">
        <f t="shared" ref="I17:I23" si="9">SUM(C17:H17)</f>
        <v>3019.6000000000004</v>
      </c>
      <c r="J17" s="33">
        <v>133.5</v>
      </c>
      <c r="K17" s="33">
        <v>511.2</v>
      </c>
      <c r="L17" s="33">
        <v>2130.3000000000002</v>
      </c>
      <c r="M17" s="33">
        <v>232.5</v>
      </c>
      <c r="N17" s="33">
        <v>199.3</v>
      </c>
      <c r="O17" s="33">
        <v>162.6</v>
      </c>
      <c r="P17" s="26">
        <f t="shared" ref="P17:P23" si="10">SUM(J17:O17)</f>
        <v>3369.4</v>
      </c>
      <c r="Q17" s="27">
        <f t="shared" si="1"/>
        <v>349.79999999999973</v>
      </c>
      <c r="R17" s="24">
        <f t="shared" si="2"/>
        <v>11.584315803417661</v>
      </c>
      <c r="S17" s="22"/>
      <c r="T17" s="22"/>
    </row>
    <row r="18" spans="2:26" ht="15.95" customHeight="1" x14ac:dyDescent="0.2">
      <c r="B18" s="32" t="s">
        <v>27</v>
      </c>
      <c r="C18" s="33">
        <v>330</v>
      </c>
      <c r="D18" s="33">
        <v>207.4</v>
      </c>
      <c r="E18" s="33">
        <v>184.7</v>
      </c>
      <c r="F18" s="33">
        <v>4032.4</v>
      </c>
      <c r="G18" s="33">
        <v>384.1</v>
      </c>
      <c r="H18" s="33">
        <v>286</v>
      </c>
      <c r="I18" s="25">
        <f t="shared" si="9"/>
        <v>5424.6</v>
      </c>
      <c r="J18" s="33">
        <v>280.8</v>
      </c>
      <c r="K18" s="33">
        <v>144.80000000000001</v>
      </c>
      <c r="L18" s="33">
        <v>363.7</v>
      </c>
      <c r="M18" s="33">
        <v>4321.7</v>
      </c>
      <c r="N18" s="33">
        <v>361.2</v>
      </c>
      <c r="O18" s="33">
        <v>273.5</v>
      </c>
      <c r="P18" s="26">
        <f t="shared" si="10"/>
        <v>5745.7</v>
      </c>
      <c r="Q18" s="27">
        <f t="shared" si="1"/>
        <v>321.09999999999945</v>
      </c>
      <c r="R18" s="24">
        <f t="shared" si="2"/>
        <v>5.9193304575452466</v>
      </c>
      <c r="S18" s="22"/>
      <c r="T18" s="22"/>
    </row>
    <row r="19" spans="2:26" ht="15.95" customHeight="1" x14ac:dyDescent="0.2">
      <c r="B19" s="32" t="s">
        <v>28</v>
      </c>
      <c r="C19" s="33">
        <v>960</v>
      </c>
      <c r="D19" s="33">
        <v>1157.3</v>
      </c>
      <c r="E19" s="33">
        <v>1093.0999999999999</v>
      </c>
      <c r="F19" s="33">
        <v>1127</v>
      </c>
      <c r="G19" s="33">
        <v>1220</v>
      </c>
      <c r="H19" s="33">
        <v>1165.4000000000001</v>
      </c>
      <c r="I19" s="25">
        <f t="shared" si="9"/>
        <v>6722.7999999999993</v>
      </c>
      <c r="J19" s="33">
        <v>1004.4</v>
      </c>
      <c r="K19" s="33">
        <v>1046.7</v>
      </c>
      <c r="L19" s="33">
        <v>1394.8</v>
      </c>
      <c r="M19" s="33">
        <v>1366.7</v>
      </c>
      <c r="N19" s="33">
        <v>1356.7</v>
      </c>
      <c r="O19" s="33">
        <v>1420.5</v>
      </c>
      <c r="P19" s="26">
        <f t="shared" si="10"/>
        <v>7589.7999999999993</v>
      </c>
      <c r="Q19" s="27">
        <f t="shared" si="1"/>
        <v>867</v>
      </c>
      <c r="R19" s="24">
        <f t="shared" si="2"/>
        <v>12.896412209198548</v>
      </c>
      <c r="S19" s="22"/>
      <c r="T19" s="22"/>
    </row>
    <row r="20" spans="2:26" ht="15.95" customHeight="1" x14ac:dyDescent="0.2">
      <c r="B20" s="34" t="s">
        <v>29</v>
      </c>
      <c r="C20" s="33">
        <v>215.2</v>
      </c>
      <c r="D20" s="33">
        <v>203.6</v>
      </c>
      <c r="E20" s="33">
        <v>203.9</v>
      </c>
      <c r="F20" s="33">
        <v>200.9</v>
      </c>
      <c r="G20" s="33">
        <v>203.5</v>
      </c>
      <c r="H20" s="33">
        <v>189.4</v>
      </c>
      <c r="I20" s="25">
        <f t="shared" si="9"/>
        <v>1216.5</v>
      </c>
      <c r="J20" s="33">
        <v>222.1</v>
      </c>
      <c r="K20" s="33">
        <v>216.7</v>
      </c>
      <c r="L20" s="33">
        <v>220.1</v>
      </c>
      <c r="M20" s="33">
        <v>205</v>
      </c>
      <c r="N20" s="33">
        <v>213.7</v>
      </c>
      <c r="O20" s="33">
        <v>201.8</v>
      </c>
      <c r="P20" s="26">
        <f t="shared" si="10"/>
        <v>1279.3999999999999</v>
      </c>
      <c r="Q20" s="27">
        <f t="shared" si="1"/>
        <v>62.899999999999864</v>
      </c>
      <c r="R20" s="24">
        <f t="shared" si="2"/>
        <v>5.1705713111385005</v>
      </c>
      <c r="S20" s="22"/>
      <c r="T20" s="22"/>
    </row>
    <row r="21" spans="2:26" ht="15.95" customHeight="1" x14ac:dyDescent="0.2">
      <c r="B21" s="32" t="s">
        <v>30</v>
      </c>
      <c r="C21" s="33">
        <v>1257.9000000000001</v>
      </c>
      <c r="D21" s="33">
        <v>1418.1</v>
      </c>
      <c r="E21" s="33">
        <v>1202.8</v>
      </c>
      <c r="F21" s="33">
        <v>1667.6</v>
      </c>
      <c r="G21" s="33">
        <v>1679.8</v>
      </c>
      <c r="H21" s="33">
        <v>1365.9</v>
      </c>
      <c r="I21" s="25">
        <f t="shared" si="9"/>
        <v>8592.1</v>
      </c>
      <c r="J21" s="33">
        <v>1792.6</v>
      </c>
      <c r="K21" s="33">
        <v>1470.6</v>
      </c>
      <c r="L21" s="33">
        <v>1504</v>
      </c>
      <c r="M21" s="33">
        <v>1449.4</v>
      </c>
      <c r="N21" s="33">
        <v>1903.7</v>
      </c>
      <c r="O21" s="33">
        <v>1471</v>
      </c>
      <c r="P21" s="26">
        <f t="shared" si="10"/>
        <v>9591.2999999999993</v>
      </c>
      <c r="Q21" s="27">
        <f t="shared" si="1"/>
        <v>999.19999999999891</v>
      </c>
      <c r="R21" s="24">
        <f t="shared" si="2"/>
        <v>11.62928736862931</v>
      </c>
      <c r="S21" s="22"/>
      <c r="T21" s="22"/>
    </row>
    <row r="22" spans="2:26" ht="15.95" customHeight="1" x14ac:dyDescent="0.2">
      <c r="B22" s="34" t="s">
        <v>31</v>
      </c>
      <c r="C22" s="33">
        <v>143.5</v>
      </c>
      <c r="D22" s="33">
        <v>217.5</v>
      </c>
      <c r="E22" s="33">
        <v>284.2</v>
      </c>
      <c r="F22" s="33">
        <v>289.60000000000002</v>
      </c>
      <c r="G22" s="33">
        <v>226</v>
      </c>
      <c r="H22" s="33">
        <v>184</v>
      </c>
      <c r="I22" s="25">
        <f t="shared" si="9"/>
        <v>1344.8000000000002</v>
      </c>
      <c r="J22" s="33">
        <v>224.4</v>
      </c>
      <c r="K22" s="33">
        <v>153.9</v>
      </c>
      <c r="L22" s="33">
        <v>305.7</v>
      </c>
      <c r="M22" s="33">
        <v>198</v>
      </c>
      <c r="N22" s="33">
        <v>219.1</v>
      </c>
      <c r="O22" s="33">
        <v>216.7</v>
      </c>
      <c r="P22" s="26">
        <f t="shared" si="10"/>
        <v>1317.8</v>
      </c>
      <c r="Q22" s="27">
        <f t="shared" si="1"/>
        <v>-27.000000000000227</v>
      </c>
      <c r="R22" s="24">
        <f t="shared" si="2"/>
        <v>-2.0077334919690824</v>
      </c>
      <c r="S22" s="22"/>
      <c r="T22" s="22"/>
    </row>
    <row r="23" spans="2:26" ht="15.95" customHeight="1" x14ac:dyDescent="0.2">
      <c r="B23" s="31" t="s">
        <v>32</v>
      </c>
      <c r="C23" s="29">
        <v>147.4</v>
      </c>
      <c r="D23" s="29">
        <v>178.1</v>
      </c>
      <c r="E23" s="29">
        <v>206.9</v>
      </c>
      <c r="F23" s="29">
        <v>214.9</v>
      </c>
      <c r="G23" s="29">
        <v>210.1</v>
      </c>
      <c r="H23" s="29">
        <v>203.5</v>
      </c>
      <c r="I23" s="16">
        <f t="shared" si="9"/>
        <v>1160.9000000000001</v>
      </c>
      <c r="J23" s="16">
        <v>195.9</v>
      </c>
      <c r="K23" s="29">
        <v>226.3</v>
      </c>
      <c r="L23" s="29">
        <v>333.6</v>
      </c>
      <c r="M23" s="29">
        <v>251.8</v>
      </c>
      <c r="N23" s="29">
        <v>300.89999999999998</v>
      </c>
      <c r="O23" s="29">
        <v>297.39999999999998</v>
      </c>
      <c r="P23" s="29">
        <f t="shared" si="10"/>
        <v>1605.9</v>
      </c>
      <c r="Q23" s="17">
        <f t="shared" si="1"/>
        <v>445</v>
      </c>
      <c r="R23" s="16">
        <f t="shared" si="2"/>
        <v>38.332328365922983</v>
      </c>
      <c r="S23" s="22"/>
      <c r="T23" s="22"/>
    </row>
    <row r="24" spans="2:26" ht="15.95" customHeight="1" x14ac:dyDescent="0.2">
      <c r="B24" s="20" t="s">
        <v>33</v>
      </c>
      <c r="C24" s="16">
        <f t="shared" ref="C24:M24" si="11">+C25+C28+C36+C45</f>
        <v>50937.7</v>
      </c>
      <c r="D24" s="16">
        <f t="shared" si="11"/>
        <v>44112.5</v>
      </c>
      <c r="E24" s="16">
        <f t="shared" si="11"/>
        <v>45288.5</v>
      </c>
      <c r="F24" s="16">
        <f t="shared" si="11"/>
        <v>47967.3</v>
      </c>
      <c r="G24" s="16">
        <f t="shared" si="11"/>
        <v>48631.1</v>
      </c>
      <c r="H24" s="16">
        <f t="shared" si="11"/>
        <v>44876.899999999994</v>
      </c>
      <c r="I24" s="16">
        <f t="shared" si="11"/>
        <v>281814</v>
      </c>
      <c r="J24" s="16">
        <f t="shared" si="11"/>
        <v>54063.999999999993</v>
      </c>
      <c r="K24" s="16">
        <f t="shared" si="11"/>
        <v>46509.799999999996</v>
      </c>
      <c r="L24" s="16">
        <f t="shared" si="11"/>
        <v>47004.399999999994</v>
      </c>
      <c r="M24" s="16">
        <f t="shared" si="11"/>
        <v>48937</v>
      </c>
      <c r="N24" s="16">
        <f>+N25+N28+N36+N45</f>
        <v>48285.799999999996</v>
      </c>
      <c r="O24" s="16">
        <f>+O25+O28+O36+O45</f>
        <v>46966.2</v>
      </c>
      <c r="P24" s="21">
        <f>+P25+P28+P36+P45</f>
        <v>291767.2</v>
      </c>
      <c r="Q24" s="17">
        <f t="shared" si="1"/>
        <v>9953.2000000000116</v>
      </c>
      <c r="R24" s="16">
        <f t="shared" si="2"/>
        <v>3.5318330530065971</v>
      </c>
      <c r="S24" s="22"/>
      <c r="T24" s="22"/>
    </row>
    <row r="25" spans="2:26" ht="15.95" customHeight="1" x14ac:dyDescent="0.2">
      <c r="B25" s="35" t="s">
        <v>34</v>
      </c>
      <c r="C25" s="16">
        <f t="shared" ref="C25:O25" si="12">+C26+C27</f>
        <v>33941.599999999999</v>
      </c>
      <c r="D25" s="16">
        <f t="shared" si="12"/>
        <v>28728</v>
      </c>
      <c r="E25" s="16">
        <f t="shared" si="12"/>
        <v>29083.1</v>
      </c>
      <c r="F25" s="16">
        <f t="shared" si="12"/>
        <v>31906.6</v>
      </c>
      <c r="G25" s="16">
        <f t="shared" si="12"/>
        <v>31106.9</v>
      </c>
      <c r="H25" s="16">
        <f t="shared" si="12"/>
        <v>29879.3</v>
      </c>
      <c r="I25" s="16">
        <f t="shared" si="12"/>
        <v>184645.5</v>
      </c>
      <c r="J25" s="16">
        <f t="shared" si="12"/>
        <v>35186.199999999997</v>
      </c>
      <c r="K25" s="16">
        <f t="shared" si="12"/>
        <v>30643.199999999997</v>
      </c>
      <c r="L25" s="16">
        <f t="shared" si="12"/>
        <v>31695.4</v>
      </c>
      <c r="M25" s="16">
        <f t="shared" si="12"/>
        <v>32862.199999999997</v>
      </c>
      <c r="N25" s="16">
        <f t="shared" si="12"/>
        <v>31137</v>
      </c>
      <c r="O25" s="16">
        <f t="shared" si="12"/>
        <v>31139.199999999997</v>
      </c>
      <c r="P25" s="21">
        <f>+P26+P27</f>
        <v>192663.2</v>
      </c>
      <c r="Q25" s="17">
        <f t="shared" si="1"/>
        <v>8017.7000000000116</v>
      </c>
      <c r="R25" s="16">
        <f t="shared" si="2"/>
        <v>4.3422125099176601</v>
      </c>
      <c r="S25" s="22"/>
      <c r="T25" s="22"/>
      <c r="U25" s="22"/>
      <c r="V25" s="22"/>
      <c r="W25" s="22"/>
      <c r="X25" s="22"/>
      <c r="Y25" s="22"/>
      <c r="Z25" s="22"/>
    </row>
    <row r="26" spans="2:26" ht="15.95" customHeight="1" x14ac:dyDescent="0.2">
      <c r="B26" s="36" t="s">
        <v>35</v>
      </c>
      <c r="C26" s="24">
        <v>21797.8</v>
      </c>
      <c r="D26" s="24">
        <v>17100.7</v>
      </c>
      <c r="E26" s="24">
        <v>16961.599999999999</v>
      </c>
      <c r="F26" s="24">
        <v>18373.099999999999</v>
      </c>
      <c r="G26" s="24">
        <v>16997.3</v>
      </c>
      <c r="H26" s="24">
        <v>16427</v>
      </c>
      <c r="I26" s="25">
        <f>SUM(C26:H26)</f>
        <v>107657.5</v>
      </c>
      <c r="J26" s="24">
        <v>21901.9</v>
      </c>
      <c r="K26" s="24">
        <v>17624.8</v>
      </c>
      <c r="L26" s="24">
        <v>16953.7</v>
      </c>
      <c r="M26" s="24">
        <v>18555.400000000001</v>
      </c>
      <c r="N26" s="24">
        <v>16861.400000000001</v>
      </c>
      <c r="O26" s="24">
        <v>17399.099999999999</v>
      </c>
      <c r="P26" s="26">
        <f>SUM(J26:O26)</f>
        <v>109296.29999999999</v>
      </c>
      <c r="Q26" s="27">
        <f t="shared" si="1"/>
        <v>1638.7999999999884</v>
      </c>
      <c r="R26" s="24">
        <f t="shared" si="2"/>
        <v>1.5222348651974904</v>
      </c>
      <c r="S26" s="22"/>
      <c r="T26" s="22"/>
      <c r="U26" s="22"/>
      <c r="V26" s="22"/>
      <c r="W26" s="22"/>
      <c r="X26" s="22"/>
      <c r="Y26" s="22"/>
      <c r="Z26" s="22"/>
    </row>
    <row r="27" spans="2:26" ht="15.95" customHeight="1" x14ac:dyDescent="0.2">
      <c r="B27" s="36" t="s">
        <v>36</v>
      </c>
      <c r="C27" s="24">
        <v>12143.8</v>
      </c>
      <c r="D27" s="24">
        <v>11627.3</v>
      </c>
      <c r="E27" s="24">
        <v>12121.5</v>
      </c>
      <c r="F27" s="24">
        <v>13533.5</v>
      </c>
      <c r="G27" s="24">
        <v>14109.6</v>
      </c>
      <c r="H27" s="24">
        <v>13452.3</v>
      </c>
      <c r="I27" s="25">
        <f>SUM(C27:H27)</f>
        <v>76988</v>
      </c>
      <c r="J27" s="24">
        <v>13284.3</v>
      </c>
      <c r="K27" s="24">
        <v>13018.4</v>
      </c>
      <c r="L27" s="24">
        <v>14741.7</v>
      </c>
      <c r="M27" s="24">
        <v>14306.8</v>
      </c>
      <c r="N27" s="24">
        <v>14275.6</v>
      </c>
      <c r="O27" s="24">
        <v>13740.1</v>
      </c>
      <c r="P27" s="26">
        <f>SUM(J27:O27)</f>
        <v>83366.900000000009</v>
      </c>
      <c r="Q27" s="27">
        <f t="shared" si="1"/>
        <v>6378.9000000000087</v>
      </c>
      <c r="R27" s="24">
        <f t="shared" si="2"/>
        <v>8.2855769730347699</v>
      </c>
      <c r="S27" s="22"/>
      <c r="T27" s="22"/>
    </row>
    <row r="28" spans="2:26" ht="15.95" customHeight="1" x14ac:dyDescent="0.2">
      <c r="B28" s="37" t="s">
        <v>37</v>
      </c>
      <c r="C28" s="16">
        <f t="shared" ref="C28:P28" si="13">SUM(C29:C35)</f>
        <v>13986.5</v>
      </c>
      <c r="D28" s="16">
        <f t="shared" si="13"/>
        <v>12199.2</v>
      </c>
      <c r="E28" s="16">
        <f t="shared" si="13"/>
        <v>13758.300000000001</v>
      </c>
      <c r="F28" s="16">
        <f t="shared" si="13"/>
        <v>13732.000000000002</v>
      </c>
      <c r="G28" s="16">
        <f t="shared" si="13"/>
        <v>15258.400000000001</v>
      </c>
      <c r="H28" s="16">
        <f t="shared" si="13"/>
        <v>12759.4</v>
      </c>
      <c r="I28" s="16">
        <f t="shared" si="13"/>
        <v>81693.8</v>
      </c>
      <c r="J28" s="16">
        <f t="shared" si="13"/>
        <v>15427.900000000001</v>
      </c>
      <c r="K28" s="16">
        <f t="shared" si="13"/>
        <v>12805.1</v>
      </c>
      <c r="L28" s="16">
        <f t="shared" si="13"/>
        <v>12946.8</v>
      </c>
      <c r="M28" s="16">
        <f t="shared" si="13"/>
        <v>13932</v>
      </c>
      <c r="N28" s="16">
        <f t="shared" si="13"/>
        <v>14759.199999999999</v>
      </c>
      <c r="O28" s="16">
        <f t="shared" si="13"/>
        <v>13489.6</v>
      </c>
      <c r="P28" s="21">
        <f t="shared" si="13"/>
        <v>83360.599999999991</v>
      </c>
      <c r="Q28" s="17">
        <f t="shared" si="1"/>
        <v>1666.7999999999884</v>
      </c>
      <c r="R28" s="16">
        <f t="shared" si="2"/>
        <v>2.0403017120026101</v>
      </c>
      <c r="S28" s="22"/>
      <c r="T28" s="22"/>
    </row>
    <row r="29" spans="2:26" s="43" customFormat="1" ht="15.95" customHeight="1" x14ac:dyDescent="0.2">
      <c r="B29" s="38" t="s">
        <v>38</v>
      </c>
      <c r="C29" s="39">
        <v>4142.6000000000004</v>
      </c>
      <c r="D29" s="39">
        <v>4157.3999999999996</v>
      </c>
      <c r="E29" s="39">
        <v>4844.7</v>
      </c>
      <c r="F29" s="39">
        <v>4087.7</v>
      </c>
      <c r="G29" s="39">
        <v>5115.3</v>
      </c>
      <c r="H29" s="39">
        <v>4165.2</v>
      </c>
      <c r="I29" s="40">
        <f t="shared" ref="I29:I35" si="14">SUM(C29:H29)</f>
        <v>26512.9</v>
      </c>
      <c r="J29" s="39">
        <v>5006.6000000000004</v>
      </c>
      <c r="K29" s="39">
        <v>4257.3</v>
      </c>
      <c r="L29" s="39">
        <v>4350.6000000000004</v>
      </c>
      <c r="M29" s="39">
        <v>4448.3999999999996</v>
      </c>
      <c r="N29" s="39">
        <v>4942.8999999999996</v>
      </c>
      <c r="O29" s="39">
        <v>4275.3999999999996</v>
      </c>
      <c r="P29" s="41">
        <f t="shared" ref="P29:P35" si="15">SUM(J29:O29)</f>
        <v>27281.200000000004</v>
      </c>
      <c r="Q29" s="42">
        <f t="shared" si="1"/>
        <v>768.30000000000291</v>
      </c>
      <c r="R29" s="40">
        <f t="shared" si="2"/>
        <v>2.8978346389870699</v>
      </c>
      <c r="S29" s="22"/>
      <c r="T29" s="22"/>
    </row>
    <row r="30" spans="2:26" s="43" customFormat="1" ht="15.95" customHeight="1" x14ac:dyDescent="0.2">
      <c r="B30" s="38" t="s">
        <v>39</v>
      </c>
      <c r="C30" s="44">
        <v>2466.9</v>
      </c>
      <c r="D30" s="44">
        <v>2569</v>
      </c>
      <c r="E30" s="44">
        <v>3012.3</v>
      </c>
      <c r="F30" s="44">
        <v>2512.9</v>
      </c>
      <c r="G30" s="44">
        <v>3049.3</v>
      </c>
      <c r="H30" s="44">
        <v>2480</v>
      </c>
      <c r="I30" s="40">
        <f t="shared" si="14"/>
        <v>16090.400000000001</v>
      </c>
      <c r="J30" s="44">
        <v>2957.2</v>
      </c>
      <c r="K30" s="44">
        <v>2520.6</v>
      </c>
      <c r="L30" s="44">
        <v>2544.4</v>
      </c>
      <c r="M30" s="44">
        <v>2598.6</v>
      </c>
      <c r="N30" s="44">
        <v>2876.1</v>
      </c>
      <c r="O30" s="39">
        <v>2478.1999999999998</v>
      </c>
      <c r="P30" s="41">
        <f t="shared" si="15"/>
        <v>15975.099999999999</v>
      </c>
      <c r="Q30" s="42">
        <f t="shared" si="1"/>
        <v>-115.30000000000291</v>
      </c>
      <c r="R30" s="40">
        <f t="shared" si="2"/>
        <v>-0.71657634365834855</v>
      </c>
      <c r="S30" s="22"/>
      <c r="T30" s="22"/>
    </row>
    <row r="31" spans="2:26" ht="15.95" customHeight="1" x14ac:dyDescent="0.2">
      <c r="B31" s="36" t="s">
        <v>40</v>
      </c>
      <c r="C31" s="25">
        <v>4818.3999999999996</v>
      </c>
      <c r="D31" s="25">
        <v>3191.9</v>
      </c>
      <c r="E31" s="25">
        <v>3468.7</v>
      </c>
      <c r="F31" s="25">
        <v>4401.3</v>
      </c>
      <c r="G31" s="25">
        <v>4111.8</v>
      </c>
      <c r="H31" s="25">
        <v>3256</v>
      </c>
      <c r="I31" s="40">
        <f t="shared" si="14"/>
        <v>23248.1</v>
      </c>
      <c r="J31" s="25">
        <v>4804.8</v>
      </c>
      <c r="K31" s="25">
        <v>3431.4</v>
      </c>
      <c r="L31" s="25">
        <v>3421.5</v>
      </c>
      <c r="M31" s="25">
        <v>3842.6</v>
      </c>
      <c r="N31" s="25">
        <v>3832.5</v>
      </c>
      <c r="O31" s="25">
        <v>3865.4</v>
      </c>
      <c r="P31" s="41">
        <f t="shared" si="15"/>
        <v>23198.200000000004</v>
      </c>
      <c r="Q31" s="42">
        <f t="shared" si="1"/>
        <v>-49.899999999994179</v>
      </c>
      <c r="R31" s="40">
        <f t="shared" si="2"/>
        <v>-0.21464119648484903</v>
      </c>
      <c r="S31" s="22"/>
      <c r="T31" s="22"/>
    </row>
    <row r="32" spans="2:26" ht="15.95" customHeight="1" x14ac:dyDescent="0.2">
      <c r="B32" s="36" t="s">
        <v>41</v>
      </c>
      <c r="C32" s="25">
        <v>152.80000000000001</v>
      </c>
      <c r="D32" s="25">
        <v>211.6</v>
      </c>
      <c r="E32" s="25">
        <v>199.5</v>
      </c>
      <c r="F32" s="25">
        <v>248.9</v>
      </c>
      <c r="G32" s="25">
        <v>278</v>
      </c>
      <c r="H32" s="25">
        <v>237.3</v>
      </c>
      <c r="I32" s="40">
        <f t="shared" si="14"/>
        <v>1328.1</v>
      </c>
      <c r="J32" s="25">
        <v>168.2</v>
      </c>
      <c r="K32" s="25">
        <v>251.7</v>
      </c>
      <c r="L32" s="25">
        <v>193.9</v>
      </c>
      <c r="M32" s="25">
        <v>264.39999999999998</v>
      </c>
      <c r="N32" s="25">
        <v>228.3</v>
      </c>
      <c r="O32" s="25">
        <v>253</v>
      </c>
      <c r="P32" s="41">
        <f t="shared" si="15"/>
        <v>1359.5</v>
      </c>
      <c r="Q32" s="45">
        <f t="shared" si="1"/>
        <v>31.400000000000091</v>
      </c>
      <c r="R32" s="25">
        <f t="shared" si="2"/>
        <v>2.3642797982079733</v>
      </c>
      <c r="S32" s="22"/>
      <c r="T32" s="22"/>
    </row>
    <row r="33" spans="2:24" s="48" customFormat="1" ht="15.95" customHeight="1" x14ac:dyDescent="0.2">
      <c r="B33" s="46" t="s">
        <v>42</v>
      </c>
      <c r="C33" s="47">
        <v>786.5</v>
      </c>
      <c r="D33" s="47">
        <v>779.6</v>
      </c>
      <c r="E33" s="47">
        <v>773.4</v>
      </c>
      <c r="F33" s="47">
        <v>793</v>
      </c>
      <c r="G33" s="47">
        <v>786.1</v>
      </c>
      <c r="H33" s="47">
        <v>801.8</v>
      </c>
      <c r="I33" s="40">
        <f t="shared" si="14"/>
        <v>4720.3999999999996</v>
      </c>
      <c r="J33" s="47">
        <v>826.3</v>
      </c>
      <c r="K33" s="47">
        <v>817.4</v>
      </c>
      <c r="L33" s="47">
        <v>795.2</v>
      </c>
      <c r="M33" s="47">
        <v>810.5</v>
      </c>
      <c r="N33" s="47">
        <v>805.3</v>
      </c>
      <c r="O33" s="47">
        <v>819.1</v>
      </c>
      <c r="P33" s="41">
        <f t="shared" si="15"/>
        <v>4873.8</v>
      </c>
      <c r="Q33" s="27">
        <f t="shared" si="1"/>
        <v>153.40000000000055</v>
      </c>
      <c r="R33" s="24">
        <f t="shared" si="2"/>
        <v>3.2497245996102144</v>
      </c>
      <c r="S33" s="22"/>
      <c r="T33" s="22"/>
    </row>
    <row r="34" spans="2:24" s="48" customFormat="1" ht="15.95" customHeight="1" x14ac:dyDescent="0.2">
      <c r="B34" s="46" t="s">
        <v>43</v>
      </c>
      <c r="C34" s="49">
        <v>1176.7</v>
      </c>
      <c r="D34" s="49">
        <v>827.5</v>
      </c>
      <c r="E34" s="49">
        <v>1016.5</v>
      </c>
      <c r="F34" s="49">
        <v>1231.5999999999999</v>
      </c>
      <c r="G34" s="49">
        <v>1364.1</v>
      </c>
      <c r="H34" s="49">
        <v>1141.2</v>
      </c>
      <c r="I34" s="40">
        <f t="shared" si="14"/>
        <v>6757.5999999999995</v>
      </c>
      <c r="J34" s="49">
        <v>1205.7</v>
      </c>
      <c r="K34" s="47">
        <v>1144.0999999999999</v>
      </c>
      <c r="L34" s="49">
        <v>1132.9000000000001</v>
      </c>
      <c r="M34" s="49">
        <v>1408.1</v>
      </c>
      <c r="N34" s="49">
        <v>1550.6</v>
      </c>
      <c r="O34" s="49">
        <v>1261.5</v>
      </c>
      <c r="P34" s="41">
        <f t="shared" si="15"/>
        <v>7702.9</v>
      </c>
      <c r="Q34" s="27">
        <f t="shared" si="1"/>
        <v>945.30000000000018</v>
      </c>
      <c r="R34" s="24">
        <f t="shared" si="2"/>
        <v>13.988694210962477</v>
      </c>
      <c r="S34" s="22"/>
      <c r="T34" s="22"/>
    </row>
    <row r="35" spans="2:24" s="48" customFormat="1" ht="15.95" customHeight="1" x14ac:dyDescent="0.2">
      <c r="B35" s="46" t="s">
        <v>31</v>
      </c>
      <c r="C35" s="49">
        <v>442.6</v>
      </c>
      <c r="D35" s="49">
        <v>462.2</v>
      </c>
      <c r="E35" s="49">
        <v>443.2</v>
      </c>
      <c r="F35" s="49">
        <v>456.6</v>
      </c>
      <c r="G35" s="49">
        <v>553.79999999999995</v>
      </c>
      <c r="H35" s="49">
        <v>677.9</v>
      </c>
      <c r="I35" s="40">
        <f t="shared" si="14"/>
        <v>3036.2999999999997</v>
      </c>
      <c r="J35" s="49">
        <v>459.1</v>
      </c>
      <c r="K35" s="49">
        <v>382.6</v>
      </c>
      <c r="L35" s="49">
        <v>508.3</v>
      </c>
      <c r="M35" s="49">
        <v>559.4</v>
      </c>
      <c r="N35" s="49">
        <v>523.5</v>
      </c>
      <c r="O35" s="49">
        <v>537</v>
      </c>
      <c r="P35" s="41">
        <f t="shared" si="15"/>
        <v>2969.9</v>
      </c>
      <c r="Q35" s="27">
        <f t="shared" si="1"/>
        <v>-66.399999999999636</v>
      </c>
      <c r="R35" s="24">
        <f t="shared" si="2"/>
        <v>-2.1868721799558557</v>
      </c>
      <c r="S35" s="22"/>
      <c r="T35" s="22"/>
      <c r="U35" s="50"/>
      <c r="V35" s="50"/>
      <c r="W35" s="50"/>
      <c r="X35" s="50"/>
    </row>
    <row r="36" spans="2:24" ht="15.95" customHeight="1" x14ac:dyDescent="0.2">
      <c r="B36" s="35" t="s">
        <v>44</v>
      </c>
      <c r="C36" s="16">
        <f t="shared" ref="C36:O36" si="16">+C37+C38+C39+C42+C43</f>
        <v>2765.2</v>
      </c>
      <c r="D36" s="16">
        <f t="shared" si="16"/>
        <v>2978.4</v>
      </c>
      <c r="E36" s="16">
        <f t="shared" si="16"/>
        <v>2134</v>
      </c>
      <c r="F36" s="16">
        <f t="shared" si="16"/>
        <v>2127.3000000000002</v>
      </c>
      <c r="G36" s="16">
        <f t="shared" si="16"/>
        <v>2044.1</v>
      </c>
      <c r="H36" s="16">
        <f t="shared" si="16"/>
        <v>1878</v>
      </c>
      <c r="I36" s="16">
        <f t="shared" si="16"/>
        <v>13926.999999999998</v>
      </c>
      <c r="J36" s="16">
        <f t="shared" si="16"/>
        <v>3191.6999999999994</v>
      </c>
      <c r="K36" s="16">
        <f t="shared" si="16"/>
        <v>2789.8999999999996</v>
      </c>
      <c r="L36" s="16">
        <f t="shared" si="16"/>
        <v>2116</v>
      </c>
      <c r="M36" s="16">
        <f t="shared" si="16"/>
        <v>1856.5</v>
      </c>
      <c r="N36" s="16">
        <f t="shared" si="16"/>
        <v>2108.1</v>
      </c>
      <c r="O36" s="16">
        <f t="shared" si="16"/>
        <v>1912.3000000000002</v>
      </c>
      <c r="P36" s="16">
        <f>+P37+P38+P39+P42+P43+P44</f>
        <v>13974.499999999998</v>
      </c>
      <c r="Q36" s="17">
        <f t="shared" si="1"/>
        <v>47.5</v>
      </c>
      <c r="R36" s="16">
        <f t="shared" si="2"/>
        <v>0.34106412005457032</v>
      </c>
      <c r="S36" s="22"/>
      <c r="T36" s="22"/>
    </row>
    <row r="37" spans="2:24" ht="15.95" customHeight="1" x14ac:dyDescent="0.2">
      <c r="B37" s="36" t="s">
        <v>45</v>
      </c>
      <c r="C37" s="25">
        <v>1684.8</v>
      </c>
      <c r="D37" s="25">
        <v>1971.1</v>
      </c>
      <c r="E37" s="25">
        <v>1770.4</v>
      </c>
      <c r="F37" s="25">
        <v>1837.7</v>
      </c>
      <c r="G37" s="25">
        <v>1824.1</v>
      </c>
      <c r="H37" s="25">
        <v>1682</v>
      </c>
      <c r="I37" s="25">
        <f t="shared" ref="I37:I45" si="17">SUM(C37:H37)</f>
        <v>10770.099999999999</v>
      </c>
      <c r="J37" s="25">
        <v>1839</v>
      </c>
      <c r="K37" s="25">
        <v>1973.2</v>
      </c>
      <c r="L37" s="25">
        <v>1885.9</v>
      </c>
      <c r="M37" s="25">
        <v>1649.7</v>
      </c>
      <c r="N37" s="25">
        <v>1897.5</v>
      </c>
      <c r="O37" s="25">
        <v>1715.8</v>
      </c>
      <c r="P37" s="51">
        <f>SUM(J37:O37)</f>
        <v>10961.099999999999</v>
      </c>
      <c r="Q37" s="45">
        <f t="shared" si="1"/>
        <v>191</v>
      </c>
      <c r="R37" s="25">
        <f t="shared" si="2"/>
        <v>1.7734282875739318</v>
      </c>
      <c r="S37" s="22"/>
      <c r="T37" s="22"/>
    </row>
    <row r="38" spans="2:24" ht="15.95" customHeight="1" x14ac:dyDescent="0.2">
      <c r="B38" s="36" t="s">
        <v>46</v>
      </c>
      <c r="C38" s="25">
        <v>876.2</v>
      </c>
      <c r="D38" s="25">
        <v>817.7</v>
      </c>
      <c r="E38" s="25">
        <v>191.3</v>
      </c>
      <c r="F38" s="25">
        <v>77.7</v>
      </c>
      <c r="G38" s="25">
        <v>49.7</v>
      </c>
      <c r="H38" s="25">
        <v>42.3</v>
      </c>
      <c r="I38" s="25">
        <f t="shared" si="17"/>
        <v>2054.9</v>
      </c>
      <c r="J38" s="25">
        <v>1196.2</v>
      </c>
      <c r="K38" s="25">
        <v>661.4</v>
      </c>
      <c r="L38" s="25">
        <v>67.099999999999994</v>
      </c>
      <c r="M38" s="25">
        <v>45.5</v>
      </c>
      <c r="N38" s="25">
        <v>47.2</v>
      </c>
      <c r="O38" s="25">
        <v>41.4</v>
      </c>
      <c r="P38" s="51">
        <f>SUM(J38:O38)</f>
        <v>2058.7999999999997</v>
      </c>
      <c r="Q38" s="45">
        <f t="shared" si="1"/>
        <v>3.8999999999996362</v>
      </c>
      <c r="R38" s="25">
        <f t="shared" si="2"/>
        <v>0.18979025743343403</v>
      </c>
      <c r="S38" s="22"/>
      <c r="T38" s="22"/>
    </row>
    <row r="39" spans="2:24" ht="15.95" customHeight="1" x14ac:dyDescent="0.2">
      <c r="B39" s="52" t="s">
        <v>47</v>
      </c>
      <c r="C39" s="16">
        <f t="shared" ref="C39:H39" si="18">+C40+C41</f>
        <v>58</v>
      </c>
      <c r="D39" s="16">
        <f t="shared" si="18"/>
        <v>47.7</v>
      </c>
      <c r="E39" s="16">
        <f t="shared" si="18"/>
        <v>41.099999999999994</v>
      </c>
      <c r="F39" s="16">
        <f t="shared" si="18"/>
        <v>68.7</v>
      </c>
      <c r="G39" s="16">
        <f t="shared" si="18"/>
        <v>35.1</v>
      </c>
      <c r="H39" s="16">
        <f t="shared" si="18"/>
        <v>18.899999999999999</v>
      </c>
      <c r="I39" s="16">
        <f t="shared" si="17"/>
        <v>269.5</v>
      </c>
      <c r="J39" s="16">
        <f t="shared" ref="J39:O39" si="19">+J40+J41</f>
        <v>23.1</v>
      </c>
      <c r="K39" s="16">
        <f t="shared" si="19"/>
        <v>21.9</v>
      </c>
      <c r="L39" s="16">
        <f t="shared" si="19"/>
        <v>24.200000000000003</v>
      </c>
      <c r="M39" s="16">
        <f t="shared" si="19"/>
        <v>20.8</v>
      </c>
      <c r="N39" s="16">
        <f t="shared" si="19"/>
        <v>22.700000000000003</v>
      </c>
      <c r="O39" s="16">
        <f t="shared" si="19"/>
        <v>17.399999999999999</v>
      </c>
      <c r="P39" s="21">
        <f>+P40+P41</f>
        <v>130.10000000000002</v>
      </c>
      <c r="Q39" s="17">
        <f t="shared" si="1"/>
        <v>-139.39999999999998</v>
      </c>
      <c r="R39" s="16">
        <f t="shared" si="2"/>
        <v>-51.725417439703151</v>
      </c>
      <c r="S39" s="22"/>
      <c r="T39" s="22"/>
    </row>
    <row r="40" spans="2:24" ht="15.95" customHeight="1" x14ac:dyDescent="0.2">
      <c r="B40" s="53" t="s">
        <v>48</v>
      </c>
      <c r="C40" s="25">
        <v>32.799999999999997</v>
      </c>
      <c r="D40" s="25">
        <v>26.6</v>
      </c>
      <c r="E40" s="25">
        <v>21.2</v>
      </c>
      <c r="F40" s="25">
        <v>35.200000000000003</v>
      </c>
      <c r="G40" s="25">
        <v>16.100000000000001</v>
      </c>
      <c r="H40" s="25">
        <v>8.8000000000000007</v>
      </c>
      <c r="I40" s="25">
        <f t="shared" si="17"/>
        <v>140.70000000000002</v>
      </c>
      <c r="J40" s="25">
        <v>12.6</v>
      </c>
      <c r="K40" s="25">
        <v>9.6</v>
      </c>
      <c r="L40" s="25">
        <v>15.9</v>
      </c>
      <c r="M40" s="25">
        <v>13.6</v>
      </c>
      <c r="N40" s="25">
        <v>14.4</v>
      </c>
      <c r="O40" s="25">
        <v>13.1</v>
      </c>
      <c r="P40" s="51">
        <f t="shared" ref="P40:P45" si="20">SUM(J40:O40)</f>
        <v>79.2</v>
      </c>
      <c r="Q40" s="45">
        <f t="shared" si="1"/>
        <v>-61.500000000000014</v>
      </c>
      <c r="R40" s="45">
        <f t="shared" si="2"/>
        <v>-43.710021321961619</v>
      </c>
      <c r="S40" s="22"/>
      <c r="T40" s="22"/>
    </row>
    <row r="41" spans="2:24" ht="15.95" customHeight="1" x14ac:dyDescent="0.2">
      <c r="B41" s="169" t="s">
        <v>49</v>
      </c>
      <c r="C41" s="170">
        <v>25.2</v>
      </c>
      <c r="D41" s="170">
        <v>21.1</v>
      </c>
      <c r="E41" s="170">
        <v>19.899999999999999</v>
      </c>
      <c r="F41" s="170">
        <v>33.5</v>
      </c>
      <c r="G41" s="170">
        <v>19</v>
      </c>
      <c r="H41" s="170">
        <v>10.1</v>
      </c>
      <c r="I41" s="170">
        <f t="shared" si="17"/>
        <v>128.79999999999998</v>
      </c>
      <c r="J41" s="170">
        <v>10.5</v>
      </c>
      <c r="K41" s="170">
        <v>12.3</v>
      </c>
      <c r="L41" s="170">
        <v>8.3000000000000007</v>
      </c>
      <c r="M41" s="170">
        <v>7.2</v>
      </c>
      <c r="N41" s="170">
        <v>8.3000000000000007</v>
      </c>
      <c r="O41" s="170">
        <v>4.3</v>
      </c>
      <c r="P41" s="170">
        <f t="shared" si="20"/>
        <v>50.900000000000006</v>
      </c>
      <c r="Q41" s="170">
        <f t="shared" si="1"/>
        <v>-77.899999999999977</v>
      </c>
      <c r="R41" s="170">
        <f t="shared" si="2"/>
        <v>-60.481366459627317</v>
      </c>
      <c r="S41" s="22"/>
      <c r="T41" s="22"/>
    </row>
    <row r="42" spans="2:24" ht="15.95" customHeight="1" x14ac:dyDescent="0.2">
      <c r="B42" s="36" t="s">
        <v>50</v>
      </c>
      <c r="C42" s="24">
        <v>112.2</v>
      </c>
      <c r="D42" s="24">
        <v>108.1</v>
      </c>
      <c r="E42" s="24">
        <v>100</v>
      </c>
      <c r="F42" s="24">
        <v>111.4</v>
      </c>
      <c r="G42" s="24">
        <v>102.7</v>
      </c>
      <c r="H42" s="24">
        <v>99.2</v>
      </c>
      <c r="I42" s="25">
        <f t="shared" si="17"/>
        <v>633.60000000000014</v>
      </c>
      <c r="J42" s="24">
        <v>98.2</v>
      </c>
      <c r="K42" s="24">
        <v>102.7</v>
      </c>
      <c r="L42" s="24">
        <v>105.4</v>
      </c>
      <c r="M42" s="24">
        <v>108.1</v>
      </c>
      <c r="N42" s="24">
        <v>106.2</v>
      </c>
      <c r="O42" s="24">
        <v>103.8</v>
      </c>
      <c r="P42" s="51">
        <f t="shared" si="20"/>
        <v>624.4</v>
      </c>
      <c r="Q42" s="45">
        <f t="shared" si="1"/>
        <v>-9.2000000000001592</v>
      </c>
      <c r="R42" s="45">
        <f t="shared" si="2"/>
        <v>-1.4520202020202269</v>
      </c>
      <c r="S42" s="22"/>
      <c r="T42" s="22"/>
    </row>
    <row r="43" spans="2:24" ht="15.95" customHeight="1" x14ac:dyDescent="0.2">
      <c r="B43" s="36" t="s">
        <v>51</v>
      </c>
      <c r="C43" s="24">
        <v>34</v>
      </c>
      <c r="D43" s="24">
        <v>33.799999999999997</v>
      </c>
      <c r="E43" s="24">
        <v>31.2</v>
      </c>
      <c r="F43" s="24">
        <v>31.8</v>
      </c>
      <c r="G43" s="24">
        <v>32.5</v>
      </c>
      <c r="H43" s="24">
        <v>35.6</v>
      </c>
      <c r="I43" s="25">
        <f t="shared" si="17"/>
        <v>198.9</v>
      </c>
      <c r="J43" s="24">
        <v>35.200000000000003</v>
      </c>
      <c r="K43" s="24">
        <v>30.7</v>
      </c>
      <c r="L43" s="24">
        <v>33.4</v>
      </c>
      <c r="M43" s="24">
        <v>32.4</v>
      </c>
      <c r="N43" s="24">
        <v>34.5</v>
      </c>
      <c r="O43" s="24">
        <v>33.9</v>
      </c>
      <c r="P43" s="51">
        <f t="shared" si="20"/>
        <v>200.10000000000002</v>
      </c>
      <c r="Q43" s="45">
        <f t="shared" si="1"/>
        <v>1.2000000000000171</v>
      </c>
      <c r="R43" s="45">
        <f t="shared" si="2"/>
        <v>0.60331825037708242</v>
      </c>
      <c r="S43" s="22"/>
      <c r="T43" s="22"/>
    </row>
    <row r="44" spans="2:24" ht="15.95" customHeight="1" x14ac:dyDescent="0.2">
      <c r="B44" s="54" t="s">
        <v>31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f t="shared" si="17"/>
        <v>0</v>
      </c>
      <c r="J44" s="25">
        <f>SUM(H44:I44)</f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51">
        <f t="shared" si="20"/>
        <v>0</v>
      </c>
      <c r="Q44" s="25">
        <f t="shared" si="1"/>
        <v>0</v>
      </c>
      <c r="R44" s="55">
        <v>0</v>
      </c>
      <c r="S44" s="22"/>
      <c r="T44" s="22"/>
    </row>
    <row r="45" spans="2:24" ht="15.95" customHeight="1" x14ac:dyDescent="0.2">
      <c r="B45" s="35" t="s">
        <v>52</v>
      </c>
      <c r="C45" s="16">
        <v>244.4</v>
      </c>
      <c r="D45" s="16">
        <v>206.9</v>
      </c>
      <c r="E45" s="16">
        <v>313.10000000000002</v>
      </c>
      <c r="F45" s="16">
        <v>201.4</v>
      </c>
      <c r="G45" s="16">
        <v>221.7</v>
      </c>
      <c r="H45" s="16">
        <v>360.2</v>
      </c>
      <c r="I45" s="16">
        <f t="shared" si="17"/>
        <v>1547.7</v>
      </c>
      <c r="J45" s="16">
        <v>258.2</v>
      </c>
      <c r="K45" s="16">
        <v>271.60000000000002</v>
      </c>
      <c r="L45" s="16">
        <v>246.2</v>
      </c>
      <c r="M45" s="16">
        <v>286.3</v>
      </c>
      <c r="N45" s="16">
        <v>281.5</v>
      </c>
      <c r="O45" s="16">
        <v>425.1</v>
      </c>
      <c r="P45" s="21">
        <f t="shared" si="20"/>
        <v>1768.9</v>
      </c>
      <c r="Q45" s="17">
        <f t="shared" si="1"/>
        <v>221.20000000000005</v>
      </c>
      <c r="R45" s="17">
        <f t="shared" ref="R45:R57" si="21">+Q45/I45*100</f>
        <v>14.292175486205338</v>
      </c>
      <c r="S45" s="22"/>
      <c r="T45" s="22"/>
    </row>
    <row r="46" spans="2:24" ht="15.95" customHeight="1" x14ac:dyDescent="0.2">
      <c r="B46" s="20" t="s">
        <v>53</v>
      </c>
      <c r="C46" s="56">
        <f t="shared" ref="C46:O46" si="22">+C47+C49</f>
        <v>5368.1</v>
      </c>
      <c r="D46" s="56">
        <f t="shared" si="22"/>
        <v>4814.8999999999996</v>
      </c>
      <c r="E46" s="56">
        <f t="shared" si="22"/>
        <v>5214.2</v>
      </c>
      <c r="F46" s="56">
        <f t="shared" si="22"/>
        <v>5717.1</v>
      </c>
      <c r="G46" s="56">
        <f t="shared" si="22"/>
        <v>5725.1</v>
      </c>
      <c r="H46" s="56">
        <f t="shared" si="22"/>
        <v>5641.0999999999995</v>
      </c>
      <c r="I46" s="56">
        <f t="shared" si="22"/>
        <v>32480.5</v>
      </c>
      <c r="J46" s="56">
        <f t="shared" si="22"/>
        <v>5566.6</v>
      </c>
      <c r="K46" s="56">
        <f t="shared" si="22"/>
        <v>5529.5</v>
      </c>
      <c r="L46" s="56">
        <f t="shared" si="22"/>
        <v>5991.8</v>
      </c>
      <c r="M46" s="56">
        <f t="shared" si="22"/>
        <v>5996.4000000000005</v>
      </c>
      <c r="N46" s="56">
        <f t="shared" si="22"/>
        <v>5738.2000000000007</v>
      </c>
      <c r="O46" s="56">
        <f t="shared" si="22"/>
        <v>5559.2</v>
      </c>
      <c r="P46" s="56">
        <f>+P47+P49</f>
        <v>34381.700000000004</v>
      </c>
      <c r="Q46" s="57">
        <f t="shared" si="1"/>
        <v>1901.2000000000044</v>
      </c>
      <c r="R46" s="57">
        <f t="shared" si="21"/>
        <v>5.8533581687474152</v>
      </c>
      <c r="S46" s="22"/>
      <c r="T46" s="22"/>
    </row>
    <row r="47" spans="2:24" ht="15.95" customHeight="1" x14ac:dyDescent="0.2">
      <c r="B47" s="58" t="s">
        <v>54</v>
      </c>
      <c r="C47" s="59">
        <f t="shared" ref="C47:P47" si="23">SUM(C48:C48)</f>
        <v>4321.2</v>
      </c>
      <c r="D47" s="59">
        <f t="shared" si="23"/>
        <v>3844.4</v>
      </c>
      <c r="E47" s="59">
        <f t="shared" si="23"/>
        <v>4222.8999999999996</v>
      </c>
      <c r="F47" s="59">
        <f t="shared" si="23"/>
        <v>4632.6000000000004</v>
      </c>
      <c r="G47" s="59">
        <f t="shared" si="23"/>
        <v>4872.3</v>
      </c>
      <c r="H47" s="59">
        <f t="shared" si="23"/>
        <v>4775.2</v>
      </c>
      <c r="I47" s="59">
        <f t="shared" si="23"/>
        <v>26668.6</v>
      </c>
      <c r="J47" s="59">
        <f t="shared" si="23"/>
        <v>4516.1000000000004</v>
      </c>
      <c r="K47" s="59">
        <f t="shared" si="23"/>
        <v>4532.1000000000004</v>
      </c>
      <c r="L47" s="59">
        <f t="shared" si="23"/>
        <v>4975.8</v>
      </c>
      <c r="M47" s="59">
        <f t="shared" si="23"/>
        <v>4976.8</v>
      </c>
      <c r="N47" s="59">
        <f t="shared" si="23"/>
        <v>4858.1000000000004</v>
      </c>
      <c r="O47" s="59">
        <f t="shared" si="23"/>
        <v>4709.8999999999996</v>
      </c>
      <c r="P47" s="59">
        <f t="shared" si="23"/>
        <v>28568.800000000003</v>
      </c>
      <c r="Q47" s="60">
        <f t="shared" si="1"/>
        <v>1900.2000000000044</v>
      </c>
      <c r="R47" s="60">
        <f t="shared" si="21"/>
        <v>7.1252334205770245</v>
      </c>
      <c r="S47" s="22"/>
      <c r="T47" s="22"/>
    </row>
    <row r="48" spans="2:24" ht="15.95" customHeight="1" x14ac:dyDescent="0.2">
      <c r="B48" s="36" t="s">
        <v>55</v>
      </c>
      <c r="C48" s="25">
        <v>4321.2</v>
      </c>
      <c r="D48" s="25">
        <v>3844.4</v>
      </c>
      <c r="E48" s="25">
        <v>4222.8999999999996</v>
      </c>
      <c r="F48" s="25">
        <v>4632.6000000000004</v>
      </c>
      <c r="G48" s="25">
        <v>4872.3</v>
      </c>
      <c r="H48" s="25">
        <v>4775.2</v>
      </c>
      <c r="I48" s="25">
        <f>SUM(C48:H48)</f>
        <v>26668.6</v>
      </c>
      <c r="J48" s="25">
        <v>4516.1000000000004</v>
      </c>
      <c r="K48" s="25">
        <v>4532.1000000000004</v>
      </c>
      <c r="L48" s="25">
        <v>4975.8</v>
      </c>
      <c r="M48" s="25">
        <v>4976.8</v>
      </c>
      <c r="N48" s="25">
        <v>4858.1000000000004</v>
      </c>
      <c r="O48" s="25">
        <v>4709.8999999999996</v>
      </c>
      <c r="P48" s="51">
        <f>SUM(J48:O48)</f>
        <v>28568.800000000003</v>
      </c>
      <c r="Q48" s="45">
        <f t="shared" si="1"/>
        <v>1900.2000000000044</v>
      </c>
      <c r="R48" s="45">
        <f t="shared" si="21"/>
        <v>7.1252334205770245</v>
      </c>
      <c r="S48" s="22"/>
      <c r="T48" s="22"/>
    </row>
    <row r="49" spans="2:24" ht="15.95" customHeight="1" x14ac:dyDescent="0.2">
      <c r="B49" s="58" t="s">
        <v>56</v>
      </c>
      <c r="C49" s="59">
        <f t="shared" ref="C49:O49" si="24">SUM(C50:C52)</f>
        <v>1046.9000000000001</v>
      </c>
      <c r="D49" s="59">
        <f t="shared" si="24"/>
        <v>970.5</v>
      </c>
      <c r="E49" s="59">
        <f t="shared" si="24"/>
        <v>991.3</v>
      </c>
      <c r="F49" s="59">
        <f t="shared" si="24"/>
        <v>1084.5</v>
      </c>
      <c r="G49" s="59">
        <f t="shared" si="24"/>
        <v>852.80000000000007</v>
      </c>
      <c r="H49" s="59">
        <f t="shared" si="24"/>
        <v>865.9</v>
      </c>
      <c r="I49" s="59">
        <f t="shared" si="24"/>
        <v>5811.9</v>
      </c>
      <c r="J49" s="59">
        <f t="shared" si="24"/>
        <v>1050.5</v>
      </c>
      <c r="K49" s="59">
        <f t="shared" si="24"/>
        <v>997.4</v>
      </c>
      <c r="L49" s="59">
        <f t="shared" si="24"/>
        <v>1016</v>
      </c>
      <c r="M49" s="59">
        <f t="shared" si="24"/>
        <v>1019.6</v>
      </c>
      <c r="N49" s="59">
        <f t="shared" si="24"/>
        <v>880.1</v>
      </c>
      <c r="O49" s="59">
        <f t="shared" si="24"/>
        <v>849.30000000000007</v>
      </c>
      <c r="P49" s="59">
        <f>SUM(P50:P52)</f>
        <v>5812.9</v>
      </c>
      <c r="Q49" s="60">
        <f t="shared" si="1"/>
        <v>1</v>
      </c>
      <c r="R49" s="60">
        <f t="shared" si="21"/>
        <v>1.7206077186462259E-2</v>
      </c>
      <c r="S49" s="22"/>
      <c r="T49" s="22"/>
    </row>
    <row r="50" spans="2:24" ht="15.95" customHeight="1" x14ac:dyDescent="0.2">
      <c r="B50" s="36" t="s">
        <v>57</v>
      </c>
      <c r="C50" s="25">
        <v>1030.7</v>
      </c>
      <c r="D50" s="25">
        <v>955.3</v>
      </c>
      <c r="E50" s="25">
        <v>976.9</v>
      </c>
      <c r="F50" s="25">
        <v>1064.7</v>
      </c>
      <c r="G50" s="25">
        <v>835.7</v>
      </c>
      <c r="H50" s="25">
        <v>848.5</v>
      </c>
      <c r="I50" s="25">
        <f t="shared" ref="I50:I55" si="25">SUM(C50:H50)</f>
        <v>5711.8</v>
      </c>
      <c r="J50" s="25">
        <v>1031.5</v>
      </c>
      <c r="K50" s="25">
        <v>980.4</v>
      </c>
      <c r="L50" s="25">
        <v>995.8</v>
      </c>
      <c r="M50" s="25">
        <v>1002.7</v>
      </c>
      <c r="N50" s="25">
        <v>863.8</v>
      </c>
      <c r="O50" s="25">
        <v>828.7</v>
      </c>
      <c r="P50" s="26">
        <f t="shared" ref="P50:P55" si="26">SUM(J50:O50)</f>
        <v>5702.9</v>
      </c>
      <c r="Q50" s="45">
        <f t="shared" si="1"/>
        <v>-8.9000000000005457</v>
      </c>
      <c r="R50" s="45">
        <f t="shared" si="21"/>
        <v>-0.15581778073462912</v>
      </c>
      <c r="S50" s="22"/>
      <c r="T50" s="22"/>
    </row>
    <row r="51" spans="2:24" ht="15.95" customHeight="1" x14ac:dyDescent="0.2">
      <c r="B51" s="36" t="s">
        <v>58</v>
      </c>
      <c r="C51" s="25">
        <v>14.8</v>
      </c>
      <c r="D51" s="25">
        <v>13.6</v>
      </c>
      <c r="E51" s="25">
        <v>13.4</v>
      </c>
      <c r="F51" s="25">
        <v>16.600000000000001</v>
      </c>
      <c r="G51" s="25">
        <v>14.7</v>
      </c>
      <c r="H51" s="25">
        <v>15.6</v>
      </c>
      <c r="I51" s="25">
        <f t="shared" si="25"/>
        <v>88.699999999999989</v>
      </c>
      <c r="J51" s="24">
        <v>15.5</v>
      </c>
      <c r="K51" s="25">
        <v>14.5</v>
      </c>
      <c r="L51" s="25">
        <v>17.2</v>
      </c>
      <c r="M51" s="25">
        <v>14.1</v>
      </c>
      <c r="N51" s="25">
        <v>13.6</v>
      </c>
      <c r="O51" s="25">
        <v>18</v>
      </c>
      <c r="P51" s="26">
        <f t="shared" si="26"/>
        <v>92.9</v>
      </c>
      <c r="Q51" s="45">
        <f t="shared" si="1"/>
        <v>4.2000000000000171</v>
      </c>
      <c r="R51" s="45">
        <f t="shared" si="21"/>
        <v>4.7350620067643945</v>
      </c>
      <c r="S51" s="22"/>
      <c r="T51" s="22"/>
    </row>
    <row r="52" spans="2:24" ht="15.95" customHeight="1" x14ac:dyDescent="0.2">
      <c r="B52" s="36" t="s">
        <v>31</v>
      </c>
      <c r="C52" s="25">
        <v>1.4</v>
      </c>
      <c r="D52" s="25">
        <v>1.6</v>
      </c>
      <c r="E52" s="25">
        <v>1</v>
      </c>
      <c r="F52" s="25">
        <v>3.2</v>
      </c>
      <c r="G52" s="25">
        <v>2.4</v>
      </c>
      <c r="H52" s="25">
        <v>1.8</v>
      </c>
      <c r="I52" s="25">
        <f t="shared" si="25"/>
        <v>11.4</v>
      </c>
      <c r="J52" s="25">
        <v>3.5</v>
      </c>
      <c r="K52" s="25">
        <v>2.5</v>
      </c>
      <c r="L52" s="25">
        <v>3</v>
      </c>
      <c r="M52" s="25">
        <v>2.8</v>
      </c>
      <c r="N52" s="25">
        <v>2.7</v>
      </c>
      <c r="O52" s="25">
        <v>2.6</v>
      </c>
      <c r="P52" s="26">
        <f t="shared" si="26"/>
        <v>17.100000000000001</v>
      </c>
      <c r="Q52" s="45">
        <f t="shared" si="1"/>
        <v>5.7000000000000011</v>
      </c>
      <c r="R52" s="45">
        <f t="shared" si="21"/>
        <v>50.000000000000014</v>
      </c>
      <c r="S52" s="22"/>
      <c r="T52" s="22"/>
    </row>
    <row r="53" spans="2:24" ht="15.95" customHeight="1" x14ac:dyDescent="0.2">
      <c r="B53" s="20" t="s">
        <v>59</v>
      </c>
      <c r="C53" s="16">
        <v>126.9</v>
      </c>
      <c r="D53" s="16">
        <v>146.69999999999999</v>
      </c>
      <c r="E53" s="16">
        <v>132.6</v>
      </c>
      <c r="F53" s="16">
        <v>136.80000000000001</v>
      </c>
      <c r="G53" s="16">
        <v>134.4</v>
      </c>
      <c r="H53" s="16">
        <v>129.1</v>
      </c>
      <c r="I53" s="16">
        <f t="shared" si="25"/>
        <v>806.5</v>
      </c>
      <c r="J53" s="16">
        <v>128.80000000000001</v>
      </c>
      <c r="K53" s="16">
        <v>132.5</v>
      </c>
      <c r="L53" s="16">
        <v>135.80000000000001</v>
      </c>
      <c r="M53" s="16">
        <v>123.6</v>
      </c>
      <c r="N53" s="16">
        <v>128.6</v>
      </c>
      <c r="O53" s="16">
        <v>117.8</v>
      </c>
      <c r="P53" s="21">
        <f t="shared" si="26"/>
        <v>767.1</v>
      </c>
      <c r="Q53" s="17">
        <f t="shared" si="1"/>
        <v>-39.399999999999977</v>
      </c>
      <c r="R53" s="17">
        <f t="shared" si="21"/>
        <v>-4.8853068815871019</v>
      </c>
      <c r="S53" s="22"/>
      <c r="T53" s="22"/>
    </row>
    <row r="54" spans="2:24" ht="15.95" customHeight="1" x14ac:dyDescent="0.2">
      <c r="B54" s="20" t="s">
        <v>60</v>
      </c>
      <c r="C54" s="16">
        <v>0.2</v>
      </c>
      <c r="D54" s="16">
        <v>0.3</v>
      </c>
      <c r="E54" s="16">
        <v>0.4</v>
      </c>
      <c r="F54" s="16">
        <v>0.2</v>
      </c>
      <c r="G54" s="16">
        <v>0.5</v>
      </c>
      <c r="H54" s="16">
        <v>0.2</v>
      </c>
      <c r="I54" s="16">
        <f t="shared" si="25"/>
        <v>1.8</v>
      </c>
      <c r="J54" s="16">
        <v>0.1</v>
      </c>
      <c r="K54" s="16">
        <v>1.9</v>
      </c>
      <c r="L54" s="16">
        <v>0.3</v>
      </c>
      <c r="M54" s="16">
        <v>1.2</v>
      </c>
      <c r="N54" s="16">
        <v>0.2</v>
      </c>
      <c r="O54" s="16">
        <v>0.4</v>
      </c>
      <c r="P54" s="21">
        <f t="shared" si="26"/>
        <v>4.1000000000000005</v>
      </c>
      <c r="Q54" s="17">
        <f t="shared" si="1"/>
        <v>2.3000000000000007</v>
      </c>
      <c r="R54" s="17">
        <f t="shared" si="21"/>
        <v>127.77777777777781</v>
      </c>
      <c r="S54" s="22"/>
      <c r="T54" s="22"/>
    </row>
    <row r="55" spans="2:24" ht="15.95" customHeight="1" x14ac:dyDescent="0.2">
      <c r="B55" s="20" t="s">
        <v>61</v>
      </c>
      <c r="C55" s="61">
        <v>323.2</v>
      </c>
      <c r="D55" s="61">
        <v>308</v>
      </c>
      <c r="E55" s="61">
        <v>1067.5</v>
      </c>
      <c r="F55" s="61">
        <v>1180.4000000000001</v>
      </c>
      <c r="G55" s="61">
        <v>764.9</v>
      </c>
      <c r="H55" s="61">
        <v>303</v>
      </c>
      <c r="I55" s="16">
        <f t="shared" si="25"/>
        <v>3947.0000000000005</v>
      </c>
      <c r="J55" s="61">
        <v>313.60000000000002</v>
      </c>
      <c r="K55" s="61">
        <v>352.4</v>
      </c>
      <c r="L55" s="61">
        <v>988.1</v>
      </c>
      <c r="M55" s="61">
        <v>329.6</v>
      </c>
      <c r="N55" s="61">
        <v>328.5</v>
      </c>
      <c r="O55" s="61">
        <v>1196.0999999999999</v>
      </c>
      <c r="P55" s="21">
        <f t="shared" si="26"/>
        <v>3508.2999999999997</v>
      </c>
      <c r="Q55" s="17">
        <f t="shared" si="1"/>
        <v>-438.70000000000073</v>
      </c>
      <c r="R55" s="17">
        <f t="shared" si="21"/>
        <v>-11.114770711933131</v>
      </c>
      <c r="S55" s="22"/>
      <c r="T55" s="22"/>
    </row>
    <row r="56" spans="2:24" ht="19.5" customHeight="1" x14ac:dyDescent="0.2">
      <c r="B56" s="20" t="s">
        <v>62</v>
      </c>
      <c r="C56" s="16">
        <f t="shared" ref="C56:P56" si="27">+C57</f>
        <v>17348</v>
      </c>
      <c r="D56" s="16">
        <f t="shared" si="27"/>
        <v>0.2</v>
      </c>
      <c r="E56" s="16">
        <f t="shared" si="27"/>
        <v>14.4</v>
      </c>
      <c r="F56" s="16">
        <f t="shared" si="27"/>
        <v>0</v>
      </c>
      <c r="G56" s="16">
        <f t="shared" si="27"/>
        <v>0</v>
      </c>
      <c r="H56" s="16">
        <f t="shared" si="27"/>
        <v>1086.2</v>
      </c>
      <c r="I56" s="16">
        <f t="shared" si="27"/>
        <v>18448.8</v>
      </c>
      <c r="J56" s="16">
        <f t="shared" si="27"/>
        <v>0.9</v>
      </c>
      <c r="K56" s="16">
        <f t="shared" si="27"/>
        <v>0</v>
      </c>
      <c r="L56" s="16">
        <f t="shared" si="27"/>
        <v>0</v>
      </c>
      <c r="M56" s="16">
        <f t="shared" si="27"/>
        <v>1</v>
      </c>
      <c r="N56" s="16">
        <f t="shared" si="27"/>
        <v>0</v>
      </c>
      <c r="O56" s="16">
        <f t="shared" si="27"/>
        <v>1.7</v>
      </c>
      <c r="P56" s="21">
        <f t="shared" si="27"/>
        <v>3.5999999999999996</v>
      </c>
      <c r="Q56" s="17">
        <f t="shared" si="1"/>
        <v>-18445.2</v>
      </c>
      <c r="R56" s="17">
        <f t="shared" si="21"/>
        <v>-99.980486535709645</v>
      </c>
      <c r="S56" s="22"/>
      <c r="T56" s="22"/>
    </row>
    <row r="57" spans="2:24" s="63" customFormat="1" x14ac:dyDescent="0.2">
      <c r="B57" s="62" t="s">
        <v>63</v>
      </c>
      <c r="C57" s="16">
        <f t="shared" ref="C57:M57" si="28">SUM(C58:C61)</f>
        <v>17348</v>
      </c>
      <c r="D57" s="16">
        <f t="shared" si="28"/>
        <v>0.2</v>
      </c>
      <c r="E57" s="16">
        <f t="shared" si="28"/>
        <v>14.4</v>
      </c>
      <c r="F57" s="16">
        <f t="shared" si="28"/>
        <v>0</v>
      </c>
      <c r="G57" s="16">
        <f t="shared" si="28"/>
        <v>0</v>
      </c>
      <c r="H57" s="16">
        <f t="shared" si="28"/>
        <v>1086.2</v>
      </c>
      <c r="I57" s="16">
        <f t="shared" si="28"/>
        <v>18448.8</v>
      </c>
      <c r="J57" s="16">
        <f t="shared" si="28"/>
        <v>0.9</v>
      </c>
      <c r="K57" s="16">
        <f t="shared" si="28"/>
        <v>0</v>
      </c>
      <c r="L57" s="16">
        <f t="shared" si="28"/>
        <v>0</v>
      </c>
      <c r="M57" s="16">
        <f t="shared" si="28"/>
        <v>1</v>
      </c>
      <c r="N57" s="16">
        <f>SUM(N58:N61)</f>
        <v>0</v>
      </c>
      <c r="O57" s="16">
        <f>SUM(O58:O61)</f>
        <v>1.7</v>
      </c>
      <c r="P57" s="16">
        <f>SUM(P58:P61)</f>
        <v>3.5999999999999996</v>
      </c>
      <c r="Q57" s="17">
        <f t="shared" si="1"/>
        <v>-18445.2</v>
      </c>
      <c r="R57" s="17">
        <f t="shared" si="21"/>
        <v>-99.980486535709645</v>
      </c>
      <c r="S57" s="22"/>
      <c r="T57" s="22"/>
    </row>
    <row r="58" spans="2:24" s="67" customFormat="1" x14ac:dyDescent="0.2">
      <c r="B58" s="64" t="s">
        <v>142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1086.2</v>
      </c>
      <c r="I58" s="25">
        <f>SUM(C58:H58)</f>
        <v>1086.2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6">
        <f>SUM(J58:O58)</f>
        <v>0</v>
      </c>
      <c r="Q58" s="65">
        <f t="shared" si="1"/>
        <v>-1086.2</v>
      </c>
      <c r="R58" s="66">
        <v>0</v>
      </c>
      <c r="S58" s="22"/>
      <c r="T58" s="22"/>
    </row>
    <row r="59" spans="2:24" s="67" customFormat="1" ht="13.5" customHeight="1" x14ac:dyDescent="0.2">
      <c r="B59" s="64" t="s">
        <v>64</v>
      </c>
      <c r="C59" s="24">
        <v>0</v>
      </c>
      <c r="D59" s="24">
        <v>0</v>
      </c>
      <c r="E59" s="24">
        <v>14</v>
      </c>
      <c r="F59" s="24">
        <v>0</v>
      </c>
      <c r="G59" s="24">
        <v>0</v>
      </c>
      <c r="H59" s="24">
        <v>0</v>
      </c>
      <c r="I59" s="25">
        <f>SUM(C59:H59)</f>
        <v>14</v>
      </c>
      <c r="J59" s="24">
        <v>0.9</v>
      </c>
      <c r="K59" s="24">
        <v>0</v>
      </c>
      <c r="L59" s="24">
        <v>0</v>
      </c>
      <c r="M59" s="24">
        <v>1</v>
      </c>
      <c r="N59" s="24">
        <v>0</v>
      </c>
      <c r="O59" s="24">
        <v>1.7</v>
      </c>
      <c r="P59" s="26">
        <f>SUM(J59:O59)</f>
        <v>3.5999999999999996</v>
      </c>
      <c r="Q59" s="27">
        <f t="shared" si="1"/>
        <v>-10.4</v>
      </c>
      <c r="R59" s="25">
        <f t="shared" ref="R59:R80" si="29">+Q59/I59*100</f>
        <v>-74.285714285714292</v>
      </c>
      <c r="S59" s="22"/>
      <c r="T59" s="22"/>
    </row>
    <row r="60" spans="2:24" s="67" customFormat="1" ht="13.5" customHeight="1" x14ac:dyDescent="0.2">
      <c r="B60" s="68" t="s">
        <v>65</v>
      </c>
      <c r="C60" s="24">
        <v>17348</v>
      </c>
      <c r="D60" s="24">
        <v>0</v>
      </c>
      <c r="E60" s="24">
        <v>0.3</v>
      </c>
      <c r="F60" s="24">
        <v>0</v>
      </c>
      <c r="G60" s="24">
        <v>0</v>
      </c>
      <c r="H60" s="24">
        <v>0</v>
      </c>
      <c r="I60" s="25">
        <f>SUM(C60:H60)</f>
        <v>17348.3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6">
        <f>SUM(J60:O60)</f>
        <v>0</v>
      </c>
      <c r="Q60" s="27">
        <f t="shared" si="1"/>
        <v>-17348.3</v>
      </c>
      <c r="R60" s="25">
        <f t="shared" si="29"/>
        <v>-100</v>
      </c>
      <c r="S60" s="22"/>
      <c r="T60" s="22"/>
    </row>
    <row r="61" spans="2:24" s="67" customFormat="1" ht="13.5" customHeight="1" x14ac:dyDescent="0.2">
      <c r="B61" s="68" t="s">
        <v>31</v>
      </c>
      <c r="C61" s="24">
        <v>0</v>
      </c>
      <c r="D61" s="24">
        <v>0.2</v>
      </c>
      <c r="E61" s="24">
        <v>0.1</v>
      </c>
      <c r="F61" s="24">
        <v>0</v>
      </c>
      <c r="G61" s="24">
        <v>0</v>
      </c>
      <c r="H61" s="24">
        <v>0</v>
      </c>
      <c r="I61" s="25">
        <f>SUM(C61:H61)</f>
        <v>0.30000000000000004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6">
        <f>SUM(J61:O61)</f>
        <v>0</v>
      </c>
      <c r="Q61" s="27">
        <f t="shared" si="1"/>
        <v>-0.30000000000000004</v>
      </c>
      <c r="R61" s="25">
        <f t="shared" si="29"/>
        <v>-100</v>
      </c>
      <c r="S61" s="22"/>
      <c r="T61" s="22"/>
    </row>
    <row r="62" spans="2:24" ht="15.95" customHeight="1" x14ac:dyDescent="0.2">
      <c r="B62" s="69" t="s">
        <v>66</v>
      </c>
      <c r="C62" s="16">
        <f t="shared" ref="C62:M62" si="30">+C63+C74+C78</f>
        <v>3990.1</v>
      </c>
      <c r="D62" s="16">
        <f t="shared" si="30"/>
        <v>3853.3</v>
      </c>
      <c r="E62" s="16">
        <f t="shared" si="30"/>
        <v>2811.8</v>
      </c>
      <c r="F62" s="16">
        <f t="shared" si="30"/>
        <v>3527.7999999999997</v>
      </c>
      <c r="G62" s="16">
        <f t="shared" si="30"/>
        <v>3332.7</v>
      </c>
      <c r="H62" s="16">
        <f t="shared" si="30"/>
        <v>2551.4</v>
      </c>
      <c r="I62" s="16">
        <f t="shared" si="30"/>
        <v>20067.099999999999</v>
      </c>
      <c r="J62" s="16">
        <f t="shared" si="30"/>
        <v>3197.5</v>
      </c>
      <c r="K62" s="16">
        <f t="shared" si="30"/>
        <v>3117.6</v>
      </c>
      <c r="L62" s="16">
        <f t="shared" si="30"/>
        <v>3119.2</v>
      </c>
      <c r="M62" s="16">
        <f t="shared" si="30"/>
        <v>3151.5</v>
      </c>
      <c r="N62" s="16">
        <f>+N63+N74+N78</f>
        <v>4171</v>
      </c>
      <c r="O62" s="16">
        <f>+O63+O74+O78</f>
        <v>3849.6000000000004</v>
      </c>
      <c r="P62" s="16">
        <f>+P63+P74+P78</f>
        <v>20606.399999999998</v>
      </c>
      <c r="Q62" s="17">
        <f t="shared" si="1"/>
        <v>539.29999999999927</v>
      </c>
      <c r="R62" s="16">
        <f t="shared" si="29"/>
        <v>2.6874834928813796</v>
      </c>
      <c r="S62" s="22"/>
      <c r="T62" s="18"/>
      <c r="U62" s="18"/>
      <c r="V62" s="18"/>
      <c r="W62" s="18"/>
      <c r="X62" s="18"/>
    </row>
    <row r="63" spans="2:24" ht="15.95" customHeight="1" x14ac:dyDescent="0.2">
      <c r="B63" s="62" t="s">
        <v>67</v>
      </c>
      <c r="C63" s="16">
        <f t="shared" ref="C63:O63" si="31">+C64+C70</f>
        <v>3201.4</v>
      </c>
      <c r="D63" s="16">
        <f t="shared" si="31"/>
        <v>3081.6</v>
      </c>
      <c r="E63" s="16">
        <f t="shared" si="31"/>
        <v>2077.5</v>
      </c>
      <c r="F63" s="16">
        <f t="shared" si="31"/>
        <v>2769.5</v>
      </c>
      <c r="G63" s="16">
        <f t="shared" si="31"/>
        <v>2604.7999999999997</v>
      </c>
      <c r="H63" s="16">
        <f t="shared" si="31"/>
        <v>1916.1</v>
      </c>
      <c r="I63" s="16">
        <f t="shared" si="31"/>
        <v>15650.899999999998</v>
      </c>
      <c r="J63" s="16">
        <f t="shared" si="31"/>
        <v>2509.7000000000003</v>
      </c>
      <c r="K63" s="16">
        <f t="shared" si="31"/>
        <v>2370.9</v>
      </c>
      <c r="L63" s="16">
        <f t="shared" si="31"/>
        <v>2346.6</v>
      </c>
      <c r="M63" s="16">
        <f t="shared" si="31"/>
        <v>2322.7000000000003</v>
      </c>
      <c r="N63" s="16">
        <f t="shared" si="31"/>
        <v>3467.2000000000003</v>
      </c>
      <c r="O63" s="16">
        <f t="shared" si="31"/>
        <v>3166</v>
      </c>
      <c r="P63" s="21">
        <f>+P64+P70</f>
        <v>16183.099999999999</v>
      </c>
      <c r="Q63" s="17">
        <f t="shared" si="1"/>
        <v>532.20000000000073</v>
      </c>
      <c r="R63" s="16">
        <f t="shared" si="29"/>
        <v>3.4004434249787598</v>
      </c>
      <c r="S63" s="22"/>
      <c r="T63" s="22"/>
      <c r="U63" s="22"/>
      <c r="V63" s="22"/>
      <c r="W63" s="22"/>
      <c r="X63" s="22"/>
    </row>
    <row r="64" spans="2:24" ht="15.95" customHeight="1" x14ac:dyDescent="0.2">
      <c r="B64" s="35" t="s">
        <v>68</v>
      </c>
      <c r="C64" s="16">
        <f t="shared" ref="C64:K64" si="32">+C65+C68+C69</f>
        <v>278.89999999999998</v>
      </c>
      <c r="D64" s="16">
        <f t="shared" si="32"/>
        <v>253.6</v>
      </c>
      <c r="E64" s="16">
        <f t="shared" si="32"/>
        <v>94.7</v>
      </c>
      <c r="F64" s="16">
        <f t="shared" si="32"/>
        <v>159.30000000000001</v>
      </c>
      <c r="G64" s="16">
        <f t="shared" si="32"/>
        <v>418.09999999999997</v>
      </c>
      <c r="H64" s="16">
        <f t="shared" si="32"/>
        <v>99.6</v>
      </c>
      <c r="I64" s="16">
        <f t="shared" si="32"/>
        <v>1304.1999999999998</v>
      </c>
      <c r="J64" s="16">
        <f t="shared" si="32"/>
        <v>130.80000000000001</v>
      </c>
      <c r="K64" s="16">
        <f t="shared" si="32"/>
        <v>261.5</v>
      </c>
      <c r="L64" s="16">
        <f>+L65+L68+L69</f>
        <v>173.59999999999997</v>
      </c>
      <c r="M64" s="16">
        <f>+M65+M68+M69</f>
        <v>283.3</v>
      </c>
      <c r="N64" s="16">
        <f>+N65+N68+N69</f>
        <v>102.6</v>
      </c>
      <c r="O64" s="16">
        <f>+O65+O68+O69</f>
        <v>298.3</v>
      </c>
      <c r="P64" s="16">
        <f>+P65+P68+P69</f>
        <v>1250.0999999999999</v>
      </c>
      <c r="Q64" s="17">
        <f t="shared" si="1"/>
        <v>-54.099999999999909</v>
      </c>
      <c r="R64" s="16">
        <f t="shared" si="29"/>
        <v>-4.1481367888360623</v>
      </c>
      <c r="S64" s="22"/>
      <c r="T64" s="22"/>
      <c r="U64" s="22"/>
      <c r="V64" s="22"/>
      <c r="W64" s="22"/>
      <c r="X64" s="22"/>
    </row>
    <row r="65" spans="2:20" ht="15.95" customHeight="1" x14ac:dyDescent="0.2">
      <c r="B65" s="52" t="s">
        <v>69</v>
      </c>
      <c r="C65" s="16">
        <f t="shared" ref="C65:K65" si="33">+C66+C67</f>
        <v>76</v>
      </c>
      <c r="D65" s="16">
        <f t="shared" si="33"/>
        <v>115.1</v>
      </c>
      <c r="E65" s="16">
        <f t="shared" si="33"/>
        <v>86.2</v>
      </c>
      <c r="F65" s="16">
        <f t="shared" si="33"/>
        <v>111.6</v>
      </c>
      <c r="G65" s="16">
        <f t="shared" si="33"/>
        <v>99.3</v>
      </c>
      <c r="H65" s="16">
        <f t="shared" si="33"/>
        <v>88</v>
      </c>
      <c r="I65" s="16">
        <f t="shared" si="33"/>
        <v>576.19999999999993</v>
      </c>
      <c r="J65" s="16">
        <f t="shared" si="33"/>
        <v>108.3</v>
      </c>
      <c r="K65" s="16">
        <f t="shared" si="33"/>
        <v>117.9</v>
      </c>
      <c r="L65" s="16">
        <f>+L66+L67</f>
        <v>93.6</v>
      </c>
      <c r="M65" s="16">
        <f>+M66+M67</f>
        <v>88.1</v>
      </c>
      <c r="N65" s="16">
        <f>+N66+N67</f>
        <v>101.6</v>
      </c>
      <c r="O65" s="16">
        <f>+O66+O67</f>
        <v>86.600000000000009</v>
      </c>
      <c r="P65" s="16">
        <f>+P66+P67</f>
        <v>596.1</v>
      </c>
      <c r="Q65" s="17">
        <f t="shared" si="1"/>
        <v>19.900000000000091</v>
      </c>
      <c r="R65" s="16">
        <f t="shared" si="29"/>
        <v>3.4536619229434384</v>
      </c>
      <c r="S65" s="22"/>
      <c r="T65" s="22"/>
    </row>
    <row r="66" spans="2:20" ht="15.95" customHeight="1" x14ac:dyDescent="0.2">
      <c r="B66" s="70" t="s">
        <v>70</v>
      </c>
      <c r="C66" s="25">
        <v>73.8</v>
      </c>
      <c r="D66" s="25">
        <v>86.6</v>
      </c>
      <c r="E66" s="25">
        <v>86.2</v>
      </c>
      <c r="F66" s="25">
        <v>90.8</v>
      </c>
      <c r="G66" s="25">
        <v>92.7</v>
      </c>
      <c r="H66" s="25">
        <v>80.599999999999994</v>
      </c>
      <c r="I66" s="25">
        <f>SUM(C66:H66)</f>
        <v>510.69999999999993</v>
      </c>
      <c r="J66" s="25">
        <v>98.2</v>
      </c>
      <c r="K66" s="25">
        <v>81.400000000000006</v>
      </c>
      <c r="L66" s="25">
        <v>83.6</v>
      </c>
      <c r="M66" s="25">
        <v>75.599999999999994</v>
      </c>
      <c r="N66" s="25">
        <v>82</v>
      </c>
      <c r="O66" s="25">
        <v>70.400000000000006</v>
      </c>
      <c r="P66" s="25">
        <f>SUM(J66:O66)</f>
        <v>491.20000000000005</v>
      </c>
      <c r="Q66" s="45">
        <f t="shared" si="1"/>
        <v>-19.499999999999886</v>
      </c>
      <c r="R66" s="25">
        <f t="shared" si="29"/>
        <v>-3.8182886234579771</v>
      </c>
      <c r="S66" s="22"/>
      <c r="T66" s="22"/>
    </row>
    <row r="67" spans="2:20" ht="15.95" customHeight="1" x14ac:dyDescent="0.2">
      <c r="B67" s="169" t="s">
        <v>71</v>
      </c>
      <c r="C67" s="170">
        <v>2.2000000000000002</v>
      </c>
      <c r="D67" s="170">
        <v>28.5</v>
      </c>
      <c r="E67" s="170">
        <v>0</v>
      </c>
      <c r="F67" s="170">
        <v>20.8</v>
      </c>
      <c r="G67" s="170">
        <v>6.6</v>
      </c>
      <c r="H67" s="170">
        <v>7.4</v>
      </c>
      <c r="I67" s="170">
        <f>SUM(C67:H67)</f>
        <v>65.5</v>
      </c>
      <c r="J67" s="170">
        <v>10.1</v>
      </c>
      <c r="K67" s="170">
        <v>36.5</v>
      </c>
      <c r="L67" s="170">
        <v>10</v>
      </c>
      <c r="M67" s="170">
        <v>12.5</v>
      </c>
      <c r="N67" s="170">
        <v>19.600000000000001</v>
      </c>
      <c r="O67" s="170">
        <v>16.2</v>
      </c>
      <c r="P67" s="171">
        <f>SUM(J67:O67)</f>
        <v>104.89999999999999</v>
      </c>
      <c r="Q67" s="172">
        <f t="shared" si="1"/>
        <v>39.399999999999991</v>
      </c>
      <c r="R67" s="170">
        <f t="shared" si="29"/>
        <v>60.152671755725173</v>
      </c>
      <c r="S67" s="22"/>
      <c r="T67" s="22"/>
    </row>
    <row r="68" spans="2:20" ht="15.95" customHeight="1" x14ac:dyDescent="0.2">
      <c r="B68" s="173" t="s">
        <v>72</v>
      </c>
      <c r="C68" s="170">
        <v>202</v>
      </c>
      <c r="D68" s="170">
        <v>138.5</v>
      </c>
      <c r="E68" s="170">
        <v>8.5</v>
      </c>
      <c r="F68" s="170">
        <v>47.7</v>
      </c>
      <c r="G68" s="170">
        <v>316.89999999999998</v>
      </c>
      <c r="H68" s="170">
        <v>11.6</v>
      </c>
      <c r="I68" s="170">
        <f>SUM(C68:H68)</f>
        <v>725.19999999999993</v>
      </c>
      <c r="J68" s="170">
        <v>22.2</v>
      </c>
      <c r="K68" s="170">
        <v>143.6</v>
      </c>
      <c r="L68" s="170">
        <v>78.8</v>
      </c>
      <c r="M68" s="170">
        <v>192.9</v>
      </c>
      <c r="N68" s="170">
        <v>0.7</v>
      </c>
      <c r="O68" s="170">
        <v>211.2</v>
      </c>
      <c r="P68" s="171">
        <f>SUM(J68:O68)</f>
        <v>649.4</v>
      </c>
      <c r="Q68" s="172">
        <f t="shared" si="1"/>
        <v>-75.799999999999955</v>
      </c>
      <c r="R68" s="170">
        <f t="shared" si="29"/>
        <v>-10.45228902371759</v>
      </c>
      <c r="S68" s="22"/>
      <c r="T68" s="22"/>
    </row>
    <row r="69" spans="2:20" ht="15.95" customHeight="1" x14ac:dyDescent="0.2">
      <c r="B69" s="36" t="s">
        <v>73</v>
      </c>
      <c r="C69" s="25">
        <v>0.9</v>
      </c>
      <c r="D69" s="25">
        <v>0</v>
      </c>
      <c r="E69" s="25">
        <v>0</v>
      </c>
      <c r="F69" s="25">
        <v>0</v>
      </c>
      <c r="G69" s="25">
        <v>1.9</v>
      </c>
      <c r="H69" s="25">
        <v>0</v>
      </c>
      <c r="I69" s="25">
        <f>SUM(C69:H69)</f>
        <v>2.8</v>
      </c>
      <c r="J69" s="25">
        <v>0.3</v>
      </c>
      <c r="K69" s="25">
        <v>0</v>
      </c>
      <c r="L69" s="25">
        <v>1.2</v>
      </c>
      <c r="M69" s="25">
        <v>2.2999999999999998</v>
      </c>
      <c r="N69" s="25">
        <v>0.3</v>
      </c>
      <c r="O69" s="25">
        <v>0.5</v>
      </c>
      <c r="P69" s="51">
        <f>SUM(J69:O69)</f>
        <v>4.5999999999999996</v>
      </c>
      <c r="Q69" s="45">
        <f t="shared" si="1"/>
        <v>1.7999999999999998</v>
      </c>
      <c r="R69" s="25">
        <f t="shared" si="29"/>
        <v>64.285714285714278</v>
      </c>
      <c r="S69" s="22"/>
      <c r="T69" s="22"/>
    </row>
    <row r="70" spans="2:20" ht="15.95" customHeight="1" x14ac:dyDescent="0.2">
      <c r="B70" s="35" t="s">
        <v>74</v>
      </c>
      <c r="C70" s="16">
        <f t="shared" ref="C70:O70" si="34">SUM(C71:C73)</f>
        <v>2922.5</v>
      </c>
      <c r="D70" s="16">
        <f t="shared" si="34"/>
        <v>2828</v>
      </c>
      <c r="E70" s="16">
        <f t="shared" si="34"/>
        <v>1982.8000000000002</v>
      </c>
      <c r="F70" s="16">
        <f t="shared" si="34"/>
        <v>2610.1999999999998</v>
      </c>
      <c r="G70" s="16">
        <f t="shared" si="34"/>
        <v>2186.6999999999998</v>
      </c>
      <c r="H70" s="16">
        <f t="shared" si="34"/>
        <v>1816.5</v>
      </c>
      <c r="I70" s="16">
        <f t="shared" si="34"/>
        <v>14346.699999999999</v>
      </c>
      <c r="J70" s="16">
        <f t="shared" si="34"/>
        <v>2378.9</v>
      </c>
      <c r="K70" s="16">
        <f t="shared" si="34"/>
        <v>2109.4</v>
      </c>
      <c r="L70" s="16">
        <f t="shared" si="34"/>
        <v>2173</v>
      </c>
      <c r="M70" s="16">
        <f t="shared" si="34"/>
        <v>2039.4</v>
      </c>
      <c r="N70" s="16">
        <f t="shared" si="34"/>
        <v>3364.6000000000004</v>
      </c>
      <c r="O70" s="16">
        <f t="shared" si="34"/>
        <v>2867.7</v>
      </c>
      <c r="P70" s="21">
        <f>SUM(P71:P73)</f>
        <v>14932.999999999998</v>
      </c>
      <c r="Q70" s="17">
        <f t="shared" si="1"/>
        <v>586.29999999999927</v>
      </c>
      <c r="R70" s="16">
        <f t="shared" si="29"/>
        <v>4.0866540737591173</v>
      </c>
      <c r="S70" s="22"/>
      <c r="T70" s="22"/>
    </row>
    <row r="71" spans="2:20" ht="15.95" customHeight="1" x14ac:dyDescent="0.2">
      <c r="B71" s="71" t="s">
        <v>75</v>
      </c>
      <c r="C71" s="25">
        <v>10.5</v>
      </c>
      <c r="D71" s="25">
        <v>4.5</v>
      </c>
      <c r="E71" s="25">
        <v>6.9</v>
      </c>
      <c r="F71" s="25">
        <v>7.7</v>
      </c>
      <c r="G71" s="25">
        <v>6.7</v>
      </c>
      <c r="H71" s="25">
        <v>7.7</v>
      </c>
      <c r="I71" s="25">
        <f>SUM(C71:H71)</f>
        <v>44</v>
      </c>
      <c r="J71" s="25">
        <v>9.6999999999999993</v>
      </c>
      <c r="K71" s="25">
        <v>7.2</v>
      </c>
      <c r="L71" s="25">
        <v>8.1</v>
      </c>
      <c r="M71" s="25">
        <v>21.4</v>
      </c>
      <c r="N71" s="25">
        <v>25.9</v>
      </c>
      <c r="O71" s="25">
        <v>7.5</v>
      </c>
      <c r="P71" s="51">
        <f>SUM(J71:O71)</f>
        <v>79.8</v>
      </c>
      <c r="Q71" s="45">
        <f t="shared" si="1"/>
        <v>35.799999999999997</v>
      </c>
      <c r="R71" s="25">
        <f t="shared" si="29"/>
        <v>81.36363636363636</v>
      </c>
      <c r="S71" s="22"/>
      <c r="T71" s="22"/>
    </row>
    <row r="72" spans="2:20" ht="15.95" customHeight="1" x14ac:dyDescent="0.2">
      <c r="B72" s="173" t="s">
        <v>76</v>
      </c>
      <c r="C72" s="174">
        <v>2881.9</v>
      </c>
      <c r="D72" s="174">
        <v>2610</v>
      </c>
      <c r="E72" s="174">
        <v>1912.5</v>
      </c>
      <c r="F72" s="174">
        <v>2520.6</v>
      </c>
      <c r="G72" s="174">
        <v>2067.8000000000002</v>
      </c>
      <c r="H72" s="174">
        <v>1727.5</v>
      </c>
      <c r="I72" s="174">
        <f>SUM(C72:H72)</f>
        <v>13720.3</v>
      </c>
      <c r="J72" s="174">
        <v>2166.9</v>
      </c>
      <c r="K72" s="174">
        <v>1998.9</v>
      </c>
      <c r="L72" s="174">
        <v>2050.4</v>
      </c>
      <c r="M72" s="174">
        <v>1959.5</v>
      </c>
      <c r="N72" s="174">
        <v>2650.8</v>
      </c>
      <c r="O72" s="174">
        <v>2306.4</v>
      </c>
      <c r="P72" s="174">
        <f>SUM(J72:O72)</f>
        <v>13132.9</v>
      </c>
      <c r="Q72" s="172">
        <f t="shared" ref="Q72:Q86" si="35">+P72-I72</f>
        <v>-587.39999999999964</v>
      </c>
      <c r="R72" s="170">
        <f t="shared" si="29"/>
        <v>-4.2812474945883086</v>
      </c>
      <c r="S72" s="22"/>
      <c r="T72" s="22"/>
    </row>
    <row r="73" spans="2:20" ht="15.95" customHeight="1" x14ac:dyDescent="0.2">
      <c r="B73" s="71" t="s">
        <v>31</v>
      </c>
      <c r="C73" s="24">
        <v>30.1</v>
      </c>
      <c r="D73" s="24">
        <v>213.5</v>
      </c>
      <c r="E73" s="24">
        <v>63.4</v>
      </c>
      <c r="F73" s="24">
        <v>81.900000000000006</v>
      </c>
      <c r="G73" s="24">
        <v>112.2</v>
      </c>
      <c r="H73" s="24">
        <v>81.3</v>
      </c>
      <c r="I73" s="25">
        <f>SUM(C73:H73)</f>
        <v>582.4</v>
      </c>
      <c r="J73" s="24">
        <v>202.3</v>
      </c>
      <c r="K73" s="24">
        <v>103.3</v>
      </c>
      <c r="L73" s="24">
        <v>114.5</v>
      </c>
      <c r="M73" s="24">
        <v>58.5</v>
      </c>
      <c r="N73" s="24">
        <v>687.9</v>
      </c>
      <c r="O73" s="24">
        <v>553.79999999999995</v>
      </c>
      <c r="P73" s="51">
        <f>SUM(J73:O73)</f>
        <v>1720.3</v>
      </c>
      <c r="Q73" s="45">
        <f t="shared" si="35"/>
        <v>1137.9000000000001</v>
      </c>
      <c r="R73" s="25">
        <f t="shared" si="29"/>
        <v>195.38118131868134</v>
      </c>
      <c r="S73" s="22"/>
      <c r="T73" s="22"/>
    </row>
    <row r="74" spans="2:20" ht="15.95" customHeight="1" x14ac:dyDescent="0.2">
      <c r="B74" s="62" t="s">
        <v>77</v>
      </c>
      <c r="C74" s="16">
        <f t="shared" ref="C74:P74" si="36">SUM(C75:C77)</f>
        <v>589</v>
      </c>
      <c r="D74" s="16">
        <f t="shared" si="36"/>
        <v>695.30000000000007</v>
      </c>
      <c r="E74" s="16">
        <f t="shared" si="36"/>
        <v>655.49999999999989</v>
      </c>
      <c r="F74" s="16">
        <f t="shared" si="36"/>
        <v>683.6</v>
      </c>
      <c r="G74" s="16">
        <f t="shared" si="36"/>
        <v>586.4</v>
      </c>
      <c r="H74" s="16">
        <f t="shared" si="36"/>
        <v>560.5</v>
      </c>
      <c r="I74" s="16">
        <f t="shared" si="36"/>
        <v>3770.2999999999997</v>
      </c>
      <c r="J74" s="16">
        <f t="shared" si="36"/>
        <v>580.79999999999995</v>
      </c>
      <c r="K74" s="16">
        <f t="shared" si="36"/>
        <v>665.8</v>
      </c>
      <c r="L74" s="16">
        <f t="shared" si="36"/>
        <v>620.1</v>
      </c>
      <c r="M74" s="16">
        <f t="shared" si="36"/>
        <v>662.3</v>
      </c>
      <c r="N74" s="16">
        <f t="shared" si="36"/>
        <v>537.30000000000007</v>
      </c>
      <c r="O74" s="16">
        <f t="shared" si="36"/>
        <v>563.29999999999995</v>
      </c>
      <c r="P74" s="16">
        <f t="shared" si="36"/>
        <v>3629.6000000000004</v>
      </c>
      <c r="Q74" s="17">
        <f t="shared" si="35"/>
        <v>-140.69999999999936</v>
      </c>
      <c r="R74" s="16">
        <f t="shared" si="29"/>
        <v>-3.731798530620889</v>
      </c>
      <c r="S74" s="22"/>
      <c r="T74" s="22"/>
    </row>
    <row r="75" spans="2:20" ht="15.95" customHeight="1" x14ac:dyDescent="0.2">
      <c r="B75" s="72" t="s">
        <v>78</v>
      </c>
      <c r="C75" s="24">
        <v>419.1</v>
      </c>
      <c r="D75" s="24">
        <v>563.1</v>
      </c>
      <c r="E75" s="24">
        <v>539.29999999999995</v>
      </c>
      <c r="F75" s="24">
        <v>549.1</v>
      </c>
      <c r="G75" s="24">
        <v>459</v>
      </c>
      <c r="H75" s="24">
        <v>441.1</v>
      </c>
      <c r="I75" s="25">
        <f>SUM(C75:H75)</f>
        <v>2970.7</v>
      </c>
      <c r="J75" s="24">
        <v>446.2</v>
      </c>
      <c r="K75" s="24">
        <v>569.29999999999995</v>
      </c>
      <c r="L75" s="24">
        <v>502.7</v>
      </c>
      <c r="M75" s="24">
        <v>555.79999999999995</v>
      </c>
      <c r="N75" s="24">
        <v>442.3</v>
      </c>
      <c r="O75" s="24">
        <v>461.5</v>
      </c>
      <c r="P75" s="51">
        <f>SUM(J75:O75)</f>
        <v>2977.8</v>
      </c>
      <c r="Q75" s="45">
        <f t="shared" si="35"/>
        <v>7.1000000000003638</v>
      </c>
      <c r="R75" s="25">
        <f t="shared" si="29"/>
        <v>0.239000908876708</v>
      </c>
      <c r="S75" s="22"/>
      <c r="T75" s="22"/>
    </row>
    <row r="76" spans="2:20" ht="15.95" customHeight="1" x14ac:dyDescent="0.2">
      <c r="B76" s="72" t="s">
        <v>79</v>
      </c>
      <c r="C76" s="25">
        <v>167.4</v>
      </c>
      <c r="D76" s="25">
        <v>129.80000000000001</v>
      </c>
      <c r="E76" s="25">
        <v>113.8</v>
      </c>
      <c r="F76" s="25">
        <v>131.9</v>
      </c>
      <c r="G76" s="25">
        <v>124.8</v>
      </c>
      <c r="H76" s="25">
        <v>116.8</v>
      </c>
      <c r="I76" s="25">
        <f>SUM(C76:H76)</f>
        <v>784.5</v>
      </c>
      <c r="J76" s="25">
        <v>132.1</v>
      </c>
      <c r="K76" s="25">
        <v>94.1</v>
      </c>
      <c r="L76" s="25">
        <v>114.4</v>
      </c>
      <c r="M76" s="25">
        <v>103.9</v>
      </c>
      <c r="N76" s="25">
        <v>92.4</v>
      </c>
      <c r="O76" s="25">
        <v>99.4</v>
      </c>
      <c r="P76" s="51">
        <f>SUM(J76:O76)</f>
        <v>636.29999999999995</v>
      </c>
      <c r="Q76" s="45">
        <f t="shared" si="35"/>
        <v>-148.20000000000005</v>
      </c>
      <c r="R76" s="25">
        <f t="shared" si="29"/>
        <v>-18.89101338432123</v>
      </c>
      <c r="S76" s="22"/>
      <c r="T76" s="22"/>
    </row>
    <row r="77" spans="2:20" ht="15.95" customHeight="1" x14ac:dyDescent="0.2">
      <c r="B77" s="72" t="s">
        <v>31</v>
      </c>
      <c r="C77" s="25">
        <v>2.5</v>
      </c>
      <c r="D77" s="25">
        <v>2.4</v>
      </c>
      <c r="E77" s="25">
        <v>2.4</v>
      </c>
      <c r="F77" s="25">
        <v>2.6</v>
      </c>
      <c r="G77" s="25">
        <v>2.6</v>
      </c>
      <c r="H77" s="25">
        <v>2.6</v>
      </c>
      <c r="I77" s="25">
        <f>SUM(C77:H77)</f>
        <v>15.1</v>
      </c>
      <c r="J77" s="25">
        <v>2.5</v>
      </c>
      <c r="K77" s="25">
        <v>2.4</v>
      </c>
      <c r="L77" s="25">
        <v>3</v>
      </c>
      <c r="M77" s="25">
        <v>2.6</v>
      </c>
      <c r="N77" s="25">
        <v>2.6</v>
      </c>
      <c r="O77" s="25">
        <v>2.4</v>
      </c>
      <c r="P77" s="51">
        <f>SUM(J77:O77)</f>
        <v>15.5</v>
      </c>
      <c r="Q77" s="45">
        <f t="shared" si="35"/>
        <v>0.40000000000000036</v>
      </c>
      <c r="R77" s="25">
        <f t="shared" si="29"/>
        <v>2.6490066225165587</v>
      </c>
      <c r="S77" s="22"/>
      <c r="T77" s="22"/>
    </row>
    <row r="78" spans="2:20" ht="15.95" customHeight="1" x14ac:dyDescent="0.2">
      <c r="B78" s="62" t="s">
        <v>80</v>
      </c>
      <c r="C78" s="16">
        <f t="shared" ref="C78:O78" si="37">SUM(C79:C81)</f>
        <v>199.70000000000002</v>
      </c>
      <c r="D78" s="16">
        <f t="shared" si="37"/>
        <v>76.399999999999991</v>
      </c>
      <c r="E78" s="16">
        <f t="shared" si="37"/>
        <v>78.8</v>
      </c>
      <c r="F78" s="16">
        <f t="shared" si="37"/>
        <v>74.7</v>
      </c>
      <c r="G78" s="16">
        <f t="shared" si="37"/>
        <v>141.5</v>
      </c>
      <c r="H78" s="16">
        <f t="shared" si="37"/>
        <v>74.8</v>
      </c>
      <c r="I78" s="16">
        <f t="shared" si="37"/>
        <v>645.9</v>
      </c>
      <c r="J78" s="16">
        <f t="shared" si="37"/>
        <v>107</v>
      </c>
      <c r="K78" s="16">
        <f t="shared" si="37"/>
        <v>80.900000000000006</v>
      </c>
      <c r="L78" s="16">
        <f t="shared" si="37"/>
        <v>152.5</v>
      </c>
      <c r="M78" s="16">
        <f t="shared" si="37"/>
        <v>166.5</v>
      </c>
      <c r="N78" s="16">
        <f t="shared" si="37"/>
        <v>166.5</v>
      </c>
      <c r="O78" s="16">
        <f t="shared" si="37"/>
        <v>120.3</v>
      </c>
      <c r="P78" s="21">
        <f>SUM(P79:P81)</f>
        <v>793.69999999999993</v>
      </c>
      <c r="Q78" s="45">
        <f t="shared" si="35"/>
        <v>147.79999999999995</v>
      </c>
      <c r="R78" s="25">
        <f t="shared" si="29"/>
        <v>22.882799194921809</v>
      </c>
      <c r="S78" s="22"/>
      <c r="T78" s="22"/>
    </row>
    <row r="79" spans="2:20" ht="15.95" customHeight="1" x14ac:dyDescent="0.2">
      <c r="B79" s="175" t="s">
        <v>81</v>
      </c>
      <c r="C79" s="170">
        <v>3.4</v>
      </c>
      <c r="D79" s="170">
        <v>3.8</v>
      </c>
      <c r="E79" s="170">
        <v>4.8</v>
      </c>
      <c r="F79" s="170">
        <v>3.5</v>
      </c>
      <c r="G79" s="170">
        <v>4.5</v>
      </c>
      <c r="H79" s="170">
        <v>3.5</v>
      </c>
      <c r="I79" s="170">
        <f>SUM(C79:H79)</f>
        <v>23.5</v>
      </c>
      <c r="J79" s="170">
        <v>4.3</v>
      </c>
      <c r="K79" s="170">
        <v>3.4</v>
      </c>
      <c r="L79" s="170">
        <v>3.1</v>
      </c>
      <c r="M79" s="170">
        <v>4</v>
      </c>
      <c r="N79" s="170">
        <v>3.3</v>
      </c>
      <c r="O79" s="170">
        <v>2.7</v>
      </c>
      <c r="P79" s="171">
        <f>SUM(J79:O79)</f>
        <v>20.799999999999997</v>
      </c>
      <c r="Q79" s="172">
        <f t="shared" si="35"/>
        <v>-2.7000000000000028</v>
      </c>
      <c r="R79" s="172">
        <f t="shared" si="29"/>
        <v>-11.489361702127672</v>
      </c>
      <c r="S79" s="22"/>
      <c r="T79" s="22"/>
    </row>
    <row r="80" spans="2:20" ht="15.95" customHeight="1" x14ac:dyDescent="0.2">
      <c r="B80" s="175" t="s">
        <v>82</v>
      </c>
      <c r="C80" s="170">
        <v>196.3</v>
      </c>
      <c r="D80" s="170">
        <v>72.599999999999994</v>
      </c>
      <c r="E80" s="170">
        <v>74</v>
      </c>
      <c r="F80" s="170">
        <v>71.2</v>
      </c>
      <c r="G80" s="170">
        <v>136.9</v>
      </c>
      <c r="H80" s="170">
        <v>71.3</v>
      </c>
      <c r="I80" s="170">
        <f>SUM(C80:H80)</f>
        <v>622.29999999999995</v>
      </c>
      <c r="J80" s="170">
        <v>102.7</v>
      </c>
      <c r="K80" s="170">
        <v>77.5</v>
      </c>
      <c r="L80" s="170">
        <v>149.4</v>
      </c>
      <c r="M80" s="170">
        <v>162.5</v>
      </c>
      <c r="N80" s="170">
        <v>163.19999999999999</v>
      </c>
      <c r="O80" s="170">
        <v>117.6</v>
      </c>
      <c r="P80" s="171">
        <f>SUM(J80:O80)</f>
        <v>772.9</v>
      </c>
      <c r="Q80" s="172">
        <f t="shared" si="35"/>
        <v>150.60000000000002</v>
      </c>
      <c r="R80" s="172">
        <f t="shared" si="29"/>
        <v>24.200546360276398</v>
      </c>
      <c r="S80" s="22"/>
      <c r="T80" s="22"/>
    </row>
    <row r="81" spans="2:20" ht="15.95" customHeight="1" x14ac:dyDescent="0.2">
      <c r="B81" s="32" t="s">
        <v>31</v>
      </c>
      <c r="C81" s="25">
        <v>0</v>
      </c>
      <c r="D81" s="25">
        <v>0</v>
      </c>
      <c r="E81" s="25">
        <v>0</v>
      </c>
      <c r="F81" s="25">
        <v>0</v>
      </c>
      <c r="G81" s="25">
        <v>0.1</v>
      </c>
      <c r="H81" s="25">
        <v>0</v>
      </c>
      <c r="I81" s="25">
        <f>SUM(C81:H81)</f>
        <v>0.1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51">
        <f>SUM(J81:O81)</f>
        <v>0</v>
      </c>
      <c r="Q81" s="45">
        <f t="shared" si="35"/>
        <v>-0.1</v>
      </c>
      <c r="R81" s="55">
        <v>0</v>
      </c>
      <c r="S81" s="22"/>
      <c r="T81" s="22"/>
    </row>
    <row r="82" spans="2:20" ht="15.95" customHeight="1" x14ac:dyDescent="0.2">
      <c r="B82" s="20" t="s">
        <v>83</v>
      </c>
      <c r="C82" s="16">
        <f t="shared" ref="C82:K82" si="38">+C83+C88+C90</f>
        <v>1043.6999999999998</v>
      </c>
      <c r="D82" s="16">
        <f t="shared" si="38"/>
        <v>1215.2</v>
      </c>
      <c r="E82" s="16">
        <f t="shared" si="38"/>
        <v>901.3</v>
      </c>
      <c r="F82" s="16">
        <f t="shared" si="38"/>
        <v>1050.3</v>
      </c>
      <c r="G82" s="16">
        <f t="shared" si="38"/>
        <v>1135.8</v>
      </c>
      <c r="H82" s="16">
        <f t="shared" si="38"/>
        <v>925.8</v>
      </c>
      <c r="I82" s="16">
        <f t="shared" si="38"/>
        <v>6272.1</v>
      </c>
      <c r="J82" s="16">
        <f t="shared" si="38"/>
        <v>1896.9</v>
      </c>
      <c r="K82" s="16">
        <f t="shared" si="38"/>
        <v>1213.2</v>
      </c>
      <c r="L82" s="16">
        <f>+L83+L88+L90</f>
        <v>1200.5999999999999</v>
      </c>
      <c r="M82" s="16">
        <f t="shared" ref="M82" si="39">+M83+M88+M90</f>
        <v>1955.4</v>
      </c>
      <c r="N82" s="16">
        <f>+N83+N88+N90</f>
        <v>1484</v>
      </c>
      <c r="O82" s="16">
        <f>+O83+O88+O90</f>
        <v>1271.5999999999999</v>
      </c>
      <c r="P82" s="21">
        <f>+P83+P88+P90</f>
        <v>9021.7000000000007</v>
      </c>
      <c r="Q82" s="17">
        <f t="shared" si="35"/>
        <v>2749.6000000000004</v>
      </c>
      <c r="R82" s="16">
        <f>+Q82/I82*100</f>
        <v>43.838586757226452</v>
      </c>
      <c r="S82" s="22"/>
      <c r="T82" s="22"/>
    </row>
    <row r="83" spans="2:20" ht="15.95" customHeight="1" x14ac:dyDescent="0.2">
      <c r="B83" s="62" t="s">
        <v>84</v>
      </c>
      <c r="C83" s="16">
        <f t="shared" ref="C83:J83" si="40">SUM(C84:C87)</f>
        <v>137.89999999999998</v>
      </c>
      <c r="D83" s="61">
        <f t="shared" si="40"/>
        <v>46.2</v>
      </c>
      <c r="E83" s="61">
        <f t="shared" si="40"/>
        <v>42.8</v>
      </c>
      <c r="F83" s="61">
        <f t="shared" si="40"/>
        <v>140.4</v>
      </c>
      <c r="G83" s="61">
        <f t="shared" ref="G83" si="41">SUM(G84:G87)</f>
        <v>61.7</v>
      </c>
      <c r="H83" s="61">
        <f t="shared" si="40"/>
        <v>78</v>
      </c>
      <c r="I83" s="16">
        <f t="shared" si="40"/>
        <v>507</v>
      </c>
      <c r="J83" s="16">
        <f t="shared" si="40"/>
        <v>641.1</v>
      </c>
      <c r="K83" s="61">
        <f t="shared" ref="K83:M83" si="42">SUM(K84:K87)</f>
        <v>243.1</v>
      </c>
      <c r="L83" s="61">
        <f t="shared" si="42"/>
        <v>285.2</v>
      </c>
      <c r="M83" s="61">
        <f t="shared" si="42"/>
        <v>387.5</v>
      </c>
      <c r="N83" s="61">
        <f>SUM(N84:N87)</f>
        <v>261.2</v>
      </c>
      <c r="O83" s="61">
        <f>SUM(O84:O87)</f>
        <v>428.5</v>
      </c>
      <c r="P83" s="21">
        <f>SUM(P84:P87)</f>
        <v>2246.6000000000004</v>
      </c>
      <c r="Q83" s="17">
        <f t="shared" si="35"/>
        <v>1739.6000000000004</v>
      </c>
      <c r="R83" s="16">
        <f>+Q83/I83*100</f>
        <v>343.1163708086786</v>
      </c>
      <c r="S83" s="22"/>
      <c r="T83" s="22"/>
    </row>
    <row r="84" spans="2:20" ht="15.95" customHeight="1" x14ac:dyDescent="0.2">
      <c r="B84" s="72" t="s">
        <v>85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f t="shared" ref="I84:I93" si="43">SUM(C84:H84)</f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51">
        <f t="shared" ref="P84:P93" si="44">SUM(J84:O84)</f>
        <v>0</v>
      </c>
      <c r="Q84" s="73">
        <f t="shared" si="35"/>
        <v>0</v>
      </c>
      <c r="R84" s="25">
        <v>0</v>
      </c>
      <c r="S84" s="22"/>
      <c r="T84" s="22"/>
    </row>
    <row r="85" spans="2:20" ht="15.95" customHeight="1" x14ac:dyDescent="0.2">
      <c r="B85" s="72" t="s">
        <v>86</v>
      </c>
      <c r="C85" s="25">
        <v>58.8</v>
      </c>
      <c r="D85" s="25">
        <v>46.2</v>
      </c>
      <c r="E85" s="25">
        <v>42.8</v>
      </c>
      <c r="F85" s="25">
        <v>53.1</v>
      </c>
      <c r="G85" s="25">
        <v>61.7</v>
      </c>
      <c r="H85" s="25">
        <v>78</v>
      </c>
      <c r="I85" s="25">
        <f t="shared" si="43"/>
        <v>340.6</v>
      </c>
      <c r="J85" s="25">
        <v>183.3</v>
      </c>
      <c r="K85" s="25">
        <v>25.1</v>
      </c>
      <c r="L85" s="25">
        <v>30.1</v>
      </c>
      <c r="M85" s="25">
        <v>30</v>
      </c>
      <c r="N85" s="25">
        <v>37.799999999999997</v>
      </c>
      <c r="O85" s="25">
        <v>17.2</v>
      </c>
      <c r="P85" s="51">
        <f t="shared" si="44"/>
        <v>323.5</v>
      </c>
      <c r="Q85" s="45">
        <f t="shared" si="35"/>
        <v>-17.100000000000023</v>
      </c>
      <c r="R85" s="25">
        <f>+Q85/I85*100</f>
        <v>-5.0205519671168588</v>
      </c>
      <c r="S85" s="22"/>
      <c r="T85" s="22"/>
    </row>
    <row r="86" spans="2:20" ht="15.95" customHeight="1" x14ac:dyDescent="0.2">
      <c r="B86" s="72" t="s">
        <v>87</v>
      </c>
      <c r="C86" s="25">
        <v>79.099999999999994</v>
      </c>
      <c r="D86" s="25">
        <v>0</v>
      </c>
      <c r="E86" s="25">
        <v>0</v>
      </c>
      <c r="F86" s="25">
        <v>87.3</v>
      </c>
      <c r="G86" s="25">
        <v>0</v>
      </c>
      <c r="H86" s="25">
        <v>0</v>
      </c>
      <c r="I86" s="25">
        <f t="shared" si="43"/>
        <v>166.39999999999998</v>
      </c>
      <c r="J86" s="25">
        <v>457.8</v>
      </c>
      <c r="K86" s="25">
        <v>218</v>
      </c>
      <c r="L86" s="25">
        <v>255.1</v>
      </c>
      <c r="M86" s="25">
        <v>357.5</v>
      </c>
      <c r="N86" s="25">
        <v>223.4</v>
      </c>
      <c r="O86" s="25">
        <v>411.3</v>
      </c>
      <c r="P86" s="51">
        <f t="shared" si="44"/>
        <v>1923.1000000000001</v>
      </c>
      <c r="Q86" s="45">
        <f t="shared" si="35"/>
        <v>1756.7000000000003</v>
      </c>
      <c r="R86" s="25">
        <f>+Q86/I86*100</f>
        <v>1055.7091346153848</v>
      </c>
      <c r="S86" s="22"/>
      <c r="T86" s="22"/>
    </row>
    <row r="87" spans="2:20" ht="15.95" customHeight="1" x14ac:dyDescent="0.2">
      <c r="B87" s="72" t="s">
        <v>31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5">
        <f t="shared" si="43"/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51">
        <f t="shared" si="44"/>
        <v>0</v>
      </c>
      <c r="Q87" s="74">
        <v>0</v>
      </c>
      <c r="R87" s="55">
        <v>0</v>
      </c>
      <c r="S87" s="22"/>
      <c r="T87" s="22"/>
    </row>
    <row r="88" spans="2:20" ht="15.95" customHeight="1" x14ac:dyDescent="0.2">
      <c r="B88" s="62" t="s">
        <v>88</v>
      </c>
      <c r="C88" s="16">
        <v>165.1</v>
      </c>
      <c r="D88" s="16">
        <v>122.1</v>
      </c>
      <c r="E88" s="16">
        <v>82.5</v>
      </c>
      <c r="F88" s="16">
        <v>116.1</v>
      </c>
      <c r="G88" s="16">
        <v>112.1</v>
      </c>
      <c r="H88" s="16">
        <v>80.2</v>
      </c>
      <c r="I88" s="16">
        <f t="shared" si="43"/>
        <v>678.1</v>
      </c>
      <c r="J88" s="16">
        <v>237.1</v>
      </c>
      <c r="K88" s="16">
        <v>78.8</v>
      </c>
      <c r="L88" s="16">
        <v>99.3</v>
      </c>
      <c r="M88" s="16">
        <v>101.4</v>
      </c>
      <c r="N88" s="16">
        <v>232.5</v>
      </c>
      <c r="O88" s="16">
        <v>100.1</v>
      </c>
      <c r="P88" s="21">
        <f t="shared" si="44"/>
        <v>849.2</v>
      </c>
      <c r="Q88" s="17">
        <f t="shared" ref="Q88:Q105" si="45">+P88-I88</f>
        <v>171.10000000000002</v>
      </c>
      <c r="R88" s="16">
        <f>+Q88/I88*100</f>
        <v>25.232266627341104</v>
      </c>
      <c r="S88" s="22"/>
      <c r="T88" s="22"/>
    </row>
    <row r="89" spans="2:20" ht="15.95" customHeight="1" x14ac:dyDescent="0.2">
      <c r="B89" s="176" t="s">
        <v>89</v>
      </c>
      <c r="C89" s="170">
        <v>101</v>
      </c>
      <c r="D89" s="170">
        <v>70.400000000000006</v>
      </c>
      <c r="E89" s="170">
        <v>71</v>
      </c>
      <c r="F89" s="170">
        <v>76.099999999999994</v>
      </c>
      <c r="G89" s="170">
        <v>69.2</v>
      </c>
      <c r="H89" s="170">
        <v>70.099999999999994</v>
      </c>
      <c r="I89" s="170">
        <f t="shared" si="43"/>
        <v>457.79999999999995</v>
      </c>
      <c r="J89" s="170">
        <v>88.7</v>
      </c>
      <c r="K89" s="170">
        <v>68.900000000000006</v>
      </c>
      <c r="L89" s="170">
        <v>85.4</v>
      </c>
      <c r="M89" s="170">
        <v>86.5</v>
      </c>
      <c r="N89" s="170">
        <v>84.3</v>
      </c>
      <c r="O89" s="170">
        <v>80.900000000000006</v>
      </c>
      <c r="P89" s="171">
        <f t="shared" si="44"/>
        <v>494.70000000000005</v>
      </c>
      <c r="Q89" s="172">
        <f t="shared" si="45"/>
        <v>36.900000000000091</v>
      </c>
      <c r="R89" s="172">
        <f>+Q89/I89*100</f>
        <v>8.0602883355177131</v>
      </c>
      <c r="S89" s="22"/>
      <c r="T89" s="22"/>
    </row>
    <row r="90" spans="2:20" ht="15.75" customHeight="1" x14ac:dyDescent="0.2">
      <c r="B90" s="62" t="s">
        <v>90</v>
      </c>
      <c r="C90" s="16">
        <f t="shared" ref="C90:H90" si="46">SUM(C91:C93)</f>
        <v>740.69999999999993</v>
      </c>
      <c r="D90" s="16">
        <f t="shared" si="46"/>
        <v>1046.9000000000001</v>
      </c>
      <c r="E90" s="16">
        <f t="shared" si="46"/>
        <v>776</v>
      </c>
      <c r="F90" s="16">
        <f t="shared" si="46"/>
        <v>793.8</v>
      </c>
      <c r="G90" s="16">
        <f t="shared" si="46"/>
        <v>962</v>
      </c>
      <c r="H90" s="16">
        <f t="shared" si="46"/>
        <v>767.6</v>
      </c>
      <c r="I90" s="16">
        <f t="shared" si="43"/>
        <v>5087</v>
      </c>
      <c r="J90" s="16">
        <f t="shared" ref="J90:O90" si="47">SUM(J91:J93)</f>
        <v>1018.6999999999999</v>
      </c>
      <c r="K90" s="16">
        <f t="shared" si="47"/>
        <v>891.30000000000007</v>
      </c>
      <c r="L90" s="16">
        <f t="shared" si="47"/>
        <v>816.1</v>
      </c>
      <c r="M90" s="16">
        <f t="shared" si="47"/>
        <v>1466.5</v>
      </c>
      <c r="N90" s="16">
        <f t="shared" si="47"/>
        <v>990.30000000000007</v>
      </c>
      <c r="O90" s="16">
        <f t="shared" si="47"/>
        <v>743</v>
      </c>
      <c r="P90" s="16">
        <f>SUM(J90:O90)</f>
        <v>5925.9000000000005</v>
      </c>
      <c r="Q90" s="17">
        <f t="shared" si="45"/>
        <v>838.90000000000055</v>
      </c>
      <c r="R90" s="16">
        <f>+Q90/I90*100</f>
        <v>16.491055632003157</v>
      </c>
      <c r="S90" s="22"/>
      <c r="T90" s="22"/>
    </row>
    <row r="91" spans="2:20" s="43" customFormat="1" ht="15.95" customHeight="1" x14ac:dyDescent="0.2">
      <c r="B91" s="75" t="s">
        <v>91</v>
      </c>
      <c r="C91" s="40">
        <v>736.3</v>
      </c>
      <c r="D91" s="40">
        <v>1040.5</v>
      </c>
      <c r="E91" s="40">
        <v>766.8</v>
      </c>
      <c r="F91" s="40">
        <v>785.8</v>
      </c>
      <c r="G91" s="40">
        <v>959</v>
      </c>
      <c r="H91" s="40">
        <v>754.7</v>
      </c>
      <c r="I91" s="25">
        <f t="shared" si="43"/>
        <v>5043.0999999999995</v>
      </c>
      <c r="J91" s="40">
        <v>1014.3</v>
      </c>
      <c r="K91" s="40">
        <v>883.2</v>
      </c>
      <c r="L91" s="40">
        <v>810.1</v>
      </c>
      <c r="M91" s="40">
        <v>806.8</v>
      </c>
      <c r="N91" s="40">
        <v>984.6</v>
      </c>
      <c r="O91" s="40">
        <v>735.5</v>
      </c>
      <c r="P91" s="41">
        <f t="shared" si="44"/>
        <v>5234.5</v>
      </c>
      <c r="Q91" s="42">
        <f t="shared" si="45"/>
        <v>191.40000000000055</v>
      </c>
      <c r="R91" s="40">
        <f>+Q91/I91*100</f>
        <v>3.7952846463484873</v>
      </c>
      <c r="S91" s="22"/>
      <c r="T91" s="22"/>
    </row>
    <row r="92" spans="2:20" s="43" customFormat="1" ht="15.95" hidden="1" customHeight="1" x14ac:dyDescent="0.2">
      <c r="B92" s="75" t="s">
        <v>92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25">
        <f t="shared" si="43"/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1">
        <f t="shared" si="44"/>
        <v>0</v>
      </c>
      <c r="Q92" s="42">
        <f t="shared" si="45"/>
        <v>0</v>
      </c>
      <c r="R92" s="76">
        <v>0</v>
      </c>
      <c r="S92" s="22"/>
      <c r="T92" s="22"/>
    </row>
    <row r="93" spans="2:20" s="43" customFormat="1" ht="15.95" customHeight="1" x14ac:dyDescent="0.2">
      <c r="B93" s="72" t="s">
        <v>93</v>
      </c>
      <c r="C93" s="25">
        <v>4.4000000000000004</v>
      </c>
      <c r="D93" s="25">
        <v>6.4</v>
      </c>
      <c r="E93" s="25">
        <v>9.1999999999999993</v>
      </c>
      <c r="F93" s="25">
        <v>8</v>
      </c>
      <c r="G93" s="25">
        <v>3</v>
      </c>
      <c r="H93" s="25">
        <v>12.9</v>
      </c>
      <c r="I93" s="25">
        <f t="shared" si="43"/>
        <v>43.9</v>
      </c>
      <c r="J93" s="25">
        <v>4.4000000000000004</v>
      </c>
      <c r="K93" s="25">
        <v>8.1</v>
      </c>
      <c r="L93" s="25">
        <f>6</f>
        <v>6</v>
      </c>
      <c r="M93" s="25">
        <f>4.2+655.5</f>
        <v>659.7</v>
      </c>
      <c r="N93" s="25">
        <v>5.7</v>
      </c>
      <c r="O93" s="25">
        <v>7.5</v>
      </c>
      <c r="P93" s="77">
        <f t="shared" si="44"/>
        <v>691.40000000000009</v>
      </c>
      <c r="Q93" s="45">
        <f t="shared" si="45"/>
        <v>647.50000000000011</v>
      </c>
      <c r="R93" s="45">
        <f>+Q93/I93*100</f>
        <v>1474.9430523917999</v>
      </c>
      <c r="S93" s="22"/>
      <c r="T93" s="22"/>
    </row>
    <row r="94" spans="2:20" ht="15.95" customHeight="1" x14ac:dyDescent="0.2">
      <c r="B94" s="69" t="s">
        <v>94</v>
      </c>
      <c r="C94" s="16">
        <f t="shared" ref="C94:O94" si="48">+C98+C95</f>
        <v>877.5</v>
      </c>
      <c r="D94" s="16">
        <f t="shared" si="48"/>
        <v>0</v>
      </c>
      <c r="E94" s="16">
        <f t="shared" si="48"/>
        <v>1782.8</v>
      </c>
      <c r="F94" s="16">
        <f t="shared" si="48"/>
        <v>0</v>
      </c>
      <c r="G94" s="16">
        <f t="shared" si="48"/>
        <v>0</v>
      </c>
      <c r="H94" s="16">
        <f t="shared" si="48"/>
        <v>0</v>
      </c>
      <c r="I94" s="16">
        <f t="shared" si="48"/>
        <v>2660.3</v>
      </c>
      <c r="J94" s="16">
        <f t="shared" si="48"/>
        <v>0</v>
      </c>
      <c r="K94" s="16">
        <f t="shared" si="48"/>
        <v>31.4</v>
      </c>
      <c r="L94" s="16">
        <f t="shared" si="48"/>
        <v>3.8</v>
      </c>
      <c r="M94" s="16">
        <f t="shared" si="48"/>
        <v>0</v>
      </c>
      <c r="N94" s="16">
        <f t="shared" si="48"/>
        <v>0</v>
      </c>
      <c r="O94" s="16">
        <f t="shared" si="48"/>
        <v>26.5</v>
      </c>
      <c r="P94" s="21">
        <f>+P98+P95</f>
        <v>61.699999999999996</v>
      </c>
      <c r="Q94" s="17">
        <f t="shared" si="45"/>
        <v>-2598.6000000000004</v>
      </c>
      <c r="R94" s="17">
        <f>+Q94/I94*100</f>
        <v>-97.680712701575018</v>
      </c>
      <c r="S94" s="22"/>
      <c r="T94" s="22"/>
    </row>
    <row r="95" spans="2:20" ht="15.95" customHeight="1" x14ac:dyDescent="0.2">
      <c r="B95" s="78" t="s">
        <v>95</v>
      </c>
      <c r="C95" s="59">
        <f t="shared" ref="C95:N95" si="49">+C96+C97</f>
        <v>0</v>
      </c>
      <c r="D95" s="59">
        <f t="shared" si="49"/>
        <v>0</v>
      </c>
      <c r="E95" s="59">
        <f t="shared" si="49"/>
        <v>17.8</v>
      </c>
      <c r="F95" s="59">
        <f t="shared" si="49"/>
        <v>0</v>
      </c>
      <c r="G95" s="59">
        <f t="shared" si="49"/>
        <v>0</v>
      </c>
      <c r="H95" s="59">
        <f t="shared" si="49"/>
        <v>0</v>
      </c>
      <c r="I95" s="59">
        <f t="shared" si="49"/>
        <v>17.8</v>
      </c>
      <c r="J95" s="59">
        <f t="shared" si="49"/>
        <v>0</v>
      </c>
      <c r="K95" s="59">
        <f t="shared" si="49"/>
        <v>31.4</v>
      </c>
      <c r="L95" s="59">
        <f t="shared" si="49"/>
        <v>3.8</v>
      </c>
      <c r="M95" s="59">
        <f t="shared" si="49"/>
        <v>0</v>
      </c>
      <c r="N95" s="59">
        <f t="shared" si="49"/>
        <v>0</v>
      </c>
      <c r="O95" s="59">
        <f>+O96</f>
        <v>26.5</v>
      </c>
      <c r="P95" s="59">
        <f>+P96+P97</f>
        <v>61.699999999999996</v>
      </c>
      <c r="Q95" s="60">
        <f t="shared" si="45"/>
        <v>43.899999999999991</v>
      </c>
      <c r="R95" s="60">
        <f>+Q95/I95*100</f>
        <v>246.629213483146</v>
      </c>
      <c r="S95" s="22"/>
      <c r="T95" s="22"/>
    </row>
    <row r="96" spans="2:20" ht="15" customHeight="1" x14ac:dyDescent="0.2">
      <c r="B96" s="72" t="s">
        <v>96</v>
      </c>
      <c r="C96" s="25">
        <v>0</v>
      </c>
      <c r="D96" s="25">
        <v>0</v>
      </c>
      <c r="E96" s="25">
        <v>17.8</v>
      </c>
      <c r="F96" s="25">
        <v>0</v>
      </c>
      <c r="G96" s="25">
        <v>0</v>
      </c>
      <c r="H96" s="25">
        <v>0</v>
      </c>
      <c r="I96" s="25">
        <f>SUM(C96:H96)</f>
        <v>17.8</v>
      </c>
      <c r="J96" s="25">
        <v>0</v>
      </c>
      <c r="K96" s="25">
        <v>31.4</v>
      </c>
      <c r="L96" s="25">
        <v>3.8</v>
      </c>
      <c r="M96" s="25">
        <v>0</v>
      </c>
      <c r="N96" s="25">
        <v>0</v>
      </c>
      <c r="O96" s="25">
        <v>26.5</v>
      </c>
      <c r="P96" s="51">
        <f>SUM(J96:O96)</f>
        <v>61.699999999999996</v>
      </c>
      <c r="Q96" s="45">
        <f t="shared" si="45"/>
        <v>43.899999999999991</v>
      </c>
      <c r="R96" s="45">
        <f>+Q96/I96*100</f>
        <v>246.629213483146</v>
      </c>
      <c r="S96" s="22"/>
      <c r="T96" s="22"/>
    </row>
    <row r="97" spans="2:23" ht="15.95" customHeight="1" x14ac:dyDescent="0.2">
      <c r="B97" s="72" t="s">
        <v>97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f>SUM(C97:H97)</f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51">
        <f>SUM(J97:O97)</f>
        <v>0</v>
      </c>
      <c r="Q97" s="45">
        <f t="shared" si="45"/>
        <v>0</v>
      </c>
      <c r="R97" s="74">
        <v>0</v>
      </c>
      <c r="S97" s="22"/>
      <c r="T97" s="22"/>
    </row>
    <row r="98" spans="2:23" ht="15.95" customHeight="1" x14ac:dyDescent="0.2">
      <c r="B98" s="23" t="s">
        <v>98</v>
      </c>
      <c r="C98" s="25">
        <v>877.5</v>
      </c>
      <c r="D98" s="25">
        <v>0</v>
      </c>
      <c r="E98" s="25">
        <v>1765</v>
      </c>
      <c r="F98" s="25">
        <v>0</v>
      </c>
      <c r="G98" s="25">
        <v>0</v>
      </c>
      <c r="H98" s="25">
        <v>0</v>
      </c>
      <c r="I98" s="25">
        <f>SUM(C98:H98)</f>
        <v>2642.5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51">
        <f>SUM(J98:O98)</f>
        <v>0</v>
      </c>
      <c r="Q98" s="45">
        <f t="shared" si="45"/>
        <v>-2642.5</v>
      </c>
      <c r="R98" s="45">
        <f>+Q98/I98*100</f>
        <v>-100</v>
      </c>
      <c r="S98" s="22"/>
      <c r="T98" s="22"/>
    </row>
    <row r="99" spans="2:23" ht="20.25" customHeight="1" thickBot="1" x14ac:dyDescent="0.25">
      <c r="B99" s="79" t="s">
        <v>99</v>
      </c>
      <c r="C99" s="80">
        <f t="shared" ref="C99:H99" si="50">+C94+C8</f>
        <v>117020.3</v>
      </c>
      <c r="D99" s="80">
        <f t="shared" si="50"/>
        <v>87317.2</v>
      </c>
      <c r="E99" s="80">
        <f t="shared" si="50"/>
        <v>88382.2</v>
      </c>
      <c r="F99" s="80">
        <f t="shared" si="50"/>
        <v>119528.50000000001</v>
      </c>
      <c r="G99" s="80">
        <f t="shared" si="50"/>
        <v>92843.7</v>
      </c>
      <c r="H99" s="80">
        <f t="shared" si="50"/>
        <v>85726.8</v>
      </c>
      <c r="I99" s="81">
        <f>SUM(C99:H99)</f>
        <v>590818.70000000007</v>
      </c>
      <c r="J99" s="80">
        <f t="shared" ref="J99:P99" si="51">+J94+J8</f>
        <v>108471.90000000001</v>
      </c>
      <c r="K99" s="80">
        <f t="shared" si="51"/>
        <v>88593.099999999991</v>
      </c>
      <c r="L99" s="80">
        <f t="shared" si="51"/>
        <v>92656.700000000012</v>
      </c>
      <c r="M99" s="80">
        <f t="shared" si="51"/>
        <v>128071.2</v>
      </c>
      <c r="N99" s="80">
        <f t="shared" si="51"/>
        <v>105864.09999999999</v>
      </c>
      <c r="O99" s="80">
        <f t="shared" si="51"/>
        <v>95783.500000000015</v>
      </c>
      <c r="P99" s="80">
        <f t="shared" si="51"/>
        <v>619440.49999999988</v>
      </c>
      <c r="Q99" s="82">
        <f t="shared" si="45"/>
        <v>28621.799999999814</v>
      </c>
      <c r="R99" s="82">
        <f>+Q99/I99*100</f>
        <v>4.8444302795425758</v>
      </c>
      <c r="S99" s="22"/>
      <c r="T99" s="22"/>
      <c r="U99" s="18"/>
      <c r="V99" s="83"/>
      <c r="W99" s="83"/>
    </row>
    <row r="100" spans="2:23" ht="15.95" customHeight="1" thickTop="1" x14ac:dyDescent="0.2">
      <c r="B100" s="20" t="s">
        <v>100</v>
      </c>
      <c r="C100" s="16">
        <v>92.1</v>
      </c>
      <c r="D100" s="16">
        <v>30.2</v>
      </c>
      <c r="E100" s="16">
        <v>39.4</v>
      </c>
      <c r="F100" s="16">
        <v>14.8</v>
      </c>
      <c r="G100" s="16">
        <v>107.3</v>
      </c>
      <c r="H100" s="16">
        <v>0.8</v>
      </c>
      <c r="I100" s="16">
        <f>SUM(C100:H100)</f>
        <v>284.60000000000002</v>
      </c>
      <c r="J100" s="16">
        <v>319.5</v>
      </c>
      <c r="K100" s="16">
        <v>4.3</v>
      </c>
      <c r="L100" s="16">
        <v>59.7</v>
      </c>
      <c r="M100" s="16">
        <v>14.4</v>
      </c>
      <c r="N100" s="16">
        <v>0</v>
      </c>
      <c r="O100" s="16">
        <v>24.9</v>
      </c>
      <c r="P100" s="16">
        <f>SUM(J100:O100)</f>
        <v>422.79999999999995</v>
      </c>
      <c r="Q100" s="17">
        <f t="shared" si="45"/>
        <v>138.19999999999993</v>
      </c>
      <c r="R100" s="84">
        <f>+Q100/I100*100</f>
        <v>48.559381588193929</v>
      </c>
      <c r="S100" s="22"/>
      <c r="T100" s="22"/>
      <c r="U100" s="18"/>
      <c r="V100" s="22"/>
      <c r="W100" s="22"/>
    </row>
    <row r="101" spans="2:23" ht="15.95" customHeight="1" x14ac:dyDescent="0.2">
      <c r="B101" s="85" t="s">
        <v>101</v>
      </c>
      <c r="C101" s="86">
        <f t="shared" ref="C101:M101" si="52">+C102+C105+C116</f>
        <v>67.3</v>
      </c>
      <c r="D101" s="86">
        <f t="shared" si="52"/>
        <v>54497.9</v>
      </c>
      <c r="E101" s="86">
        <f t="shared" si="52"/>
        <v>16165.300000000001</v>
      </c>
      <c r="F101" s="86">
        <f t="shared" si="52"/>
        <v>19349.800000000003</v>
      </c>
      <c r="G101" s="86">
        <f t="shared" si="52"/>
        <v>41041.4</v>
      </c>
      <c r="H101" s="86">
        <f t="shared" si="52"/>
        <v>176.5</v>
      </c>
      <c r="I101" s="86">
        <f t="shared" si="52"/>
        <v>131298.20000000001</v>
      </c>
      <c r="J101" s="86">
        <f t="shared" si="52"/>
        <v>15868.6</v>
      </c>
      <c r="K101" s="86">
        <f t="shared" si="52"/>
        <v>167826</v>
      </c>
      <c r="L101" s="86">
        <f t="shared" si="52"/>
        <v>4826.8999999999996</v>
      </c>
      <c r="M101" s="86">
        <f t="shared" si="52"/>
        <v>25623.399999999998</v>
      </c>
      <c r="N101" s="86">
        <f>+N102+N105+N116</f>
        <v>1392.7</v>
      </c>
      <c r="O101" s="86">
        <f>+O102+O105+O116</f>
        <v>2414.5</v>
      </c>
      <c r="P101" s="86">
        <f>+P102+P105+P116</f>
        <v>217952.09999999998</v>
      </c>
      <c r="Q101" s="87">
        <f t="shared" si="45"/>
        <v>86653.899999999965</v>
      </c>
      <c r="R101" s="86">
        <f>+Q101/I101*100</f>
        <v>65.997782147813112</v>
      </c>
      <c r="S101" s="22"/>
      <c r="T101" s="22"/>
      <c r="U101" s="18"/>
      <c r="V101" s="88"/>
    </row>
    <row r="102" spans="2:23" ht="15.95" customHeight="1" x14ac:dyDescent="0.2">
      <c r="B102" s="89" t="s">
        <v>102</v>
      </c>
      <c r="C102" s="90">
        <f t="shared" ref="C102:M102" si="53">+C104+C103</f>
        <v>0</v>
      </c>
      <c r="D102" s="90">
        <f t="shared" si="53"/>
        <v>59.9</v>
      </c>
      <c r="E102" s="90">
        <f t="shared" si="53"/>
        <v>0</v>
      </c>
      <c r="F102" s="90">
        <f t="shared" si="53"/>
        <v>123.9</v>
      </c>
      <c r="G102" s="90">
        <f t="shared" si="53"/>
        <v>0</v>
      </c>
      <c r="H102" s="90">
        <f t="shared" si="53"/>
        <v>0</v>
      </c>
      <c r="I102" s="90">
        <f t="shared" si="53"/>
        <v>183.8</v>
      </c>
      <c r="J102" s="90">
        <f t="shared" si="53"/>
        <v>0</v>
      </c>
      <c r="K102" s="90">
        <f t="shared" si="53"/>
        <v>6213.6</v>
      </c>
      <c r="L102" s="90">
        <f t="shared" si="53"/>
        <v>0</v>
      </c>
      <c r="M102" s="90">
        <f t="shared" si="53"/>
        <v>0</v>
      </c>
      <c r="N102" s="90">
        <f>+N104+N103</f>
        <v>120.2</v>
      </c>
      <c r="O102" s="90">
        <f>+O104+O103</f>
        <v>1903.2</v>
      </c>
      <c r="P102" s="90">
        <f>+P104+P103</f>
        <v>8237</v>
      </c>
      <c r="Q102" s="90">
        <f t="shared" si="45"/>
        <v>8053.2</v>
      </c>
      <c r="R102" s="91">
        <v>0</v>
      </c>
      <c r="S102" s="22"/>
      <c r="T102" s="22"/>
    </row>
    <row r="103" spans="2:23" ht="15.95" customHeight="1" x14ac:dyDescent="0.2">
      <c r="B103" s="92" t="s">
        <v>103</v>
      </c>
      <c r="C103" s="93">
        <v>0</v>
      </c>
      <c r="D103" s="93">
        <v>0</v>
      </c>
      <c r="E103" s="93">
        <v>0</v>
      </c>
      <c r="F103" s="93">
        <v>0</v>
      </c>
      <c r="G103" s="93">
        <v>0</v>
      </c>
      <c r="H103" s="93">
        <v>0</v>
      </c>
      <c r="I103" s="93">
        <f>SUM(C103:H103)</f>
        <v>0</v>
      </c>
      <c r="J103" s="93">
        <v>0</v>
      </c>
      <c r="K103" s="93">
        <v>6186.3</v>
      </c>
      <c r="L103" s="93">
        <v>0</v>
      </c>
      <c r="M103" s="93">
        <v>0</v>
      </c>
      <c r="N103" s="93">
        <v>0</v>
      </c>
      <c r="O103" s="93">
        <v>1768</v>
      </c>
      <c r="P103" s="93">
        <f>SUM(J103:O103)</f>
        <v>7954.3</v>
      </c>
      <c r="Q103" s="55">
        <f t="shared" si="45"/>
        <v>7954.3</v>
      </c>
      <c r="R103" s="55">
        <v>0</v>
      </c>
      <c r="S103" s="22"/>
      <c r="T103" s="22"/>
    </row>
    <row r="104" spans="2:23" ht="19.5" customHeight="1" x14ac:dyDescent="0.2">
      <c r="B104" s="92" t="s">
        <v>104</v>
      </c>
      <c r="C104" s="93">
        <v>0</v>
      </c>
      <c r="D104" s="93">
        <v>59.9</v>
      </c>
      <c r="E104" s="93">
        <v>0</v>
      </c>
      <c r="F104" s="93">
        <v>123.9</v>
      </c>
      <c r="G104" s="93">
        <v>0</v>
      </c>
      <c r="H104" s="93">
        <v>0</v>
      </c>
      <c r="I104" s="93">
        <f>SUM(C104:H104)</f>
        <v>183.8</v>
      </c>
      <c r="J104" s="93">
        <v>0</v>
      </c>
      <c r="K104" s="93">
        <v>27.3</v>
      </c>
      <c r="L104" s="93">
        <v>0</v>
      </c>
      <c r="M104" s="93">
        <v>0</v>
      </c>
      <c r="N104" s="93">
        <v>120.2</v>
      </c>
      <c r="O104" s="93">
        <v>135.19999999999999</v>
      </c>
      <c r="P104" s="93">
        <f>SUM(J104:O104)</f>
        <v>282.7</v>
      </c>
      <c r="Q104" s="94">
        <f t="shared" si="45"/>
        <v>98.899999999999977</v>
      </c>
      <c r="R104" s="93">
        <f>+Q104/I104*100</f>
        <v>53.808487486398249</v>
      </c>
      <c r="S104" s="22"/>
      <c r="T104" s="22"/>
    </row>
    <row r="105" spans="2:23" ht="15.95" customHeight="1" x14ac:dyDescent="0.2">
      <c r="B105" s="89" t="s">
        <v>105</v>
      </c>
      <c r="C105" s="90">
        <f t="shared" ref="C105:O105" si="54">+C106+C108</f>
        <v>67.3</v>
      </c>
      <c r="D105" s="90">
        <f t="shared" si="54"/>
        <v>53692.2</v>
      </c>
      <c r="E105" s="90">
        <f t="shared" si="54"/>
        <v>15602.6</v>
      </c>
      <c r="F105" s="90">
        <f t="shared" si="54"/>
        <v>18514.7</v>
      </c>
      <c r="G105" s="90">
        <f t="shared" si="54"/>
        <v>40841.599999999999</v>
      </c>
      <c r="H105" s="90">
        <f t="shared" si="54"/>
        <v>176.5</v>
      </c>
      <c r="I105" s="90">
        <f t="shared" si="54"/>
        <v>128894.9</v>
      </c>
      <c r="J105" s="90">
        <f t="shared" si="54"/>
        <v>15868.6</v>
      </c>
      <c r="K105" s="90">
        <f t="shared" si="54"/>
        <v>161612.4</v>
      </c>
      <c r="L105" s="90">
        <f t="shared" si="54"/>
        <v>4826.8999999999996</v>
      </c>
      <c r="M105" s="90">
        <f t="shared" si="54"/>
        <v>25623.399999999998</v>
      </c>
      <c r="N105" s="90">
        <f t="shared" si="54"/>
        <v>1272.5</v>
      </c>
      <c r="O105" s="90">
        <f t="shared" si="54"/>
        <v>511.3</v>
      </c>
      <c r="P105" s="90">
        <f>+P106+P108</f>
        <v>209715.09999999998</v>
      </c>
      <c r="Q105" s="90">
        <f t="shared" si="45"/>
        <v>80820.199999999983</v>
      </c>
      <c r="R105" s="95">
        <f>+Q105/I105*100</f>
        <v>62.70240327584721</v>
      </c>
      <c r="S105" s="22"/>
      <c r="T105" s="22"/>
    </row>
    <row r="106" spans="2:23" ht="15.95" customHeight="1" x14ac:dyDescent="0.2">
      <c r="B106" s="96" t="s">
        <v>106</v>
      </c>
      <c r="C106" s="97">
        <v>0</v>
      </c>
      <c r="D106" s="97">
        <f t="shared" ref="D106:Q106" si="55">+D107</f>
        <v>0</v>
      </c>
      <c r="E106" s="97">
        <f t="shared" si="55"/>
        <v>0</v>
      </c>
      <c r="F106" s="97">
        <f t="shared" si="55"/>
        <v>0</v>
      </c>
      <c r="G106" s="97">
        <f t="shared" si="55"/>
        <v>0</v>
      </c>
      <c r="H106" s="97">
        <f t="shared" si="55"/>
        <v>0</v>
      </c>
      <c r="I106" s="97">
        <f t="shared" si="55"/>
        <v>0</v>
      </c>
      <c r="J106" s="97">
        <f t="shared" si="55"/>
        <v>0</v>
      </c>
      <c r="K106" s="97">
        <f t="shared" si="55"/>
        <v>0</v>
      </c>
      <c r="L106" s="97">
        <f t="shared" si="55"/>
        <v>0</v>
      </c>
      <c r="M106" s="97">
        <f t="shared" si="55"/>
        <v>0</v>
      </c>
      <c r="N106" s="97">
        <f t="shared" si="55"/>
        <v>0</v>
      </c>
      <c r="O106" s="97">
        <f t="shared" si="55"/>
        <v>0</v>
      </c>
      <c r="P106" s="97">
        <f t="shared" si="55"/>
        <v>0</v>
      </c>
      <c r="Q106" s="98">
        <f t="shared" si="55"/>
        <v>0</v>
      </c>
      <c r="R106" s="99">
        <v>0</v>
      </c>
      <c r="S106" s="22"/>
      <c r="T106" s="22"/>
    </row>
    <row r="107" spans="2:23" ht="15.95" customHeight="1" x14ac:dyDescent="0.2">
      <c r="B107" s="34" t="s">
        <v>107</v>
      </c>
      <c r="C107" s="93">
        <v>0</v>
      </c>
      <c r="D107" s="93">
        <v>0</v>
      </c>
      <c r="E107" s="93">
        <v>0</v>
      </c>
      <c r="F107" s="93">
        <v>0</v>
      </c>
      <c r="G107" s="93">
        <v>0</v>
      </c>
      <c r="H107" s="93">
        <v>0</v>
      </c>
      <c r="I107" s="93">
        <f>SUM(C107:H107)</f>
        <v>0</v>
      </c>
      <c r="J107" s="93">
        <v>0</v>
      </c>
      <c r="K107" s="93">
        <v>0</v>
      </c>
      <c r="L107" s="93">
        <v>0</v>
      </c>
      <c r="M107" s="93">
        <v>0</v>
      </c>
      <c r="N107" s="93">
        <v>0</v>
      </c>
      <c r="O107" s="93">
        <v>0</v>
      </c>
      <c r="P107" s="93">
        <f>SUM(J107:O107)</f>
        <v>0</v>
      </c>
      <c r="Q107" s="98">
        <f t="shared" ref="Q107:Q136" si="56">+P107-I107</f>
        <v>0</v>
      </c>
      <c r="R107" s="99">
        <v>0</v>
      </c>
      <c r="S107" s="22"/>
      <c r="T107" s="22"/>
    </row>
    <row r="108" spans="2:23" ht="15.95" customHeight="1" x14ac:dyDescent="0.2">
      <c r="B108" s="96" t="s">
        <v>108</v>
      </c>
      <c r="C108" s="100">
        <f t="shared" ref="C108:O108" si="57">+C110+C113+C109</f>
        <v>67.3</v>
      </c>
      <c r="D108" s="100">
        <f t="shared" si="57"/>
        <v>53692.2</v>
      </c>
      <c r="E108" s="100">
        <f t="shared" si="57"/>
        <v>15602.6</v>
      </c>
      <c r="F108" s="100">
        <f t="shared" si="57"/>
        <v>18514.7</v>
      </c>
      <c r="G108" s="100">
        <f t="shared" si="57"/>
        <v>40841.599999999999</v>
      </c>
      <c r="H108" s="100">
        <f t="shared" si="57"/>
        <v>176.5</v>
      </c>
      <c r="I108" s="100">
        <f t="shared" si="57"/>
        <v>128894.9</v>
      </c>
      <c r="J108" s="100">
        <f t="shared" si="57"/>
        <v>15868.6</v>
      </c>
      <c r="K108" s="100">
        <f t="shared" si="57"/>
        <v>161612.4</v>
      </c>
      <c r="L108" s="100">
        <f t="shared" si="57"/>
        <v>4826.8999999999996</v>
      </c>
      <c r="M108" s="100">
        <f t="shared" si="57"/>
        <v>25623.399999999998</v>
      </c>
      <c r="N108" s="100">
        <f t="shared" si="57"/>
        <v>1272.5</v>
      </c>
      <c r="O108" s="100">
        <f t="shared" si="57"/>
        <v>511.3</v>
      </c>
      <c r="P108" s="100">
        <f>+P110+P113+P109</f>
        <v>209715.09999999998</v>
      </c>
      <c r="Q108" s="101">
        <f t="shared" si="56"/>
        <v>80820.199999999983</v>
      </c>
      <c r="R108" s="102">
        <f>+Q108/I108*100</f>
        <v>62.70240327584721</v>
      </c>
      <c r="S108" s="22"/>
      <c r="T108" s="22"/>
    </row>
    <row r="109" spans="2:23" ht="15.95" customHeight="1" x14ac:dyDescent="0.2">
      <c r="B109" s="103" t="s">
        <v>109</v>
      </c>
      <c r="C109" s="86">
        <v>0</v>
      </c>
      <c r="D109" s="86">
        <v>0</v>
      </c>
      <c r="E109" s="86">
        <v>0</v>
      </c>
      <c r="F109" s="86">
        <v>0</v>
      </c>
      <c r="G109" s="86">
        <v>0</v>
      </c>
      <c r="H109" s="86">
        <v>0</v>
      </c>
      <c r="I109" s="86">
        <f>SUM(C109:H109)</f>
        <v>0</v>
      </c>
      <c r="J109" s="86">
        <v>0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f>SUM(J109:O109)</f>
        <v>0</v>
      </c>
      <c r="Q109" s="104">
        <f t="shared" si="56"/>
        <v>0</v>
      </c>
      <c r="R109" s="105" t="s">
        <v>110</v>
      </c>
      <c r="S109" s="22"/>
      <c r="T109" s="22"/>
    </row>
    <row r="110" spans="2:23" ht="15.95" customHeight="1" x14ac:dyDescent="0.2">
      <c r="B110" s="103" t="s">
        <v>111</v>
      </c>
      <c r="C110" s="87">
        <f t="shared" ref="C110:O110" si="58">+C111+C112</f>
        <v>0</v>
      </c>
      <c r="D110" s="87">
        <f t="shared" si="58"/>
        <v>30000</v>
      </c>
      <c r="E110" s="87">
        <f t="shared" si="58"/>
        <v>15000</v>
      </c>
      <c r="F110" s="87">
        <f t="shared" si="58"/>
        <v>15000</v>
      </c>
      <c r="G110" s="87">
        <f t="shared" si="58"/>
        <v>40000</v>
      </c>
      <c r="H110" s="87">
        <f t="shared" si="58"/>
        <v>0</v>
      </c>
      <c r="I110" s="87">
        <f t="shared" si="58"/>
        <v>100000</v>
      </c>
      <c r="J110" s="87">
        <f t="shared" si="58"/>
        <v>0</v>
      </c>
      <c r="K110" s="87">
        <f t="shared" si="58"/>
        <v>157488.79999999999</v>
      </c>
      <c r="L110" s="87">
        <f t="shared" si="58"/>
        <v>0</v>
      </c>
      <c r="M110" s="87">
        <f t="shared" si="58"/>
        <v>153.80000000000001</v>
      </c>
      <c r="N110" s="87">
        <f t="shared" si="58"/>
        <v>103.1</v>
      </c>
      <c r="O110" s="87">
        <f t="shared" si="58"/>
        <v>0</v>
      </c>
      <c r="P110" s="87">
        <f>+P111+P112</f>
        <v>157745.69999999998</v>
      </c>
      <c r="Q110" s="30">
        <f t="shared" si="56"/>
        <v>57745.699999999983</v>
      </c>
      <c r="R110" s="86">
        <f>+Q110/I110*100</f>
        <v>57.745699999999978</v>
      </c>
      <c r="S110" s="22"/>
      <c r="T110" s="22"/>
    </row>
    <row r="111" spans="2:23" ht="15.95" customHeight="1" x14ac:dyDescent="0.2">
      <c r="B111" s="106" t="s">
        <v>112</v>
      </c>
      <c r="C111" s="93">
        <v>0</v>
      </c>
      <c r="D111" s="93">
        <v>30000</v>
      </c>
      <c r="E111" s="93">
        <v>15000</v>
      </c>
      <c r="F111" s="93">
        <v>15000</v>
      </c>
      <c r="G111" s="93">
        <v>40000</v>
      </c>
      <c r="H111" s="93">
        <v>0</v>
      </c>
      <c r="I111" s="93">
        <f>SUM(C111:H111)</f>
        <v>100000</v>
      </c>
      <c r="J111" s="93">
        <v>0</v>
      </c>
      <c r="K111" s="93">
        <v>0</v>
      </c>
      <c r="L111" s="93">
        <v>0</v>
      </c>
      <c r="M111" s="93">
        <v>0</v>
      </c>
      <c r="N111" s="93">
        <v>0</v>
      </c>
      <c r="O111" s="93">
        <v>0</v>
      </c>
      <c r="P111" s="93">
        <f>SUM(J111:O111)</f>
        <v>0</v>
      </c>
      <c r="Q111" s="107">
        <f t="shared" si="56"/>
        <v>-100000</v>
      </c>
      <c r="R111" s="93">
        <f>+Q111/I111*100</f>
        <v>-100</v>
      </c>
      <c r="S111" s="22"/>
      <c r="T111" s="22"/>
    </row>
    <row r="112" spans="2:23" ht="15.95" customHeight="1" x14ac:dyDescent="0.2">
      <c r="B112" s="106" t="s">
        <v>113</v>
      </c>
      <c r="C112" s="93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f>SUM(C112:H112)</f>
        <v>0</v>
      </c>
      <c r="J112" s="93">
        <v>0</v>
      </c>
      <c r="K112" s="93">
        <v>157488.79999999999</v>
      </c>
      <c r="L112" s="93">
        <v>0</v>
      </c>
      <c r="M112" s="93">
        <v>153.80000000000001</v>
      </c>
      <c r="N112" s="93">
        <v>103.1</v>
      </c>
      <c r="O112" s="93">
        <v>0</v>
      </c>
      <c r="P112" s="93">
        <f>SUM(J112:O112)</f>
        <v>157745.69999999998</v>
      </c>
      <c r="Q112" s="107">
        <f t="shared" si="56"/>
        <v>157745.69999999998</v>
      </c>
      <c r="R112" s="55">
        <v>0</v>
      </c>
      <c r="S112" s="22"/>
      <c r="T112" s="22"/>
    </row>
    <row r="113" spans="2:23" ht="15.95" customHeight="1" x14ac:dyDescent="0.2">
      <c r="B113" s="103" t="s">
        <v>114</v>
      </c>
      <c r="C113" s="87">
        <f t="shared" ref="C113:O113" si="59">+C114+C115</f>
        <v>67.3</v>
      </c>
      <c r="D113" s="87">
        <f t="shared" si="59"/>
        <v>23692.2</v>
      </c>
      <c r="E113" s="87">
        <f t="shared" si="59"/>
        <v>602.6</v>
      </c>
      <c r="F113" s="87">
        <f t="shared" si="59"/>
        <v>3514.7</v>
      </c>
      <c r="G113" s="87">
        <f t="shared" si="59"/>
        <v>841.6</v>
      </c>
      <c r="H113" s="87">
        <f t="shared" si="59"/>
        <v>176.5</v>
      </c>
      <c r="I113" s="87">
        <f t="shared" si="59"/>
        <v>28894.899999999998</v>
      </c>
      <c r="J113" s="87">
        <f t="shared" si="59"/>
        <v>15868.6</v>
      </c>
      <c r="K113" s="87">
        <f t="shared" si="59"/>
        <v>4123.6000000000004</v>
      </c>
      <c r="L113" s="87">
        <f t="shared" si="59"/>
        <v>4826.8999999999996</v>
      </c>
      <c r="M113" s="87">
        <f t="shared" si="59"/>
        <v>25469.599999999999</v>
      </c>
      <c r="N113" s="87">
        <f t="shared" si="59"/>
        <v>1169.4000000000001</v>
      </c>
      <c r="O113" s="87">
        <f t="shared" si="59"/>
        <v>511.3</v>
      </c>
      <c r="P113" s="87">
        <f>+P114+P115</f>
        <v>51969.4</v>
      </c>
      <c r="Q113" s="30">
        <f t="shared" si="56"/>
        <v>23074.500000000004</v>
      </c>
      <c r="R113" s="29">
        <f>+Q113/I113*100</f>
        <v>79.856652904145733</v>
      </c>
      <c r="S113" s="22"/>
      <c r="T113" s="22"/>
    </row>
    <row r="114" spans="2:23" ht="15.95" customHeight="1" x14ac:dyDescent="0.2">
      <c r="B114" s="106" t="s">
        <v>115</v>
      </c>
      <c r="C114" s="93">
        <v>0</v>
      </c>
      <c r="D114" s="93">
        <v>0</v>
      </c>
      <c r="E114" s="93">
        <v>0</v>
      </c>
      <c r="F114" s="93">
        <v>0</v>
      </c>
      <c r="G114" s="93">
        <v>0</v>
      </c>
      <c r="H114" s="93">
        <v>0</v>
      </c>
      <c r="I114" s="93">
        <f>SUM(C114:H114)</f>
        <v>0</v>
      </c>
      <c r="J114" s="93">
        <f>SUM(H114:I114)</f>
        <v>0</v>
      </c>
      <c r="K114" s="93">
        <v>0</v>
      </c>
      <c r="L114" s="93">
        <v>0</v>
      </c>
      <c r="M114" s="93">
        <v>0</v>
      </c>
      <c r="N114" s="93">
        <v>0</v>
      </c>
      <c r="O114" s="93">
        <v>0</v>
      </c>
      <c r="P114" s="93">
        <f>SUM(J114:O114)</f>
        <v>0</v>
      </c>
      <c r="Q114" s="74">
        <f t="shared" si="56"/>
        <v>0</v>
      </c>
      <c r="R114" s="99">
        <v>0</v>
      </c>
      <c r="S114" s="22"/>
      <c r="T114" s="22"/>
    </row>
    <row r="115" spans="2:23" ht="15.95" customHeight="1" x14ac:dyDescent="0.2">
      <c r="B115" s="106" t="s">
        <v>116</v>
      </c>
      <c r="C115" s="108">
        <v>67.3</v>
      </c>
      <c r="D115" s="94">
        <v>23692.2</v>
      </c>
      <c r="E115" s="94">
        <v>602.6</v>
      </c>
      <c r="F115" s="94">
        <v>3514.7</v>
      </c>
      <c r="G115" s="94">
        <v>841.6</v>
      </c>
      <c r="H115" s="94">
        <v>176.5</v>
      </c>
      <c r="I115" s="93">
        <f>SUM(C115:H115)</f>
        <v>28894.899999999998</v>
      </c>
      <c r="J115" s="108">
        <v>15868.6</v>
      </c>
      <c r="K115" s="94">
        <v>4123.6000000000004</v>
      </c>
      <c r="L115" s="94">
        <v>4826.8999999999996</v>
      </c>
      <c r="M115" s="94">
        <v>25469.599999999999</v>
      </c>
      <c r="N115" s="94">
        <v>1169.4000000000001</v>
      </c>
      <c r="O115" s="94">
        <v>511.3</v>
      </c>
      <c r="P115" s="93">
        <f>SUM(J115:O115)</f>
        <v>51969.4</v>
      </c>
      <c r="Q115" s="107">
        <f t="shared" si="56"/>
        <v>23074.500000000004</v>
      </c>
      <c r="R115" s="109">
        <f>+Q115/I115*100</f>
        <v>79.856652904145733</v>
      </c>
      <c r="S115" s="22"/>
      <c r="T115" s="22"/>
    </row>
    <row r="116" spans="2:23" ht="15.95" customHeight="1" x14ac:dyDescent="0.2">
      <c r="B116" s="89" t="s">
        <v>117</v>
      </c>
      <c r="C116" s="86">
        <f t="shared" ref="C116:O116" si="60">+C117+C120</f>
        <v>0</v>
      </c>
      <c r="D116" s="86">
        <f t="shared" si="60"/>
        <v>745.8</v>
      </c>
      <c r="E116" s="86">
        <f t="shared" si="60"/>
        <v>562.70000000000005</v>
      </c>
      <c r="F116" s="86">
        <f t="shared" si="60"/>
        <v>711.2</v>
      </c>
      <c r="G116" s="86">
        <f t="shared" si="60"/>
        <v>199.8</v>
      </c>
      <c r="H116" s="86">
        <f t="shared" si="60"/>
        <v>0</v>
      </c>
      <c r="I116" s="86">
        <f t="shared" si="60"/>
        <v>2219.5</v>
      </c>
      <c r="J116" s="86">
        <f t="shared" si="60"/>
        <v>0</v>
      </c>
      <c r="K116" s="86">
        <f t="shared" si="60"/>
        <v>0</v>
      </c>
      <c r="L116" s="86">
        <f t="shared" si="60"/>
        <v>0</v>
      </c>
      <c r="M116" s="86">
        <f t="shared" si="60"/>
        <v>0</v>
      </c>
      <c r="N116" s="86">
        <f t="shared" si="60"/>
        <v>0</v>
      </c>
      <c r="O116" s="86">
        <f t="shared" si="60"/>
        <v>0</v>
      </c>
      <c r="P116" s="86">
        <f>+P117+P120</f>
        <v>0</v>
      </c>
      <c r="Q116" s="30">
        <f t="shared" si="56"/>
        <v>-2219.5</v>
      </c>
      <c r="R116" s="29">
        <f>+Q116/I116*100</f>
        <v>-100</v>
      </c>
      <c r="S116" s="22"/>
      <c r="T116" s="22"/>
    </row>
    <row r="117" spans="2:23" ht="15.95" customHeight="1" x14ac:dyDescent="0.2">
      <c r="B117" s="103" t="s">
        <v>118</v>
      </c>
      <c r="C117" s="86">
        <f t="shared" ref="C117:O117" si="61">+C118+C119</f>
        <v>0</v>
      </c>
      <c r="D117" s="86">
        <f t="shared" si="61"/>
        <v>745.8</v>
      </c>
      <c r="E117" s="86">
        <f t="shared" si="61"/>
        <v>445.1</v>
      </c>
      <c r="F117" s="86">
        <f t="shared" si="61"/>
        <v>475.9</v>
      </c>
      <c r="G117" s="86">
        <f t="shared" si="61"/>
        <v>199.8</v>
      </c>
      <c r="H117" s="86">
        <f t="shared" si="61"/>
        <v>0</v>
      </c>
      <c r="I117" s="86">
        <f t="shared" si="61"/>
        <v>1866.6000000000001</v>
      </c>
      <c r="J117" s="86">
        <f t="shared" si="61"/>
        <v>0</v>
      </c>
      <c r="K117" s="86">
        <f t="shared" si="61"/>
        <v>0</v>
      </c>
      <c r="L117" s="86">
        <f t="shared" si="61"/>
        <v>0</v>
      </c>
      <c r="M117" s="86">
        <f t="shared" si="61"/>
        <v>0</v>
      </c>
      <c r="N117" s="86">
        <f t="shared" si="61"/>
        <v>0</v>
      </c>
      <c r="O117" s="86">
        <f t="shared" si="61"/>
        <v>0</v>
      </c>
      <c r="P117" s="86">
        <f>+P118+P119</f>
        <v>0</v>
      </c>
      <c r="Q117" s="30">
        <f t="shared" si="56"/>
        <v>-1866.6000000000001</v>
      </c>
      <c r="R117" s="29">
        <f>+Q117/I117*100</f>
        <v>-100</v>
      </c>
      <c r="S117" s="22"/>
      <c r="T117" s="22"/>
    </row>
    <row r="118" spans="2:23" ht="15.95" customHeight="1" x14ac:dyDescent="0.2">
      <c r="B118" s="110" t="s">
        <v>119</v>
      </c>
      <c r="C118" s="93">
        <v>0</v>
      </c>
      <c r="D118" s="93">
        <v>745.8</v>
      </c>
      <c r="E118" s="93">
        <v>445.1</v>
      </c>
      <c r="F118" s="93">
        <v>475.9</v>
      </c>
      <c r="G118" s="93">
        <v>199.8</v>
      </c>
      <c r="H118" s="93">
        <v>0</v>
      </c>
      <c r="I118" s="93">
        <f>SUM(C118:H118)</f>
        <v>1866.6000000000001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3">
        <v>0</v>
      </c>
      <c r="P118" s="93">
        <f>SUM(J118:O118)</f>
        <v>0</v>
      </c>
      <c r="Q118" s="107">
        <f t="shared" si="56"/>
        <v>-1866.6000000000001</v>
      </c>
      <c r="R118" s="109">
        <f>+Q118/I118*100</f>
        <v>-100</v>
      </c>
      <c r="S118" s="22"/>
      <c r="T118" s="22"/>
    </row>
    <row r="119" spans="2:23" ht="15.95" customHeight="1" x14ac:dyDescent="0.2">
      <c r="B119" s="110" t="s">
        <v>120</v>
      </c>
      <c r="C119" s="111">
        <v>0</v>
      </c>
      <c r="D119" s="111">
        <v>0</v>
      </c>
      <c r="E119" s="111">
        <v>0</v>
      </c>
      <c r="F119" s="111">
        <v>0</v>
      </c>
      <c r="G119" s="111">
        <v>0</v>
      </c>
      <c r="H119" s="111">
        <v>0</v>
      </c>
      <c r="I119" s="93">
        <f>SUM(C119:H119)</f>
        <v>0</v>
      </c>
      <c r="J119" s="111">
        <v>0</v>
      </c>
      <c r="K119" s="111">
        <v>0</v>
      </c>
      <c r="L119" s="111">
        <v>0</v>
      </c>
      <c r="M119" s="111">
        <v>0</v>
      </c>
      <c r="N119" s="111">
        <v>0</v>
      </c>
      <c r="O119" s="111">
        <v>0</v>
      </c>
      <c r="P119" s="93">
        <f>SUM(J119:O119)</f>
        <v>0</v>
      </c>
      <c r="Q119" s="66">
        <f t="shared" si="56"/>
        <v>0</v>
      </c>
      <c r="R119" s="55">
        <v>0</v>
      </c>
      <c r="S119" s="22"/>
      <c r="T119" s="22"/>
    </row>
    <row r="120" spans="2:23" ht="15.95" customHeight="1" x14ac:dyDescent="0.2">
      <c r="B120" s="103" t="s">
        <v>121</v>
      </c>
      <c r="C120" s="86">
        <f t="shared" ref="C120:O120" si="62">+C121+C122</f>
        <v>0</v>
      </c>
      <c r="D120" s="86">
        <f t="shared" si="62"/>
        <v>0</v>
      </c>
      <c r="E120" s="86">
        <f t="shared" si="62"/>
        <v>117.6</v>
      </c>
      <c r="F120" s="86">
        <f t="shared" si="62"/>
        <v>235.3</v>
      </c>
      <c r="G120" s="86">
        <f t="shared" si="62"/>
        <v>0</v>
      </c>
      <c r="H120" s="86">
        <f t="shared" si="62"/>
        <v>0</v>
      </c>
      <c r="I120" s="86">
        <f t="shared" si="62"/>
        <v>352.9</v>
      </c>
      <c r="J120" s="86">
        <f t="shared" si="62"/>
        <v>0</v>
      </c>
      <c r="K120" s="86">
        <f t="shared" si="62"/>
        <v>0</v>
      </c>
      <c r="L120" s="86">
        <f t="shared" si="62"/>
        <v>0</v>
      </c>
      <c r="M120" s="86">
        <f t="shared" si="62"/>
        <v>0</v>
      </c>
      <c r="N120" s="86">
        <f t="shared" si="62"/>
        <v>0</v>
      </c>
      <c r="O120" s="86">
        <f t="shared" si="62"/>
        <v>0</v>
      </c>
      <c r="P120" s="86">
        <f>+P121+P122</f>
        <v>0</v>
      </c>
      <c r="Q120" s="30">
        <f t="shared" si="56"/>
        <v>-352.9</v>
      </c>
      <c r="R120" s="29">
        <f>+Q120/I120*100</f>
        <v>-100</v>
      </c>
      <c r="S120" s="22"/>
      <c r="T120" s="22"/>
    </row>
    <row r="121" spans="2:23" ht="15.95" customHeight="1" x14ac:dyDescent="0.2">
      <c r="B121" s="110" t="s">
        <v>122</v>
      </c>
      <c r="C121" s="93">
        <v>0</v>
      </c>
      <c r="D121" s="93">
        <v>0</v>
      </c>
      <c r="E121" s="93">
        <v>117.6</v>
      </c>
      <c r="F121" s="93">
        <v>235.3</v>
      </c>
      <c r="G121" s="93">
        <v>0</v>
      </c>
      <c r="H121" s="93">
        <v>0</v>
      </c>
      <c r="I121" s="93">
        <f>SUM(C121:H121)</f>
        <v>352.9</v>
      </c>
      <c r="J121" s="93">
        <v>0</v>
      </c>
      <c r="K121" s="93">
        <v>0</v>
      </c>
      <c r="L121" s="93">
        <v>0</v>
      </c>
      <c r="M121" s="93">
        <v>0</v>
      </c>
      <c r="N121" s="93">
        <v>0</v>
      </c>
      <c r="O121" s="93">
        <v>0</v>
      </c>
      <c r="P121" s="93">
        <f>SUM(J121:O121)</f>
        <v>0</v>
      </c>
      <c r="Q121" s="107">
        <f t="shared" si="56"/>
        <v>-352.9</v>
      </c>
      <c r="R121" s="109">
        <f>+Q121/I121*100</f>
        <v>-100</v>
      </c>
      <c r="S121" s="22"/>
      <c r="T121" s="22"/>
    </row>
    <row r="122" spans="2:23" ht="15.95" customHeight="1" x14ac:dyDescent="0.2">
      <c r="B122" s="110" t="s">
        <v>123</v>
      </c>
      <c r="C122" s="93">
        <v>0</v>
      </c>
      <c r="D122" s="93">
        <v>0</v>
      </c>
      <c r="E122" s="93">
        <v>0</v>
      </c>
      <c r="F122" s="93">
        <v>0</v>
      </c>
      <c r="G122" s="93">
        <v>0</v>
      </c>
      <c r="H122" s="93">
        <v>0</v>
      </c>
      <c r="I122" s="93">
        <f>SUM(C122:H122)</f>
        <v>0</v>
      </c>
      <c r="J122" s="93">
        <v>0</v>
      </c>
      <c r="K122" s="93">
        <v>0</v>
      </c>
      <c r="L122" s="93">
        <v>0</v>
      </c>
      <c r="M122" s="93">
        <v>0</v>
      </c>
      <c r="N122" s="93">
        <v>0</v>
      </c>
      <c r="O122" s="93">
        <v>0</v>
      </c>
      <c r="P122" s="93">
        <f>SUM(J122:O122)</f>
        <v>0</v>
      </c>
      <c r="Q122" s="107">
        <f t="shared" si="56"/>
        <v>0</v>
      </c>
      <c r="R122" s="55">
        <v>0</v>
      </c>
      <c r="S122" s="22"/>
      <c r="T122" s="22"/>
    </row>
    <row r="123" spans="2:23" ht="30" customHeight="1" x14ac:dyDescent="0.2">
      <c r="B123" s="112" t="s">
        <v>124</v>
      </c>
      <c r="C123" s="113">
        <v>104</v>
      </c>
      <c r="D123" s="113">
        <v>52.4</v>
      </c>
      <c r="E123" s="113">
        <v>225.2</v>
      </c>
      <c r="F123" s="113">
        <v>564.1</v>
      </c>
      <c r="G123" s="113">
        <v>59.4</v>
      </c>
      <c r="H123" s="113">
        <v>29.4</v>
      </c>
      <c r="I123" s="113">
        <f>SUM(C123:H123)</f>
        <v>1034.5</v>
      </c>
      <c r="J123" s="114">
        <v>410.3</v>
      </c>
      <c r="K123" s="114">
        <v>13.7</v>
      </c>
      <c r="L123" s="114">
        <v>356.8</v>
      </c>
      <c r="M123" s="114">
        <v>53.7</v>
      </c>
      <c r="N123" s="114">
        <v>19.600000000000001</v>
      </c>
      <c r="O123" s="114">
        <v>12.7</v>
      </c>
      <c r="P123" s="113">
        <f>SUM(J123:O123)</f>
        <v>866.80000000000007</v>
      </c>
      <c r="Q123" s="115">
        <f t="shared" si="56"/>
        <v>-167.69999999999993</v>
      </c>
      <c r="R123" s="116">
        <f t="shared" ref="R123:R136" si="63">+Q123/I123*100</f>
        <v>-16.21072982116964</v>
      </c>
      <c r="S123" s="22"/>
      <c r="T123" s="22"/>
    </row>
    <row r="124" spans="2:23" ht="18.75" customHeight="1" thickBot="1" x14ac:dyDescent="0.25">
      <c r="B124" s="117" t="s">
        <v>99</v>
      </c>
      <c r="C124" s="118">
        <f t="shared" ref="C124:M124" si="64">+C123+C101+C100+C99</f>
        <v>117283.7</v>
      </c>
      <c r="D124" s="118">
        <f t="shared" si="64"/>
        <v>141897.70000000001</v>
      </c>
      <c r="E124" s="118">
        <f t="shared" si="64"/>
        <v>104812.1</v>
      </c>
      <c r="F124" s="118">
        <f t="shared" si="64"/>
        <v>139457.20000000001</v>
      </c>
      <c r="G124" s="118">
        <f t="shared" si="64"/>
        <v>134051.79999999999</v>
      </c>
      <c r="H124" s="118">
        <f t="shared" si="64"/>
        <v>85933.5</v>
      </c>
      <c r="I124" s="119">
        <f t="shared" si="64"/>
        <v>723436.00000000012</v>
      </c>
      <c r="J124" s="118">
        <f t="shared" si="64"/>
        <v>125070.30000000002</v>
      </c>
      <c r="K124" s="118">
        <f t="shared" si="64"/>
        <v>256437.09999999998</v>
      </c>
      <c r="L124" s="118">
        <f t="shared" si="64"/>
        <v>97900.1</v>
      </c>
      <c r="M124" s="118">
        <f t="shared" si="64"/>
        <v>153762.70000000001</v>
      </c>
      <c r="N124" s="118">
        <f>+N123+N101+N100+N99</f>
        <v>107276.4</v>
      </c>
      <c r="O124" s="118">
        <f>+O123+O101+O100+O99</f>
        <v>98235.60000000002</v>
      </c>
      <c r="P124" s="119">
        <f>+P123+P101+P100+P99</f>
        <v>838682.19999999984</v>
      </c>
      <c r="Q124" s="120">
        <f t="shared" si="56"/>
        <v>115246.19999999972</v>
      </c>
      <c r="R124" s="118">
        <f t="shared" si="63"/>
        <v>15.930393289800302</v>
      </c>
      <c r="S124" s="22"/>
      <c r="T124" s="22"/>
      <c r="U124" s="18"/>
      <c r="V124" s="18"/>
      <c r="W124" s="18"/>
    </row>
    <row r="125" spans="2:23" ht="15.95" customHeight="1" thickTop="1" x14ac:dyDescent="0.2">
      <c r="B125" s="121" t="s">
        <v>125</v>
      </c>
      <c r="C125" s="122">
        <f t="shared" ref="C125:K125" si="65">SUM(C126:C134)</f>
        <v>785.5</v>
      </c>
      <c r="D125" s="122">
        <f t="shared" si="65"/>
        <v>567.70000000000005</v>
      </c>
      <c r="E125" s="122">
        <f t="shared" si="65"/>
        <v>671.9000000000002</v>
      </c>
      <c r="F125" s="122">
        <f t="shared" si="65"/>
        <v>2548.7999999999997</v>
      </c>
      <c r="G125" s="122">
        <f t="shared" ref="G125" si="66">SUM(G126:G134)</f>
        <v>881.60000000000014</v>
      </c>
      <c r="H125" s="122">
        <f t="shared" si="65"/>
        <v>691.50000000000011</v>
      </c>
      <c r="I125" s="122">
        <f t="shared" si="65"/>
        <v>6146.9999999999991</v>
      </c>
      <c r="J125" s="122">
        <f t="shared" si="65"/>
        <v>691.8</v>
      </c>
      <c r="K125" s="122">
        <f t="shared" si="65"/>
        <v>634.5</v>
      </c>
      <c r="L125" s="122">
        <f t="shared" ref="L125:M125" si="67">SUM(L126:L134)</f>
        <v>734.6</v>
      </c>
      <c r="M125" s="122">
        <f t="shared" si="67"/>
        <v>2833</v>
      </c>
      <c r="N125" s="122">
        <f>SUM(N126:N134)</f>
        <v>870.5</v>
      </c>
      <c r="O125" s="122">
        <f>SUM(O126:O134)</f>
        <v>746.60000000000014</v>
      </c>
      <c r="P125" s="115">
        <f t="shared" ref="P125:P135" si="68">SUM(J125:O125)</f>
        <v>6511</v>
      </c>
      <c r="Q125" s="115">
        <f t="shared" si="56"/>
        <v>364.00000000000091</v>
      </c>
      <c r="R125" s="113">
        <f t="shared" si="63"/>
        <v>5.9215877663901244</v>
      </c>
      <c r="S125" s="22"/>
      <c r="T125" s="22"/>
      <c r="U125" s="22"/>
      <c r="V125" s="83"/>
      <c r="W125" s="22"/>
    </row>
    <row r="126" spans="2:23" ht="17.25" customHeight="1" x14ac:dyDescent="0.25">
      <c r="B126" s="123" t="s">
        <v>126</v>
      </c>
      <c r="C126" s="124">
        <v>508.2</v>
      </c>
      <c r="D126" s="124">
        <v>467.6</v>
      </c>
      <c r="E126" s="124">
        <v>510.5</v>
      </c>
      <c r="F126" s="124">
        <v>513.9</v>
      </c>
      <c r="G126" s="124">
        <v>546.20000000000005</v>
      </c>
      <c r="H126" s="124">
        <v>498.2</v>
      </c>
      <c r="I126" s="124">
        <f>SUM(C126:H126)</f>
        <v>3044.5999999999995</v>
      </c>
      <c r="J126" s="124">
        <v>538.29999999999995</v>
      </c>
      <c r="K126" s="124">
        <v>521</v>
      </c>
      <c r="L126" s="124">
        <v>561.20000000000005</v>
      </c>
      <c r="M126" s="124">
        <v>545.6</v>
      </c>
      <c r="N126" s="124">
        <v>603.79999999999995</v>
      </c>
      <c r="O126" s="124">
        <v>567</v>
      </c>
      <c r="P126" s="125">
        <f t="shared" si="68"/>
        <v>3336.8999999999996</v>
      </c>
      <c r="Q126" s="125">
        <f t="shared" si="56"/>
        <v>292.30000000000018</v>
      </c>
      <c r="R126" s="124">
        <f t="shared" si="63"/>
        <v>9.6006043486829213</v>
      </c>
      <c r="S126" s="22"/>
      <c r="T126" s="22"/>
      <c r="U126" s="22"/>
      <c r="V126" s="83"/>
      <c r="W126" s="22"/>
    </row>
    <row r="127" spans="2:23" ht="17.25" customHeight="1" x14ac:dyDescent="0.2">
      <c r="B127" s="126" t="s">
        <v>127</v>
      </c>
      <c r="C127" s="124">
        <v>113.8</v>
      </c>
      <c r="D127" s="124">
        <v>36</v>
      </c>
      <c r="E127" s="124">
        <v>47.7</v>
      </c>
      <c r="F127" s="124">
        <v>42</v>
      </c>
      <c r="G127" s="124">
        <v>69.5</v>
      </c>
      <c r="H127" s="124">
        <v>33.9</v>
      </c>
      <c r="I127" s="124">
        <f>SUM(C127:H127)</f>
        <v>342.9</v>
      </c>
      <c r="J127" s="124">
        <v>35.6</v>
      </c>
      <c r="K127" s="124">
        <v>53.3</v>
      </c>
      <c r="L127" s="124">
        <v>63.7</v>
      </c>
      <c r="M127" s="124">
        <v>55.7</v>
      </c>
      <c r="N127" s="124">
        <v>58.5</v>
      </c>
      <c r="O127" s="124">
        <v>53</v>
      </c>
      <c r="P127" s="125">
        <f t="shared" si="68"/>
        <v>319.8</v>
      </c>
      <c r="Q127" s="125">
        <f t="shared" si="56"/>
        <v>-23.099999999999966</v>
      </c>
      <c r="R127" s="124">
        <f t="shared" si="63"/>
        <v>-6.7366579177602706</v>
      </c>
      <c r="S127" s="22"/>
      <c r="T127" s="22"/>
      <c r="V127" s="18"/>
    </row>
    <row r="128" spans="2:23" ht="17.25" customHeight="1" x14ac:dyDescent="0.2">
      <c r="B128" s="126" t="s">
        <v>128</v>
      </c>
      <c r="C128" s="124">
        <v>64.3</v>
      </c>
      <c r="D128" s="124">
        <v>25</v>
      </c>
      <c r="E128" s="124">
        <v>42.7</v>
      </c>
      <c r="F128" s="124">
        <v>14.9</v>
      </c>
      <c r="G128" s="124">
        <v>35.9</v>
      </c>
      <c r="H128" s="124">
        <v>15.7</v>
      </c>
      <c r="I128" s="124">
        <f>SUM(C128:H128)</f>
        <v>198.5</v>
      </c>
      <c r="J128" s="124">
        <v>14</v>
      </c>
      <c r="K128" s="124">
        <v>16.100000000000001</v>
      </c>
      <c r="L128" s="124">
        <v>21.8</v>
      </c>
      <c r="M128" s="124">
        <v>25.1</v>
      </c>
      <c r="N128" s="124">
        <v>15.4</v>
      </c>
      <c r="O128" s="124">
        <v>39.6</v>
      </c>
      <c r="P128" s="125">
        <f t="shared" si="68"/>
        <v>132</v>
      </c>
      <c r="Q128" s="125">
        <f t="shared" si="56"/>
        <v>-66.5</v>
      </c>
      <c r="R128" s="124">
        <f t="shared" si="63"/>
        <v>-33.501259445843829</v>
      </c>
      <c r="S128" s="22"/>
      <c r="T128" s="22"/>
      <c r="V128" s="18"/>
    </row>
    <row r="129" spans="2:20" ht="17.25" customHeight="1" x14ac:dyDescent="0.2">
      <c r="B129" s="126" t="s">
        <v>129</v>
      </c>
      <c r="C129" s="127">
        <v>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4">
        <f>SUM(C129:H129)</f>
        <v>0</v>
      </c>
      <c r="J129" s="127">
        <v>0</v>
      </c>
      <c r="K129" s="127">
        <v>0</v>
      </c>
      <c r="L129" s="127">
        <v>0</v>
      </c>
      <c r="M129" s="127">
        <v>0</v>
      </c>
      <c r="N129" s="127">
        <v>0.3</v>
      </c>
      <c r="O129" s="127">
        <v>0.2</v>
      </c>
      <c r="P129" s="125">
        <f t="shared" si="68"/>
        <v>0.5</v>
      </c>
      <c r="Q129" s="125">
        <f t="shared" si="56"/>
        <v>0.5</v>
      </c>
      <c r="R129" s="124">
        <v>0</v>
      </c>
      <c r="S129" s="22"/>
      <c r="T129" s="22"/>
    </row>
    <row r="130" spans="2:20" ht="17.25" customHeight="1" x14ac:dyDescent="0.2">
      <c r="B130" s="126" t="s">
        <v>130</v>
      </c>
      <c r="C130" s="124">
        <v>0</v>
      </c>
      <c r="D130" s="40">
        <v>0</v>
      </c>
      <c r="E130" s="40">
        <v>0</v>
      </c>
      <c r="F130" s="40">
        <v>0</v>
      </c>
      <c r="G130" s="40">
        <v>17.7</v>
      </c>
      <c r="H130" s="40">
        <v>0</v>
      </c>
      <c r="I130" s="124">
        <f t="shared" ref="I130:I134" si="69">SUM(C130:H130)</f>
        <v>17.7</v>
      </c>
      <c r="J130" s="124">
        <v>0</v>
      </c>
      <c r="K130" s="124">
        <v>0</v>
      </c>
      <c r="L130" s="124">
        <v>0</v>
      </c>
      <c r="M130" s="124">
        <v>0</v>
      </c>
      <c r="N130" s="124">
        <v>0</v>
      </c>
      <c r="O130" s="124">
        <v>0</v>
      </c>
      <c r="P130" s="125">
        <f t="shared" si="68"/>
        <v>0</v>
      </c>
      <c r="Q130" s="128">
        <f t="shared" si="56"/>
        <v>-17.7</v>
      </c>
      <c r="R130" s="124">
        <f t="shared" si="63"/>
        <v>-100</v>
      </c>
      <c r="S130" s="22"/>
      <c r="T130" s="22"/>
    </row>
    <row r="131" spans="2:20" ht="17.25" customHeight="1" x14ac:dyDescent="0.2">
      <c r="B131" s="126" t="s">
        <v>131</v>
      </c>
      <c r="C131" s="129">
        <v>4.0999999999999996</v>
      </c>
      <c r="D131" s="129">
        <v>3.4</v>
      </c>
      <c r="E131" s="129">
        <v>4</v>
      </c>
      <c r="F131" s="129">
        <v>3.8</v>
      </c>
      <c r="G131" s="129">
        <v>3.9</v>
      </c>
      <c r="H131" s="129">
        <v>4.3</v>
      </c>
      <c r="I131" s="124">
        <f t="shared" si="69"/>
        <v>23.5</v>
      </c>
      <c r="J131" s="129">
        <v>3.4</v>
      </c>
      <c r="K131" s="129">
        <v>4.0999999999999996</v>
      </c>
      <c r="L131" s="129">
        <v>4</v>
      </c>
      <c r="M131" s="129">
        <v>4.4000000000000004</v>
      </c>
      <c r="N131" s="129">
        <v>3.7</v>
      </c>
      <c r="O131" s="129">
        <v>4.2</v>
      </c>
      <c r="P131" s="125">
        <f t="shared" si="68"/>
        <v>23.8</v>
      </c>
      <c r="Q131" s="125">
        <f t="shared" si="56"/>
        <v>0.30000000000000071</v>
      </c>
      <c r="R131" s="109">
        <f t="shared" si="63"/>
        <v>1.276595744680854</v>
      </c>
      <c r="S131" s="22"/>
      <c r="T131" s="22"/>
    </row>
    <row r="132" spans="2:20" ht="17.25" customHeight="1" x14ac:dyDescent="0.2">
      <c r="B132" s="126" t="s">
        <v>132</v>
      </c>
      <c r="C132" s="124">
        <v>75.099999999999994</v>
      </c>
      <c r="D132" s="124">
        <v>23.1</v>
      </c>
      <c r="E132" s="124">
        <v>53.2</v>
      </c>
      <c r="F132" s="124">
        <v>1957.6</v>
      </c>
      <c r="G132" s="124">
        <v>188.6</v>
      </c>
      <c r="H132" s="124">
        <v>65.5</v>
      </c>
      <c r="I132" s="124">
        <f t="shared" si="69"/>
        <v>2363.1</v>
      </c>
      <c r="J132" s="124">
        <v>81</v>
      </c>
      <c r="K132" s="124">
        <v>29.1</v>
      </c>
      <c r="L132" s="124">
        <v>69.400000000000006</v>
      </c>
      <c r="M132" s="124">
        <v>2190.6</v>
      </c>
      <c r="N132" s="124">
        <v>174.8</v>
      </c>
      <c r="O132" s="124">
        <v>67.8</v>
      </c>
      <c r="P132" s="125">
        <f t="shared" si="68"/>
        <v>2612.7000000000003</v>
      </c>
      <c r="Q132" s="125">
        <f t="shared" si="56"/>
        <v>249.60000000000036</v>
      </c>
      <c r="R132" s="124">
        <f t="shared" si="63"/>
        <v>10.562396851593261</v>
      </c>
      <c r="S132" s="22"/>
      <c r="T132" s="22"/>
    </row>
    <row r="133" spans="2:20" ht="17.25" customHeight="1" x14ac:dyDescent="0.2">
      <c r="B133" s="126" t="s">
        <v>133</v>
      </c>
      <c r="C133" s="129">
        <v>1.7</v>
      </c>
      <c r="D133" s="129">
        <v>1.7</v>
      </c>
      <c r="E133" s="129">
        <v>1.7</v>
      </c>
      <c r="F133" s="129">
        <v>1.7</v>
      </c>
      <c r="G133" s="129">
        <v>3.2</v>
      </c>
      <c r="H133" s="129">
        <v>3.7</v>
      </c>
      <c r="I133" s="124">
        <f t="shared" si="69"/>
        <v>13.7</v>
      </c>
      <c r="J133" s="129">
        <v>2.4</v>
      </c>
      <c r="K133" s="129">
        <v>2.6</v>
      </c>
      <c r="L133" s="129">
        <v>1.6</v>
      </c>
      <c r="M133" s="129">
        <v>1.6</v>
      </c>
      <c r="N133" s="129">
        <v>1.6</v>
      </c>
      <c r="O133" s="129">
        <v>1.6</v>
      </c>
      <c r="P133" s="125">
        <f t="shared" si="68"/>
        <v>11.399999999999999</v>
      </c>
      <c r="Q133" s="125">
        <f t="shared" si="56"/>
        <v>-2.3000000000000007</v>
      </c>
      <c r="R133" s="109">
        <f t="shared" si="63"/>
        <v>-16.788321167883218</v>
      </c>
      <c r="S133" s="22"/>
      <c r="T133" s="22"/>
    </row>
    <row r="134" spans="2:20" ht="16.5" customHeight="1" thickBot="1" x14ac:dyDescent="0.25">
      <c r="B134" s="130" t="s">
        <v>134</v>
      </c>
      <c r="C134" s="131">
        <v>18.3</v>
      </c>
      <c r="D134" s="131">
        <v>10.9</v>
      </c>
      <c r="E134" s="131">
        <v>12.1</v>
      </c>
      <c r="F134" s="131">
        <v>14.9</v>
      </c>
      <c r="G134" s="131">
        <v>16.600000000000001</v>
      </c>
      <c r="H134" s="131">
        <v>70.2</v>
      </c>
      <c r="I134" s="124">
        <f t="shared" si="69"/>
        <v>143</v>
      </c>
      <c r="J134" s="131">
        <v>17.100000000000001</v>
      </c>
      <c r="K134" s="131">
        <v>8.3000000000000007</v>
      </c>
      <c r="L134" s="131">
        <v>12.9</v>
      </c>
      <c r="M134" s="131">
        <v>10</v>
      </c>
      <c r="N134" s="131">
        <v>12.4</v>
      </c>
      <c r="O134" s="131">
        <v>13.2</v>
      </c>
      <c r="P134" s="125">
        <f t="shared" si="68"/>
        <v>73.900000000000006</v>
      </c>
      <c r="Q134" s="132">
        <f t="shared" si="56"/>
        <v>-69.099999999999994</v>
      </c>
      <c r="R134" s="133">
        <f t="shared" si="63"/>
        <v>-48.32167832167832</v>
      </c>
      <c r="S134" s="22"/>
      <c r="T134" s="22"/>
    </row>
    <row r="135" spans="2:20" ht="19.5" customHeight="1" thickTop="1" x14ac:dyDescent="0.2">
      <c r="B135" s="134" t="s">
        <v>135</v>
      </c>
      <c r="C135" s="135">
        <f t="shared" ref="C135:M135" si="70">+C125+C124</f>
        <v>118069.2</v>
      </c>
      <c r="D135" s="136">
        <f t="shared" si="70"/>
        <v>142465.40000000002</v>
      </c>
      <c r="E135" s="136">
        <f t="shared" si="70"/>
        <v>105484</v>
      </c>
      <c r="F135" s="136">
        <f t="shared" si="70"/>
        <v>142006</v>
      </c>
      <c r="G135" s="136">
        <f t="shared" si="70"/>
        <v>134933.4</v>
      </c>
      <c r="H135" s="136">
        <f t="shared" si="70"/>
        <v>86625</v>
      </c>
      <c r="I135" s="135">
        <f t="shared" si="70"/>
        <v>729583.00000000012</v>
      </c>
      <c r="J135" s="137">
        <f t="shared" si="70"/>
        <v>125762.10000000002</v>
      </c>
      <c r="K135" s="137">
        <f t="shared" si="70"/>
        <v>257071.59999999998</v>
      </c>
      <c r="L135" s="137">
        <f t="shared" si="70"/>
        <v>98634.700000000012</v>
      </c>
      <c r="M135" s="137">
        <f t="shared" si="70"/>
        <v>156595.70000000001</v>
      </c>
      <c r="N135" s="137">
        <f>+N125+N124</f>
        <v>108146.9</v>
      </c>
      <c r="O135" s="137">
        <f>+O125+O124</f>
        <v>98982.200000000026</v>
      </c>
      <c r="P135" s="137">
        <f t="shared" si="68"/>
        <v>845193.20000000019</v>
      </c>
      <c r="Q135" s="138">
        <f t="shared" si="56"/>
        <v>115610.20000000007</v>
      </c>
      <c r="R135" s="135">
        <f t="shared" si="63"/>
        <v>15.846065492205829</v>
      </c>
      <c r="S135" s="22"/>
      <c r="T135" s="22"/>
    </row>
    <row r="136" spans="2:20" ht="19.5" customHeight="1" x14ac:dyDescent="0.2">
      <c r="B136" s="166" t="s">
        <v>136</v>
      </c>
      <c r="C136" s="167">
        <f>+'[1]cut presupuestaria'!C33</f>
        <v>3412.1</v>
      </c>
      <c r="D136" s="167">
        <f>+'[1]cut presupuestaria'!D33</f>
        <v>2945</v>
      </c>
      <c r="E136" s="167">
        <f>+'[1]cut presupuestaria'!E33</f>
        <v>2090.6999999999998</v>
      </c>
      <c r="F136" s="167">
        <f>+'[1]cut presupuestaria'!E33</f>
        <v>2090.6999999999998</v>
      </c>
      <c r="G136" s="167">
        <f>+'[1]cut presupuestaria'!F33</f>
        <v>2773.3999999999996</v>
      </c>
      <c r="H136" s="167">
        <f>+'[1]cut presupuestaria'!G33</f>
        <v>2620.9</v>
      </c>
      <c r="I136" s="167">
        <f>+'[1]cut presupuestaria'!I33</f>
        <v>15743.599999999999</v>
      </c>
      <c r="J136" s="167">
        <f>+'[1]cut presupuestaria'!J33</f>
        <v>2406.3000000000002</v>
      </c>
      <c r="K136" s="167">
        <f>+'[1]cut presupuestaria'!K33</f>
        <v>2341.2000000000003</v>
      </c>
      <c r="L136" s="167">
        <f>+'[1]cut presupuestaria'!L33</f>
        <v>2385.4000000000005</v>
      </c>
      <c r="M136" s="167">
        <f>+'[1]cut presupuestaria'!M33</f>
        <v>2426.1</v>
      </c>
      <c r="N136" s="167">
        <f>+'[1]cut presupuestaria'!N33</f>
        <v>2930.2000000000007</v>
      </c>
      <c r="O136" s="167">
        <f>+'[1]cut presupuestaria'!O33</f>
        <v>2741.1000000000004</v>
      </c>
      <c r="P136" s="167">
        <f>+'[1]cut presupuestaria'!P33</f>
        <v>15230.3</v>
      </c>
      <c r="Q136" s="168">
        <f t="shared" si="56"/>
        <v>-513.29999999999927</v>
      </c>
      <c r="R136" s="168">
        <f t="shared" si="63"/>
        <v>-3.2603724688127196</v>
      </c>
      <c r="S136" s="22"/>
      <c r="T136" s="22"/>
    </row>
    <row r="137" spans="2:20" ht="16.5" customHeight="1" x14ac:dyDescent="0.2">
      <c r="B137" s="139" t="s">
        <v>137</v>
      </c>
      <c r="C137" s="140"/>
      <c r="D137" s="140"/>
      <c r="E137" s="140"/>
      <c r="F137" s="140"/>
      <c r="G137" s="140"/>
      <c r="H137" s="140"/>
      <c r="I137" s="141"/>
      <c r="J137" s="140"/>
      <c r="K137" s="140"/>
      <c r="L137" s="140"/>
      <c r="M137" s="140"/>
      <c r="N137" s="140"/>
      <c r="O137" s="140"/>
      <c r="P137" s="140"/>
      <c r="Q137" s="142"/>
      <c r="R137" s="143"/>
      <c r="S137" s="22"/>
      <c r="T137" s="22"/>
    </row>
    <row r="138" spans="2:20" ht="15" customHeight="1" x14ac:dyDescent="0.2">
      <c r="B138" s="144" t="s">
        <v>138</v>
      </c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6"/>
      <c r="S138" s="22"/>
      <c r="T138" s="22"/>
    </row>
    <row r="139" spans="2:20" s="149" customFormat="1" ht="12.75" customHeight="1" x14ac:dyDescent="0.2">
      <c r="B139" s="147" t="s">
        <v>139</v>
      </c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6"/>
      <c r="S139" s="22"/>
      <c r="T139" s="22"/>
    </row>
    <row r="140" spans="2:20" s="149" customFormat="1" ht="14.25" customHeight="1" x14ac:dyDescent="0.2">
      <c r="B140" s="147" t="s">
        <v>140</v>
      </c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8"/>
      <c r="R140" s="146"/>
      <c r="S140" s="22"/>
      <c r="T140" s="22"/>
    </row>
    <row r="141" spans="2:20" ht="13.5" customHeight="1" x14ac:dyDescent="0.2">
      <c r="B141" s="150" t="s">
        <v>141</v>
      </c>
      <c r="C141" s="148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51"/>
      <c r="S141" s="22"/>
      <c r="T141" s="22"/>
    </row>
    <row r="142" spans="2:20" ht="12.75" customHeight="1" x14ac:dyDescent="0.2"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8"/>
      <c r="R142" s="152"/>
      <c r="S142" s="22"/>
      <c r="T142" s="22"/>
    </row>
    <row r="143" spans="2:20" x14ac:dyDescent="0.2">
      <c r="B143" s="153"/>
      <c r="C143" s="148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52"/>
      <c r="S143" s="22"/>
      <c r="T143" s="22"/>
    </row>
    <row r="144" spans="2:20" x14ac:dyDescent="0.2">
      <c r="B144" s="153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8"/>
      <c r="R144" s="154"/>
      <c r="S144" s="22"/>
      <c r="T144" s="22"/>
    </row>
    <row r="145" spans="2:20" x14ac:dyDescent="0.2">
      <c r="B145" s="146"/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6"/>
      <c r="S145" s="22"/>
      <c r="T145" s="22"/>
    </row>
    <row r="146" spans="2:20" x14ac:dyDescent="0.2">
      <c r="B146" s="155"/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55"/>
      <c r="S146" s="22"/>
      <c r="T146" s="22"/>
    </row>
    <row r="147" spans="2:20" x14ac:dyDescent="0.2">
      <c r="B147" s="155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48"/>
      <c r="R147" s="155"/>
      <c r="S147" s="22"/>
      <c r="T147" s="22"/>
    </row>
    <row r="148" spans="2:20" x14ac:dyDescent="0.2">
      <c r="B148" s="155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48"/>
      <c r="R148" s="157"/>
      <c r="S148" s="22"/>
      <c r="T148" s="22"/>
    </row>
    <row r="149" spans="2:20" x14ac:dyDescent="0.2">
      <c r="B149" s="155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48"/>
      <c r="R149" s="155"/>
      <c r="S149" s="22"/>
      <c r="T149" s="22"/>
    </row>
    <row r="150" spans="2:20" x14ac:dyDescent="0.2">
      <c r="B150" s="155"/>
      <c r="C150" s="148"/>
      <c r="D150" s="148"/>
      <c r="E150" s="148"/>
      <c r="F150" s="148"/>
      <c r="G150" s="148"/>
      <c r="H150" s="148"/>
      <c r="I150" s="148"/>
      <c r="J150" s="156"/>
      <c r="K150" s="156"/>
      <c r="L150" s="156"/>
      <c r="M150" s="156"/>
      <c r="N150" s="156"/>
      <c r="O150" s="156"/>
      <c r="P150" s="156"/>
      <c r="Q150" s="158"/>
      <c r="R150" s="155"/>
    </row>
    <row r="151" spans="2:20" x14ac:dyDescent="0.2">
      <c r="B151" s="155"/>
      <c r="C151" s="148"/>
      <c r="D151" s="148"/>
      <c r="E151" s="148"/>
      <c r="F151" s="148"/>
      <c r="G151" s="148"/>
      <c r="H151" s="148"/>
      <c r="I151" s="148"/>
      <c r="J151" s="156"/>
      <c r="K151" s="156"/>
      <c r="L151" s="156"/>
      <c r="M151" s="156"/>
      <c r="N151" s="156"/>
      <c r="O151" s="156"/>
      <c r="P151" s="156"/>
      <c r="Q151" s="158"/>
      <c r="R151" s="155"/>
    </row>
    <row r="152" spans="2:20" x14ac:dyDescent="0.2">
      <c r="B152" s="155"/>
      <c r="C152" s="148"/>
      <c r="D152" s="148"/>
      <c r="E152" s="148"/>
      <c r="F152" s="148"/>
      <c r="G152" s="148"/>
      <c r="H152" s="148"/>
      <c r="I152" s="148"/>
      <c r="J152" s="145"/>
      <c r="K152" s="145"/>
      <c r="L152" s="145"/>
      <c r="M152" s="145"/>
      <c r="N152" s="145"/>
      <c r="O152" s="145"/>
      <c r="P152" s="145"/>
      <c r="Q152" s="158"/>
      <c r="R152" s="155"/>
    </row>
    <row r="153" spans="2:20" x14ac:dyDescent="0.2">
      <c r="C153" s="148"/>
      <c r="D153" s="148"/>
      <c r="E153" s="148"/>
      <c r="F153" s="148"/>
      <c r="G153" s="148"/>
      <c r="I153" s="148"/>
      <c r="J153" s="156"/>
      <c r="K153" s="156"/>
      <c r="L153" s="156"/>
      <c r="M153" s="156"/>
      <c r="N153" s="156"/>
      <c r="O153" s="156"/>
      <c r="P153" s="156"/>
      <c r="Q153" s="156"/>
    </row>
    <row r="154" spans="2:20" x14ac:dyDescent="0.2">
      <c r="C154" s="148"/>
      <c r="D154" s="148"/>
      <c r="E154" s="148"/>
      <c r="F154" s="148"/>
      <c r="G154" s="148"/>
      <c r="I154" s="148"/>
      <c r="J154" s="145"/>
      <c r="K154" s="145"/>
      <c r="L154" s="145"/>
      <c r="M154" s="145"/>
      <c r="N154" s="145"/>
      <c r="O154" s="145"/>
      <c r="P154" s="145"/>
      <c r="Q154" s="48"/>
    </row>
    <row r="155" spans="2:20" x14ac:dyDescent="0.2">
      <c r="C155" s="148"/>
      <c r="D155" s="148"/>
      <c r="E155" s="148"/>
      <c r="F155" s="148"/>
      <c r="G155" s="148"/>
      <c r="I155" s="148"/>
      <c r="J155" s="145"/>
      <c r="K155" s="145"/>
      <c r="L155" s="145"/>
      <c r="M155" s="145"/>
      <c r="N155" s="145"/>
      <c r="O155" s="145"/>
      <c r="P155" s="145"/>
      <c r="Q155" s="48"/>
    </row>
    <row r="156" spans="2:20" x14ac:dyDescent="0.2">
      <c r="C156" s="148"/>
      <c r="D156" s="148"/>
      <c r="E156" s="148"/>
      <c r="F156" s="148"/>
      <c r="G156" s="148"/>
      <c r="I156" s="148"/>
      <c r="J156" s="145"/>
      <c r="K156" s="145"/>
      <c r="L156" s="145"/>
      <c r="M156" s="145"/>
      <c r="N156" s="145"/>
      <c r="O156" s="145"/>
      <c r="P156" s="145"/>
      <c r="Q156" s="48"/>
    </row>
    <row r="157" spans="2:20" x14ac:dyDescent="0.2">
      <c r="C157" s="148"/>
      <c r="D157" s="148"/>
      <c r="E157" s="148"/>
      <c r="F157" s="148"/>
      <c r="G157" s="148"/>
      <c r="I157" s="148"/>
      <c r="J157" s="159"/>
      <c r="K157" s="159"/>
      <c r="L157" s="159"/>
      <c r="M157" s="160"/>
      <c r="N157" s="160"/>
      <c r="O157" s="160"/>
      <c r="P157" s="161"/>
      <c r="Q157" s="48"/>
    </row>
    <row r="158" spans="2:20" x14ac:dyDescent="0.2">
      <c r="C158" s="148"/>
      <c r="D158" s="148"/>
      <c r="E158" s="148"/>
      <c r="F158" s="148"/>
      <c r="G158" s="148"/>
      <c r="I158" s="148"/>
      <c r="J158" s="159"/>
      <c r="K158" s="159"/>
      <c r="L158" s="159"/>
      <c r="M158" s="160"/>
      <c r="N158" s="160"/>
      <c r="O158" s="160"/>
      <c r="P158" s="160"/>
      <c r="Q158" s="48"/>
    </row>
    <row r="159" spans="2:20" x14ac:dyDescent="0.2">
      <c r="C159" s="148"/>
      <c r="D159" s="148"/>
      <c r="E159" s="148"/>
      <c r="F159" s="148"/>
      <c r="G159" s="148"/>
      <c r="I159" s="148"/>
      <c r="J159" s="159"/>
      <c r="K159" s="159"/>
      <c r="L159" s="159"/>
      <c r="M159" s="159"/>
      <c r="N159" s="159"/>
      <c r="O159" s="159"/>
      <c r="P159" s="159"/>
      <c r="Q159" s="162"/>
    </row>
    <row r="160" spans="2:20" x14ac:dyDescent="0.2">
      <c r="C160" s="148"/>
      <c r="D160" s="148"/>
      <c r="E160" s="148"/>
      <c r="F160" s="148"/>
      <c r="G160" s="148"/>
      <c r="I160" s="148"/>
      <c r="J160" s="145"/>
      <c r="K160" s="145"/>
      <c r="L160" s="145"/>
      <c r="M160" s="145"/>
      <c r="N160" s="145"/>
      <c r="O160" s="145"/>
      <c r="P160" s="145"/>
      <c r="Q160" s="145"/>
    </row>
    <row r="161" spans="3:17" x14ac:dyDescent="0.2">
      <c r="C161" s="148"/>
      <c r="D161" s="148"/>
      <c r="E161" s="148"/>
      <c r="F161" s="148"/>
      <c r="G161" s="148"/>
      <c r="I161" s="148"/>
      <c r="J161" s="145"/>
      <c r="K161" s="145"/>
      <c r="L161" s="145"/>
      <c r="M161" s="145"/>
      <c r="N161" s="145"/>
      <c r="O161" s="145"/>
      <c r="P161" s="145"/>
      <c r="Q161" s="145"/>
    </row>
    <row r="162" spans="3:17" ht="18" customHeight="1" x14ac:dyDescent="0.2">
      <c r="C162" s="148"/>
      <c r="D162" s="148"/>
      <c r="E162" s="148"/>
      <c r="F162" s="148"/>
      <c r="G162" s="148"/>
      <c r="I162" s="148"/>
      <c r="J162" s="163"/>
      <c r="K162" s="163"/>
      <c r="L162" s="163"/>
      <c r="M162" s="163"/>
      <c r="N162" s="163"/>
      <c r="O162" s="163"/>
      <c r="P162" s="164"/>
      <c r="Q162" s="162"/>
    </row>
    <row r="163" spans="3:17" ht="21" customHeight="1" x14ac:dyDescent="0.2">
      <c r="C163" s="148"/>
      <c r="D163" s="148"/>
      <c r="E163" s="148"/>
      <c r="F163" s="148"/>
      <c r="G163" s="148"/>
      <c r="I163" s="148"/>
      <c r="J163" s="163"/>
      <c r="K163" s="163"/>
      <c r="L163" s="163"/>
      <c r="M163" s="163"/>
      <c r="N163" s="163"/>
      <c r="O163" s="163"/>
      <c r="P163" s="164"/>
      <c r="Q163" s="48"/>
    </row>
    <row r="164" spans="3:17" ht="17.25" customHeight="1" x14ac:dyDescent="0.2">
      <c r="C164" s="145"/>
      <c r="D164" s="145"/>
      <c r="E164" s="145"/>
      <c r="F164" s="145"/>
      <c r="G164" s="145"/>
      <c r="I164" s="145"/>
      <c r="J164" s="163"/>
      <c r="K164" s="163"/>
      <c r="L164" s="163"/>
      <c r="M164" s="163"/>
      <c r="N164" s="163"/>
      <c r="O164" s="163"/>
      <c r="P164" s="164"/>
      <c r="Q164" s="48"/>
    </row>
    <row r="165" spans="3:17" ht="20.25" customHeight="1" x14ac:dyDescent="0.2">
      <c r="C165" s="145"/>
      <c r="D165" s="145"/>
      <c r="E165" s="145"/>
      <c r="F165" s="145"/>
      <c r="G165" s="145"/>
      <c r="I165" s="145"/>
      <c r="J165" s="163"/>
      <c r="K165" s="163"/>
      <c r="L165" s="163"/>
      <c r="M165" s="163"/>
      <c r="N165" s="163"/>
      <c r="O165" s="163"/>
      <c r="P165" s="164"/>
      <c r="Q165" s="163"/>
    </row>
    <row r="166" spans="3:17" ht="24.75" customHeight="1" x14ac:dyDescent="0.2">
      <c r="C166" s="145"/>
      <c r="D166" s="145"/>
      <c r="E166" s="145"/>
      <c r="F166" s="145"/>
      <c r="G166" s="145"/>
      <c r="I166" s="145"/>
      <c r="J166" s="163"/>
      <c r="K166" s="163"/>
      <c r="L166" s="163"/>
      <c r="M166" s="163"/>
      <c r="N166" s="163"/>
      <c r="O166" s="163"/>
      <c r="P166" s="164"/>
      <c r="Q166" s="48"/>
    </row>
    <row r="167" spans="3:17" ht="21.75" customHeight="1" x14ac:dyDescent="0.2">
      <c r="C167" s="145"/>
      <c r="D167" s="145"/>
      <c r="E167" s="145"/>
      <c r="F167" s="145"/>
      <c r="G167" s="145"/>
      <c r="I167" s="145"/>
      <c r="J167" s="163"/>
      <c r="K167" s="163"/>
      <c r="L167" s="163"/>
      <c r="M167" s="163"/>
      <c r="N167" s="163"/>
      <c r="O167" s="163"/>
      <c r="P167" s="164"/>
      <c r="Q167" s="48"/>
    </row>
    <row r="168" spans="3:17" ht="33.75" customHeight="1" x14ac:dyDescent="0.2">
      <c r="C168" s="145"/>
      <c r="D168" s="145"/>
      <c r="E168" s="145"/>
      <c r="F168" s="145"/>
      <c r="G168" s="145"/>
      <c r="I168" s="145"/>
      <c r="J168" s="163"/>
      <c r="K168" s="163"/>
      <c r="L168" s="163"/>
      <c r="M168" s="163"/>
      <c r="N168" s="163"/>
      <c r="O168" s="163"/>
      <c r="P168" s="164"/>
      <c r="Q168" s="48"/>
    </row>
    <row r="169" spans="3:17" ht="29.25" customHeight="1" x14ac:dyDescent="0.2">
      <c r="C169" s="145"/>
      <c r="D169" s="145"/>
      <c r="E169" s="145"/>
      <c r="F169" s="145"/>
      <c r="G169" s="145"/>
      <c r="I169" s="145"/>
      <c r="J169" s="165"/>
      <c r="K169" s="165"/>
      <c r="L169" s="165"/>
      <c r="M169" s="165"/>
      <c r="N169" s="165"/>
      <c r="O169" s="165"/>
      <c r="P169" s="165"/>
      <c r="Q169" s="48"/>
    </row>
    <row r="170" spans="3:17" x14ac:dyDescent="0.2">
      <c r="C170" s="145"/>
      <c r="D170" s="145"/>
      <c r="E170" s="145"/>
      <c r="F170" s="145"/>
      <c r="G170" s="145"/>
      <c r="I170" s="145"/>
      <c r="J170" s="145"/>
      <c r="K170" s="145"/>
      <c r="L170" s="145"/>
    </row>
    <row r="171" spans="3:17" x14ac:dyDescent="0.2">
      <c r="C171" s="145"/>
      <c r="D171" s="145"/>
      <c r="E171" s="145"/>
      <c r="F171" s="145"/>
      <c r="G171" s="145"/>
      <c r="I171" s="145"/>
      <c r="J171" s="145"/>
      <c r="K171" s="145"/>
      <c r="L171" s="145"/>
    </row>
    <row r="172" spans="3:17" x14ac:dyDescent="0.2">
      <c r="C172" s="145"/>
      <c r="D172" s="145"/>
      <c r="E172" s="145"/>
      <c r="F172" s="145"/>
      <c r="G172" s="145"/>
      <c r="I172" s="145"/>
      <c r="J172" s="145"/>
      <c r="K172" s="145"/>
      <c r="L172" s="145"/>
    </row>
    <row r="173" spans="3:17" x14ac:dyDescent="0.2">
      <c r="C173" s="145"/>
      <c r="D173" s="145"/>
      <c r="E173" s="145"/>
      <c r="F173" s="145"/>
      <c r="G173" s="145"/>
      <c r="I173" s="145"/>
      <c r="J173" s="145"/>
      <c r="K173" s="145"/>
      <c r="L173" s="145"/>
    </row>
    <row r="174" spans="3:17" x14ac:dyDescent="0.2">
      <c r="C174" s="145"/>
      <c r="D174" s="145"/>
      <c r="E174" s="145"/>
      <c r="F174" s="145"/>
      <c r="G174" s="145"/>
      <c r="I174" s="145"/>
      <c r="J174" s="145"/>
      <c r="K174" s="145"/>
      <c r="L174" s="145"/>
    </row>
    <row r="175" spans="3:17" x14ac:dyDescent="0.2">
      <c r="C175" s="145"/>
      <c r="D175" s="145"/>
      <c r="E175" s="145"/>
      <c r="F175" s="145"/>
      <c r="G175" s="145"/>
      <c r="I175" s="145"/>
      <c r="J175" s="145"/>
      <c r="K175" s="145"/>
      <c r="L175" s="145"/>
    </row>
    <row r="176" spans="3:17" x14ac:dyDescent="0.2">
      <c r="C176" s="145"/>
      <c r="D176" s="145"/>
      <c r="E176" s="145"/>
      <c r="F176" s="145"/>
      <c r="G176" s="145"/>
      <c r="I176" s="145"/>
      <c r="J176" s="145"/>
      <c r="K176" s="145"/>
      <c r="L176" s="145"/>
    </row>
    <row r="177" spans="3:14" x14ac:dyDescent="0.2">
      <c r="C177" s="145"/>
      <c r="D177" s="145"/>
      <c r="E177" s="145"/>
      <c r="F177" s="145"/>
      <c r="G177" s="145"/>
      <c r="I177" s="145"/>
      <c r="J177" s="145"/>
      <c r="K177" s="145"/>
      <c r="L177" s="145"/>
    </row>
    <row r="178" spans="3:14" x14ac:dyDescent="0.2">
      <c r="C178" s="145"/>
      <c r="D178" s="145"/>
      <c r="E178" s="145"/>
      <c r="F178" s="145"/>
      <c r="G178" s="145"/>
      <c r="I178" s="145"/>
      <c r="J178" s="145"/>
      <c r="K178" s="145"/>
      <c r="L178" s="145"/>
    </row>
    <row r="179" spans="3:14" x14ac:dyDescent="0.2">
      <c r="C179" s="145"/>
      <c r="D179" s="145"/>
      <c r="E179" s="145"/>
      <c r="F179" s="145"/>
      <c r="G179" s="145"/>
      <c r="I179" s="145"/>
      <c r="J179" s="145"/>
      <c r="K179" s="145"/>
      <c r="L179" s="145"/>
    </row>
    <row r="180" spans="3:14" x14ac:dyDescent="0.2">
      <c r="C180" s="145"/>
      <c r="D180" s="145"/>
      <c r="E180" s="145"/>
      <c r="F180" s="145"/>
      <c r="G180" s="145"/>
      <c r="I180" s="145"/>
      <c r="J180" s="145"/>
      <c r="K180" s="145"/>
      <c r="L180" s="145"/>
    </row>
    <row r="181" spans="3:14" x14ac:dyDescent="0.2">
      <c r="C181" s="145"/>
      <c r="D181" s="145"/>
      <c r="E181" s="145"/>
      <c r="F181" s="145"/>
      <c r="G181" s="145"/>
      <c r="I181" s="145"/>
      <c r="J181" s="145"/>
      <c r="K181" s="145"/>
      <c r="L181" s="145"/>
    </row>
    <row r="182" spans="3:14" x14ac:dyDescent="0.2"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</row>
    <row r="183" spans="3:14" x14ac:dyDescent="0.2"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</row>
    <row r="184" spans="3:14" x14ac:dyDescent="0.2"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</row>
    <row r="185" spans="3:14" x14ac:dyDescent="0.2"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</row>
    <row r="186" spans="3:14" x14ac:dyDescent="0.2"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</row>
    <row r="187" spans="3:14" x14ac:dyDescent="0.2"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</row>
    <row r="188" spans="3:14" x14ac:dyDescent="0.2"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</row>
    <row r="189" spans="3:14" x14ac:dyDescent="0.2"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</row>
    <row r="190" spans="3:14" x14ac:dyDescent="0.2"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</row>
    <row r="191" spans="3:14" x14ac:dyDescent="0.2"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</row>
    <row r="192" spans="3:14" x14ac:dyDescent="0.2"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</row>
    <row r="193" spans="3:14" x14ac:dyDescent="0.2"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</row>
    <row r="194" spans="3:14" x14ac:dyDescent="0.2"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</row>
    <row r="195" spans="3:14" x14ac:dyDescent="0.2"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</row>
  </sheetData>
  <mergeCells count="10">
    <mergeCell ref="B1:R1"/>
    <mergeCell ref="B3:R3"/>
    <mergeCell ref="B4:R4"/>
    <mergeCell ref="B5:R5"/>
    <mergeCell ref="B6:B7"/>
    <mergeCell ref="C6:H6"/>
    <mergeCell ref="I6:I7"/>
    <mergeCell ref="J6:O6"/>
    <mergeCell ref="P6:P7"/>
    <mergeCell ref="Q6:R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2025-08-05T19:54:35Z</dcterms:created>
  <dcterms:modified xsi:type="dcterms:W3CDTF">2025-08-05T20:02:18Z</dcterms:modified>
</cp:coreProperties>
</file>