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1" documentId="8_{AA05A079-9E07-4196-8841-1CA03C8143A2}" xr6:coauthVersionLast="47" xr6:coauthVersionMax="47" xr10:uidLastSave="{2EC0AF7A-86F4-4BFF-A8BE-E011C3954563}"/>
  <bookViews>
    <workbookView xWindow="28680" yWindow="-120" windowWidth="29040" windowHeight="15720" xr2:uid="{1F206E4D-E300-4304-BA6E-98B9656A786E}"/>
  </bookViews>
  <sheets>
    <sheet name="PP (E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'PP (EST)'!$B$1:$R$102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H98" i="1"/>
  <c r="G98" i="1"/>
  <c r="F98" i="1"/>
  <c r="E98" i="1"/>
  <c r="D98" i="1"/>
  <c r="C98" i="1"/>
  <c r="I98" i="1" s="1"/>
  <c r="Q98" i="1" s="1"/>
  <c r="P97" i="1"/>
  <c r="H97" i="1"/>
  <c r="H95" i="1" s="1"/>
  <c r="H94" i="1" s="1"/>
  <c r="G97" i="1"/>
  <c r="F97" i="1"/>
  <c r="E97" i="1"/>
  <c r="D97" i="1"/>
  <c r="D95" i="1" s="1"/>
  <c r="D94" i="1" s="1"/>
  <c r="C97" i="1"/>
  <c r="C95" i="1" s="1"/>
  <c r="C94" i="1" s="1"/>
  <c r="P96" i="1"/>
  <c r="H96" i="1"/>
  <c r="G96" i="1"/>
  <c r="G95" i="1" s="1"/>
  <c r="G94" i="1" s="1"/>
  <c r="F96" i="1"/>
  <c r="F95" i="1" s="1"/>
  <c r="F94" i="1" s="1"/>
  <c r="E96" i="1"/>
  <c r="D96" i="1"/>
  <c r="C96" i="1"/>
  <c r="I96" i="1" s="1"/>
  <c r="P95" i="1"/>
  <c r="P94" i="1" s="1"/>
  <c r="E95" i="1"/>
  <c r="E94" i="1" s="1"/>
  <c r="O94" i="1"/>
  <c r="N94" i="1"/>
  <c r="M94" i="1"/>
  <c r="L94" i="1"/>
  <c r="K94" i="1"/>
  <c r="J94" i="1"/>
  <c r="P93" i="1"/>
  <c r="H93" i="1"/>
  <c r="G93" i="1"/>
  <c r="F93" i="1"/>
  <c r="D93" i="1"/>
  <c r="C93" i="1"/>
  <c r="I93" i="1" s="1"/>
  <c r="P92" i="1"/>
  <c r="H92" i="1"/>
  <c r="G92" i="1"/>
  <c r="F92" i="1"/>
  <c r="E92" i="1"/>
  <c r="D92" i="1"/>
  <c r="C92" i="1"/>
  <c r="I92" i="1" s="1"/>
  <c r="Q92" i="1" s="1"/>
  <c r="P91" i="1"/>
  <c r="H91" i="1"/>
  <c r="G91" i="1"/>
  <c r="F91" i="1"/>
  <c r="E91" i="1"/>
  <c r="D91" i="1"/>
  <c r="C91" i="1"/>
  <c r="I91" i="1" s="1"/>
  <c r="O90" i="1"/>
  <c r="N90" i="1"/>
  <c r="M90" i="1"/>
  <c r="L90" i="1"/>
  <c r="K90" i="1"/>
  <c r="J90" i="1"/>
  <c r="J82" i="1" s="1"/>
  <c r="H90" i="1"/>
  <c r="G90" i="1"/>
  <c r="F90" i="1"/>
  <c r="E90" i="1"/>
  <c r="D90" i="1"/>
  <c r="C90" i="1"/>
  <c r="P89" i="1"/>
  <c r="H89" i="1"/>
  <c r="G89" i="1"/>
  <c r="F89" i="1"/>
  <c r="E89" i="1"/>
  <c r="D89" i="1"/>
  <c r="C89" i="1"/>
  <c r="I89" i="1" s="1"/>
  <c r="P88" i="1"/>
  <c r="H88" i="1"/>
  <c r="G88" i="1"/>
  <c r="F88" i="1"/>
  <c r="E88" i="1"/>
  <c r="D88" i="1"/>
  <c r="C88" i="1"/>
  <c r="I88" i="1" s="1"/>
  <c r="P87" i="1"/>
  <c r="H87" i="1"/>
  <c r="G87" i="1"/>
  <c r="F87" i="1"/>
  <c r="E87" i="1"/>
  <c r="E83" i="1" s="1"/>
  <c r="E82" i="1" s="1"/>
  <c r="D87" i="1"/>
  <c r="C87" i="1"/>
  <c r="I87" i="1" s="1"/>
  <c r="Q87" i="1" s="1"/>
  <c r="P86" i="1"/>
  <c r="H86" i="1"/>
  <c r="G86" i="1"/>
  <c r="F86" i="1"/>
  <c r="E86" i="1"/>
  <c r="D86" i="1"/>
  <c r="C86" i="1"/>
  <c r="I86" i="1" s="1"/>
  <c r="P85" i="1"/>
  <c r="H85" i="1"/>
  <c r="G85" i="1"/>
  <c r="F85" i="1"/>
  <c r="F83" i="1" s="1"/>
  <c r="F82" i="1" s="1"/>
  <c r="E85" i="1"/>
  <c r="D85" i="1"/>
  <c r="C85" i="1"/>
  <c r="I85" i="1" s="1"/>
  <c r="Q85" i="1" s="1"/>
  <c r="P84" i="1"/>
  <c r="P83" i="1" s="1"/>
  <c r="H84" i="1"/>
  <c r="G84" i="1"/>
  <c r="F84" i="1"/>
  <c r="E84" i="1"/>
  <c r="D84" i="1"/>
  <c r="D83" i="1" s="1"/>
  <c r="D82" i="1" s="1"/>
  <c r="C84" i="1"/>
  <c r="C83" i="1" s="1"/>
  <c r="C82" i="1" s="1"/>
  <c r="O83" i="1"/>
  <c r="N83" i="1"/>
  <c r="N82" i="1" s="1"/>
  <c r="M83" i="1"/>
  <c r="M82" i="1" s="1"/>
  <c r="L83" i="1"/>
  <c r="K83" i="1"/>
  <c r="J83" i="1"/>
  <c r="H83" i="1"/>
  <c r="H82" i="1" s="1"/>
  <c r="G83" i="1"/>
  <c r="G82" i="1" s="1"/>
  <c r="O82" i="1"/>
  <c r="L82" i="1"/>
  <c r="K82" i="1"/>
  <c r="P81" i="1"/>
  <c r="H81" i="1"/>
  <c r="G81" i="1"/>
  <c r="F81" i="1"/>
  <c r="E81" i="1"/>
  <c r="D81" i="1"/>
  <c r="C81" i="1"/>
  <c r="I81" i="1" s="1"/>
  <c r="Q81" i="1" s="1"/>
  <c r="P80" i="1"/>
  <c r="H80" i="1"/>
  <c r="G80" i="1"/>
  <c r="G78" i="1" s="1"/>
  <c r="F80" i="1"/>
  <c r="F78" i="1" s="1"/>
  <c r="E80" i="1"/>
  <c r="D80" i="1"/>
  <c r="C80" i="1"/>
  <c r="I80" i="1" s="1"/>
  <c r="P79" i="1"/>
  <c r="P78" i="1" s="1"/>
  <c r="H79" i="1"/>
  <c r="G79" i="1"/>
  <c r="F79" i="1"/>
  <c r="E79" i="1"/>
  <c r="E78" i="1" s="1"/>
  <c r="D79" i="1"/>
  <c r="D78" i="1" s="1"/>
  <c r="C79" i="1"/>
  <c r="I79" i="1" s="1"/>
  <c r="O78" i="1"/>
  <c r="N78" i="1"/>
  <c r="M78" i="1"/>
  <c r="L78" i="1"/>
  <c r="K78" i="1"/>
  <c r="J78" i="1"/>
  <c r="H78" i="1"/>
  <c r="C78" i="1"/>
  <c r="P77" i="1"/>
  <c r="H77" i="1"/>
  <c r="G77" i="1"/>
  <c r="F77" i="1"/>
  <c r="E77" i="1"/>
  <c r="D77" i="1"/>
  <c r="C77" i="1"/>
  <c r="I77" i="1" s="1"/>
  <c r="P76" i="1"/>
  <c r="P74" i="1" s="1"/>
  <c r="H76" i="1"/>
  <c r="G76" i="1"/>
  <c r="F76" i="1"/>
  <c r="E76" i="1"/>
  <c r="E74" i="1" s="1"/>
  <c r="D76" i="1"/>
  <c r="D74" i="1" s="1"/>
  <c r="C76" i="1"/>
  <c r="I76" i="1" s="1"/>
  <c r="P75" i="1"/>
  <c r="H75" i="1"/>
  <c r="H74" i="1" s="1"/>
  <c r="G75" i="1"/>
  <c r="F75" i="1"/>
  <c r="E75" i="1"/>
  <c r="D75" i="1"/>
  <c r="C75" i="1"/>
  <c r="C74" i="1" s="1"/>
  <c r="O74" i="1"/>
  <c r="N74" i="1"/>
  <c r="M74" i="1"/>
  <c r="L74" i="1"/>
  <c r="K74" i="1"/>
  <c r="J74" i="1"/>
  <c r="G74" i="1"/>
  <c r="F74" i="1"/>
  <c r="P73" i="1"/>
  <c r="H73" i="1"/>
  <c r="G73" i="1"/>
  <c r="F73" i="1"/>
  <c r="E73" i="1"/>
  <c r="D73" i="1"/>
  <c r="C73" i="1"/>
  <c r="I73" i="1" s="1"/>
  <c r="P72" i="1"/>
  <c r="H72" i="1"/>
  <c r="G72" i="1"/>
  <c r="F72" i="1"/>
  <c r="E72" i="1"/>
  <c r="D72" i="1"/>
  <c r="C72" i="1"/>
  <c r="I72" i="1" s="1"/>
  <c r="P71" i="1"/>
  <c r="H71" i="1"/>
  <c r="G71" i="1"/>
  <c r="G70" i="1" s="1"/>
  <c r="F71" i="1"/>
  <c r="F70" i="1" s="1"/>
  <c r="E71" i="1"/>
  <c r="D71" i="1"/>
  <c r="C71" i="1"/>
  <c r="P70" i="1"/>
  <c r="O70" i="1"/>
  <c r="N70" i="1"/>
  <c r="M70" i="1"/>
  <c r="L70" i="1"/>
  <c r="K70" i="1"/>
  <c r="J70" i="1"/>
  <c r="H70" i="1"/>
  <c r="E70" i="1"/>
  <c r="D70" i="1"/>
  <c r="P69" i="1"/>
  <c r="H69" i="1"/>
  <c r="G69" i="1"/>
  <c r="F69" i="1"/>
  <c r="E69" i="1"/>
  <c r="D69" i="1"/>
  <c r="C69" i="1"/>
  <c r="I69" i="1" s="1"/>
  <c r="P68" i="1"/>
  <c r="H68" i="1"/>
  <c r="G68" i="1"/>
  <c r="F68" i="1"/>
  <c r="E68" i="1"/>
  <c r="D68" i="1"/>
  <c r="C68" i="1"/>
  <c r="I68" i="1" s="1"/>
  <c r="P67" i="1"/>
  <c r="H67" i="1"/>
  <c r="G67" i="1"/>
  <c r="F67" i="1"/>
  <c r="E67" i="1"/>
  <c r="D67" i="1"/>
  <c r="D65" i="1" s="1"/>
  <c r="D64" i="1" s="1"/>
  <c r="D63" i="1" s="1"/>
  <c r="C67" i="1"/>
  <c r="P66" i="1"/>
  <c r="H66" i="1"/>
  <c r="H65" i="1" s="1"/>
  <c r="H64" i="1" s="1"/>
  <c r="G66" i="1"/>
  <c r="F66" i="1"/>
  <c r="E66" i="1"/>
  <c r="D66" i="1"/>
  <c r="C66" i="1"/>
  <c r="C65" i="1" s="1"/>
  <c r="C64" i="1" s="1"/>
  <c r="O65" i="1"/>
  <c r="O64" i="1" s="1"/>
  <c r="N65" i="1"/>
  <c r="M65" i="1"/>
  <c r="M64" i="1" s="1"/>
  <c r="M63" i="1" s="1"/>
  <c r="L65" i="1"/>
  <c r="L64" i="1" s="1"/>
  <c r="L63" i="1" s="1"/>
  <c r="K65" i="1"/>
  <c r="J65" i="1"/>
  <c r="P65" i="1" s="1"/>
  <c r="P64" i="1" s="1"/>
  <c r="P63" i="1" s="1"/>
  <c r="P62" i="1" s="1"/>
  <c r="G65" i="1"/>
  <c r="G64" i="1" s="1"/>
  <c r="F65" i="1"/>
  <c r="F64" i="1" s="1"/>
  <c r="F63" i="1" s="1"/>
  <c r="F62" i="1" s="1"/>
  <c r="N64" i="1"/>
  <c r="K64" i="1"/>
  <c r="K63" i="1" s="1"/>
  <c r="K62" i="1" s="1"/>
  <c r="J64" i="1"/>
  <c r="J63" i="1" s="1"/>
  <c r="J62" i="1" s="1"/>
  <c r="O63" i="1"/>
  <c r="O62" i="1" s="1"/>
  <c r="N63" i="1"/>
  <c r="N62" i="1" s="1"/>
  <c r="H63" i="1"/>
  <c r="H62" i="1" s="1"/>
  <c r="M62" i="1"/>
  <c r="L62" i="1"/>
  <c r="P61" i="1"/>
  <c r="H61" i="1"/>
  <c r="G61" i="1"/>
  <c r="F61" i="1"/>
  <c r="E61" i="1"/>
  <c r="D61" i="1"/>
  <c r="C61" i="1"/>
  <c r="I61" i="1" s="1"/>
  <c r="Q61" i="1" s="1"/>
  <c r="P60" i="1"/>
  <c r="H60" i="1"/>
  <c r="G60" i="1"/>
  <c r="F60" i="1"/>
  <c r="E60" i="1"/>
  <c r="D60" i="1"/>
  <c r="C60" i="1"/>
  <c r="I60" i="1" s="1"/>
  <c r="Q60" i="1" s="1"/>
  <c r="P59" i="1"/>
  <c r="H59" i="1"/>
  <c r="H58" i="1" s="1"/>
  <c r="H57" i="1" s="1"/>
  <c r="G59" i="1"/>
  <c r="F59" i="1"/>
  <c r="E59" i="1"/>
  <c r="D59" i="1"/>
  <c r="C59" i="1"/>
  <c r="C58" i="1" s="1"/>
  <c r="O58" i="1"/>
  <c r="N58" i="1"/>
  <c r="M58" i="1"/>
  <c r="M57" i="1" s="1"/>
  <c r="L58" i="1"/>
  <c r="L57" i="1" s="1"/>
  <c r="K58" i="1"/>
  <c r="K57" i="1" s="1"/>
  <c r="J58" i="1"/>
  <c r="G58" i="1"/>
  <c r="G57" i="1" s="1"/>
  <c r="F58" i="1"/>
  <c r="F57" i="1" s="1"/>
  <c r="E58" i="1"/>
  <c r="E57" i="1" s="1"/>
  <c r="O57" i="1"/>
  <c r="N57" i="1"/>
  <c r="J57" i="1"/>
  <c r="C57" i="1"/>
  <c r="P56" i="1"/>
  <c r="H56" i="1"/>
  <c r="G56" i="1"/>
  <c r="F56" i="1"/>
  <c r="E56" i="1"/>
  <c r="D56" i="1"/>
  <c r="C56" i="1"/>
  <c r="P55" i="1"/>
  <c r="H55" i="1"/>
  <c r="G55" i="1"/>
  <c r="F55" i="1"/>
  <c r="E55" i="1"/>
  <c r="D55" i="1"/>
  <c r="C55" i="1"/>
  <c r="I55" i="1" s="1"/>
  <c r="R55" i="1" s="1"/>
  <c r="P54" i="1"/>
  <c r="H54" i="1"/>
  <c r="G54" i="1"/>
  <c r="F54" i="1"/>
  <c r="E54" i="1"/>
  <c r="D54" i="1"/>
  <c r="C54" i="1"/>
  <c r="I54" i="1" s="1"/>
  <c r="P53" i="1"/>
  <c r="H53" i="1"/>
  <c r="G53" i="1"/>
  <c r="G50" i="1" s="1"/>
  <c r="G47" i="1" s="1"/>
  <c r="F53" i="1"/>
  <c r="E53" i="1"/>
  <c r="D53" i="1"/>
  <c r="C53" i="1"/>
  <c r="P52" i="1"/>
  <c r="H52" i="1"/>
  <c r="G52" i="1"/>
  <c r="F52" i="1"/>
  <c r="E52" i="1"/>
  <c r="E50" i="1" s="1"/>
  <c r="D52" i="1"/>
  <c r="C52" i="1"/>
  <c r="I52" i="1" s="1"/>
  <c r="R52" i="1" s="1"/>
  <c r="P51" i="1"/>
  <c r="P50" i="1" s="1"/>
  <c r="H51" i="1"/>
  <c r="G51" i="1"/>
  <c r="F51" i="1"/>
  <c r="F50" i="1" s="1"/>
  <c r="E51" i="1"/>
  <c r="D51" i="1"/>
  <c r="D50" i="1" s="1"/>
  <c r="C51" i="1"/>
  <c r="C50" i="1" s="1"/>
  <c r="O50" i="1"/>
  <c r="N50" i="1"/>
  <c r="M50" i="1"/>
  <c r="M47" i="1" s="1"/>
  <c r="L50" i="1"/>
  <c r="K50" i="1"/>
  <c r="J50" i="1"/>
  <c r="H50" i="1"/>
  <c r="P49" i="1"/>
  <c r="H49" i="1"/>
  <c r="H48" i="1" s="1"/>
  <c r="H47" i="1" s="1"/>
  <c r="G49" i="1"/>
  <c r="F49" i="1"/>
  <c r="E49" i="1"/>
  <c r="E48" i="1" s="1"/>
  <c r="E47" i="1" s="1"/>
  <c r="D49" i="1"/>
  <c r="C49" i="1"/>
  <c r="P48" i="1"/>
  <c r="O48" i="1"/>
  <c r="O47" i="1" s="1"/>
  <c r="N48" i="1"/>
  <c r="M48" i="1"/>
  <c r="L48" i="1"/>
  <c r="L47" i="1" s="1"/>
  <c r="K48" i="1"/>
  <c r="J48" i="1"/>
  <c r="J47" i="1" s="1"/>
  <c r="G48" i="1"/>
  <c r="F48" i="1"/>
  <c r="F47" i="1" s="1"/>
  <c r="D48" i="1"/>
  <c r="D47" i="1" s="1"/>
  <c r="C48" i="1"/>
  <c r="P47" i="1"/>
  <c r="N47" i="1"/>
  <c r="K47" i="1"/>
  <c r="P46" i="1"/>
  <c r="H46" i="1"/>
  <c r="G46" i="1"/>
  <c r="F46" i="1"/>
  <c r="E46" i="1"/>
  <c r="D46" i="1"/>
  <c r="C46" i="1"/>
  <c r="I46" i="1" s="1"/>
  <c r="R46" i="1" s="1"/>
  <c r="P45" i="1"/>
  <c r="H45" i="1"/>
  <c r="G45" i="1"/>
  <c r="F45" i="1"/>
  <c r="E45" i="1"/>
  <c r="D45" i="1"/>
  <c r="C45" i="1"/>
  <c r="I45" i="1" s="1"/>
  <c r="Q45" i="1" s="1"/>
  <c r="P44" i="1"/>
  <c r="H44" i="1"/>
  <c r="G44" i="1"/>
  <c r="F44" i="1"/>
  <c r="E44" i="1"/>
  <c r="D44" i="1"/>
  <c r="C44" i="1"/>
  <c r="I44" i="1" s="1"/>
  <c r="P43" i="1"/>
  <c r="H43" i="1"/>
  <c r="G43" i="1"/>
  <c r="F43" i="1"/>
  <c r="E43" i="1"/>
  <c r="D43" i="1"/>
  <c r="C43" i="1"/>
  <c r="I43" i="1" s="1"/>
  <c r="R43" i="1" s="1"/>
  <c r="P42" i="1"/>
  <c r="H42" i="1"/>
  <c r="H40" i="1" s="1"/>
  <c r="H37" i="1" s="1"/>
  <c r="G42" i="1"/>
  <c r="F42" i="1"/>
  <c r="E42" i="1"/>
  <c r="D42" i="1"/>
  <c r="C42" i="1"/>
  <c r="P41" i="1"/>
  <c r="H41" i="1"/>
  <c r="G41" i="1"/>
  <c r="G40" i="1" s="1"/>
  <c r="F41" i="1"/>
  <c r="F40" i="1" s="1"/>
  <c r="E41" i="1"/>
  <c r="D41" i="1"/>
  <c r="D40" i="1" s="1"/>
  <c r="C41" i="1"/>
  <c r="C40" i="1" s="1"/>
  <c r="P40" i="1"/>
  <c r="M40" i="1"/>
  <c r="L40" i="1"/>
  <c r="K40" i="1"/>
  <c r="J40" i="1"/>
  <c r="E40" i="1"/>
  <c r="E37" i="1" s="1"/>
  <c r="P39" i="1"/>
  <c r="H39" i="1"/>
  <c r="G39" i="1"/>
  <c r="F39" i="1"/>
  <c r="F37" i="1" s="1"/>
  <c r="E39" i="1"/>
  <c r="D39" i="1"/>
  <c r="C39" i="1"/>
  <c r="I39" i="1" s="1"/>
  <c r="P38" i="1"/>
  <c r="H38" i="1"/>
  <c r="G38" i="1"/>
  <c r="F38" i="1"/>
  <c r="E38" i="1"/>
  <c r="D38" i="1"/>
  <c r="D37" i="1" s="1"/>
  <c r="C38" i="1"/>
  <c r="I38" i="1" s="1"/>
  <c r="R38" i="1" s="1"/>
  <c r="O37" i="1"/>
  <c r="N37" i="1"/>
  <c r="M37" i="1"/>
  <c r="L37" i="1"/>
  <c r="K37" i="1"/>
  <c r="J37" i="1"/>
  <c r="P36" i="1"/>
  <c r="H36" i="1"/>
  <c r="G36" i="1"/>
  <c r="F36" i="1"/>
  <c r="E36" i="1"/>
  <c r="D36" i="1"/>
  <c r="C36" i="1"/>
  <c r="I36" i="1" s="1"/>
  <c r="P35" i="1"/>
  <c r="H35" i="1"/>
  <c r="G35" i="1"/>
  <c r="F35" i="1"/>
  <c r="E35" i="1"/>
  <c r="D35" i="1"/>
  <c r="D29" i="1" s="1"/>
  <c r="C35" i="1"/>
  <c r="P34" i="1"/>
  <c r="H34" i="1"/>
  <c r="G34" i="1"/>
  <c r="F34" i="1"/>
  <c r="E34" i="1"/>
  <c r="D34" i="1"/>
  <c r="C34" i="1"/>
  <c r="I34" i="1" s="1"/>
  <c r="P33" i="1"/>
  <c r="H33" i="1"/>
  <c r="G33" i="1"/>
  <c r="F33" i="1"/>
  <c r="E33" i="1"/>
  <c r="D33" i="1"/>
  <c r="C33" i="1"/>
  <c r="I33" i="1" s="1"/>
  <c r="P32" i="1"/>
  <c r="P29" i="1" s="1"/>
  <c r="H32" i="1"/>
  <c r="G32" i="1"/>
  <c r="F32" i="1"/>
  <c r="E32" i="1"/>
  <c r="D32" i="1"/>
  <c r="C32" i="1"/>
  <c r="I32" i="1" s="1"/>
  <c r="P31" i="1"/>
  <c r="H31" i="1"/>
  <c r="H29" i="1" s="1"/>
  <c r="G31" i="1"/>
  <c r="F31" i="1"/>
  <c r="E31" i="1"/>
  <c r="E29" i="1" s="1"/>
  <c r="D31" i="1"/>
  <c r="C31" i="1"/>
  <c r="I31" i="1" s="1"/>
  <c r="P30" i="1"/>
  <c r="H30" i="1"/>
  <c r="G30" i="1"/>
  <c r="F30" i="1"/>
  <c r="F29" i="1" s="1"/>
  <c r="E30" i="1"/>
  <c r="D30" i="1"/>
  <c r="C30" i="1"/>
  <c r="I30" i="1" s="1"/>
  <c r="O29" i="1"/>
  <c r="N29" i="1"/>
  <c r="M29" i="1"/>
  <c r="L29" i="1"/>
  <c r="K29" i="1"/>
  <c r="J29" i="1"/>
  <c r="G29" i="1"/>
  <c r="P28" i="1"/>
  <c r="H28" i="1"/>
  <c r="H26" i="1" s="1"/>
  <c r="H25" i="1" s="1"/>
  <c r="G28" i="1"/>
  <c r="F28" i="1"/>
  <c r="E28" i="1"/>
  <c r="D28" i="1"/>
  <c r="C28" i="1"/>
  <c r="I28" i="1" s="1"/>
  <c r="P27" i="1"/>
  <c r="H27" i="1"/>
  <c r="G27" i="1"/>
  <c r="G26" i="1" s="1"/>
  <c r="F27" i="1"/>
  <c r="F26" i="1" s="1"/>
  <c r="E27" i="1"/>
  <c r="D27" i="1"/>
  <c r="C27" i="1"/>
  <c r="C26" i="1" s="1"/>
  <c r="P26" i="1"/>
  <c r="O26" i="1"/>
  <c r="N26" i="1"/>
  <c r="M26" i="1"/>
  <c r="M25" i="1" s="1"/>
  <c r="L26" i="1"/>
  <c r="K26" i="1"/>
  <c r="J26" i="1"/>
  <c r="J25" i="1" s="1"/>
  <c r="E26" i="1"/>
  <c r="E25" i="1" s="1"/>
  <c r="D26" i="1"/>
  <c r="O25" i="1"/>
  <c r="O10" i="1" s="1"/>
  <c r="O9" i="1" s="1"/>
  <c r="O99" i="1" s="1"/>
  <c r="N25" i="1"/>
  <c r="L25" i="1"/>
  <c r="K25" i="1"/>
  <c r="P24" i="1"/>
  <c r="H24" i="1"/>
  <c r="G24" i="1"/>
  <c r="F24" i="1"/>
  <c r="E24" i="1"/>
  <c r="D24" i="1"/>
  <c r="C24" i="1"/>
  <c r="I24" i="1" s="1"/>
  <c r="P23" i="1"/>
  <c r="H23" i="1"/>
  <c r="G23" i="1"/>
  <c r="F23" i="1"/>
  <c r="E23" i="1"/>
  <c r="D23" i="1"/>
  <c r="C23" i="1"/>
  <c r="I23" i="1" s="1"/>
  <c r="R23" i="1" s="1"/>
  <c r="P22" i="1"/>
  <c r="H22" i="1"/>
  <c r="G22" i="1"/>
  <c r="F22" i="1"/>
  <c r="E22" i="1"/>
  <c r="D22" i="1"/>
  <c r="C22" i="1"/>
  <c r="I22" i="1" s="1"/>
  <c r="P21" i="1"/>
  <c r="H21" i="1"/>
  <c r="G21" i="1"/>
  <c r="F21" i="1"/>
  <c r="E21" i="1"/>
  <c r="D21" i="1"/>
  <c r="C21" i="1"/>
  <c r="I21" i="1" s="1"/>
  <c r="P20" i="1"/>
  <c r="H20" i="1"/>
  <c r="G20" i="1"/>
  <c r="F20" i="1"/>
  <c r="E20" i="1"/>
  <c r="D20" i="1"/>
  <c r="C20" i="1"/>
  <c r="P19" i="1"/>
  <c r="H19" i="1"/>
  <c r="H17" i="1" s="1"/>
  <c r="H16" i="1" s="1"/>
  <c r="G19" i="1"/>
  <c r="F19" i="1"/>
  <c r="E19" i="1"/>
  <c r="D19" i="1"/>
  <c r="C19" i="1"/>
  <c r="I19" i="1" s="1"/>
  <c r="P18" i="1"/>
  <c r="P17" i="1" s="1"/>
  <c r="P16" i="1" s="1"/>
  <c r="H18" i="1"/>
  <c r="G18" i="1"/>
  <c r="F18" i="1"/>
  <c r="E18" i="1"/>
  <c r="D18" i="1"/>
  <c r="D17" i="1" s="1"/>
  <c r="D16" i="1" s="1"/>
  <c r="C18" i="1"/>
  <c r="O17" i="1"/>
  <c r="N17" i="1"/>
  <c r="M17" i="1"/>
  <c r="M16" i="1" s="1"/>
  <c r="L17" i="1"/>
  <c r="K17" i="1"/>
  <c r="K16" i="1" s="1"/>
  <c r="K10" i="1" s="1"/>
  <c r="K9" i="1" s="1"/>
  <c r="J17" i="1"/>
  <c r="J16" i="1" s="1"/>
  <c r="G17" i="1"/>
  <c r="G16" i="1" s="1"/>
  <c r="E17" i="1"/>
  <c r="E16" i="1" s="1"/>
  <c r="O16" i="1"/>
  <c r="N16" i="1"/>
  <c r="N10" i="1" s="1"/>
  <c r="N9" i="1" s="1"/>
  <c r="L16" i="1"/>
  <c r="L10" i="1" s="1"/>
  <c r="L9" i="1" s="1"/>
  <c r="P15" i="1"/>
  <c r="H15" i="1"/>
  <c r="G15" i="1"/>
  <c r="F15" i="1"/>
  <c r="E15" i="1"/>
  <c r="D15" i="1"/>
  <c r="C15" i="1"/>
  <c r="I15" i="1" s="1"/>
  <c r="P14" i="1"/>
  <c r="H14" i="1"/>
  <c r="H11" i="1" s="1"/>
  <c r="G14" i="1"/>
  <c r="F14" i="1"/>
  <c r="E14" i="1"/>
  <c r="D14" i="1"/>
  <c r="C14" i="1"/>
  <c r="P13" i="1"/>
  <c r="H13" i="1"/>
  <c r="G13" i="1"/>
  <c r="F13" i="1"/>
  <c r="E13" i="1"/>
  <c r="D13" i="1"/>
  <c r="C13" i="1"/>
  <c r="I13" i="1" s="1"/>
  <c r="P12" i="1"/>
  <c r="H12" i="1"/>
  <c r="G12" i="1"/>
  <c r="I12" i="1" s="1"/>
  <c r="F12" i="1"/>
  <c r="E12" i="1"/>
  <c r="D12" i="1"/>
  <c r="C12" i="1"/>
  <c r="C11" i="1" s="1"/>
  <c r="P11" i="1"/>
  <c r="O11" i="1"/>
  <c r="N11" i="1"/>
  <c r="M11" i="1"/>
  <c r="L11" i="1"/>
  <c r="K11" i="1"/>
  <c r="J11" i="1"/>
  <c r="E11" i="1"/>
  <c r="D11" i="1"/>
  <c r="G25" i="1" l="1"/>
  <c r="Q33" i="1"/>
  <c r="R33" i="1"/>
  <c r="R31" i="1"/>
  <c r="Q31" i="1"/>
  <c r="R19" i="1"/>
  <c r="Q19" i="1"/>
  <c r="Q39" i="1"/>
  <c r="R39" i="1"/>
  <c r="R54" i="1"/>
  <c r="Q54" i="1"/>
  <c r="H10" i="1"/>
  <c r="H9" i="1" s="1"/>
  <c r="R22" i="1"/>
  <c r="Q22" i="1"/>
  <c r="Q15" i="1"/>
  <c r="R15" i="1"/>
  <c r="Q24" i="1"/>
  <c r="R24" i="1"/>
  <c r="Q12" i="1"/>
  <c r="R12" i="1"/>
  <c r="Q21" i="1"/>
  <c r="R21" i="1"/>
  <c r="R28" i="1"/>
  <c r="Q28" i="1"/>
  <c r="R34" i="1"/>
  <c r="Q34" i="1"/>
  <c r="R13" i="1"/>
  <c r="Q13" i="1"/>
  <c r="E10" i="1"/>
  <c r="E9" i="1" s="1"/>
  <c r="Q30" i="1"/>
  <c r="R30" i="1"/>
  <c r="Q36" i="1"/>
  <c r="R36" i="1"/>
  <c r="Q44" i="1"/>
  <c r="R44" i="1"/>
  <c r="Q69" i="1"/>
  <c r="R69" i="1"/>
  <c r="Q72" i="1"/>
  <c r="R72" i="1"/>
  <c r="J10" i="1"/>
  <c r="J9" i="1" s="1"/>
  <c r="J99" i="1" s="1"/>
  <c r="P10" i="1"/>
  <c r="I41" i="1"/>
  <c r="I51" i="1"/>
  <c r="R68" i="1"/>
  <c r="Q68" i="1"/>
  <c r="E99" i="1"/>
  <c r="C17" i="1"/>
  <c r="C16" i="1" s="1"/>
  <c r="I18" i="1"/>
  <c r="I20" i="1"/>
  <c r="F25" i="1"/>
  <c r="G37" i="1"/>
  <c r="Q43" i="1"/>
  <c r="C47" i="1"/>
  <c r="I49" i="1"/>
  <c r="G63" i="1"/>
  <c r="G62" i="1" s="1"/>
  <c r="R79" i="1"/>
  <c r="Q79" i="1"/>
  <c r="I78" i="1"/>
  <c r="Q88" i="1"/>
  <c r="R88" i="1"/>
  <c r="K99" i="1"/>
  <c r="P25" i="1"/>
  <c r="I66" i="1"/>
  <c r="I71" i="1"/>
  <c r="R80" i="1"/>
  <c r="Q80" i="1"/>
  <c r="R89" i="1"/>
  <c r="Q89" i="1"/>
  <c r="L99" i="1"/>
  <c r="Q96" i="1"/>
  <c r="I95" i="1"/>
  <c r="H99" i="1"/>
  <c r="M10" i="1"/>
  <c r="M9" i="1" s="1"/>
  <c r="P37" i="1"/>
  <c r="Q46" i="1"/>
  <c r="Q55" i="1"/>
  <c r="R76" i="1"/>
  <c r="Q76" i="1"/>
  <c r="R32" i="1"/>
  <c r="I42" i="1"/>
  <c r="Q52" i="1"/>
  <c r="Q91" i="1"/>
  <c r="I90" i="1"/>
  <c r="R95" i="1"/>
  <c r="R91" i="1"/>
  <c r="M99" i="1"/>
  <c r="G11" i="1"/>
  <c r="F17" i="1"/>
  <c r="F16" i="1" s="1"/>
  <c r="Q23" i="1"/>
  <c r="I27" i="1"/>
  <c r="Q32" i="1"/>
  <c r="C37" i="1"/>
  <c r="Q38" i="1"/>
  <c r="I59" i="1"/>
  <c r="E65" i="1"/>
  <c r="E64" i="1" s="1"/>
  <c r="E63" i="1" s="1"/>
  <c r="E62" i="1" s="1"/>
  <c r="I67" i="1"/>
  <c r="R77" i="1"/>
  <c r="Q77" i="1"/>
  <c r="N99" i="1"/>
  <c r="I14" i="1"/>
  <c r="C29" i="1"/>
  <c r="C25" i="1" s="1"/>
  <c r="F11" i="1"/>
  <c r="D25" i="1"/>
  <c r="D10" i="1" s="1"/>
  <c r="D9" i="1" s="1"/>
  <c r="D99" i="1" s="1"/>
  <c r="I35" i="1"/>
  <c r="I53" i="1"/>
  <c r="I56" i="1"/>
  <c r="D58" i="1"/>
  <c r="D57" i="1" s="1"/>
  <c r="P58" i="1"/>
  <c r="P57" i="1" s="1"/>
  <c r="D62" i="1"/>
  <c r="R73" i="1"/>
  <c r="Q73" i="1"/>
  <c r="R86" i="1"/>
  <c r="Q86" i="1"/>
  <c r="R93" i="1"/>
  <c r="Q93" i="1"/>
  <c r="P90" i="1"/>
  <c r="P82" i="1" s="1"/>
  <c r="I97" i="1"/>
  <c r="Q97" i="1" s="1"/>
  <c r="C70" i="1"/>
  <c r="C63" i="1" s="1"/>
  <c r="C62" i="1" s="1"/>
  <c r="I84" i="1"/>
  <c r="I75" i="1"/>
  <c r="R56" i="1" l="1"/>
  <c r="Q56" i="1"/>
  <c r="R14" i="1"/>
  <c r="Q14" i="1"/>
  <c r="R67" i="1"/>
  <c r="Q67" i="1"/>
  <c r="Q27" i="1"/>
  <c r="I26" i="1"/>
  <c r="R27" i="1"/>
  <c r="R42" i="1"/>
  <c r="Q42" i="1"/>
  <c r="I94" i="1"/>
  <c r="Q95" i="1"/>
  <c r="Q75" i="1"/>
  <c r="I74" i="1"/>
  <c r="R75" i="1"/>
  <c r="R53" i="1"/>
  <c r="Q53" i="1"/>
  <c r="R71" i="1"/>
  <c r="Q71" i="1"/>
  <c r="I70" i="1"/>
  <c r="I48" i="1"/>
  <c r="R49" i="1"/>
  <c r="Q49" i="1"/>
  <c r="R20" i="1"/>
  <c r="Q20" i="1"/>
  <c r="P9" i="1"/>
  <c r="P99" i="1" s="1"/>
  <c r="Q84" i="1"/>
  <c r="I83" i="1"/>
  <c r="R35" i="1"/>
  <c r="Q35" i="1"/>
  <c r="I58" i="1"/>
  <c r="Q59" i="1"/>
  <c r="R90" i="1"/>
  <c r="Q90" i="1"/>
  <c r="Q66" i="1"/>
  <c r="I65" i="1"/>
  <c r="R66" i="1"/>
  <c r="Q18" i="1"/>
  <c r="I17" i="1"/>
  <c r="R18" i="1"/>
  <c r="G10" i="1"/>
  <c r="G9" i="1" s="1"/>
  <c r="G99" i="1" s="1"/>
  <c r="Q78" i="1"/>
  <c r="R78" i="1"/>
  <c r="C10" i="1"/>
  <c r="C9" i="1" s="1"/>
  <c r="C99" i="1" s="1"/>
  <c r="R51" i="1"/>
  <c r="Q51" i="1"/>
  <c r="I50" i="1"/>
  <c r="F10" i="1"/>
  <c r="F9" i="1" s="1"/>
  <c r="F99" i="1" s="1"/>
  <c r="Q41" i="1"/>
  <c r="I40" i="1"/>
  <c r="R41" i="1"/>
  <c r="I29" i="1"/>
  <c r="I11" i="1"/>
  <c r="R11" i="1" l="1"/>
  <c r="Q11" i="1"/>
  <c r="R50" i="1"/>
  <c r="Q50" i="1"/>
  <c r="Q94" i="1"/>
  <c r="R29" i="1"/>
  <c r="Q29" i="1"/>
  <c r="R83" i="1"/>
  <c r="Q83" i="1"/>
  <c r="I82" i="1"/>
  <c r="R65" i="1"/>
  <c r="Q65" i="1"/>
  <c r="I64" i="1"/>
  <c r="R17" i="1"/>
  <c r="Q17" i="1"/>
  <c r="I16" i="1"/>
  <c r="R48" i="1"/>
  <c r="Q48" i="1"/>
  <c r="I47" i="1"/>
  <c r="R40" i="1"/>
  <c r="Q40" i="1"/>
  <c r="I37" i="1"/>
  <c r="R70" i="1"/>
  <c r="Q70" i="1"/>
  <c r="R74" i="1"/>
  <c r="Q74" i="1"/>
  <c r="Q58" i="1"/>
  <c r="I57" i="1"/>
  <c r="Q57" i="1" s="1"/>
  <c r="R26" i="1"/>
  <c r="Q26" i="1"/>
  <c r="R37" i="1" l="1"/>
  <c r="Q37" i="1"/>
  <c r="Q16" i="1"/>
  <c r="R16" i="1"/>
  <c r="R82" i="1"/>
  <c r="Q82" i="1"/>
  <c r="R47" i="1"/>
  <c r="Q47" i="1"/>
  <c r="R64" i="1"/>
  <c r="Q64" i="1"/>
  <c r="I63" i="1"/>
  <c r="I25" i="1"/>
  <c r="R25" i="1" l="1"/>
  <c r="Q25" i="1"/>
  <c r="I10" i="1"/>
  <c r="Q63" i="1"/>
  <c r="I62" i="1"/>
  <c r="R63" i="1"/>
  <c r="Q62" i="1" l="1"/>
  <c r="R62" i="1"/>
  <c r="I9" i="1"/>
  <c r="Q10" i="1"/>
  <c r="R10" i="1"/>
  <c r="Q9" i="1" l="1"/>
  <c r="R9" i="1"/>
  <c r="I99" i="1"/>
  <c r="R99" i="1" l="1"/>
  <c r="Q99" i="1"/>
</calcChain>
</file>

<file path=xl/sharedStrings.xml><?xml version="1.0" encoding="utf-8"?>
<sst xmlns="http://schemas.openxmlformats.org/spreadsheetml/2006/main" count="120" uniqueCount="105">
  <si>
    <t>I</t>
  </si>
  <si>
    <t>CUADRO No.1</t>
  </si>
  <si>
    <t>DIRECCION GENERAL DE POLITICA Y LEGISLACION TRIBUTARIA</t>
  </si>
  <si>
    <t>INGRESOS FISCALES COMPARADOS, SEGÚN PRINCIPALES PARTIDAS</t>
  </si>
  <si>
    <t>ENERO-JUNIO  2025/PRESUPUESTO 2025</t>
  </si>
  <si>
    <t>(En millones de RD$</t>
  </si>
  <si>
    <t>PARTIDAS</t>
  </si>
  <si>
    <t>RECAUDADO 2025</t>
  </si>
  <si>
    <t>PRESUPUESTO  2025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</si>
  <si>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</si>
  <si>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</si>
  <si>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</si>
  <si>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</si>
  <si>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</si>
  <si>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</si>
  <si>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</si>
  <si>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JUNIO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</si>
  <si>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</si>
  <si>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</si>
  <si>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</si>
  <si>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</si>
  <si>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</si>
  <si>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</si>
  <si>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</si>
  <si>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</si>
  <si>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</si>
  <si>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</si>
  <si>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</si>
  <si>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</si>
  <si>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</si>
  <si>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</si>
  <si>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</si>
  <si>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</si>
  <si>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</si>
  <si>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</si>
  <si>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</si>
  <si>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</si>
  <si>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</si>
  <si>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</si>
  <si>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</si>
  <si>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Alcoholicas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</si>
  <si>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</si>
  <si>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</si>
  <si>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</si>
  <si>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</si>
  <si>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</si>
  <si>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</si>
  <si>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</si>
  <si>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</si>
  <si>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</si>
  <si>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Imp.especifico Bancas de Apuestas de Loteria  </t>
  </si>
  <si>
    <t>- Imp.especifico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</si>
  <si>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</si>
  <si>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</si>
  <si>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</si>
  <si>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</si>
  <si>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</si>
  <si>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</si>
  <si>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</si>
  <si>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</si>
  <si>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</si>
  <si>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</si>
  <si>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</si>
  <si>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- Transferencias Corrientes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</si>
  <si>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</si>
  <si>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</si>
  <si>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</si>
  <si>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</si>
  <si>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</si>
  <si>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</si>
  <si>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</si>
  <si>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</si>
  <si>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Servicios en la CUT</t>
  </si>
  <si>
    <t>- Otras Ventas</t>
  </si>
  <si>
    <t>- Ventas de Servicios del Estado</t>
  </si>
  <si>
    <t>- Otras Ventas de Servicios del Gobierno Central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</si>
  <si>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</si>
  <si>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</si>
  <si>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</si>
  <si>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</si>
  <si>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</si>
  <si>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</si>
  <si>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</si>
  <si>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</si>
  <si>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</si>
  <si>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</si>
  <si>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</si>
  <si>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otros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</si>
  <si>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</si>
  <si>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</si>
  <si>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</si>
  <si>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</si>
  <si>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 xml:space="preserve">- Ingresos TSS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</si>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</sst>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0.0"/>
    <numFmt numFmtId="166" formatCode="_(* #,##0.0_);_(* \(#,##0.0\);_(* &quot;-&quot;??_);_(@_)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9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9"/>
      <name val="Gotham"/>
    </font>
    <font>
      <sz val="8"/>
      <color indexed="8"/>
      <name val="Segoe UI"/>
      <family val="2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6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1" fillId="2" borderId="0" xfId="2" applyFill="1"/>
    <xf numFmtId="0" fontId="2" fillId="0" borderId="0" xfId="2" applyFont="1" applyAlignment="1">
      <alignment horizontal="center"/>
    </xf>
    <xf numFmtId="0" fontId="1" fillId="0" borderId="0" xfId="2"/>
    <xf numFmtId="0" fontId="2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6" fillId="0" borderId="8" xfId="3" applyFont="1" applyBorder="1"/>
    <xf numFmtId="164" fontId="6" fillId="0" borderId="9" xfId="4" applyNumberFormat="1" applyFont="1" applyBorder="1"/>
    <xf numFmtId="164" fontId="6" fillId="2" borderId="9" xfId="4" applyNumberFormat="1" applyFont="1" applyFill="1" applyBorder="1"/>
    <xf numFmtId="164" fontId="6" fillId="0" borderId="9" xfId="4" applyNumberFormat="1" applyFont="1" applyBorder="1" applyAlignment="1">
      <alignment horizontal="right" indent="1"/>
    </xf>
    <xf numFmtId="165" fontId="1" fillId="0" borderId="0" xfId="2" applyNumberFormat="1"/>
    <xf numFmtId="43" fontId="1" fillId="0" borderId="0" xfId="1"/>
    <xf numFmtId="49" fontId="6" fillId="0" borderId="8" xfId="4" applyNumberFormat="1" applyFont="1" applyBorder="1" applyAlignment="1">
      <alignment horizontal="left"/>
    </xf>
    <xf numFmtId="49" fontId="7" fillId="0" borderId="8" xfId="4" applyNumberFormat="1" applyFont="1" applyBorder="1" applyAlignment="1">
      <alignment horizontal="left" indent="1"/>
    </xf>
    <xf numFmtId="164" fontId="7" fillId="0" borderId="9" xfId="4" applyNumberFormat="1" applyFont="1" applyBorder="1"/>
    <xf numFmtId="164" fontId="7" fillId="2" borderId="9" xfId="4" applyNumberFormat="1" applyFont="1" applyFill="1" applyBorder="1"/>
    <xf numFmtId="164" fontId="7" fillId="0" borderId="9" xfId="4" applyNumberFormat="1" applyFont="1" applyBorder="1" applyAlignment="1">
      <alignment horizontal="right" indent="1"/>
    </xf>
    <xf numFmtId="164" fontId="6" fillId="0" borderId="9" xfId="3" applyNumberFormat="1" applyFont="1" applyBorder="1"/>
    <xf numFmtId="164" fontId="6" fillId="2" borderId="9" xfId="3" applyNumberFormat="1" applyFont="1" applyFill="1" applyBorder="1"/>
    <xf numFmtId="164" fontId="6" fillId="0" borderId="9" xfId="3" applyNumberFormat="1" applyFont="1" applyBorder="1" applyAlignment="1">
      <alignment horizontal="right" indent="1"/>
    </xf>
    <xf numFmtId="49" fontId="6" fillId="0" borderId="8" xfId="3" applyNumberFormat="1" applyFont="1" applyBorder="1" applyAlignment="1">
      <alignment horizontal="left" indent="1"/>
    </xf>
    <xf numFmtId="49" fontId="7" fillId="0" borderId="8" xfId="3" applyNumberFormat="1" applyFont="1" applyBorder="1" applyAlignment="1">
      <alignment horizontal="left" indent="2"/>
    </xf>
    <xf numFmtId="164" fontId="7" fillId="0" borderId="9" xfId="3" applyNumberFormat="1" applyFont="1" applyBorder="1"/>
    <xf numFmtId="166" fontId="7" fillId="0" borderId="9" xfId="4" applyNumberFormat="1" applyFont="1" applyBorder="1"/>
    <xf numFmtId="49" fontId="7" fillId="0" borderId="8" xfId="2" applyNumberFormat="1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3"/>
    </xf>
    <xf numFmtId="0" fontId="6" fillId="0" borderId="8" xfId="3" applyFont="1" applyBorder="1" applyAlignment="1">
      <alignment horizontal="left" indent="2"/>
    </xf>
    <xf numFmtId="49" fontId="6" fillId="0" borderId="8" xfId="4" applyNumberFormat="1" applyFont="1" applyBorder="1" applyAlignment="1">
      <alignment horizontal="left" indent="3"/>
    </xf>
    <xf numFmtId="164" fontId="7" fillId="0" borderId="8" xfId="4" applyNumberFormat="1" applyFont="1" applyBorder="1" applyAlignment="1">
      <alignment horizontal="left" indent="5"/>
    </xf>
    <xf numFmtId="164" fontId="7" fillId="4" borderId="8" xfId="4" applyNumberFormat="1" applyFont="1" applyFill="1" applyBorder="1" applyAlignment="1">
      <alignment horizontal="left" indent="5"/>
    </xf>
    <xf numFmtId="164" fontId="7" fillId="4" borderId="9" xfId="4" applyNumberFormat="1" applyFont="1" applyFill="1" applyBorder="1"/>
    <xf numFmtId="164" fontId="7" fillId="4" borderId="9" xfId="4" applyNumberFormat="1" applyFont="1" applyFill="1" applyBorder="1" applyAlignment="1">
      <alignment horizontal="right" indent="1"/>
    </xf>
    <xf numFmtId="164" fontId="7" fillId="0" borderId="8" xfId="4" applyNumberFormat="1" applyFont="1" applyBorder="1" applyAlignment="1">
      <alignment horizontal="left" indent="3"/>
    </xf>
    <xf numFmtId="164" fontId="8" fillId="0" borderId="9" xfId="4" applyNumberFormat="1" applyFont="1" applyBorder="1"/>
    <xf numFmtId="43" fontId="6" fillId="0" borderId="9" xfId="1" applyFont="1" applyBorder="1" applyAlignment="1">
      <alignment horizontal="right" indent="1"/>
    </xf>
    <xf numFmtId="49" fontId="6" fillId="0" borderId="8" xfId="4" applyNumberFormat="1" applyFont="1" applyBorder="1" applyAlignment="1">
      <alignment horizontal="left" indent="1"/>
    </xf>
    <xf numFmtId="165" fontId="1" fillId="2" borderId="0" xfId="2" applyNumberFormat="1" applyFill="1"/>
    <xf numFmtId="49" fontId="7" fillId="2" borderId="8" xfId="3" applyNumberFormat="1" applyFont="1" applyFill="1" applyBorder="1" applyAlignment="1">
      <alignment horizontal="left" indent="2"/>
    </xf>
    <xf numFmtId="43" fontId="7" fillId="0" borderId="9" xfId="1" applyFont="1" applyBorder="1" applyAlignment="1">
      <alignment horizontal="right" indent="1"/>
    </xf>
    <xf numFmtId="49" fontId="6" fillId="0" borderId="8" xfId="4" applyNumberFormat="1" applyFont="1" applyBorder="1"/>
    <xf numFmtId="0" fontId="9" fillId="2" borderId="0" xfId="2" applyFont="1" applyFill="1"/>
    <xf numFmtId="165" fontId="9" fillId="0" borderId="0" xfId="2" applyNumberFormat="1" applyFont="1"/>
    <xf numFmtId="0" fontId="9" fillId="0" borderId="0" xfId="2" applyFont="1"/>
    <xf numFmtId="49" fontId="7" fillId="4" borderId="8" xfId="3" applyNumberFormat="1" applyFont="1" applyFill="1" applyBorder="1" applyAlignment="1">
      <alignment horizontal="left" indent="3"/>
    </xf>
    <xf numFmtId="164" fontId="7" fillId="4" borderId="9" xfId="3" applyNumberFormat="1" applyFont="1" applyFill="1" applyBorder="1"/>
    <xf numFmtId="49" fontId="7" fillId="4" borderId="8" xfId="4" applyNumberFormat="1" applyFont="1" applyFill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2"/>
    </xf>
    <xf numFmtId="49" fontId="7" fillId="4" borderId="8" xfId="3" applyNumberFormat="1" applyFont="1" applyFill="1" applyBorder="1" applyAlignment="1">
      <alignment horizontal="left" indent="2"/>
    </xf>
    <xf numFmtId="164" fontId="7" fillId="4" borderId="9" xfId="4" applyNumberFormat="1" applyFont="1" applyFill="1" applyBorder="1" applyAlignment="1">
      <alignment vertical="center"/>
    </xf>
    <xf numFmtId="49" fontId="10" fillId="0" borderId="8" xfId="4" applyNumberFormat="1" applyFont="1" applyBorder="1" applyAlignment="1">
      <alignment horizontal="left" indent="2"/>
    </xf>
    <xf numFmtId="49" fontId="7" fillId="4" borderId="8" xfId="4" applyNumberFormat="1" applyFont="1" applyFill="1" applyBorder="1" applyAlignment="1">
      <alignment horizontal="left"/>
    </xf>
    <xf numFmtId="164" fontId="7" fillId="0" borderId="9" xfId="4" applyNumberFormat="1" applyFont="1" applyBorder="1" applyAlignment="1">
      <alignment horizontal="right" vertical="center" indent="1"/>
    </xf>
    <xf numFmtId="49" fontId="11" fillId="0" borderId="8" xfId="4" applyNumberFormat="1" applyFont="1" applyBorder="1" applyAlignment="1">
      <alignment horizontal="left" indent="2"/>
    </xf>
    <xf numFmtId="43" fontId="7" fillId="0" borderId="9" xfId="1" applyFont="1" applyBorder="1" applyAlignment="1">
      <alignment horizontal="right" vertical="center" indent="1"/>
    </xf>
    <xf numFmtId="164" fontId="12" fillId="0" borderId="9" xfId="4" applyNumberFormat="1" applyFont="1" applyBorder="1"/>
    <xf numFmtId="164" fontId="12" fillId="0" borderId="9" xfId="4" applyNumberFormat="1" applyFont="1" applyBorder="1" applyAlignment="1">
      <alignment horizontal="right" indent="1"/>
    </xf>
    <xf numFmtId="49" fontId="5" fillId="3" borderId="10" xfId="4" applyNumberFormat="1" applyFont="1" applyFill="1" applyBorder="1" applyAlignment="1">
      <alignment horizontal="left" vertical="center"/>
    </xf>
    <xf numFmtId="164" fontId="5" fillId="3" borderId="11" xfId="4" applyNumberFormat="1" applyFont="1" applyFill="1" applyBorder="1" applyAlignment="1">
      <alignment vertical="center"/>
    </xf>
    <xf numFmtId="164" fontId="5" fillId="3" borderId="3" xfId="4" applyNumberFormat="1" applyFont="1" applyFill="1" applyBorder="1" applyAlignment="1">
      <alignment vertical="center"/>
    </xf>
    <xf numFmtId="164" fontId="5" fillId="3" borderId="11" xfId="4" applyNumberFormat="1" applyFont="1" applyFill="1" applyBorder="1" applyAlignment="1">
      <alignment horizontal="right" vertical="center" indent="1"/>
    </xf>
    <xf numFmtId="164" fontId="13" fillId="0" borderId="0" xfId="2" applyNumberFormat="1" applyFont="1"/>
    <xf numFmtId="164" fontId="6" fillId="0" borderId="0" xfId="4" applyNumberFormat="1" applyFont="1" applyAlignment="1">
      <alignment vertical="center"/>
    </xf>
    <xf numFmtId="164" fontId="6" fillId="2" borderId="0" xfId="4" applyNumberFormat="1" applyFont="1" applyFill="1" applyAlignment="1">
      <alignment vertical="center"/>
    </xf>
    <xf numFmtId="164" fontId="14" fillId="0" borderId="0" xfId="5" applyNumberFormat="1" applyFont="1" applyAlignment="1">
      <alignment vertical="center"/>
    </xf>
    <xf numFmtId="166" fontId="11" fillId="0" borderId="0" xfId="1" applyNumberFormat="1" applyFont="1"/>
    <xf numFmtId="49" fontId="15" fillId="0" borderId="0" xfId="2" applyNumberFormat="1" applyFont="1"/>
    <xf numFmtId="164" fontId="11" fillId="0" borderId="0" xfId="2" applyNumberFormat="1" applyFont="1"/>
    <xf numFmtId="164" fontId="11" fillId="2" borderId="0" xfId="2" applyNumberFormat="1" applyFont="1" applyFill="1"/>
    <xf numFmtId="0" fontId="16" fillId="0" borderId="0" xfId="2" applyFont="1"/>
    <xf numFmtId="164" fontId="16" fillId="2" borderId="0" xfId="2" applyNumberFormat="1" applyFont="1" applyFill="1"/>
    <xf numFmtId="0" fontId="11" fillId="0" borderId="0" xfId="2" applyFont="1"/>
    <xf numFmtId="0" fontId="11" fillId="2" borderId="0" xfId="2" applyFont="1" applyFill="1"/>
    <xf numFmtId="166" fontId="17" fillId="2" borderId="0" xfId="1" applyNumberFormat="1" applyFont="1" applyFill="1"/>
    <xf numFmtId="165" fontId="17" fillId="0" borderId="0" xfId="2" applyNumberFormat="1" applyFont="1"/>
    <xf numFmtId="164" fontId="17" fillId="0" borderId="0" xfId="2" applyNumberFormat="1" applyFont="1"/>
    <xf numFmtId="0" fontId="16" fillId="0" borderId="0" xfId="2" applyFont="1" applyAlignment="1">
      <alignment horizontal="left" indent="1"/>
    </xf>
    <xf numFmtId="164" fontId="17" fillId="2" borderId="0" xfId="2" applyNumberFormat="1" applyFont="1" applyFill="1"/>
    <xf numFmtId="166" fontId="11" fillId="2" borderId="0" xfId="1" applyNumberFormat="1" applyFont="1" applyFill="1"/>
    <xf numFmtId="49" fontId="16" fillId="0" borderId="0" xfId="2" applyNumberFormat="1" applyFont="1"/>
    <xf numFmtId="166" fontId="17" fillId="0" borderId="0" xfId="1" applyNumberFormat="1" applyFont="1"/>
    <xf numFmtId="49" fontId="17" fillId="0" borderId="0" xfId="2" applyNumberFormat="1" applyFont="1"/>
    <xf numFmtId="0" fontId="17" fillId="0" borderId="0" xfId="2" applyFont="1"/>
    <xf numFmtId="0" fontId="17" fillId="2" borderId="0" xfId="2" applyFont="1" applyFill="1"/>
    <xf numFmtId="2" fontId="17" fillId="0" borderId="0" xfId="2" applyNumberFormat="1" applyFont="1"/>
    <xf numFmtId="166" fontId="17" fillId="2" borderId="0" xfId="1" applyNumberFormat="1" applyFont="1" applyFill="1" applyBorder="1"/>
    <xf numFmtId="0" fontId="18" fillId="2" borderId="0" xfId="2" applyFont="1" applyFill="1"/>
    <xf numFmtId="43" fontId="17" fillId="0" borderId="0" xfId="1" applyFont="1"/>
    <xf numFmtId="0" fontId="19" fillId="0" borderId="0" xfId="2" applyFont="1"/>
    <xf numFmtId="0" fontId="19" fillId="2" borderId="0" xfId="2" applyFont="1" applyFill="1"/>
  </cellXfs>
  <cellStyles count="6">
    <cellStyle name="Millares" xfId="1" builtinId="3"/>
    <cellStyle name="Normal" xfId="0" builtinId="0"/>
    <cellStyle name="Normal 10 11" xfId="5" xr:uid="{417C2929-2719-44A6-A598-A2EA2D7ADFAC}"/>
    <cellStyle name="Normal 10 2" xfId="2" xr:uid="{2FDD9899-33DA-4BE8-A839-74C48A5FFE0A}"/>
    <cellStyle name="Normal 2 2 2 2" xfId="4" xr:uid="{8A9A75EF-5A18-48C6-8938-1BC36EE6C5A3}"/>
    <cellStyle name="Normal_COMPARACION 2002-2001 2" xfId="3" xr:uid="{E1E2846F-43DB-4D6E-8F8C-11CB5C419B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JUNI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JUNI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>
        <row r="11">
          <cell r="J11">
            <v>12908.9</v>
          </cell>
          <cell r="K11">
            <v>11313.6</v>
          </cell>
          <cell r="L11">
            <v>11933.5</v>
          </cell>
          <cell r="M11">
            <v>11986.6</v>
          </cell>
          <cell r="N11">
            <v>12744.3</v>
          </cell>
          <cell r="O11">
            <v>10631.7</v>
          </cell>
        </row>
        <row r="12">
          <cell r="J12">
            <v>17302</v>
          </cell>
          <cell r="K12">
            <v>12300.8</v>
          </cell>
          <cell r="L12">
            <v>11863.2</v>
          </cell>
          <cell r="M12">
            <v>40824.199999999997</v>
          </cell>
          <cell r="N12">
            <v>21556.2</v>
          </cell>
          <cell r="O12">
            <v>13687.2</v>
          </cell>
        </row>
        <row r="13">
          <cell r="J13">
            <v>9006.4</v>
          </cell>
          <cell r="K13">
            <v>4037.7</v>
          </cell>
          <cell r="L13">
            <v>3901.8</v>
          </cell>
          <cell r="M13">
            <v>6448.2</v>
          </cell>
          <cell r="N13">
            <v>6465.6</v>
          </cell>
          <cell r="O13">
            <v>8149.9</v>
          </cell>
        </row>
        <row r="14">
          <cell r="J14">
            <v>232.5</v>
          </cell>
          <cell r="K14">
            <v>282.5</v>
          </cell>
          <cell r="L14">
            <v>262</v>
          </cell>
          <cell r="M14">
            <v>291.39999999999998</v>
          </cell>
          <cell r="N14">
            <v>407.1</v>
          </cell>
          <cell r="O14">
            <v>282.10000000000002</v>
          </cell>
        </row>
        <row r="17">
          <cell r="J17">
            <v>133.5</v>
          </cell>
          <cell r="K17">
            <v>511.2</v>
          </cell>
          <cell r="L17">
            <v>2130.3000000000002</v>
          </cell>
          <cell r="M17">
            <v>232.5</v>
          </cell>
          <cell r="N17">
            <v>199.3</v>
          </cell>
          <cell r="O17">
            <v>162.6</v>
          </cell>
        </row>
        <row r="18">
          <cell r="J18">
            <v>280.8</v>
          </cell>
          <cell r="K18">
            <v>144.80000000000001</v>
          </cell>
          <cell r="L18">
            <v>363.7</v>
          </cell>
          <cell r="M18">
            <v>4321.7</v>
          </cell>
          <cell r="N18">
            <v>361.2</v>
          </cell>
          <cell r="O18">
            <v>273.5</v>
          </cell>
        </row>
        <row r="19">
          <cell r="J19">
            <v>1004.4</v>
          </cell>
          <cell r="K19">
            <v>1046.7</v>
          </cell>
          <cell r="L19">
            <v>1394.8</v>
          </cell>
          <cell r="M19">
            <v>1366.7</v>
          </cell>
          <cell r="N19">
            <v>1356.7</v>
          </cell>
          <cell r="O19">
            <v>1420.5</v>
          </cell>
        </row>
        <row r="20">
          <cell r="J20">
            <v>222.1</v>
          </cell>
          <cell r="K20">
            <v>216.7</v>
          </cell>
          <cell r="L20">
            <v>220.1</v>
          </cell>
          <cell r="M20">
            <v>205</v>
          </cell>
          <cell r="N20">
            <v>213.7</v>
          </cell>
          <cell r="O20">
            <v>201.8</v>
          </cell>
        </row>
        <row r="21">
          <cell r="J21">
            <v>1792.6</v>
          </cell>
          <cell r="K21">
            <v>1470.6</v>
          </cell>
          <cell r="L21">
            <v>1504</v>
          </cell>
          <cell r="M21">
            <v>1449.4</v>
          </cell>
          <cell r="N21">
            <v>1903.7</v>
          </cell>
          <cell r="O21">
            <v>1471</v>
          </cell>
        </row>
        <row r="22">
          <cell r="J22">
            <v>224.4</v>
          </cell>
          <cell r="K22">
            <v>153.9</v>
          </cell>
          <cell r="L22">
            <v>305.7</v>
          </cell>
          <cell r="M22">
            <v>198</v>
          </cell>
          <cell r="N22">
            <v>219.1</v>
          </cell>
          <cell r="O22">
            <v>216.7</v>
          </cell>
        </row>
        <row r="23">
          <cell r="J23">
            <v>195.9</v>
          </cell>
          <cell r="K23">
            <v>226.3</v>
          </cell>
          <cell r="L23">
            <v>333.6</v>
          </cell>
          <cell r="M23">
            <v>251.8</v>
          </cell>
          <cell r="N23">
            <v>300.89999999999998</v>
          </cell>
          <cell r="O23">
            <v>297.39999999999998</v>
          </cell>
        </row>
        <row r="26">
          <cell r="J26">
            <v>21901.9</v>
          </cell>
          <cell r="K26">
            <v>17624.8</v>
          </cell>
          <cell r="L26">
            <v>16953.7</v>
          </cell>
          <cell r="M26">
            <v>18555.400000000001</v>
          </cell>
          <cell r="N26">
            <v>16861.400000000001</v>
          </cell>
          <cell r="O26">
            <v>17399.099999999999</v>
          </cell>
        </row>
        <row r="27">
          <cell r="J27">
            <v>13284.3</v>
          </cell>
          <cell r="K27">
            <v>13018.4</v>
          </cell>
          <cell r="L27">
            <v>14741.7</v>
          </cell>
          <cell r="M27">
            <v>14306.8</v>
          </cell>
          <cell r="N27">
            <v>14275.6</v>
          </cell>
          <cell r="O27">
            <v>13740.1</v>
          </cell>
        </row>
        <row r="29">
          <cell r="J29">
            <v>5006.6000000000004</v>
          </cell>
          <cell r="K29">
            <v>4257.3</v>
          </cell>
          <cell r="L29">
            <v>4350.6000000000004</v>
          </cell>
          <cell r="M29">
            <v>4448.3999999999996</v>
          </cell>
          <cell r="N29">
            <v>4942.8999999999996</v>
          </cell>
          <cell r="O29">
            <v>4275.3999999999996</v>
          </cell>
        </row>
        <row r="30">
          <cell r="J30">
            <v>2957.2</v>
          </cell>
          <cell r="K30">
            <v>2520.6</v>
          </cell>
          <cell r="L30">
            <v>2544.4</v>
          </cell>
          <cell r="M30">
            <v>2598.6</v>
          </cell>
          <cell r="N30">
            <v>2876.1</v>
          </cell>
          <cell r="O30">
            <v>2478.1999999999998</v>
          </cell>
        </row>
        <row r="31">
          <cell r="J31">
            <v>4804.8</v>
          </cell>
          <cell r="K31">
            <v>3431.4</v>
          </cell>
          <cell r="L31">
            <v>3421.5</v>
          </cell>
          <cell r="M31">
            <v>3842.6</v>
          </cell>
          <cell r="N31">
            <v>3832.5</v>
          </cell>
          <cell r="O31">
            <v>3865.4</v>
          </cell>
        </row>
        <row r="32">
          <cell r="J32">
            <v>168.2</v>
          </cell>
          <cell r="K32">
            <v>251.7</v>
          </cell>
          <cell r="L32">
            <v>193.9</v>
          </cell>
          <cell r="M32">
            <v>264.39999999999998</v>
          </cell>
          <cell r="N32">
            <v>228.3</v>
          </cell>
          <cell r="O32">
            <v>253</v>
          </cell>
        </row>
        <row r="33">
          <cell r="J33">
            <v>826.3</v>
          </cell>
          <cell r="K33">
            <v>817.4</v>
          </cell>
          <cell r="L33">
            <v>795.2</v>
          </cell>
          <cell r="M33">
            <v>810.5</v>
          </cell>
          <cell r="N33">
            <v>805.3</v>
          </cell>
          <cell r="O33">
            <v>819.1</v>
          </cell>
        </row>
        <row r="34">
          <cell r="J34">
            <v>1205.7</v>
          </cell>
          <cell r="K34">
            <v>1144.0999999999999</v>
          </cell>
          <cell r="L34">
            <v>1132.9000000000001</v>
          </cell>
          <cell r="M34">
            <v>1408.1</v>
          </cell>
          <cell r="N34">
            <v>1550.6</v>
          </cell>
          <cell r="O34">
            <v>1261.5</v>
          </cell>
        </row>
        <row r="35">
          <cell r="J35">
            <v>459.1</v>
          </cell>
          <cell r="K35">
            <v>382.6</v>
          </cell>
          <cell r="L35">
            <v>508.3</v>
          </cell>
          <cell r="M35">
            <v>559.4</v>
          </cell>
          <cell r="N35">
            <v>523.5</v>
          </cell>
          <cell r="O35">
            <v>537</v>
          </cell>
        </row>
        <row r="37">
          <cell r="J37">
            <v>1839</v>
          </cell>
          <cell r="K37">
            <v>1973.2</v>
          </cell>
          <cell r="L37">
            <v>1885.9</v>
          </cell>
          <cell r="M37">
            <v>1649.7</v>
          </cell>
          <cell r="N37">
            <v>1897.5</v>
          </cell>
          <cell r="O37">
            <v>1715.8</v>
          </cell>
        </row>
        <row r="38">
          <cell r="J38">
            <v>1196.2</v>
          </cell>
          <cell r="K38">
            <v>661.4</v>
          </cell>
          <cell r="L38">
            <v>67.099999999999994</v>
          </cell>
          <cell r="M38">
            <v>45.5</v>
          </cell>
          <cell r="N38">
            <v>47.2</v>
          </cell>
          <cell r="O38">
            <v>41.4</v>
          </cell>
        </row>
        <row r="40">
          <cell r="J40">
            <v>12.6</v>
          </cell>
          <cell r="K40">
            <v>9.6</v>
          </cell>
          <cell r="L40">
            <v>15.9</v>
          </cell>
          <cell r="M40">
            <v>13.6</v>
          </cell>
          <cell r="N40">
            <v>14.4</v>
          </cell>
          <cell r="O40">
            <v>13.1</v>
          </cell>
        </row>
        <row r="41">
          <cell r="J41">
            <v>10.5</v>
          </cell>
          <cell r="K41">
            <v>12.3</v>
          </cell>
          <cell r="L41">
            <v>8.3000000000000007</v>
          </cell>
          <cell r="M41">
            <v>7.2</v>
          </cell>
          <cell r="N41">
            <v>8.3000000000000007</v>
          </cell>
          <cell r="O41">
            <v>4.3</v>
          </cell>
        </row>
        <row r="42">
          <cell r="J42">
            <v>98.2</v>
          </cell>
          <cell r="K42">
            <v>102.7</v>
          </cell>
          <cell r="L42">
            <v>105.4</v>
          </cell>
          <cell r="M42">
            <v>108.1</v>
          </cell>
          <cell r="N42">
            <v>106.2</v>
          </cell>
          <cell r="O42">
            <v>103.8</v>
          </cell>
        </row>
        <row r="43">
          <cell r="J43">
            <v>35.200000000000003</v>
          </cell>
          <cell r="K43">
            <v>30.7</v>
          </cell>
          <cell r="L43">
            <v>33.4</v>
          </cell>
          <cell r="M43">
            <v>32.4</v>
          </cell>
          <cell r="N43">
            <v>34.5</v>
          </cell>
          <cell r="O43">
            <v>33.9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J45">
            <v>258.2</v>
          </cell>
          <cell r="K45">
            <v>271.60000000000002</v>
          </cell>
          <cell r="L45">
            <v>246.2</v>
          </cell>
          <cell r="M45">
            <v>286.3</v>
          </cell>
          <cell r="N45">
            <v>281.5</v>
          </cell>
          <cell r="O45">
            <v>425.1</v>
          </cell>
        </row>
        <row r="48">
          <cell r="J48">
            <v>4516.1000000000004</v>
          </cell>
          <cell r="K48">
            <v>4532.1000000000004</v>
          </cell>
          <cell r="L48">
            <v>4975.8</v>
          </cell>
          <cell r="M48">
            <v>4976.8</v>
          </cell>
          <cell r="N48">
            <v>4858.1000000000004</v>
          </cell>
          <cell r="O48">
            <v>4709.8999999999996</v>
          </cell>
        </row>
        <row r="50">
          <cell r="J50">
            <v>1031.5</v>
          </cell>
          <cell r="K50">
            <v>980.4</v>
          </cell>
          <cell r="L50">
            <v>995.8</v>
          </cell>
          <cell r="M50">
            <v>1002.7</v>
          </cell>
          <cell r="N50">
            <v>863.8</v>
          </cell>
          <cell r="O50">
            <v>828.7</v>
          </cell>
        </row>
        <row r="51">
          <cell r="J51">
            <v>15.5</v>
          </cell>
          <cell r="K51">
            <v>14.5</v>
          </cell>
          <cell r="L51">
            <v>17.2</v>
          </cell>
          <cell r="M51">
            <v>14.1</v>
          </cell>
          <cell r="N51">
            <v>13.6</v>
          </cell>
          <cell r="O51">
            <v>18</v>
          </cell>
        </row>
        <row r="52">
          <cell r="J52">
            <v>3.5</v>
          </cell>
          <cell r="K52">
            <v>2.5</v>
          </cell>
          <cell r="L52">
            <v>3</v>
          </cell>
          <cell r="M52">
            <v>2.8</v>
          </cell>
          <cell r="N52">
            <v>2.7</v>
          </cell>
          <cell r="O52">
            <v>2.6</v>
          </cell>
        </row>
        <row r="53">
          <cell r="J53">
            <v>128.80000000000001</v>
          </cell>
          <cell r="K53">
            <v>132.5</v>
          </cell>
          <cell r="L53">
            <v>135.80000000000001</v>
          </cell>
          <cell r="M53">
            <v>123.6</v>
          </cell>
          <cell r="N53">
            <v>128.6</v>
          </cell>
          <cell r="O53">
            <v>117.8</v>
          </cell>
        </row>
        <row r="54">
          <cell r="J54">
            <v>0.1</v>
          </cell>
          <cell r="K54">
            <v>1.9</v>
          </cell>
          <cell r="L54">
            <v>0.3</v>
          </cell>
          <cell r="M54">
            <v>1.2</v>
          </cell>
          <cell r="N54">
            <v>0.2</v>
          </cell>
          <cell r="O54">
            <v>0.4</v>
          </cell>
        </row>
        <row r="55">
          <cell r="J55">
            <v>313.60000000000002</v>
          </cell>
          <cell r="K55">
            <v>352.4</v>
          </cell>
          <cell r="L55">
            <v>988.1</v>
          </cell>
          <cell r="M55">
            <v>329.6</v>
          </cell>
          <cell r="N55">
            <v>328.5</v>
          </cell>
          <cell r="O55">
            <v>1196.0999999999999</v>
          </cell>
        </row>
        <row r="59">
          <cell r="J59">
            <v>0.9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1.7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6">
          <cell r="J66">
            <v>98.2</v>
          </cell>
          <cell r="K66">
            <v>81.400000000000006</v>
          </cell>
          <cell r="L66">
            <v>83.6</v>
          </cell>
          <cell r="M66">
            <v>75.599999999999994</v>
          </cell>
          <cell r="N66">
            <v>82</v>
          </cell>
          <cell r="O66">
            <v>70.400000000000006</v>
          </cell>
        </row>
        <row r="67">
          <cell r="J67">
            <v>10.1</v>
          </cell>
          <cell r="K67">
            <v>36.5</v>
          </cell>
          <cell r="L67">
            <v>10</v>
          </cell>
          <cell r="M67">
            <v>12.5</v>
          </cell>
          <cell r="N67">
            <v>19.600000000000001</v>
          </cell>
          <cell r="O67">
            <v>16.2</v>
          </cell>
        </row>
        <row r="68">
          <cell r="J68">
            <v>22.2</v>
          </cell>
          <cell r="K68">
            <v>143.6</v>
          </cell>
          <cell r="L68">
            <v>78.8</v>
          </cell>
          <cell r="M68">
            <v>192.9</v>
          </cell>
          <cell r="N68">
            <v>0.7</v>
          </cell>
          <cell r="O68">
            <v>211.2</v>
          </cell>
        </row>
        <row r="69">
          <cell r="J69">
            <v>0.3</v>
          </cell>
          <cell r="K69">
            <v>0</v>
          </cell>
          <cell r="L69">
            <v>1.2</v>
          </cell>
          <cell r="M69">
            <v>2.2999999999999998</v>
          </cell>
          <cell r="N69">
            <v>0.3</v>
          </cell>
          <cell r="O69">
            <v>0.5</v>
          </cell>
        </row>
        <row r="71">
          <cell r="J71">
            <v>9.6999999999999993</v>
          </cell>
          <cell r="K71">
            <v>7.2</v>
          </cell>
          <cell r="L71">
            <v>8.1</v>
          </cell>
          <cell r="M71">
            <v>21.4</v>
          </cell>
          <cell r="N71">
            <v>25.9</v>
          </cell>
          <cell r="O71">
            <v>7.5</v>
          </cell>
        </row>
        <row r="72">
          <cell r="J72">
            <v>2166.9</v>
          </cell>
          <cell r="K72">
            <v>1998.9</v>
          </cell>
          <cell r="L72">
            <v>2050.4</v>
          </cell>
          <cell r="M72">
            <v>1959.5</v>
          </cell>
          <cell r="N72">
            <v>2650.8</v>
          </cell>
          <cell r="O72">
            <v>2306.4</v>
          </cell>
        </row>
        <row r="73">
          <cell r="J73">
            <v>202.3</v>
          </cell>
          <cell r="K73">
            <v>103.3</v>
          </cell>
          <cell r="L73">
            <v>114.5</v>
          </cell>
          <cell r="M73">
            <v>58.5</v>
          </cell>
          <cell r="N73">
            <v>687.9</v>
          </cell>
          <cell r="O73">
            <v>553.79999999999995</v>
          </cell>
        </row>
        <row r="75">
          <cell r="J75">
            <v>446.2</v>
          </cell>
          <cell r="K75">
            <v>569.29999999999995</v>
          </cell>
          <cell r="L75">
            <v>502.7</v>
          </cell>
          <cell r="M75">
            <v>555.79999999999995</v>
          </cell>
          <cell r="N75">
            <v>442.3</v>
          </cell>
          <cell r="O75">
            <v>461.5</v>
          </cell>
        </row>
        <row r="76">
          <cell r="J76">
            <v>132.1</v>
          </cell>
          <cell r="K76">
            <v>94.1</v>
          </cell>
          <cell r="L76">
            <v>114.4</v>
          </cell>
          <cell r="M76">
            <v>103.9</v>
          </cell>
          <cell r="N76">
            <v>92.4</v>
          </cell>
          <cell r="O76">
            <v>99.4</v>
          </cell>
        </row>
        <row r="77">
          <cell r="J77">
            <v>2.5</v>
          </cell>
          <cell r="K77">
            <v>2.4</v>
          </cell>
          <cell r="L77">
            <v>3</v>
          </cell>
          <cell r="M77">
            <v>2.6</v>
          </cell>
          <cell r="N77">
            <v>2.6</v>
          </cell>
          <cell r="O77">
            <v>2.4</v>
          </cell>
        </row>
        <row r="79">
          <cell r="J79">
            <v>4.3</v>
          </cell>
          <cell r="K79">
            <v>3.4</v>
          </cell>
          <cell r="L79">
            <v>3.1</v>
          </cell>
          <cell r="M79">
            <v>4</v>
          </cell>
          <cell r="N79">
            <v>3.3</v>
          </cell>
          <cell r="O79">
            <v>2.7</v>
          </cell>
        </row>
        <row r="80">
          <cell r="J80">
            <v>102.7</v>
          </cell>
          <cell r="K80">
            <v>77.5</v>
          </cell>
          <cell r="L80">
            <v>149.4</v>
          </cell>
          <cell r="M80">
            <v>162.5</v>
          </cell>
          <cell r="N80">
            <v>163.19999999999999</v>
          </cell>
          <cell r="O80">
            <v>117.6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4"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J85">
            <v>183.3</v>
          </cell>
          <cell r="K85">
            <v>25.1</v>
          </cell>
          <cell r="L85">
            <v>30.1</v>
          </cell>
          <cell r="M85">
            <v>30</v>
          </cell>
          <cell r="N85">
            <v>37.799999999999997</v>
          </cell>
          <cell r="O85">
            <v>17.2</v>
          </cell>
        </row>
        <row r="86">
          <cell r="J86">
            <v>457.8</v>
          </cell>
          <cell r="K86">
            <v>218</v>
          </cell>
          <cell r="L86">
            <v>255.1</v>
          </cell>
          <cell r="M86">
            <v>357.5</v>
          </cell>
          <cell r="N86">
            <v>223.4</v>
          </cell>
          <cell r="O86">
            <v>411.3</v>
          </cell>
        </row>
        <row r="87"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J88">
            <v>237.1</v>
          </cell>
          <cell r="K88">
            <v>78.8</v>
          </cell>
          <cell r="L88">
            <v>99.3</v>
          </cell>
          <cell r="M88">
            <v>101.4</v>
          </cell>
          <cell r="N88">
            <v>232.5</v>
          </cell>
          <cell r="O88">
            <v>100.1</v>
          </cell>
        </row>
        <row r="89">
          <cell r="J89">
            <v>88.7</v>
          </cell>
          <cell r="K89">
            <v>68.900000000000006</v>
          </cell>
          <cell r="L89">
            <v>85.4</v>
          </cell>
          <cell r="M89">
            <v>86.5</v>
          </cell>
          <cell r="N89">
            <v>84.3</v>
          </cell>
          <cell r="O89">
            <v>80.900000000000006</v>
          </cell>
        </row>
        <row r="91">
          <cell r="J91">
            <v>1014.3</v>
          </cell>
          <cell r="K91">
            <v>883.2</v>
          </cell>
          <cell r="L91">
            <v>810.1</v>
          </cell>
          <cell r="M91">
            <v>806.8</v>
          </cell>
          <cell r="N91">
            <v>984.6</v>
          </cell>
          <cell r="O91">
            <v>735.5</v>
          </cell>
        </row>
        <row r="92"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J93">
            <v>4.4000000000000004</v>
          </cell>
          <cell r="K93">
            <v>8.1</v>
          </cell>
          <cell r="M93">
            <v>659.7</v>
          </cell>
          <cell r="N93">
            <v>5.7</v>
          </cell>
          <cell r="O93">
            <v>7.5</v>
          </cell>
        </row>
        <row r="96">
          <cell r="J96">
            <v>0</v>
          </cell>
          <cell r="K96">
            <v>31.4</v>
          </cell>
          <cell r="L96">
            <v>3.8</v>
          </cell>
          <cell r="M96">
            <v>0</v>
          </cell>
          <cell r="N96">
            <v>0</v>
          </cell>
          <cell r="O96">
            <v>26.5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E373B-AE15-4999-8E2E-FF6BF511BB14}">
  <sheetPr>
    <tabColor theme="0"/>
  </sheetPr>
  <dimension ref="A1:T248"/>
  <sheetViews>
    <sheetView showGridLines="0" tabSelected="1" zoomScale="90" zoomScaleNormal="90" workbookViewId="0">
      <pane xSplit="2" ySplit="8" topLeftCell="C76" activePane="bottomRight" state="frozen"/>
      <selection pane="topRight" activeCell="C1" sqref="C1"/>
      <selection pane="bottomLeft" activeCell="A9" sqref="A9"/>
      <selection pane="bottomRight" activeCell="I83" sqref="I83:I84"/>
    </sheetView>
  </sheetViews>
  <sheetFormatPr baseColWidth="10" defaultColWidth="11.42578125" defaultRowHeight="12.75" x14ac:dyDescent="0.2"/>
  <cols>
    <col min="1" max="1" width="1.5703125" style="1" customWidth="1"/>
    <col min="2" max="2" width="76.85546875" style="3" customWidth="1"/>
    <col min="3" max="3" width="11.7109375" style="3" bestFit="1" customWidth="1"/>
    <col min="4" max="6" width="11.42578125" style="3" customWidth="1"/>
    <col min="7" max="7" width="11.7109375" style="3" bestFit="1" customWidth="1"/>
    <col min="8" max="8" width="11.140625" style="3" bestFit="1" customWidth="1"/>
    <col min="9" max="9" width="14.42578125" style="1" customWidth="1"/>
    <col min="10" max="14" width="13.85546875" style="1" customWidth="1"/>
    <col min="15" max="15" width="11.7109375" style="1" customWidth="1"/>
    <col min="16" max="16" width="17.5703125" style="1" customWidth="1"/>
    <col min="17" max="17" width="13.5703125" style="1" customWidth="1"/>
    <col min="18" max="18" width="15" style="3" customWidth="1"/>
    <col min="19" max="19" width="11.42578125" style="3"/>
    <col min="20" max="20" width="16.85546875" style="3" bestFit="1" customWidth="1"/>
    <col min="21" max="16384" width="11.42578125" style="3"/>
  </cols>
  <sheetData>
    <row r="1" spans="1:20" ht="18.7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9.75" customHeight="1" x14ac:dyDescent="0.25"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4"/>
    </row>
    <row r="3" spans="1:20" ht="20.25" customHeight="1" x14ac:dyDescent="0.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0" ht="15.75" customHeight="1" x14ac:dyDescent="0.2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ht="15.75" customHeight="1" x14ac:dyDescent="0.2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20" ht="15.75" customHeight="1" x14ac:dyDescent="0.2">
      <c r="B6" s="7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20" ht="24" customHeight="1" x14ac:dyDescent="0.2">
      <c r="B7" s="8" t="s">
        <v>6</v>
      </c>
      <c r="C7" s="9">
        <v>2025</v>
      </c>
      <c r="D7" s="10"/>
      <c r="E7" s="10"/>
      <c r="F7" s="10"/>
      <c r="G7" s="10"/>
      <c r="H7" s="10"/>
      <c r="I7" s="11" t="s">
        <v>7</v>
      </c>
      <c r="J7" s="9">
        <v>2025</v>
      </c>
      <c r="K7" s="10"/>
      <c r="L7" s="10"/>
      <c r="M7" s="10"/>
      <c r="N7" s="10"/>
      <c r="O7" s="10"/>
      <c r="P7" s="11" t="s">
        <v>8</v>
      </c>
      <c r="Q7" s="11" t="s">
        <v>9</v>
      </c>
      <c r="R7" s="11" t="s">
        <v>10</v>
      </c>
    </row>
    <row r="8" spans="1:20" ht="25.5" customHeight="1" thickBot="1" x14ac:dyDescent="0.25">
      <c r="B8" s="12"/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4"/>
      <c r="J8" s="13" t="s">
        <v>11</v>
      </c>
      <c r="K8" s="13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14"/>
      <c r="Q8" s="14"/>
      <c r="R8" s="14"/>
    </row>
    <row r="9" spans="1:20" ht="18" customHeight="1" thickTop="1" x14ac:dyDescent="0.2">
      <c r="B9" s="15" t="s">
        <v>17</v>
      </c>
      <c r="C9" s="16">
        <f t="shared" ref="C9:P9" si="0">+C10+C56+C57+C62+C82</f>
        <v>108471.90000000001</v>
      </c>
      <c r="D9" s="16">
        <f t="shared" si="0"/>
        <v>88561.7</v>
      </c>
      <c r="E9" s="16">
        <f t="shared" si="0"/>
        <v>92646.900000000009</v>
      </c>
      <c r="F9" s="16">
        <f t="shared" si="0"/>
        <v>128071.2</v>
      </c>
      <c r="G9" s="16">
        <f t="shared" si="0"/>
        <v>105864.09999999999</v>
      </c>
      <c r="H9" s="16">
        <f t="shared" si="0"/>
        <v>95757.000000000015</v>
      </c>
      <c r="I9" s="17">
        <f t="shared" si="0"/>
        <v>619372.79999999993</v>
      </c>
      <c r="J9" s="16">
        <f t="shared" si="0"/>
        <v>109276.85848077553</v>
      </c>
      <c r="K9" s="16">
        <f t="shared" si="0"/>
        <v>88644.873141945282</v>
      </c>
      <c r="L9" s="16">
        <f t="shared" si="0"/>
        <v>93523.097308515076</v>
      </c>
      <c r="M9" s="16">
        <f t="shared" si="0"/>
        <v>125209.7673264012</v>
      </c>
      <c r="N9" s="16">
        <f t="shared" si="0"/>
        <v>102044.35949775238</v>
      </c>
      <c r="O9" s="16">
        <f t="shared" si="0"/>
        <v>95726.775200784003</v>
      </c>
      <c r="P9" s="16">
        <f t="shared" si="0"/>
        <v>614425.60244948184</v>
      </c>
      <c r="Q9" s="16">
        <f t="shared" ref="Q9:Q72" si="1">+I9-P9</f>
        <v>4947.197550518089</v>
      </c>
      <c r="R9" s="18">
        <f t="shared" ref="R9:R44" si="2">+I9/P9*100</f>
        <v>100.80517438251198</v>
      </c>
      <c r="S9" s="19"/>
      <c r="T9" s="20"/>
    </row>
    <row r="10" spans="1:20" ht="18" customHeight="1" x14ac:dyDescent="0.2">
      <c r="B10" s="15" t="s">
        <v>18</v>
      </c>
      <c r="C10" s="16">
        <f t="shared" ref="C10:O10" si="3">+C11+C16+C25+C47+C54+C55</f>
        <v>103063.00000000001</v>
      </c>
      <c r="D10" s="16">
        <f t="shared" si="3"/>
        <v>83878.5</v>
      </c>
      <c r="E10" s="16">
        <f t="shared" si="3"/>
        <v>87345</v>
      </c>
      <c r="F10" s="16">
        <f t="shared" si="3"/>
        <v>122633.7</v>
      </c>
      <c r="G10" s="16">
        <f t="shared" si="3"/>
        <v>99880.599999999991</v>
      </c>
      <c r="H10" s="16">
        <f t="shared" si="3"/>
        <v>89438</v>
      </c>
      <c r="I10" s="17">
        <f>+I11+I16+I25+I47+I54+I55</f>
        <v>586238.79999999993</v>
      </c>
      <c r="J10" s="16">
        <f t="shared" si="3"/>
        <v>103669.43507599144</v>
      </c>
      <c r="K10" s="16">
        <f t="shared" si="3"/>
        <v>83256.251634801927</v>
      </c>
      <c r="L10" s="16">
        <f t="shared" si="3"/>
        <v>88553.552359199733</v>
      </c>
      <c r="M10" s="16">
        <f t="shared" si="3"/>
        <v>119936.71402506257</v>
      </c>
      <c r="N10" s="16">
        <f t="shared" si="3"/>
        <v>96805.725392155728</v>
      </c>
      <c r="O10" s="16">
        <f t="shared" si="3"/>
        <v>91345.095810807805</v>
      </c>
      <c r="P10" s="16">
        <f>+P11+P16+P25+P47+P54+P55</f>
        <v>583566.77429801924</v>
      </c>
      <c r="Q10" s="16">
        <f t="shared" si="1"/>
        <v>2672.0257019806886</v>
      </c>
      <c r="R10" s="18">
        <f t="shared" si="2"/>
        <v>100.4578783131022</v>
      </c>
      <c r="S10" s="19"/>
      <c r="T10" s="20"/>
    </row>
    <row r="11" spans="1:20" ht="18" customHeight="1" x14ac:dyDescent="0.2">
      <c r="B11" s="21" t="s">
        <v>19</v>
      </c>
      <c r="C11" s="16">
        <f t="shared" ref="C11:J11" si="4">SUM(C12:C15)</f>
        <v>39449.800000000003</v>
      </c>
      <c r="D11" s="16">
        <f t="shared" ref="D11:H11" si="5">SUM(D12:D15)</f>
        <v>27934.600000000002</v>
      </c>
      <c r="E11" s="16">
        <f t="shared" si="5"/>
        <v>27960.5</v>
      </c>
      <c r="F11" s="16">
        <f t="shared" si="5"/>
        <v>59550.399999999994</v>
      </c>
      <c r="G11" s="16">
        <f t="shared" si="5"/>
        <v>41173.199999999997</v>
      </c>
      <c r="H11" s="16">
        <f t="shared" si="5"/>
        <v>32750.9</v>
      </c>
      <c r="I11" s="17">
        <f>SUM(I12:I15)</f>
        <v>228819.4</v>
      </c>
      <c r="J11" s="16">
        <f t="shared" si="4"/>
        <v>37949.688885725336</v>
      </c>
      <c r="K11" s="16">
        <f t="shared" ref="K11:O11" si="6">SUM(K12:K15)</f>
        <v>26490.658280467524</v>
      </c>
      <c r="L11" s="16">
        <f t="shared" si="6"/>
        <v>27723.036206106728</v>
      </c>
      <c r="M11" s="16">
        <f t="shared" si="6"/>
        <v>54450.180534762512</v>
      </c>
      <c r="N11" s="16">
        <f t="shared" si="6"/>
        <v>31891.085306712783</v>
      </c>
      <c r="O11" s="16">
        <f t="shared" si="6"/>
        <v>28986.176126918133</v>
      </c>
      <c r="P11" s="16">
        <f>SUM(P12:P15)</f>
        <v>207490.825340693</v>
      </c>
      <c r="Q11" s="16">
        <f t="shared" si="1"/>
        <v>21328.574659306993</v>
      </c>
      <c r="R11" s="18">
        <f t="shared" si="2"/>
        <v>110.27928566204611</v>
      </c>
      <c r="S11" s="19"/>
      <c r="T11" s="20"/>
    </row>
    <row r="12" spans="1:20" ht="18" customHeight="1" x14ac:dyDescent="0.2">
      <c r="B12" s="22" t="s">
        <v>20</v>
      </c>
      <c r="C12" s="23">
        <f>+[1]PP!J11</f>
        <v>12908.9</v>
      </c>
      <c r="D12" s="23">
        <f>+[1]PP!K11</f>
        <v>11313.6</v>
      </c>
      <c r="E12" s="23">
        <f>+[1]PP!L11</f>
        <v>11933.5</v>
      </c>
      <c r="F12" s="23">
        <f>+[1]PP!M11</f>
        <v>11986.6</v>
      </c>
      <c r="G12" s="23">
        <f>+[1]PP!N11</f>
        <v>12744.3</v>
      </c>
      <c r="H12" s="23">
        <f>+[1]PP!O11</f>
        <v>10631.7</v>
      </c>
      <c r="I12" s="24">
        <f>SUM(C12:H12)</f>
        <v>71518.599999999991</v>
      </c>
      <c r="J12" s="23">
        <v>12583.965682354908</v>
      </c>
      <c r="K12" s="23">
        <v>10768.470042923467</v>
      </c>
      <c r="L12" s="23">
        <v>11302.543454222143</v>
      </c>
      <c r="M12" s="23">
        <v>10965.742699237566</v>
      </c>
      <c r="N12" s="23">
        <v>12057.271706305881</v>
      </c>
      <c r="O12" s="23">
        <v>9958.8742467691191</v>
      </c>
      <c r="P12" s="23">
        <f>SUM(J12:O12)</f>
        <v>67636.867831813084</v>
      </c>
      <c r="Q12" s="23">
        <f t="shared" si="1"/>
        <v>3881.7321681869071</v>
      </c>
      <c r="R12" s="25">
        <f t="shared" si="2"/>
        <v>105.73907735916939</v>
      </c>
      <c r="S12" s="19"/>
      <c r="T12" s="20"/>
    </row>
    <row r="13" spans="1:20" ht="18" customHeight="1" x14ac:dyDescent="0.2">
      <c r="B13" s="22" t="s">
        <v>21</v>
      </c>
      <c r="C13" s="23">
        <f>+[1]PP!J12</f>
        <v>17302</v>
      </c>
      <c r="D13" s="23">
        <f>+[1]PP!K12</f>
        <v>12300.8</v>
      </c>
      <c r="E13" s="23">
        <f>+[1]PP!L12</f>
        <v>11863.2</v>
      </c>
      <c r="F13" s="23">
        <f>+[1]PP!M12</f>
        <v>40824.199999999997</v>
      </c>
      <c r="G13" s="23">
        <f>+[1]PP!N12</f>
        <v>21556.2</v>
      </c>
      <c r="H13" s="23">
        <f>+[1]PP!O12</f>
        <v>13687.2</v>
      </c>
      <c r="I13" s="24">
        <f>SUM(C13:H13)</f>
        <v>117533.59999999999</v>
      </c>
      <c r="J13" s="23">
        <v>16654.246632491289</v>
      </c>
      <c r="K13" s="23">
        <v>11458.406733360807</v>
      </c>
      <c r="L13" s="23">
        <v>11447.390287667284</v>
      </c>
      <c r="M13" s="23">
        <v>37215.055738145355</v>
      </c>
      <c r="N13" s="23">
        <v>12315.31977687463</v>
      </c>
      <c r="O13" s="23">
        <v>12554.7971787347</v>
      </c>
      <c r="P13" s="23">
        <f>SUM(J13:O13)</f>
        <v>101645.21634727406</v>
      </c>
      <c r="Q13" s="23">
        <f t="shared" si="1"/>
        <v>15888.383652725926</v>
      </c>
      <c r="R13" s="25">
        <f t="shared" si="2"/>
        <v>115.63121632644547</v>
      </c>
      <c r="S13" s="19"/>
      <c r="T13" s="20"/>
    </row>
    <row r="14" spans="1:20" ht="18" customHeight="1" x14ac:dyDescent="0.2">
      <c r="B14" s="22" t="s">
        <v>22</v>
      </c>
      <c r="C14" s="23">
        <f>+[1]PP!J13</f>
        <v>9006.4</v>
      </c>
      <c r="D14" s="23">
        <f>+[1]PP!K13</f>
        <v>4037.7</v>
      </c>
      <c r="E14" s="23">
        <f>+[1]PP!L13</f>
        <v>3901.8</v>
      </c>
      <c r="F14" s="23">
        <f>+[1]PP!M13</f>
        <v>6448.2</v>
      </c>
      <c r="G14" s="23">
        <f>+[1]PP!N13</f>
        <v>6465.6</v>
      </c>
      <c r="H14" s="23">
        <f>+[1]PP!O13</f>
        <v>8149.9</v>
      </c>
      <c r="I14" s="24">
        <f>SUM(C14:H14)</f>
        <v>38009.599999999999</v>
      </c>
      <c r="J14" s="23">
        <v>8500.3596387304351</v>
      </c>
      <c r="K14" s="23">
        <v>4103.435332820457</v>
      </c>
      <c r="L14" s="23">
        <v>4775.5695545110466</v>
      </c>
      <c r="M14" s="23">
        <v>6015.0632923521334</v>
      </c>
      <c r="N14" s="23">
        <v>7247.3532172786454</v>
      </c>
      <c r="O14" s="23">
        <v>6223.7128999400375</v>
      </c>
      <c r="P14" s="23">
        <f>SUM(J14:O14)</f>
        <v>36865.493935632752</v>
      </c>
      <c r="Q14" s="23">
        <f t="shared" si="1"/>
        <v>1144.1060643672463</v>
      </c>
      <c r="R14" s="25">
        <f t="shared" si="2"/>
        <v>103.10346055952718</v>
      </c>
      <c r="S14" s="19"/>
      <c r="T14" s="20"/>
    </row>
    <row r="15" spans="1:20" ht="18" customHeight="1" x14ac:dyDescent="0.2">
      <c r="B15" s="22" t="s">
        <v>23</v>
      </c>
      <c r="C15" s="23">
        <f>+[1]PP!J14</f>
        <v>232.5</v>
      </c>
      <c r="D15" s="23">
        <f>+[1]PP!K14</f>
        <v>282.5</v>
      </c>
      <c r="E15" s="23">
        <f>+[1]PP!L14</f>
        <v>262</v>
      </c>
      <c r="F15" s="23">
        <f>+[1]PP!M14</f>
        <v>291.39999999999998</v>
      </c>
      <c r="G15" s="23">
        <f>+[1]PP!N14</f>
        <v>407.1</v>
      </c>
      <c r="H15" s="23">
        <f>+[1]PP!O14</f>
        <v>282.10000000000002</v>
      </c>
      <c r="I15" s="24">
        <f>SUM(C15:H15)</f>
        <v>1757.6</v>
      </c>
      <c r="J15" s="23">
        <v>211.11693214869982</v>
      </c>
      <c r="K15" s="23">
        <v>160.3461713627924</v>
      </c>
      <c r="L15" s="23">
        <v>197.53290970625272</v>
      </c>
      <c r="M15" s="23">
        <v>254.31880502745798</v>
      </c>
      <c r="N15" s="23">
        <v>271.14060625362657</v>
      </c>
      <c r="O15" s="23">
        <v>248.79180147427843</v>
      </c>
      <c r="P15" s="23">
        <f>SUM(J15:O15)</f>
        <v>1343.247225973108</v>
      </c>
      <c r="Q15" s="23">
        <f t="shared" si="1"/>
        <v>414.35277402689189</v>
      </c>
      <c r="R15" s="25">
        <f t="shared" si="2"/>
        <v>130.84709694648475</v>
      </c>
      <c r="S15" s="19"/>
      <c r="T15" s="20"/>
    </row>
    <row r="16" spans="1:20" ht="18" customHeight="1" x14ac:dyDescent="0.2">
      <c r="B16" s="15" t="s">
        <v>24</v>
      </c>
      <c r="C16" s="26">
        <f>+C17+C24</f>
        <v>3853.7</v>
      </c>
      <c r="D16" s="26">
        <f t="shared" ref="D16:H16" si="7">+D17+D24</f>
        <v>3770.2000000000003</v>
      </c>
      <c r="E16" s="26">
        <f t="shared" si="7"/>
        <v>6252.2000000000007</v>
      </c>
      <c r="F16" s="26">
        <f t="shared" si="7"/>
        <v>8025.0999999999995</v>
      </c>
      <c r="G16" s="26">
        <f t="shared" si="7"/>
        <v>4554.6000000000004</v>
      </c>
      <c r="H16" s="26">
        <f t="shared" si="7"/>
        <v>4043.5</v>
      </c>
      <c r="I16" s="27">
        <f>+I17+I24</f>
        <v>30499.300000000003</v>
      </c>
      <c r="J16" s="26">
        <f t="shared" ref="J16:O16" si="8">+J17+J24</f>
        <v>3817.7125590652531</v>
      </c>
      <c r="K16" s="26">
        <f t="shared" si="8"/>
        <v>3945.1661851402491</v>
      </c>
      <c r="L16" s="26">
        <f t="shared" si="8"/>
        <v>6054.3528964650695</v>
      </c>
      <c r="M16" s="26">
        <f t="shared" si="8"/>
        <v>8432.3891673262933</v>
      </c>
      <c r="N16" s="26">
        <f t="shared" si="8"/>
        <v>4612.0117389035477</v>
      </c>
      <c r="O16" s="26">
        <f t="shared" si="8"/>
        <v>4018.3005194363086</v>
      </c>
      <c r="P16" s="26">
        <f>+P17+P24</f>
        <v>30879.933066336718</v>
      </c>
      <c r="Q16" s="26">
        <f t="shared" si="1"/>
        <v>-380.63306633671527</v>
      </c>
      <c r="R16" s="28">
        <f t="shared" si="2"/>
        <v>98.76737729476605</v>
      </c>
      <c r="S16" s="19"/>
      <c r="T16" s="20"/>
    </row>
    <row r="17" spans="2:20" ht="18" customHeight="1" x14ac:dyDescent="0.2">
      <c r="B17" s="29" t="s">
        <v>25</v>
      </c>
      <c r="C17" s="26">
        <f>SUM(C18:C23)</f>
        <v>3657.7999999999997</v>
      </c>
      <c r="D17" s="26">
        <f t="shared" ref="D17:H17" si="9">SUM(D18:D23)</f>
        <v>3543.9</v>
      </c>
      <c r="E17" s="26">
        <f t="shared" si="9"/>
        <v>5918.6</v>
      </c>
      <c r="F17" s="26">
        <f t="shared" si="9"/>
        <v>7773.2999999999993</v>
      </c>
      <c r="G17" s="26">
        <f t="shared" si="9"/>
        <v>4253.7000000000007</v>
      </c>
      <c r="H17" s="26">
        <f t="shared" si="9"/>
        <v>3746.1</v>
      </c>
      <c r="I17" s="27">
        <f>SUM(I18:I23)</f>
        <v>28893.4</v>
      </c>
      <c r="J17" s="26">
        <f t="shared" ref="J17:O17" si="10">SUM(J18:J23)</f>
        <v>3666.9664052209728</v>
      </c>
      <c r="K17" s="26">
        <f t="shared" si="10"/>
        <v>3762.1124136375274</v>
      </c>
      <c r="L17" s="26">
        <f t="shared" si="10"/>
        <v>5816.3545018938003</v>
      </c>
      <c r="M17" s="26">
        <f t="shared" si="10"/>
        <v>8240.5744241602915</v>
      </c>
      <c r="N17" s="26">
        <f t="shared" si="10"/>
        <v>4376.3104043187759</v>
      </c>
      <c r="O17" s="26">
        <f t="shared" si="10"/>
        <v>3794.6580166002254</v>
      </c>
      <c r="P17" s="26">
        <f>SUM(P18:P23)</f>
        <v>29656.976165831591</v>
      </c>
      <c r="Q17" s="26">
        <f t="shared" si="1"/>
        <v>-763.57616583158961</v>
      </c>
      <c r="R17" s="28">
        <f t="shared" si="2"/>
        <v>97.425306742123894</v>
      </c>
      <c r="S17" s="19"/>
      <c r="T17" s="20"/>
    </row>
    <row r="18" spans="2:20" ht="18" customHeight="1" x14ac:dyDescent="0.2">
      <c r="B18" s="30" t="s">
        <v>26</v>
      </c>
      <c r="C18" s="31">
        <f>+[1]PP!J17</f>
        <v>133.5</v>
      </c>
      <c r="D18" s="31">
        <f>+[1]PP!K17</f>
        <v>511.2</v>
      </c>
      <c r="E18" s="31">
        <f>+[1]PP!L17</f>
        <v>2130.3000000000002</v>
      </c>
      <c r="F18" s="31">
        <f>+[1]PP!M17</f>
        <v>232.5</v>
      </c>
      <c r="G18" s="31">
        <f>+[1]PP!N17</f>
        <v>199.3</v>
      </c>
      <c r="H18" s="31">
        <f>+[1]PP!O17</f>
        <v>162.6</v>
      </c>
      <c r="I18" s="24">
        <f t="shared" ref="I18:I24" si="11">SUM(C18:H18)</f>
        <v>3369.4</v>
      </c>
      <c r="J18" s="32">
        <v>165.74873770105796</v>
      </c>
      <c r="K18" s="32">
        <v>498.98255559307108</v>
      </c>
      <c r="L18" s="32">
        <v>2197.2885172830001</v>
      </c>
      <c r="M18" s="32">
        <v>313.40312888264629</v>
      </c>
      <c r="N18" s="32">
        <v>276.58685143604026</v>
      </c>
      <c r="O18" s="32">
        <v>225.28226841249466</v>
      </c>
      <c r="P18" s="32">
        <f t="shared" ref="P18:P24" si="12">SUM(J18:O18)</f>
        <v>3677.2920593083109</v>
      </c>
      <c r="Q18" s="32">
        <f t="shared" si="1"/>
        <v>-307.89205930831076</v>
      </c>
      <c r="R18" s="25">
        <f t="shared" si="2"/>
        <v>91.627206804829513</v>
      </c>
      <c r="S18" s="19"/>
      <c r="T18" s="20"/>
    </row>
    <row r="19" spans="2:20" ht="18" customHeight="1" x14ac:dyDescent="0.2">
      <c r="B19" s="30" t="s">
        <v>27</v>
      </c>
      <c r="C19" s="31">
        <f>+[1]PP!J18</f>
        <v>280.8</v>
      </c>
      <c r="D19" s="31">
        <f>+[1]PP!K18</f>
        <v>144.80000000000001</v>
      </c>
      <c r="E19" s="31">
        <f>+[1]PP!L18</f>
        <v>363.7</v>
      </c>
      <c r="F19" s="31">
        <f>+[1]PP!M18</f>
        <v>4321.7</v>
      </c>
      <c r="G19" s="31">
        <f>+[1]PP!N18</f>
        <v>361.2</v>
      </c>
      <c r="H19" s="31">
        <f>+[1]PP!O18</f>
        <v>273.5</v>
      </c>
      <c r="I19" s="24">
        <f t="shared" si="11"/>
        <v>5745.7</v>
      </c>
      <c r="J19" s="32">
        <v>413.90891208702732</v>
      </c>
      <c r="K19" s="32">
        <v>209.83771658110138</v>
      </c>
      <c r="L19" s="32">
        <v>282.76123291601652</v>
      </c>
      <c r="M19" s="32">
        <v>4743.7263781990441</v>
      </c>
      <c r="N19" s="32">
        <v>563.78830290350186</v>
      </c>
      <c r="O19" s="32">
        <v>352.61838155095933</v>
      </c>
      <c r="P19" s="32">
        <f t="shared" si="12"/>
        <v>6566.6409242376503</v>
      </c>
      <c r="Q19" s="32">
        <f t="shared" si="1"/>
        <v>-820.94092423765051</v>
      </c>
      <c r="R19" s="25">
        <f t="shared" si="2"/>
        <v>87.49831255113196</v>
      </c>
      <c r="S19" s="19"/>
      <c r="T19" s="20"/>
    </row>
    <row r="20" spans="2:20" ht="18" customHeight="1" x14ac:dyDescent="0.2">
      <c r="B20" s="30" t="s">
        <v>28</v>
      </c>
      <c r="C20" s="31">
        <f>+[1]PP!J19</f>
        <v>1004.4</v>
      </c>
      <c r="D20" s="31">
        <f>+[1]PP!K19</f>
        <v>1046.7</v>
      </c>
      <c r="E20" s="31">
        <f>+[1]PP!L19</f>
        <v>1394.8</v>
      </c>
      <c r="F20" s="31">
        <f>+[1]PP!M19</f>
        <v>1366.7</v>
      </c>
      <c r="G20" s="31">
        <f>+[1]PP!N19</f>
        <v>1356.7</v>
      </c>
      <c r="H20" s="31">
        <f>+[1]PP!O19</f>
        <v>1420.5</v>
      </c>
      <c r="I20" s="24">
        <f t="shared" si="11"/>
        <v>7589.7999999999993</v>
      </c>
      <c r="J20" s="32">
        <v>959.68216033381702</v>
      </c>
      <c r="K20" s="32">
        <v>1214.1377023867853</v>
      </c>
      <c r="L20" s="32">
        <v>1398.9650146847055</v>
      </c>
      <c r="M20" s="32">
        <v>1180.4188802335709</v>
      </c>
      <c r="N20" s="32">
        <v>1252.411938070109</v>
      </c>
      <c r="O20" s="32">
        <v>1311.9585030822018</v>
      </c>
      <c r="P20" s="32">
        <f t="shared" si="12"/>
        <v>7317.5741987911897</v>
      </c>
      <c r="Q20" s="32">
        <f t="shared" si="1"/>
        <v>272.22580120880957</v>
      </c>
      <c r="R20" s="25">
        <f t="shared" si="2"/>
        <v>103.72016454925431</v>
      </c>
      <c r="S20" s="19"/>
      <c r="T20" s="20"/>
    </row>
    <row r="21" spans="2:20" ht="18" customHeight="1" x14ac:dyDescent="0.2">
      <c r="B21" s="33" t="s">
        <v>29</v>
      </c>
      <c r="C21" s="31">
        <f>+[1]PP!J20</f>
        <v>222.1</v>
      </c>
      <c r="D21" s="31">
        <f>+[1]PP!K20</f>
        <v>216.7</v>
      </c>
      <c r="E21" s="31">
        <f>+[1]PP!L20</f>
        <v>220.1</v>
      </c>
      <c r="F21" s="31">
        <f>+[1]PP!M20</f>
        <v>205</v>
      </c>
      <c r="G21" s="31">
        <f>+[1]PP!N20</f>
        <v>213.7</v>
      </c>
      <c r="H21" s="31">
        <f>+[1]PP!O20</f>
        <v>201.8</v>
      </c>
      <c r="I21" s="24">
        <f t="shared" si="11"/>
        <v>1279.3999999999999</v>
      </c>
      <c r="J21" s="23">
        <v>232.95864699279463</v>
      </c>
      <c r="K21" s="23">
        <v>221.46324575342652</v>
      </c>
      <c r="L21" s="23">
        <v>223.78962085365706</v>
      </c>
      <c r="M21" s="23">
        <v>217.07820286847257</v>
      </c>
      <c r="N21" s="23">
        <v>221.19404108442006</v>
      </c>
      <c r="O21" s="23">
        <v>205.32786701857299</v>
      </c>
      <c r="P21" s="32">
        <f t="shared" si="12"/>
        <v>1321.8116245713438</v>
      </c>
      <c r="Q21" s="23">
        <f t="shared" si="1"/>
        <v>-42.411624571343964</v>
      </c>
      <c r="R21" s="25">
        <f t="shared" si="2"/>
        <v>96.791401756275391</v>
      </c>
      <c r="S21" s="19"/>
      <c r="T21" s="20"/>
    </row>
    <row r="22" spans="2:20" ht="18" customHeight="1" x14ac:dyDescent="0.2">
      <c r="B22" s="30" t="s">
        <v>30</v>
      </c>
      <c r="C22" s="31">
        <f>+[1]PP!J21</f>
        <v>1792.6</v>
      </c>
      <c r="D22" s="31">
        <f>+[1]PP!K21</f>
        <v>1470.6</v>
      </c>
      <c r="E22" s="31">
        <f>+[1]PP!L21</f>
        <v>1504</v>
      </c>
      <c r="F22" s="31">
        <f>+[1]PP!M21</f>
        <v>1449.4</v>
      </c>
      <c r="G22" s="31">
        <f>+[1]PP!N21</f>
        <v>1903.7</v>
      </c>
      <c r="H22" s="31">
        <f>+[1]PP!O21</f>
        <v>1471</v>
      </c>
      <c r="I22" s="24">
        <f t="shared" si="11"/>
        <v>9591.2999999999993</v>
      </c>
      <c r="J22" s="23">
        <v>1744.7541528431823</v>
      </c>
      <c r="K22" s="23">
        <v>1403.8819588326505</v>
      </c>
      <c r="L22" s="23">
        <v>1414.9663139889617</v>
      </c>
      <c r="M22" s="23">
        <v>1524.878157553966</v>
      </c>
      <c r="N22" s="23">
        <v>1826.7597518525583</v>
      </c>
      <c r="O22" s="23">
        <v>1456.877547224346</v>
      </c>
      <c r="P22" s="32">
        <f t="shared" si="12"/>
        <v>9372.1178822956645</v>
      </c>
      <c r="Q22" s="23">
        <f t="shared" si="1"/>
        <v>219.18211770433481</v>
      </c>
      <c r="R22" s="25">
        <f t="shared" si="2"/>
        <v>102.33866155395228</v>
      </c>
      <c r="S22" s="19"/>
      <c r="T22" s="20"/>
    </row>
    <row r="23" spans="2:20" ht="18" customHeight="1" x14ac:dyDescent="0.2">
      <c r="B23" s="33" t="s">
        <v>31</v>
      </c>
      <c r="C23" s="31">
        <f>+[1]PP!J22</f>
        <v>224.4</v>
      </c>
      <c r="D23" s="31">
        <f>+[1]PP!K22</f>
        <v>153.9</v>
      </c>
      <c r="E23" s="31">
        <f>+[1]PP!L22</f>
        <v>305.7</v>
      </c>
      <c r="F23" s="31">
        <f>+[1]PP!M22</f>
        <v>198</v>
      </c>
      <c r="G23" s="31">
        <f>+[1]PP!N22</f>
        <v>219.1</v>
      </c>
      <c r="H23" s="31">
        <f>+[1]PP!O22</f>
        <v>216.7</v>
      </c>
      <c r="I23" s="24">
        <f t="shared" si="11"/>
        <v>1317.8</v>
      </c>
      <c r="J23" s="23">
        <v>149.91379526309345</v>
      </c>
      <c r="K23" s="23">
        <v>213.80923449049277</v>
      </c>
      <c r="L23" s="23">
        <v>298.58380216746025</v>
      </c>
      <c r="M23" s="23">
        <v>261.06967642259116</v>
      </c>
      <c r="N23" s="23">
        <v>235.56951897214603</v>
      </c>
      <c r="O23" s="23">
        <v>242.59344931165077</v>
      </c>
      <c r="P23" s="32">
        <f t="shared" si="12"/>
        <v>1401.5394766274344</v>
      </c>
      <c r="Q23" s="23">
        <f t="shared" si="1"/>
        <v>-83.739476627434442</v>
      </c>
      <c r="R23" s="25">
        <f t="shared" si="2"/>
        <v>94.025178881943503</v>
      </c>
      <c r="S23" s="19"/>
      <c r="T23" s="20"/>
    </row>
    <row r="24" spans="2:20" ht="18" customHeight="1" x14ac:dyDescent="0.2">
      <c r="B24" s="29" t="s">
        <v>32</v>
      </c>
      <c r="C24" s="26">
        <f>+[1]PP!J23</f>
        <v>195.9</v>
      </c>
      <c r="D24" s="26">
        <f>+[1]PP!K23</f>
        <v>226.3</v>
      </c>
      <c r="E24" s="26">
        <f>+[1]PP!L23</f>
        <v>333.6</v>
      </c>
      <c r="F24" s="26">
        <f>+[1]PP!M23</f>
        <v>251.8</v>
      </c>
      <c r="G24" s="26">
        <f>+[1]PP!N23</f>
        <v>300.89999999999998</v>
      </c>
      <c r="H24" s="26">
        <f>+[1]PP!O23</f>
        <v>297.39999999999998</v>
      </c>
      <c r="I24" s="17">
        <f t="shared" si="11"/>
        <v>1605.9</v>
      </c>
      <c r="J24" s="16">
        <v>150.7461538442804</v>
      </c>
      <c r="K24" s="16">
        <v>183.0537715027219</v>
      </c>
      <c r="L24" s="16">
        <v>237.99839457126902</v>
      </c>
      <c r="M24" s="16">
        <v>191.81474316600108</v>
      </c>
      <c r="N24" s="16">
        <v>235.70133458477201</v>
      </c>
      <c r="O24" s="16">
        <v>223.64250283608322</v>
      </c>
      <c r="P24" s="16">
        <f t="shared" si="12"/>
        <v>1222.9569005051276</v>
      </c>
      <c r="Q24" s="16">
        <f t="shared" si="1"/>
        <v>382.94309949487251</v>
      </c>
      <c r="R24" s="18">
        <f t="shared" si="2"/>
        <v>131.31288595180274</v>
      </c>
      <c r="S24" s="19"/>
      <c r="T24" s="20"/>
    </row>
    <row r="25" spans="2:20" ht="18" customHeight="1" x14ac:dyDescent="0.2">
      <c r="B25" s="21" t="s">
        <v>33</v>
      </c>
      <c r="C25" s="16">
        <f>+C26+C29+C37+C46</f>
        <v>54063.999999999993</v>
      </c>
      <c r="D25" s="16">
        <f t="shared" ref="D25:H25" si="13">+D26+D29+D37+D46</f>
        <v>46509.799999999996</v>
      </c>
      <c r="E25" s="16">
        <f t="shared" si="13"/>
        <v>47004.399999999994</v>
      </c>
      <c r="F25" s="16">
        <f t="shared" si="13"/>
        <v>48937</v>
      </c>
      <c r="G25" s="16">
        <f t="shared" si="13"/>
        <v>48285.799999999996</v>
      </c>
      <c r="H25" s="16">
        <f t="shared" si="13"/>
        <v>46966.2</v>
      </c>
      <c r="I25" s="17">
        <f>+I26+I29+I37+I46</f>
        <v>291767.2</v>
      </c>
      <c r="J25" s="16">
        <f t="shared" ref="J25:O25" si="14">+J26+J29+J37+J46</f>
        <v>56189.682094322074</v>
      </c>
      <c r="K25" s="16">
        <f t="shared" si="14"/>
        <v>47305.039914067784</v>
      </c>
      <c r="L25" s="16">
        <f t="shared" si="14"/>
        <v>48718.538756816153</v>
      </c>
      <c r="M25" s="16">
        <f t="shared" si="14"/>
        <v>51122.734264173727</v>
      </c>
      <c r="N25" s="16">
        <f t="shared" si="14"/>
        <v>53855.190253825225</v>
      </c>
      <c r="O25" s="16">
        <f t="shared" si="14"/>
        <v>51724.890504104857</v>
      </c>
      <c r="P25" s="16">
        <f>+P26+P29+P37+P46</f>
        <v>308916.07578730985</v>
      </c>
      <c r="Q25" s="16">
        <f t="shared" si="1"/>
        <v>-17148.875787309837</v>
      </c>
      <c r="R25" s="18">
        <f t="shared" si="2"/>
        <v>94.4486942793107</v>
      </c>
      <c r="S25" s="19"/>
      <c r="T25" s="20"/>
    </row>
    <row r="26" spans="2:20" ht="18" customHeight="1" x14ac:dyDescent="0.2">
      <c r="B26" s="34" t="s">
        <v>34</v>
      </c>
      <c r="C26" s="16">
        <f>+C27+C28</f>
        <v>35186.199999999997</v>
      </c>
      <c r="D26" s="16">
        <f t="shared" ref="D26:H26" si="15">+D27+D28</f>
        <v>30643.199999999997</v>
      </c>
      <c r="E26" s="16">
        <f t="shared" si="15"/>
        <v>31695.4</v>
      </c>
      <c r="F26" s="16">
        <f t="shared" si="15"/>
        <v>32862.199999999997</v>
      </c>
      <c r="G26" s="16">
        <f t="shared" si="15"/>
        <v>31137</v>
      </c>
      <c r="H26" s="16">
        <f t="shared" si="15"/>
        <v>31139.199999999997</v>
      </c>
      <c r="I26" s="17">
        <f>+I27+I28</f>
        <v>192663.2</v>
      </c>
      <c r="J26" s="16">
        <f t="shared" ref="J26:O26" si="16">+J27+J28</f>
        <v>35611.769366449218</v>
      </c>
      <c r="K26" s="16">
        <f t="shared" si="16"/>
        <v>30392.610242195329</v>
      </c>
      <c r="L26" s="16">
        <f t="shared" si="16"/>
        <v>32103.621254785165</v>
      </c>
      <c r="M26" s="16">
        <f t="shared" si="16"/>
        <v>33918.087700828743</v>
      </c>
      <c r="N26" s="16">
        <f t="shared" si="16"/>
        <v>34488.007909628403</v>
      </c>
      <c r="O26" s="16">
        <f t="shared" si="16"/>
        <v>35022.903825846639</v>
      </c>
      <c r="P26" s="16">
        <f>+P27+P28</f>
        <v>201537.00029973348</v>
      </c>
      <c r="Q26" s="16">
        <f t="shared" si="1"/>
        <v>-8873.8002997334697</v>
      </c>
      <c r="R26" s="18">
        <f t="shared" si="2"/>
        <v>95.596937392867801</v>
      </c>
      <c r="S26" s="19"/>
      <c r="T26" s="20"/>
    </row>
    <row r="27" spans="2:20" ht="18" customHeight="1" x14ac:dyDescent="0.2">
      <c r="B27" s="35" t="s">
        <v>35</v>
      </c>
      <c r="C27" s="23">
        <f>+[1]PP!J26</f>
        <v>21901.9</v>
      </c>
      <c r="D27" s="23">
        <f>+[1]PP!K26</f>
        <v>17624.8</v>
      </c>
      <c r="E27" s="23">
        <f>+[1]PP!L26</f>
        <v>16953.7</v>
      </c>
      <c r="F27" s="23">
        <f>+[1]PP!M26</f>
        <v>18555.400000000001</v>
      </c>
      <c r="G27" s="23">
        <f>+[1]PP!N26</f>
        <v>16861.400000000001</v>
      </c>
      <c r="H27" s="23">
        <f>+[1]PP!O26</f>
        <v>17399.099999999999</v>
      </c>
      <c r="I27" s="24">
        <f>SUM(C27:H27)</f>
        <v>109296.29999999999</v>
      </c>
      <c r="J27" s="23">
        <v>22919.393513689367</v>
      </c>
      <c r="K27" s="23">
        <v>17655.079454018323</v>
      </c>
      <c r="L27" s="23">
        <v>17966.806443611407</v>
      </c>
      <c r="M27" s="23">
        <v>20214.852416022852</v>
      </c>
      <c r="N27" s="23">
        <v>18892.114930600244</v>
      </c>
      <c r="O27" s="23">
        <v>19117.172941379467</v>
      </c>
      <c r="P27" s="23">
        <f>SUM(J27:O27)</f>
        <v>116765.41969932166</v>
      </c>
      <c r="Q27" s="23">
        <f t="shared" si="1"/>
        <v>-7469.1196993216727</v>
      </c>
      <c r="R27" s="25">
        <f t="shared" si="2"/>
        <v>93.603311906423031</v>
      </c>
      <c r="S27" s="19"/>
      <c r="T27" s="20"/>
    </row>
    <row r="28" spans="2:20" ht="18" customHeight="1" x14ac:dyDescent="0.2">
      <c r="B28" s="35" t="s">
        <v>36</v>
      </c>
      <c r="C28" s="23">
        <f>+[1]PP!J27</f>
        <v>13284.3</v>
      </c>
      <c r="D28" s="23">
        <f>+[1]PP!K27</f>
        <v>13018.4</v>
      </c>
      <c r="E28" s="23">
        <f>+[1]PP!L27</f>
        <v>14741.7</v>
      </c>
      <c r="F28" s="23">
        <f>+[1]PP!M27</f>
        <v>14306.8</v>
      </c>
      <c r="G28" s="23">
        <f>+[1]PP!N27</f>
        <v>14275.6</v>
      </c>
      <c r="H28" s="23">
        <f>+[1]PP!O27</f>
        <v>13740.1</v>
      </c>
      <c r="I28" s="24">
        <f>SUM(C28:H28)</f>
        <v>83366.900000000009</v>
      </c>
      <c r="J28" s="23">
        <v>12692.375852759849</v>
      </c>
      <c r="K28" s="23">
        <v>12737.530788177006</v>
      </c>
      <c r="L28" s="23">
        <v>14136.814811173757</v>
      </c>
      <c r="M28" s="23">
        <v>13703.235284805889</v>
      </c>
      <c r="N28" s="23">
        <v>15595.89297902816</v>
      </c>
      <c r="O28" s="23">
        <v>15905.730884467172</v>
      </c>
      <c r="P28" s="23">
        <f>SUM(J28:O28)</f>
        <v>84771.580600411835</v>
      </c>
      <c r="Q28" s="23">
        <f t="shared" si="1"/>
        <v>-1404.6806004118262</v>
      </c>
      <c r="R28" s="25">
        <f t="shared" si="2"/>
        <v>98.342981703935578</v>
      </c>
      <c r="S28" s="19"/>
      <c r="T28" s="20"/>
    </row>
    <row r="29" spans="2:20" ht="18" customHeight="1" x14ac:dyDescent="0.2">
      <c r="B29" s="36" t="s">
        <v>37</v>
      </c>
      <c r="C29" s="16">
        <f>SUM(C30:C36)</f>
        <v>15427.900000000001</v>
      </c>
      <c r="D29" s="16">
        <f t="shared" ref="D29:H29" si="17">SUM(D30:D36)</f>
        <v>12805.1</v>
      </c>
      <c r="E29" s="16">
        <f t="shared" si="17"/>
        <v>12946.8</v>
      </c>
      <c r="F29" s="16">
        <f t="shared" si="17"/>
        <v>13932</v>
      </c>
      <c r="G29" s="16">
        <f t="shared" si="17"/>
        <v>14759.199999999999</v>
      </c>
      <c r="H29" s="16">
        <f t="shared" si="17"/>
        <v>13489.6</v>
      </c>
      <c r="I29" s="17">
        <f>SUM(I30:I36)</f>
        <v>83360.599999999991</v>
      </c>
      <c r="J29" s="16">
        <f t="shared" ref="J29:O29" si="18">SUM(J30:J36)</f>
        <v>17234.693724832694</v>
      </c>
      <c r="K29" s="16">
        <f t="shared" si="18"/>
        <v>13704.094539095066</v>
      </c>
      <c r="L29" s="16">
        <f t="shared" si="18"/>
        <v>13865.850736346369</v>
      </c>
      <c r="M29" s="16">
        <f t="shared" si="18"/>
        <v>14885.006340794109</v>
      </c>
      <c r="N29" s="16">
        <f t="shared" si="18"/>
        <v>16809.214855853603</v>
      </c>
      <c r="O29" s="16">
        <f t="shared" si="18"/>
        <v>14256.203887950203</v>
      </c>
      <c r="P29" s="16">
        <f>SUM(P30:P36)</f>
        <v>90755.064084872065</v>
      </c>
      <c r="Q29" s="16">
        <f t="shared" si="1"/>
        <v>-7394.4640848720737</v>
      </c>
      <c r="R29" s="18">
        <f t="shared" si="2"/>
        <v>91.852284873098725</v>
      </c>
      <c r="S29" s="19"/>
      <c r="T29" s="20"/>
    </row>
    <row r="30" spans="2:20" ht="18" customHeight="1" x14ac:dyDescent="0.2">
      <c r="B30" s="35" t="s">
        <v>38</v>
      </c>
      <c r="C30" s="23">
        <f>+[1]PP!J29</f>
        <v>5006.6000000000004</v>
      </c>
      <c r="D30" s="23">
        <f>+[1]PP!K29</f>
        <v>4257.3</v>
      </c>
      <c r="E30" s="23">
        <f>+[1]PP!L29</f>
        <v>4350.6000000000004</v>
      </c>
      <c r="F30" s="23">
        <f>+[1]PP!M29</f>
        <v>4448.3999999999996</v>
      </c>
      <c r="G30" s="23">
        <f>+[1]PP!N29</f>
        <v>4942.8999999999996</v>
      </c>
      <c r="H30" s="23">
        <f>+[1]PP!O29</f>
        <v>4275.3999999999996</v>
      </c>
      <c r="I30" s="24">
        <f t="shared" ref="I30:I36" si="19">SUM(C30:H30)</f>
        <v>27281.200000000004</v>
      </c>
      <c r="J30" s="32">
        <v>5616.9149095760813</v>
      </c>
      <c r="K30" s="32">
        <v>4521.6677396642144</v>
      </c>
      <c r="L30" s="32">
        <v>4505.6106199388378</v>
      </c>
      <c r="M30" s="32">
        <v>4445.8727383407713</v>
      </c>
      <c r="N30" s="32">
        <v>5563.5019882612814</v>
      </c>
      <c r="O30" s="32">
        <v>4530.1669161714808</v>
      </c>
      <c r="P30" s="32">
        <f t="shared" ref="P30:P36" si="20">SUM(J30:O30)</f>
        <v>29183.73491195267</v>
      </c>
      <c r="Q30" s="32">
        <f t="shared" si="1"/>
        <v>-1902.5349119526654</v>
      </c>
      <c r="R30" s="25">
        <f t="shared" si="2"/>
        <v>93.48083815285257</v>
      </c>
      <c r="S30" s="19"/>
      <c r="T30" s="20"/>
    </row>
    <row r="31" spans="2:20" ht="18" customHeight="1" x14ac:dyDescent="0.2">
      <c r="B31" s="35" t="s">
        <v>39</v>
      </c>
      <c r="C31" s="23">
        <f>+[1]PP!J30</f>
        <v>2957.2</v>
      </c>
      <c r="D31" s="23">
        <f>+[1]PP!K30</f>
        <v>2520.6</v>
      </c>
      <c r="E31" s="23">
        <f>+[1]PP!L30</f>
        <v>2544.4</v>
      </c>
      <c r="F31" s="23">
        <f>+[1]PP!M30</f>
        <v>2598.6</v>
      </c>
      <c r="G31" s="23">
        <f>+[1]PP!N30</f>
        <v>2876.1</v>
      </c>
      <c r="H31" s="23">
        <f>+[1]PP!O30</f>
        <v>2478.1999999999998</v>
      </c>
      <c r="I31" s="24">
        <f t="shared" si="19"/>
        <v>15975.099999999999</v>
      </c>
      <c r="J31" s="32">
        <v>3486.7534685338687</v>
      </c>
      <c r="K31" s="32">
        <v>2820.4752655431735</v>
      </c>
      <c r="L31" s="32">
        <v>2744.3586240406621</v>
      </c>
      <c r="M31" s="32">
        <v>2758.9039253879164</v>
      </c>
      <c r="N31" s="32">
        <v>3419.6377470367397</v>
      </c>
      <c r="O31" s="32">
        <v>2722.7634073242816</v>
      </c>
      <c r="P31" s="32">
        <f t="shared" si="20"/>
        <v>17952.892437866642</v>
      </c>
      <c r="Q31" s="32">
        <f t="shared" si="1"/>
        <v>-1977.792437866643</v>
      </c>
      <c r="R31" s="25">
        <f t="shared" si="2"/>
        <v>88.983432921956137</v>
      </c>
      <c r="S31" s="19"/>
      <c r="T31" s="20"/>
    </row>
    <row r="32" spans="2:20" ht="18" customHeight="1" x14ac:dyDescent="0.2">
      <c r="B32" s="35" t="s">
        <v>40</v>
      </c>
      <c r="C32" s="23">
        <f>+[1]PP!J31</f>
        <v>4804.8</v>
      </c>
      <c r="D32" s="23">
        <f>+[1]PP!K31</f>
        <v>3431.4</v>
      </c>
      <c r="E32" s="23">
        <f>+[1]PP!L31</f>
        <v>3421.5</v>
      </c>
      <c r="F32" s="23">
        <f>+[1]PP!M31</f>
        <v>3842.6</v>
      </c>
      <c r="G32" s="23">
        <f>+[1]PP!N31</f>
        <v>3832.5</v>
      </c>
      <c r="H32" s="23">
        <f>+[1]PP!O31</f>
        <v>3865.4</v>
      </c>
      <c r="I32" s="24">
        <f t="shared" si="19"/>
        <v>23198.200000000004</v>
      </c>
      <c r="J32" s="23">
        <v>5210.3066061739464</v>
      </c>
      <c r="K32" s="23">
        <v>3754.4915858601676</v>
      </c>
      <c r="L32" s="23">
        <v>3846.0835434753963</v>
      </c>
      <c r="M32" s="23">
        <v>4610.3318475160959</v>
      </c>
      <c r="N32" s="23">
        <v>4385.0621896096782</v>
      </c>
      <c r="O32" s="23">
        <v>3872.2591070775106</v>
      </c>
      <c r="P32" s="32">
        <f t="shared" si="20"/>
        <v>25678.534879712795</v>
      </c>
      <c r="Q32" s="23">
        <f t="shared" si="1"/>
        <v>-2480.334879712791</v>
      </c>
      <c r="R32" s="25">
        <f t="shared" si="2"/>
        <v>90.340823994314533</v>
      </c>
      <c r="S32" s="19"/>
      <c r="T32" s="20"/>
    </row>
    <row r="33" spans="2:20" ht="18" customHeight="1" x14ac:dyDescent="0.2">
      <c r="B33" s="35" t="s">
        <v>41</v>
      </c>
      <c r="C33" s="23">
        <f>+[1]PP!J32</f>
        <v>168.2</v>
      </c>
      <c r="D33" s="23">
        <f>+[1]PP!K32</f>
        <v>251.7</v>
      </c>
      <c r="E33" s="23">
        <f>+[1]PP!L32</f>
        <v>193.9</v>
      </c>
      <c r="F33" s="23">
        <f>+[1]PP!M32</f>
        <v>264.39999999999998</v>
      </c>
      <c r="G33" s="23">
        <f>+[1]PP!N32</f>
        <v>228.3</v>
      </c>
      <c r="H33" s="23">
        <f>+[1]PP!O32</f>
        <v>253</v>
      </c>
      <c r="I33" s="24">
        <f t="shared" si="19"/>
        <v>1359.5</v>
      </c>
      <c r="J33" s="23">
        <v>163.32075593756534</v>
      </c>
      <c r="K33" s="23">
        <v>243.25561248357246</v>
      </c>
      <c r="L33" s="23">
        <v>231.31950069242029</v>
      </c>
      <c r="M33" s="23">
        <v>239.06512506157767</v>
      </c>
      <c r="N33" s="23">
        <v>320.05511309228694</v>
      </c>
      <c r="O33" s="23">
        <v>272.44923484924499</v>
      </c>
      <c r="P33" s="32">
        <f t="shared" si="20"/>
        <v>1469.4653421166677</v>
      </c>
      <c r="Q33" s="23">
        <f t="shared" si="1"/>
        <v>-109.96534211666767</v>
      </c>
      <c r="R33" s="25">
        <f t="shared" si="2"/>
        <v>92.516642688675461</v>
      </c>
      <c r="S33" s="19"/>
      <c r="T33" s="20"/>
    </row>
    <row r="34" spans="2:20" ht="18" customHeight="1" x14ac:dyDescent="0.2">
      <c r="B34" s="35" t="s">
        <v>42</v>
      </c>
      <c r="C34" s="23">
        <f>+[1]PP!J33</f>
        <v>826.3</v>
      </c>
      <c r="D34" s="23">
        <f>+[1]PP!K33</f>
        <v>817.4</v>
      </c>
      <c r="E34" s="23">
        <f>+[1]PP!L33</f>
        <v>795.2</v>
      </c>
      <c r="F34" s="23">
        <f>+[1]PP!M33</f>
        <v>810.5</v>
      </c>
      <c r="G34" s="23">
        <f>+[1]PP!N33</f>
        <v>805.3</v>
      </c>
      <c r="H34" s="23">
        <f>+[1]PP!O33</f>
        <v>819.1</v>
      </c>
      <c r="I34" s="24">
        <f t="shared" si="19"/>
        <v>4873.8</v>
      </c>
      <c r="J34" s="23">
        <v>851.66762077751059</v>
      </c>
      <c r="K34" s="23">
        <v>827.63371577124815</v>
      </c>
      <c r="L34" s="23">
        <v>823.17555468049284</v>
      </c>
      <c r="M34" s="23">
        <v>843.44329593912391</v>
      </c>
      <c r="N34" s="23">
        <v>833.37091953366507</v>
      </c>
      <c r="O34" s="23">
        <v>853.74787402208733</v>
      </c>
      <c r="P34" s="32">
        <f t="shared" si="20"/>
        <v>5033.0389807241281</v>
      </c>
      <c r="Q34" s="23">
        <f t="shared" si="1"/>
        <v>-159.23898072412794</v>
      </c>
      <c r="R34" s="25">
        <f t="shared" si="2"/>
        <v>96.836126615867826</v>
      </c>
      <c r="S34" s="19"/>
      <c r="T34" s="20"/>
    </row>
    <row r="35" spans="2:20" ht="18" customHeight="1" x14ac:dyDescent="0.2">
      <c r="B35" s="35" t="s">
        <v>43</v>
      </c>
      <c r="C35" s="23">
        <f>+[1]PP!J34</f>
        <v>1205.7</v>
      </c>
      <c r="D35" s="23">
        <f>+[1]PP!K34</f>
        <v>1144.0999999999999</v>
      </c>
      <c r="E35" s="23">
        <f>+[1]PP!L34</f>
        <v>1132.9000000000001</v>
      </c>
      <c r="F35" s="23">
        <f>+[1]PP!M34</f>
        <v>1408.1</v>
      </c>
      <c r="G35" s="23">
        <f>+[1]PP!N34</f>
        <v>1550.6</v>
      </c>
      <c r="H35" s="23">
        <f>+[1]PP!O34</f>
        <v>1261.5</v>
      </c>
      <c r="I35" s="24">
        <f t="shared" si="19"/>
        <v>7702.9</v>
      </c>
      <c r="J35" s="23">
        <v>1288.5775960496126</v>
      </c>
      <c r="K35" s="23">
        <v>899.41061063225936</v>
      </c>
      <c r="L35" s="23">
        <v>1098.2851074064044</v>
      </c>
      <c r="M35" s="23">
        <v>1357.6285097517648</v>
      </c>
      <c r="N35" s="23">
        <v>1487.3860387863754</v>
      </c>
      <c r="O35" s="23">
        <v>1242.5867826793547</v>
      </c>
      <c r="P35" s="32">
        <f t="shared" si="20"/>
        <v>7373.8746453057711</v>
      </c>
      <c r="Q35" s="23">
        <f t="shared" si="1"/>
        <v>329.02535469422855</v>
      </c>
      <c r="R35" s="25">
        <f t="shared" si="2"/>
        <v>104.46204160662924</v>
      </c>
      <c r="S35" s="19"/>
      <c r="T35" s="20"/>
    </row>
    <row r="36" spans="2:20" ht="18" customHeight="1" x14ac:dyDescent="0.2">
      <c r="B36" s="35" t="s">
        <v>31</v>
      </c>
      <c r="C36" s="23">
        <f>+[1]PP!J35</f>
        <v>459.1</v>
      </c>
      <c r="D36" s="23">
        <f>+[1]PP!K35</f>
        <v>382.6</v>
      </c>
      <c r="E36" s="23">
        <f>+[1]PP!L35</f>
        <v>508.3</v>
      </c>
      <c r="F36" s="23">
        <f>+[1]PP!M35</f>
        <v>559.4</v>
      </c>
      <c r="G36" s="23">
        <f>+[1]PP!N35</f>
        <v>523.5</v>
      </c>
      <c r="H36" s="23">
        <f>+[1]PP!O35</f>
        <v>537</v>
      </c>
      <c r="I36" s="24">
        <f t="shared" si="19"/>
        <v>2969.9</v>
      </c>
      <c r="J36" s="23">
        <v>617.15276778410828</v>
      </c>
      <c r="K36" s="23">
        <v>637.16000914043138</v>
      </c>
      <c r="L36" s="23">
        <v>617.01778611215548</v>
      </c>
      <c r="M36" s="23">
        <v>629.76089879685878</v>
      </c>
      <c r="N36" s="23">
        <v>800.20085953357807</v>
      </c>
      <c r="O36" s="23">
        <v>762.23056582624372</v>
      </c>
      <c r="P36" s="32">
        <f t="shared" si="20"/>
        <v>4063.5228871933759</v>
      </c>
      <c r="Q36" s="23">
        <f t="shared" si="1"/>
        <v>-1093.6228871933758</v>
      </c>
      <c r="R36" s="25">
        <f t="shared" si="2"/>
        <v>73.08682841088347</v>
      </c>
      <c r="S36" s="19"/>
      <c r="T36" s="20"/>
    </row>
    <row r="37" spans="2:20" ht="18" customHeight="1" x14ac:dyDescent="0.2">
      <c r="B37" s="34" t="s">
        <v>44</v>
      </c>
      <c r="C37" s="16">
        <f>+C38+C39+C40+C43+C44+C45</f>
        <v>3191.6999999999994</v>
      </c>
      <c r="D37" s="16">
        <f t="shared" ref="D37:P37" si="21">+D38+D39+D40+D43+D44+D45</f>
        <v>2789.8999999999996</v>
      </c>
      <c r="E37" s="16">
        <f t="shared" si="21"/>
        <v>2116</v>
      </c>
      <c r="F37" s="16">
        <f t="shared" si="21"/>
        <v>1856.5</v>
      </c>
      <c r="G37" s="16">
        <f t="shared" si="21"/>
        <v>2108.1</v>
      </c>
      <c r="H37" s="16">
        <f t="shared" si="21"/>
        <v>1912.3000000000002</v>
      </c>
      <c r="I37" s="16">
        <f>+I38+I39+I40+I43+I44+I45</f>
        <v>13974.499999999998</v>
      </c>
      <c r="J37" s="16">
        <f t="shared" si="21"/>
        <v>3132.2374808817644</v>
      </c>
      <c r="K37" s="16">
        <f t="shared" si="21"/>
        <v>2968.9608972858755</v>
      </c>
      <c r="L37" s="16">
        <f t="shared" si="21"/>
        <v>2516.0910616403539</v>
      </c>
      <c r="M37" s="16">
        <f t="shared" si="21"/>
        <v>2116.4412284374866</v>
      </c>
      <c r="N37" s="16">
        <f t="shared" si="21"/>
        <v>2315.5023073331909</v>
      </c>
      <c r="O37" s="16">
        <f t="shared" si="21"/>
        <v>2162.1650721826113</v>
      </c>
      <c r="P37" s="16">
        <f t="shared" si="21"/>
        <v>15211.398047761279</v>
      </c>
      <c r="Q37" s="16">
        <f t="shared" si="1"/>
        <v>-1236.8980477612804</v>
      </c>
      <c r="R37" s="18">
        <f t="shared" si="2"/>
        <v>91.868610341550294</v>
      </c>
      <c r="S37" s="19"/>
      <c r="T37" s="20"/>
    </row>
    <row r="38" spans="2:20" ht="18" customHeight="1" x14ac:dyDescent="0.2">
      <c r="B38" s="35" t="s">
        <v>45</v>
      </c>
      <c r="C38" s="23">
        <f>+[1]PP!J37</f>
        <v>1839</v>
      </c>
      <c r="D38" s="23">
        <f>+[1]PP!K37</f>
        <v>1973.2</v>
      </c>
      <c r="E38" s="23">
        <f>+[1]PP!L37</f>
        <v>1885.9</v>
      </c>
      <c r="F38" s="23">
        <f>+[1]PP!M37</f>
        <v>1649.7</v>
      </c>
      <c r="G38" s="23">
        <f>+[1]PP!N37</f>
        <v>1897.5</v>
      </c>
      <c r="H38" s="23">
        <f>+[1]PP!O37</f>
        <v>1715.8</v>
      </c>
      <c r="I38" s="24">
        <f>SUM(C38:H38)</f>
        <v>10961.099999999999</v>
      </c>
      <c r="J38" s="23">
        <v>1730.7209693542245</v>
      </c>
      <c r="K38" s="23">
        <v>2008.0399898219907</v>
      </c>
      <c r="L38" s="23">
        <v>2135.3542108719148</v>
      </c>
      <c r="M38" s="23">
        <v>1818.7527942305899</v>
      </c>
      <c r="N38" s="23">
        <v>2058.03784486938</v>
      </c>
      <c r="O38" s="23">
        <v>1915.8963603560305</v>
      </c>
      <c r="P38" s="23">
        <f>SUM(J38:O38)</f>
        <v>11666.802169504128</v>
      </c>
      <c r="Q38" s="23">
        <f t="shared" si="1"/>
        <v>-705.70216950412942</v>
      </c>
      <c r="R38" s="25">
        <f t="shared" si="2"/>
        <v>93.951194515419445</v>
      </c>
      <c r="S38" s="19"/>
      <c r="T38" s="20"/>
    </row>
    <row r="39" spans="2:20" ht="18" customHeight="1" x14ac:dyDescent="0.2">
      <c r="B39" s="35" t="s">
        <v>46</v>
      </c>
      <c r="C39" s="23">
        <f>+[1]PP!J38</f>
        <v>1196.2</v>
      </c>
      <c r="D39" s="23">
        <f>+[1]PP!K38</f>
        <v>661.4</v>
      </c>
      <c r="E39" s="23">
        <f>+[1]PP!L38</f>
        <v>67.099999999999994</v>
      </c>
      <c r="F39" s="23">
        <f>+[1]PP!M38</f>
        <v>45.5</v>
      </c>
      <c r="G39" s="23">
        <f>+[1]PP!N38</f>
        <v>47.2</v>
      </c>
      <c r="H39" s="23">
        <f>+[1]PP!O38</f>
        <v>41.4</v>
      </c>
      <c r="I39" s="24">
        <f>SUM(C39:H39)</f>
        <v>2058.7999999999997</v>
      </c>
      <c r="J39" s="23">
        <v>1187.0506237508614</v>
      </c>
      <c r="K39" s="23">
        <v>752.41871533313986</v>
      </c>
      <c r="L39" s="23">
        <v>177.02785584375999</v>
      </c>
      <c r="M39" s="23">
        <v>70.159369901289423</v>
      </c>
      <c r="N39" s="23">
        <v>66.4607293205339</v>
      </c>
      <c r="O39" s="23">
        <v>61.003649453045512</v>
      </c>
      <c r="P39" s="23">
        <f>SUM(J39:O39)</f>
        <v>2314.1209436026297</v>
      </c>
      <c r="Q39" s="23">
        <f t="shared" si="1"/>
        <v>-255.32094360263</v>
      </c>
      <c r="R39" s="25">
        <f t="shared" si="2"/>
        <v>88.966828016985772</v>
      </c>
      <c r="S39" s="19"/>
      <c r="T39" s="20"/>
    </row>
    <row r="40" spans="2:20" ht="18" customHeight="1" x14ac:dyDescent="0.2">
      <c r="B40" s="37" t="s">
        <v>47</v>
      </c>
      <c r="C40" s="16">
        <f>+C41+C42</f>
        <v>23.1</v>
      </c>
      <c r="D40" s="16">
        <f t="shared" ref="D40:P40" si="22">+D41+D42</f>
        <v>21.9</v>
      </c>
      <c r="E40" s="16">
        <f t="shared" si="22"/>
        <v>24.200000000000003</v>
      </c>
      <c r="F40" s="16">
        <f t="shared" si="22"/>
        <v>20.8</v>
      </c>
      <c r="G40" s="16">
        <f t="shared" si="22"/>
        <v>22.700000000000003</v>
      </c>
      <c r="H40" s="16">
        <f t="shared" si="22"/>
        <v>17.399999999999999</v>
      </c>
      <c r="I40" s="16">
        <f t="shared" si="22"/>
        <v>130.10000000000002</v>
      </c>
      <c r="J40" s="16">
        <f t="shared" si="22"/>
        <v>64.27442847428425</v>
      </c>
      <c r="K40" s="16">
        <f t="shared" si="22"/>
        <v>61.31143781454557</v>
      </c>
      <c r="L40" s="16">
        <f t="shared" si="22"/>
        <v>52.430382824246735</v>
      </c>
      <c r="M40" s="16">
        <f t="shared" si="22"/>
        <v>74.048063835530144</v>
      </c>
      <c r="N40" s="16">
        <v>37.622178108967759</v>
      </c>
      <c r="O40" s="16">
        <v>30.934215402938015</v>
      </c>
      <c r="P40" s="16">
        <f t="shared" si="22"/>
        <v>320.62070646051245</v>
      </c>
      <c r="Q40" s="16">
        <f t="shared" si="1"/>
        <v>-190.52070646051243</v>
      </c>
      <c r="R40" s="18">
        <f t="shared" si="2"/>
        <v>40.577541430881695</v>
      </c>
      <c r="S40" s="19"/>
      <c r="T40" s="20"/>
    </row>
    <row r="41" spans="2:20" ht="18" customHeight="1" x14ac:dyDescent="0.2">
      <c r="B41" s="38" t="s">
        <v>48</v>
      </c>
      <c r="C41" s="23">
        <f>+[1]PP!J40</f>
        <v>12.6</v>
      </c>
      <c r="D41" s="23">
        <f>+[1]PP!K40</f>
        <v>9.6</v>
      </c>
      <c r="E41" s="23">
        <f>+[1]PP!L40</f>
        <v>15.9</v>
      </c>
      <c r="F41" s="23">
        <f>+[1]PP!M40</f>
        <v>13.6</v>
      </c>
      <c r="G41" s="23">
        <f>+[1]PP!N40</f>
        <v>14.4</v>
      </c>
      <c r="H41" s="23">
        <f>+[1]PP!O40</f>
        <v>13.1</v>
      </c>
      <c r="I41" s="24">
        <f t="shared" ref="I41:I46" si="23">SUM(C41:H41)</f>
        <v>79.2</v>
      </c>
      <c r="J41" s="24">
        <v>36.867262474284246</v>
      </c>
      <c r="K41" s="24">
        <v>29.605452814545576</v>
      </c>
      <c r="L41" s="24">
        <v>23.96929382424673</v>
      </c>
      <c r="M41" s="24">
        <v>37.658752194952136</v>
      </c>
      <c r="N41" s="24">
        <v>17.226343950820556</v>
      </c>
      <c r="O41" s="24">
        <v>20.062293317469667</v>
      </c>
      <c r="P41" s="23">
        <f t="shared" ref="P41:P46" si="24">SUM(J41:O41)</f>
        <v>165.38939857631891</v>
      </c>
      <c r="Q41" s="23">
        <f t="shared" si="1"/>
        <v>-86.189398576318908</v>
      </c>
      <c r="R41" s="25">
        <f t="shared" si="2"/>
        <v>47.886987123575018</v>
      </c>
      <c r="S41" s="19"/>
      <c r="T41" s="20"/>
    </row>
    <row r="42" spans="2:20" ht="18" customHeight="1" x14ac:dyDescent="0.2">
      <c r="B42" s="39" t="s">
        <v>49</v>
      </c>
      <c r="C42" s="40">
        <f>+[1]PP!J41</f>
        <v>10.5</v>
      </c>
      <c r="D42" s="40">
        <f>+[1]PP!K41</f>
        <v>12.3</v>
      </c>
      <c r="E42" s="40">
        <f>+[1]PP!L41</f>
        <v>8.3000000000000007</v>
      </c>
      <c r="F42" s="40">
        <f>+[1]PP!M41</f>
        <v>7.2</v>
      </c>
      <c r="G42" s="40">
        <f>+[1]PP!N41</f>
        <v>8.3000000000000007</v>
      </c>
      <c r="H42" s="40">
        <f>+[1]PP!O41</f>
        <v>4.3</v>
      </c>
      <c r="I42" s="40">
        <f t="shared" si="23"/>
        <v>50.900000000000006</v>
      </c>
      <c r="J42" s="40">
        <v>27.407166</v>
      </c>
      <c r="K42" s="40">
        <v>31.705984999999998</v>
      </c>
      <c r="L42" s="40">
        <v>28.461089000000001</v>
      </c>
      <c r="M42" s="40">
        <v>36.389311640578015</v>
      </c>
      <c r="N42" s="40">
        <v>20.395834158147206</v>
      </c>
      <c r="O42" s="40">
        <v>10.87192208546835</v>
      </c>
      <c r="P42" s="40">
        <f t="shared" si="24"/>
        <v>155.23130788419357</v>
      </c>
      <c r="Q42" s="40">
        <f t="shared" si="1"/>
        <v>-104.33130788419356</v>
      </c>
      <c r="R42" s="41">
        <f t="shared" si="2"/>
        <v>32.789777200081751</v>
      </c>
      <c r="S42" s="19"/>
      <c r="T42" s="20"/>
    </row>
    <row r="43" spans="2:20" ht="18" customHeight="1" x14ac:dyDescent="0.2">
      <c r="B43" s="35" t="s">
        <v>50</v>
      </c>
      <c r="C43" s="23">
        <f>+[1]PP!J42</f>
        <v>98.2</v>
      </c>
      <c r="D43" s="23">
        <f>+[1]PP!K42</f>
        <v>102.7</v>
      </c>
      <c r="E43" s="23">
        <f>+[1]PP!L42</f>
        <v>105.4</v>
      </c>
      <c r="F43" s="23">
        <f>+[1]PP!M42</f>
        <v>108.1</v>
      </c>
      <c r="G43" s="23">
        <f>+[1]PP!N42</f>
        <v>106.2</v>
      </c>
      <c r="H43" s="23">
        <f>+[1]PP!O42</f>
        <v>103.8</v>
      </c>
      <c r="I43" s="24">
        <f t="shared" si="23"/>
        <v>624.4</v>
      </c>
      <c r="J43" s="23">
        <v>111.88949986734626</v>
      </c>
      <c r="K43" s="23">
        <v>109.65403733362925</v>
      </c>
      <c r="L43" s="23">
        <v>112.69940599261417</v>
      </c>
      <c r="M43" s="23">
        <v>114.34013932284311</v>
      </c>
      <c r="N43" s="23">
        <v>114.26605455048788</v>
      </c>
      <c r="O43" s="23">
        <v>114.97325721349377</v>
      </c>
      <c r="P43" s="23">
        <f t="shared" si="24"/>
        <v>677.82239428041441</v>
      </c>
      <c r="Q43" s="23">
        <f t="shared" si="1"/>
        <v>-53.422394280414437</v>
      </c>
      <c r="R43" s="25">
        <f t="shared" si="2"/>
        <v>92.118526219965275</v>
      </c>
      <c r="S43" s="19"/>
      <c r="T43" s="20"/>
    </row>
    <row r="44" spans="2:20" ht="18" customHeight="1" x14ac:dyDescent="0.2">
      <c r="B44" s="35" t="s">
        <v>51</v>
      </c>
      <c r="C44" s="23">
        <f>+[1]PP!J43</f>
        <v>35.200000000000003</v>
      </c>
      <c r="D44" s="23">
        <f>+[1]PP!K43</f>
        <v>30.7</v>
      </c>
      <c r="E44" s="23">
        <f>+[1]PP!L43</f>
        <v>33.4</v>
      </c>
      <c r="F44" s="23">
        <f>+[1]PP!M43</f>
        <v>32.4</v>
      </c>
      <c r="G44" s="23">
        <f>+[1]PP!N43</f>
        <v>34.5</v>
      </c>
      <c r="H44" s="23">
        <f>+[1]PP!O43</f>
        <v>33.9</v>
      </c>
      <c r="I44" s="24">
        <f t="shared" si="23"/>
        <v>200.10000000000002</v>
      </c>
      <c r="J44" s="23">
        <v>38.301959435047529</v>
      </c>
      <c r="K44" s="23">
        <v>37.536716982569779</v>
      </c>
      <c r="L44" s="23">
        <v>38.579206107818315</v>
      </c>
      <c r="M44" s="23">
        <v>39.140861147233672</v>
      </c>
      <c r="N44" s="23">
        <v>39.115500483821386</v>
      </c>
      <c r="O44" s="23">
        <v>39.35758975710371</v>
      </c>
      <c r="P44" s="23">
        <f t="shared" si="24"/>
        <v>232.0318339135944</v>
      </c>
      <c r="Q44" s="23">
        <f t="shared" si="1"/>
        <v>-31.931833913594375</v>
      </c>
      <c r="R44" s="25">
        <f t="shared" si="2"/>
        <v>86.238166817452566</v>
      </c>
      <c r="S44" s="19"/>
      <c r="T44" s="20"/>
    </row>
    <row r="45" spans="2:20" ht="18" customHeight="1" x14ac:dyDescent="0.2">
      <c r="B45" s="42" t="s">
        <v>31</v>
      </c>
      <c r="C45" s="23">
        <f>+[1]PP!J44</f>
        <v>0</v>
      </c>
      <c r="D45" s="23">
        <f>+[1]PP!K44</f>
        <v>0</v>
      </c>
      <c r="E45" s="23">
        <f>+[1]PP!L44</f>
        <v>0</v>
      </c>
      <c r="F45" s="23">
        <f>+[1]PP!M44</f>
        <v>0</v>
      </c>
      <c r="G45" s="23">
        <f>+[1]PP!N44</f>
        <v>0</v>
      </c>
      <c r="H45" s="23">
        <f>+[1]PP!O44</f>
        <v>0</v>
      </c>
      <c r="I45" s="23">
        <f t="shared" si="23"/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f t="shared" si="24"/>
        <v>0</v>
      </c>
      <c r="Q45" s="23">
        <f t="shared" si="1"/>
        <v>0</v>
      </c>
      <c r="R45" s="25">
        <v>0</v>
      </c>
      <c r="S45" s="19"/>
      <c r="T45" s="20"/>
    </row>
    <row r="46" spans="2:20" ht="18" customHeight="1" x14ac:dyDescent="0.2">
      <c r="B46" s="34" t="s">
        <v>52</v>
      </c>
      <c r="C46" s="16">
        <f>+[1]PP!J45</f>
        <v>258.2</v>
      </c>
      <c r="D46" s="16">
        <f>+[1]PP!K45</f>
        <v>271.60000000000002</v>
      </c>
      <c r="E46" s="16">
        <f>+[1]PP!L45</f>
        <v>246.2</v>
      </c>
      <c r="F46" s="16">
        <f>+[1]PP!M45</f>
        <v>286.3</v>
      </c>
      <c r="G46" s="16">
        <f>+[1]PP!N45</f>
        <v>281.5</v>
      </c>
      <c r="H46" s="16">
        <f>+[1]PP!O45</f>
        <v>425.1</v>
      </c>
      <c r="I46" s="17">
        <f t="shared" si="23"/>
        <v>1768.9</v>
      </c>
      <c r="J46" s="16">
        <v>210.98152215840264</v>
      </c>
      <c r="K46" s="16">
        <v>239.37423549151819</v>
      </c>
      <c r="L46" s="16">
        <v>232.97570404426494</v>
      </c>
      <c r="M46" s="16">
        <v>203.19899411338804</v>
      </c>
      <c r="N46" s="16">
        <v>242.46518101003173</v>
      </c>
      <c r="O46" s="16">
        <v>283.61771812541241</v>
      </c>
      <c r="P46" s="16">
        <f t="shared" si="24"/>
        <v>1412.6133549430181</v>
      </c>
      <c r="Q46" s="16">
        <f t="shared" si="1"/>
        <v>356.28664505698202</v>
      </c>
      <c r="R46" s="18">
        <f t="shared" ref="R46:R56" si="25">+I46/P46*100</f>
        <v>125.22180919571966</v>
      </c>
      <c r="S46" s="19"/>
      <c r="T46" s="20"/>
    </row>
    <row r="47" spans="2:20" ht="18" customHeight="1" x14ac:dyDescent="0.2">
      <c r="B47" s="21" t="s">
        <v>53</v>
      </c>
      <c r="C47" s="16">
        <f t="shared" ref="C47:O47" si="26">+C48+C50</f>
        <v>5566.6</v>
      </c>
      <c r="D47" s="16">
        <f t="shared" si="26"/>
        <v>5529.5</v>
      </c>
      <c r="E47" s="16">
        <f t="shared" si="26"/>
        <v>5991.8</v>
      </c>
      <c r="F47" s="16">
        <f t="shared" si="26"/>
        <v>5996.4000000000005</v>
      </c>
      <c r="G47" s="16">
        <f t="shared" si="26"/>
        <v>5738.2000000000007</v>
      </c>
      <c r="H47" s="16">
        <f t="shared" si="26"/>
        <v>5559.2</v>
      </c>
      <c r="I47" s="16">
        <f>+I48+I50</f>
        <v>34381.700000000004</v>
      </c>
      <c r="J47" s="16">
        <f t="shared" si="26"/>
        <v>5574.7147733722177</v>
      </c>
      <c r="K47" s="16">
        <f t="shared" si="26"/>
        <v>5355.2743311083705</v>
      </c>
      <c r="L47" s="16">
        <f t="shared" si="26"/>
        <v>5912.5351397732229</v>
      </c>
      <c r="M47" s="16">
        <f t="shared" si="26"/>
        <v>5784.0915093841959</v>
      </c>
      <c r="N47" s="16">
        <f t="shared" si="26"/>
        <v>6300.8857123957314</v>
      </c>
      <c r="O47" s="16">
        <f t="shared" si="26"/>
        <v>6475.4741967783648</v>
      </c>
      <c r="P47" s="16">
        <f>+P48+P50</f>
        <v>35402.975662812103</v>
      </c>
      <c r="Q47" s="16">
        <f t="shared" si="1"/>
        <v>-1021.2756628120987</v>
      </c>
      <c r="R47" s="18">
        <f t="shared" si="25"/>
        <v>97.115282984856933</v>
      </c>
      <c r="S47" s="19"/>
      <c r="T47" s="20"/>
    </row>
    <row r="48" spans="2:20" ht="18" customHeight="1" x14ac:dyDescent="0.2">
      <c r="B48" s="34" t="s">
        <v>54</v>
      </c>
      <c r="C48" s="16">
        <f t="shared" ref="C48:O48" si="27">SUM(C49:C49)</f>
        <v>4516.1000000000004</v>
      </c>
      <c r="D48" s="16">
        <f t="shared" si="27"/>
        <v>4532.1000000000004</v>
      </c>
      <c r="E48" s="16">
        <f t="shared" si="27"/>
        <v>4975.8</v>
      </c>
      <c r="F48" s="16">
        <f t="shared" si="27"/>
        <v>4976.8</v>
      </c>
      <c r="G48" s="16">
        <f t="shared" si="27"/>
        <v>4858.1000000000004</v>
      </c>
      <c r="H48" s="16">
        <f t="shared" si="27"/>
        <v>4709.8999999999996</v>
      </c>
      <c r="I48" s="17">
        <f>SUM(I49:I49)</f>
        <v>28568.800000000003</v>
      </c>
      <c r="J48" s="16">
        <f t="shared" si="27"/>
        <v>4421.3839258782364</v>
      </c>
      <c r="K48" s="16">
        <f t="shared" si="27"/>
        <v>4289.4851096091052</v>
      </c>
      <c r="L48" s="16">
        <f t="shared" si="27"/>
        <v>4823.4171020630029</v>
      </c>
      <c r="M48" s="16">
        <f t="shared" si="27"/>
        <v>4592.0592770479334</v>
      </c>
      <c r="N48" s="16">
        <f t="shared" si="27"/>
        <v>5376.2016522985605</v>
      </c>
      <c r="O48" s="16">
        <f t="shared" si="27"/>
        <v>5539.0748702625497</v>
      </c>
      <c r="P48" s="16">
        <f>SUM(P49:P49)</f>
        <v>29041.621937159391</v>
      </c>
      <c r="Q48" s="16">
        <f t="shared" si="1"/>
        <v>-472.82193715938774</v>
      </c>
      <c r="R48" s="18">
        <f t="shared" si="25"/>
        <v>98.371916216723406</v>
      </c>
      <c r="S48" s="19"/>
      <c r="T48" s="20"/>
    </row>
    <row r="49" spans="2:20" ht="18" customHeight="1" x14ac:dyDescent="0.2">
      <c r="B49" s="35" t="s">
        <v>55</v>
      </c>
      <c r="C49" s="23">
        <f>+[1]PP!J48</f>
        <v>4516.1000000000004</v>
      </c>
      <c r="D49" s="23">
        <f>+[1]PP!K48</f>
        <v>4532.1000000000004</v>
      </c>
      <c r="E49" s="23">
        <f>+[1]PP!L48</f>
        <v>4975.8</v>
      </c>
      <c r="F49" s="23">
        <f>+[1]PP!M48</f>
        <v>4976.8</v>
      </c>
      <c r="G49" s="23">
        <f>+[1]PP!N48</f>
        <v>4858.1000000000004</v>
      </c>
      <c r="H49" s="23">
        <f>+[1]PP!O48</f>
        <v>4709.8999999999996</v>
      </c>
      <c r="I49" s="24">
        <f>SUM(C49:H49)</f>
        <v>28568.800000000003</v>
      </c>
      <c r="J49" s="23">
        <v>4421.3839258782364</v>
      </c>
      <c r="K49" s="23">
        <v>4289.4851096091052</v>
      </c>
      <c r="L49" s="23">
        <v>4823.4171020630029</v>
      </c>
      <c r="M49" s="23">
        <v>4592.0592770479334</v>
      </c>
      <c r="N49" s="23">
        <v>5376.2016522985605</v>
      </c>
      <c r="O49" s="23">
        <v>5539.0748702625497</v>
      </c>
      <c r="P49" s="23">
        <f>SUM(J49:O49)</f>
        <v>29041.621937159391</v>
      </c>
      <c r="Q49" s="23">
        <f t="shared" si="1"/>
        <v>-472.82193715938774</v>
      </c>
      <c r="R49" s="25">
        <f t="shared" si="25"/>
        <v>98.371916216723406</v>
      </c>
      <c r="S49" s="19"/>
      <c r="T49" s="20"/>
    </row>
    <row r="50" spans="2:20" ht="18" customHeight="1" x14ac:dyDescent="0.2">
      <c r="B50" s="34" t="s">
        <v>56</v>
      </c>
      <c r="C50" s="16">
        <f>SUM(C51:C53)</f>
        <v>1050.5</v>
      </c>
      <c r="D50" s="16">
        <f t="shared" ref="D50:H50" si="28">SUM(D51:D53)</f>
        <v>997.4</v>
      </c>
      <c r="E50" s="16">
        <f t="shared" si="28"/>
        <v>1016</v>
      </c>
      <c r="F50" s="16">
        <f t="shared" si="28"/>
        <v>1019.6</v>
      </c>
      <c r="G50" s="16">
        <f t="shared" si="28"/>
        <v>880.1</v>
      </c>
      <c r="H50" s="16">
        <f t="shared" si="28"/>
        <v>849.30000000000007</v>
      </c>
      <c r="I50" s="17">
        <f>SUM(I51:I53)</f>
        <v>5812.9</v>
      </c>
      <c r="J50" s="16">
        <f>+J51+J52+J53</f>
        <v>1153.3308474939811</v>
      </c>
      <c r="K50" s="16">
        <f t="shared" ref="K50:M50" si="29">+K51+K52+K53</f>
        <v>1065.7892214992648</v>
      </c>
      <c r="L50" s="16">
        <f t="shared" si="29"/>
        <v>1089.1180377102198</v>
      </c>
      <c r="M50" s="16">
        <f t="shared" si="29"/>
        <v>1192.032232336263</v>
      </c>
      <c r="N50" s="16">
        <f>+N51+N52+N53</f>
        <v>924.68406009717114</v>
      </c>
      <c r="O50" s="16">
        <f>+O51+O52+O53</f>
        <v>936.39932651581523</v>
      </c>
      <c r="P50" s="16">
        <f>SUM(P51:P53)</f>
        <v>6361.3537256527152</v>
      </c>
      <c r="Q50" s="16">
        <f t="shared" si="1"/>
        <v>-548.45372565271555</v>
      </c>
      <c r="R50" s="18">
        <f t="shared" si="25"/>
        <v>91.378348865571994</v>
      </c>
      <c r="S50" s="19"/>
      <c r="T50" s="20"/>
    </row>
    <row r="51" spans="2:20" ht="18" customHeight="1" x14ac:dyDescent="0.2">
      <c r="B51" s="35" t="s">
        <v>57</v>
      </c>
      <c r="C51" s="23">
        <f>+[1]PP!J50</f>
        <v>1031.5</v>
      </c>
      <c r="D51" s="23">
        <f>+[1]PP!K50</f>
        <v>980.4</v>
      </c>
      <c r="E51" s="23">
        <f>+[1]PP!L50</f>
        <v>995.8</v>
      </c>
      <c r="F51" s="23">
        <f>+[1]PP!M50</f>
        <v>1002.7</v>
      </c>
      <c r="G51" s="23">
        <f>+[1]PP!N50</f>
        <v>863.8</v>
      </c>
      <c r="H51" s="23">
        <f>+[1]PP!O50</f>
        <v>828.7</v>
      </c>
      <c r="I51" s="24">
        <f t="shared" ref="I51:I56" si="30">SUM(C51:H51)</f>
        <v>5702.9</v>
      </c>
      <c r="J51" s="23">
        <v>1135.7088884484745</v>
      </c>
      <c r="K51" s="23">
        <v>1049.2208010594911</v>
      </c>
      <c r="L51" s="23">
        <v>1073.2803733313044</v>
      </c>
      <c r="M51" s="23">
        <v>1170.8253608713107</v>
      </c>
      <c r="N51" s="23">
        <v>906.12539539652994</v>
      </c>
      <c r="O51" s="23">
        <v>917.18982893918462</v>
      </c>
      <c r="P51" s="23">
        <f t="shared" ref="P51:P56" si="31">SUM(J51:O51)</f>
        <v>6252.3506480462947</v>
      </c>
      <c r="Q51" s="23">
        <f t="shared" si="1"/>
        <v>-549.4506480462951</v>
      </c>
      <c r="R51" s="25">
        <f t="shared" si="25"/>
        <v>91.212094794811534</v>
      </c>
      <c r="S51" s="19"/>
      <c r="T51" s="20"/>
    </row>
    <row r="52" spans="2:20" ht="18" customHeight="1" x14ac:dyDescent="0.2">
      <c r="B52" s="35" t="s">
        <v>58</v>
      </c>
      <c r="C52" s="23">
        <f>+[1]PP!J51</f>
        <v>15.5</v>
      </c>
      <c r="D52" s="23">
        <f>+[1]PP!K51</f>
        <v>14.5</v>
      </c>
      <c r="E52" s="23">
        <f>+[1]PP!L51</f>
        <v>17.2</v>
      </c>
      <c r="F52" s="23">
        <f>+[1]PP!M51</f>
        <v>14.1</v>
      </c>
      <c r="G52" s="23">
        <f>+[1]PP!N51</f>
        <v>13.6</v>
      </c>
      <c r="H52" s="23">
        <f>+[1]PP!O51</f>
        <v>18</v>
      </c>
      <c r="I52" s="24">
        <f t="shared" si="30"/>
        <v>92.9</v>
      </c>
      <c r="J52" s="23">
        <v>16.216607716049435</v>
      </c>
      <c r="K52" s="23">
        <v>14.849636681460749</v>
      </c>
      <c r="L52" s="23">
        <v>14.661928855591412</v>
      </c>
      <c r="M52" s="23">
        <v>18.014307442161485</v>
      </c>
      <c r="N52" s="23">
        <v>15.949540489245505</v>
      </c>
      <c r="O52" s="23">
        <v>17.05055102440954</v>
      </c>
      <c r="P52" s="23">
        <f t="shared" si="31"/>
        <v>96.742572208918133</v>
      </c>
      <c r="Q52" s="23">
        <f t="shared" si="1"/>
        <v>-3.8425722089181278</v>
      </c>
      <c r="R52" s="25">
        <f t="shared" si="25"/>
        <v>96.028044198969624</v>
      </c>
      <c r="S52" s="19"/>
      <c r="T52" s="20"/>
    </row>
    <row r="53" spans="2:20" ht="18" customHeight="1" x14ac:dyDescent="0.2">
      <c r="B53" s="35" t="s">
        <v>31</v>
      </c>
      <c r="C53" s="23">
        <f>+[1]PP!J52</f>
        <v>3.5</v>
      </c>
      <c r="D53" s="23">
        <f>+[1]PP!K52</f>
        <v>2.5</v>
      </c>
      <c r="E53" s="23">
        <f>+[1]PP!L52</f>
        <v>3</v>
      </c>
      <c r="F53" s="23">
        <f>+[1]PP!M52</f>
        <v>2.8</v>
      </c>
      <c r="G53" s="23">
        <f>+[1]PP!N52</f>
        <v>2.7</v>
      </c>
      <c r="H53" s="23">
        <f>+[1]PP!O52</f>
        <v>2.6</v>
      </c>
      <c r="I53" s="24">
        <f t="shared" si="30"/>
        <v>17.100000000000001</v>
      </c>
      <c r="J53" s="23">
        <v>1.405351329457184</v>
      </c>
      <c r="K53" s="23">
        <v>1.7187837583131105</v>
      </c>
      <c r="L53" s="23">
        <v>1.1757355233239286</v>
      </c>
      <c r="M53" s="23">
        <v>3.1925640227908332</v>
      </c>
      <c r="N53" s="23">
        <v>2.6091242113957054</v>
      </c>
      <c r="O53" s="23">
        <v>2.1589465522211397</v>
      </c>
      <c r="P53" s="23">
        <f t="shared" si="31"/>
        <v>12.260505397501902</v>
      </c>
      <c r="Q53" s="23">
        <f t="shared" si="1"/>
        <v>4.8394946024980996</v>
      </c>
      <c r="R53" s="25">
        <f t="shared" si="25"/>
        <v>139.47222765779424</v>
      </c>
      <c r="S53" s="19"/>
      <c r="T53" s="20"/>
    </row>
    <row r="54" spans="2:20" ht="18" customHeight="1" x14ac:dyDescent="0.2">
      <c r="B54" s="21" t="s">
        <v>59</v>
      </c>
      <c r="C54" s="16">
        <f>+[1]PP!J53</f>
        <v>128.80000000000001</v>
      </c>
      <c r="D54" s="16">
        <f>+[1]PP!K53</f>
        <v>132.5</v>
      </c>
      <c r="E54" s="16">
        <f>+[1]PP!L53</f>
        <v>135.80000000000001</v>
      </c>
      <c r="F54" s="16">
        <f>+[1]PP!M53</f>
        <v>123.6</v>
      </c>
      <c r="G54" s="16">
        <f>+[1]PP!N53</f>
        <v>128.6</v>
      </c>
      <c r="H54" s="16">
        <f>+[1]PP!O53</f>
        <v>117.8</v>
      </c>
      <c r="I54" s="17">
        <f t="shared" si="30"/>
        <v>767.1</v>
      </c>
      <c r="J54" s="16">
        <v>137.48639784649268</v>
      </c>
      <c r="K54" s="16">
        <v>159.96377925772197</v>
      </c>
      <c r="L54" s="16">
        <v>144.89955000463553</v>
      </c>
      <c r="M54" s="16">
        <v>146.87251816867575</v>
      </c>
      <c r="N54" s="16">
        <v>146.02655560068794</v>
      </c>
      <c r="O54" s="16">
        <v>140.08525647464788</v>
      </c>
      <c r="P54" s="16">
        <f t="shared" si="31"/>
        <v>875.33405735286169</v>
      </c>
      <c r="Q54" s="16">
        <f t="shared" si="1"/>
        <v>-108.23405735286167</v>
      </c>
      <c r="R54" s="18">
        <f t="shared" si="25"/>
        <v>87.635114109443279</v>
      </c>
      <c r="S54" s="19"/>
      <c r="T54" s="20"/>
    </row>
    <row r="55" spans="2:20" ht="18" customHeight="1" x14ac:dyDescent="0.25">
      <c r="B55" s="21" t="s">
        <v>60</v>
      </c>
      <c r="C55" s="16">
        <f>+[1]PP!J54</f>
        <v>0.1</v>
      </c>
      <c r="D55" s="16">
        <f>+[1]PP!K54</f>
        <v>1.9</v>
      </c>
      <c r="E55" s="16">
        <f>+[1]PP!L54</f>
        <v>0.3</v>
      </c>
      <c r="F55" s="16">
        <f>+[1]PP!M54</f>
        <v>1.2</v>
      </c>
      <c r="G55" s="16">
        <f>+[1]PP!N54</f>
        <v>0.2</v>
      </c>
      <c r="H55" s="16">
        <f>+[1]PP!O54</f>
        <v>0.4</v>
      </c>
      <c r="I55" s="17">
        <f t="shared" si="30"/>
        <v>4.1000000000000005</v>
      </c>
      <c r="J55" s="43">
        <v>0.15036566007116495</v>
      </c>
      <c r="K55" s="16">
        <v>0.14914476025632928</v>
      </c>
      <c r="L55" s="16">
        <v>0.18981003394486559</v>
      </c>
      <c r="M55" s="16">
        <v>0.44603124717430598</v>
      </c>
      <c r="N55" s="16">
        <v>0.52582471776051443</v>
      </c>
      <c r="O55" s="16">
        <v>0.16920709550695665</v>
      </c>
      <c r="P55" s="16">
        <f t="shared" si="31"/>
        <v>1.6303835147141368</v>
      </c>
      <c r="Q55" s="16">
        <f t="shared" si="1"/>
        <v>2.4696164852858637</v>
      </c>
      <c r="R55" s="18">
        <f t="shared" si="25"/>
        <v>251.47457411079586</v>
      </c>
      <c r="S55" s="19"/>
      <c r="T55" s="20"/>
    </row>
    <row r="56" spans="2:20" ht="18" customHeight="1" x14ac:dyDescent="0.2">
      <c r="B56" s="21" t="s">
        <v>61</v>
      </c>
      <c r="C56" s="16">
        <f>+[1]PP!J55</f>
        <v>313.60000000000002</v>
      </c>
      <c r="D56" s="16">
        <f>+[1]PP!K55</f>
        <v>352.4</v>
      </c>
      <c r="E56" s="16">
        <f>+[1]PP!L55</f>
        <v>988.1</v>
      </c>
      <c r="F56" s="16">
        <f>+[1]PP!M55</f>
        <v>329.6</v>
      </c>
      <c r="G56" s="16">
        <f>+[1]PP!N55</f>
        <v>328.5</v>
      </c>
      <c r="H56" s="16">
        <f>+[1]PP!O55</f>
        <v>1196.0999999999999</v>
      </c>
      <c r="I56" s="17">
        <f t="shared" si="30"/>
        <v>3508.2999999999997</v>
      </c>
      <c r="J56" s="16">
        <v>382.75511883120225</v>
      </c>
      <c r="K56" s="16">
        <v>355.03744461052372</v>
      </c>
      <c r="L56" s="16">
        <v>352.9064213823188</v>
      </c>
      <c r="M56" s="16">
        <v>347.96470258561652</v>
      </c>
      <c r="N56" s="16">
        <v>352.35144757975576</v>
      </c>
      <c r="O56" s="16">
        <v>353.28315757455749</v>
      </c>
      <c r="P56" s="16">
        <f t="shared" si="31"/>
        <v>2144.2982925639749</v>
      </c>
      <c r="Q56" s="16">
        <f t="shared" si="1"/>
        <v>1364.0017074360248</v>
      </c>
      <c r="R56" s="18">
        <f t="shared" si="25"/>
        <v>163.61063253961109</v>
      </c>
      <c r="S56" s="19"/>
      <c r="T56" s="20"/>
    </row>
    <row r="57" spans="2:20" ht="18" customHeight="1" x14ac:dyDescent="0.2">
      <c r="B57" s="21" t="s">
        <v>62</v>
      </c>
      <c r="C57" s="16">
        <f>+C58</f>
        <v>0.9</v>
      </c>
      <c r="D57" s="16">
        <f t="shared" ref="D57:P57" si="32">+D58</f>
        <v>0</v>
      </c>
      <c r="E57" s="16">
        <f t="shared" si="32"/>
        <v>0</v>
      </c>
      <c r="F57" s="16">
        <f t="shared" si="32"/>
        <v>1</v>
      </c>
      <c r="G57" s="16">
        <f t="shared" si="32"/>
        <v>0</v>
      </c>
      <c r="H57" s="16">
        <f t="shared" si="32"/>
        <v>1.7</v>
      </c>
      <c r="I57" s="17">
        <f t="shared" si="32"/>
        <v>3.5999999999999996</v>
      </c>
      <c r="J57" s="16">
        <f t="shared" si="32"/>
        <v>0</v>
      </c>
      <c r="K57" s="16">
        <f t="shared" si="32"/>
        <v>0</v>
      </c>
      <c r="L57" s="16">
        <f t="shared" si="32"/>
        <v>0</v>
      </c>
      <c r="M57" s="16">
        <f t="shared" si="32"/>
        <v>0</v>
      </c>
      <c r="N57" s="16">
        <f t="shared" si="32"/>
        <v>0</v>
      </c>
      <c r="O57" s="16">
        <f t="shared" si="32"/>
        <v>0</v>
      </c>
      <c r="P57" s="16">
        <f t="shared" si="32"/>
        <v>0</v>
      </c>
      <c r="Q57" s="16">
        <f t="shared" si="1"/>
        <v>3.5999999999999996</v>
      </c>
      <c r="R57" s="44">
        <v>0</v>
      </c>
      <c r="S57" s="19"/>
      <c r="T57" s="20"/>
    </row>
    <row r="58" spans="2:20" ht="18" customHeight="1" x14ac:dyDescent="0.2">
      <c r="B58" s="45" t="s">
        <v>63</v>
      </c>
      <c r="C58" s="16">
        <f t="shared" ref="C58:P58" si="33">SUM(C59:C61)</f>
        <v>0.9</v>
      </c>
      <c r="D58" s="16">
        <f t="shared" si="33"/>
        <v>0</v>
      </c>
      <c r="E58" s="16">
        <f t="shared" si="33"/>
        <v>0</v>
      </c>
      <c r="F58" s="16">
        <f t="shared" si="33"/>
        <v>1</v>
      </c>
      <c r="G58" s="16">
        <f t="shared" si="33"/>
        <v>0</v>
      </c>
      <c r="H58" s="16">
        <f t="shared" si="33"/>
        <v>1.7</v>
      </c>
      <c r="I58" s="17">
        <f t="shared" si="33"/>
        <v>3.5999999999999996</v>
      </c>
      <c r="J58" s="16">
        <f t="shared" si="33"/>
        <v>0</v>
      </c>
      <c r="K58" s="16">
        <f t="shared" si="33"/>
        <v>0</v>
      </c>
      <c r="L58" s="16">
        <f t="shared" si="33"/>
        <v>0</v>
      </c>
      <c r="M58" s="16">
        <f t="shared" si="33"/>
        <v>0</v>
      </c>
      <c r="N58" s="16">
        <f t="shared" si="33"/>
        <v>0</v>
      </c>
      <c r="O58" s="16">
        <f t="shared" si="33"/>
        <v>0</v>
      </c>
      <c r="P58" s="16">
        <f t="shared" si="33"/>
        <v>0</v>
      </c>
      <c r="Q58" s="16">
        <f t="shared" si="1"/>
        <v>3.5999999999999996</v>
      </c>
      <c r="R58" s="44">
        <v>0</v>
      </c>
      <c r="S58" s="46"/>
      <c r="T58" s="20"/>
    </row>
    <row r="59" spans="2:20" s="1" customFormat="1" ht="18" customHeight="1" x14ac:dyDescent="0.2">
      <c r="B59" s="47" t="s">
        <v>64</v>
      </c>
      <c r="C59" s="23">
        <f>+[1]PP!J59</f>
        <v>0.9</v>
      </c>
      <c r="D59" s="23">
        <f>+[1]PP!K59</f>
        <v>0</v>
      </c>
      <c r="E59" s="23">
        <f>+[1]PP!L59</f>
        <v>0</v>
      </c>
      <c r="F59" s="23">
        <f>+[1]PP!M59</f>
        <v>1</v>
      </c>
      <c r="G59" s="23">
        <f>+[1]PP!N59</f>
        <v>0</v>
      </c>
      <c r="H59" s="23">
        <f>+[1]PP!O59</f>
        <v>1.7</v>
      </c>
      <c r="I59" s="24">
        <f t="shared" ref="I59:I61" si="34">SUM(C59:H59)</f>
        <v>3.5999999999999996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f t="shared" ref="P59:P61" si="35">SUM(J59:O59)</f>
        <v>0</v>
      </c>
      <c r="Q59" s="23">
        <f t="shared" si="1"/>
        <v>3.5999999999999996</v>
      </c>
      <c r="R59" s="48">
        <v>0</v>
      </c>
      <c r="S59" s="46"/>
      <c r="T59" s="20"/>
    </row>
    <row r="60" spans="2:20" s="1" customFormat="1" ht="18" customHeight="1" x14ac:dyDescent="0.2">
      <c r="B60" s="47" t="s">
        <v>65</v>
      </c>
      <c r="C60" s="23">
        <f>+[1]PP!J60</f>
        <v>0</v>
      </c>
      <c r="D60" s="23">
        <f>+[1]PP!K60</f>
        <v>0</v>
      </c>
      <c r="E60" s="23">
        <f>+[1]PP!L60</f>
        <v>0</v>
      </c>
      <c r="F60" s="23">
        <f>+[1]PP!M60</f>
        <v>0</v>
      </c>
      <c r="G60" s="23">
        <f>+[1]PP!N60</f>
        <v>0</v>
      </c>
      <c r="H60" s="23">
        <f>+[1]PP!O60</f>
        <v>0</v>
      </c>
      <c r="I60" s="24">
        <f t="shared" si="34"/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f t="shared" si="35"/>
        <v>0</v>
      </c>
      <c r="Q60" s="23">
        <f t="shared" si="1"/>
        <v>0</v>
      </c>
      <c r="R60" s="48">
        <v>0</v>
      </c>
      <c r="S60" s="46"/>
      <c r="T60" s="20"/>
    </row>
    <row r="61" spans="2:20" s="1" customFormat="1" ht="18" customHeight="1" x14ac:dyDescent="0.2">
      <c r="B61" s="47" t="s">
        <v>31</v>
      </c>
      <c r="C61" s="23">
        <f>+[1]PP!J61</f>
        <v>0</v>
      </c>
      <c r="D61" s="23">
        <f>+[1]PP!K61</f>
        <v>0</v>
      </c>
      <c r="E61" s="23">
        <f>+[1]PP!L61</f>
        <v>0</v>
      </c>
      <c r="F61" s="23">
        <f>+[1]PP!M61</f>
        <v>0</v>
      </c>
      <c r="G61" s="23">
        <f>+[1]PP!N61</f>
        <v>0</v>
      </c>
      <c r="H61" s="23">
        <f>+[1]PP!O61</f>
        <v>0</v>
      </c>
      <c r="I61" s="24">
        <f t="shared" si="34"/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f t="shared" si="35"/>
        <v>0</v>
      </c>
      <c r="Q61" s="23">
        <f t="shared" si="1"/>
        <v>0</v>
      </c>
      <c r="R61" s="48">
        <v>0</v>
      </c>
      <c r="T61" s="20"/>
    </row>
    <row r="62" spans="2:20" ht="18" customHeight="1" x14ac:dyDescent="0.2">
      <c r="B62" s="49" t="s">
        <v>66</v>
      </c>
      <c r="C62" s="16">
        <f>+C63+C74+C78</f>
        <v>3197.5</v>
      </c>
      <c r="D62" s="16">
        <f t="shared" ref="D62:P62" si="36">+D63+D74+D78</f>
        <v>3117.6</v>
      </c>
      <c r="E62" s="16">
        <f t="shared" si="36"/>
        <v>3119.2</v>
      </c>
      <c r="F62" s="16">
        <f t="shared" si="36"/>
        <v>3151.5</v>
      </c>
      <c r="G62" s="16">
        <f t="shared" si="36"/>
        <v>4171</v>
      </c>
      <c r="H62" s="16">
        <f t="shared" si="36"/>
        <v>3849.6000000000004</v>
      </c>
      <c r="I62" s="16">
        <f t="shared" si="36"/>
        <v>20606.399999999998</v>
      </c>
      <c r="J62" s="16">
        <f t="shared" si="36"/>
        <v>3521.5176811046185</v>
      </c>
      <c r="K62" s="16">
        <f t="shared" si="36"/>
        <v>3933.0415426191166</v>
      </c>
      <c r="L62" s="16">
        <f t="shared" si="36"/>
        <v>3483.4031766309163</v>
      </c>
      <c r="M62" s="16">
        <f t="shared" si="36"/>
        <v>3572.99922534387</v>
      </c>
      <c r="N62" s="16">
        <f t="shared" si="36"/>
        <v>3635.5400630082931</v>
      </c>
      <c r="O62" s="16">
        <f t="shared" si="36"/>
        <v>2857.0149285338575</v>
      </c>
      <c r="P62" s="16">
        <f t="shared" si="36"/>
        <v>21003.388110548971</v>
      </c>
      <c r="Q62" s="16">
        <f t="shared" si="1"/>
        <v>-396.98811054897305</v>
      </c>
      <c r="R62" s="18">
        <f t="shared" ref="R62:R80" si="37">+I62/P62*100</f>
        <v>98.109885374400207</v>
      </c>
      <c r="S62" s="19"/>
      <c r="T62" s="20"/>
    </row>
    <row r="63" spans="2:20" ht="18" customHeight="1" x14ac:dyDescent="0.2">
      <c r="B63" s="45" t="s">
        <v>67</v>
      </c>
      <c r="C63" s="16">
        <f>+C64+C70</f>
        <v>2509.7000000000003</v>
      </c>
      <c r="D63" s="16">
        <f t="shared" ref="D63:J63" si="38">+D64+D70</f>
        <v>2370.9</v>
      </c>
      <c r="E63" s="16">
        <f t="shared" si="38"/>
        <v>2346.6</v>
      </c>
      <c r="F63" s="16">
        <f t="shared" si="38"/>
        <v>2322.7000000000003</v>
      </c>
      <c r="G63" s="16">
        <f t="shared" si="38"/>
        <v>3467.2000000000003</v>
      </c>
      <c r="H63" s="16">
        <f t="shared" si="38"/>
        <v>3166</v>
      </c>
      <c r="I63" s="17">
        <f t="shared" si="38"/>
        <v>16183.099999999999</v>
      </c>
      <c r="J63" s="16">
        <f t="shared" si="38"/>
        <v>2716.0736882245374</v>
      </c>
      <c r="K63" s="16">
        <f>ROUNDUP(+K64+K70,1)</f>
        <v>3088.7</v>
      </c>
      <c r="L63" s="16">
        <f>ROUNDUP(+L64+L70,1)</f>
        <v>2677.7</v>
      </c>
      <c r="M63" s="16">
        <f>ROUNDUP(+M64+M70,1)</f>
        <v>2745.2</v>
      </c>
      <c r="N63" s="16">
        <f>ROUNDUP(+N64+N70,1)</f>
        <v>2850</v>
      </c>
      <c r="O63" s="16">
        <f>+O64+O70</f>
        <v>2162.7106760817142</v>
      </c>
      <c r="P63" s="16">
        <f t="shared" ref="P63" si="39">+P64+P70</f>
        <v>16240.255857614549</v>
      </c>
      <c r="Q63" s="16">
        <f t="shared" si="1"/>
        <v>-57.155857614550769</v>
      </c>
      <c r="R63" s="18">
        <f t="shared" si="37"/>
        <v>99.648060608677227</v>
      </c>
      <c r="S63" s="19"/>
      <c r="T63" s="20"/>
    </row>
    <row r="64" spans="2:20" ht="18" customHeight="1" x14ac:dyDescent="0.2">
      <c r="B64" s="45" t="s">
        <v>68</v>
      </c>
      <c r="C64" s="16">
        <f>+C65+C68+C69</f>
        <v>130.80000000000001</v>
      </c>
      <c r="D64" s="16">
        <f t="shared" ref="D64:H64" si="40">+D65+D68+D69</f>
        <v>261.5</v>
      </c>
      <c r="E64" s="16">
        <f t="shared" si="40"/>
        <v>173.59999999999997</v>
      </c>
      <c r="F64" s="16">
        <f t="shared" si="40"/>
        <v>283.3</v>
      </c>
      <c r="G64" s="16">
        <f t="shared" si="40"/>
        <v>102.6</v>
      </c>
      <c r="H64" s="16">
        <f t="shared" si="40"/>
        <v>298.3</v>
      </c>
      <c r="I64" s="17">
        <f>+I65+I68+I69</f>
        <v>1250.0999999999999</v>
      </c>
      <c r="J64" s="16">
        <f t="shared" ref="J64:P64" si="41">+J65+J68+J69</f>
        <v>306.12493529088925</v>
      </c>
      <c r="K64" s="16">
        <f t="shared" si="41"/>
        <v>283.85096250120876</v>
      </c>
      <c r="L64" s="16">
        <f t="shared" si="41"/>
        <v>304.53634037858922</v>
      </c>
      <c r="M64" s="16">
        <f t="shared" si="41"/>
        <v>173.08050054351148</v>
      </c>
      <c r="N64" s="16">
        <f t="shared" si="41"/>
        <v>451.05074088424249</v>
      </c>
      <c r="O64" s="16">
        <f t="shared" si="41"/>
        <v>120.81976998479529</v>
      </c>
      <c r="P64" s="16">
        <f t="shared" si="41"/>
        <v>1639.4632495832366</v>
      </c>
      <c r="Q64" s="16">
        <f t="shared" si="1"/>
        <v>-389.36324958323667</v>
      </c>
      <c r="R64" s="18">
        <f t="shared" si="37"/>
        <v>76.250565562709895</v>
      </c>
      <c r="S64" s="19"/>
      <c r="T64" s="20"/>
    </row>
    <row r="65" spans="1:20" s="52" customFormat="1" ht="18" customHeight="1" x14ac:dyDescent="0.2">
      <c r="A65" s="50"/>
      <c r="B65" s="34" t="s">
        <v>69</v>
      </c>
      <c r="C65" s="26">
        <f t="shared" ref="C65:O65" si="42">+C66+C67</f>
        <v>108.3</v>
      </c>
      <c r="D65" s="26">
        <f t="shared" si="42"/>
        <v>117.9</v>
      </c>
      <c r="E65" s="26">
        <f t="shared" si="42"/>
        <v>93.6</v>
      </c>
      <c r="F65" s="26">
        <f t="shared" si="42"/>
        <v>88.1</v>
      </c>
      <c r="G65" s="26">
        <f t="shared" si="42"/>
        <v>101.6</v>
      </c>
      <c r="H65" s="26">
        <f t="shared" si="42"/>
        <v>86.600000000000009</v>
      </c>
      <c r="I65" s="27">
        <f>+I66+I67</f>
        <v>596.1</v>
      </c>
      <c r="J65" s="16">
        <f t="shared" si="42"/>
        <v>92.057143571989798</v>
      </c>
      <c r="K65" s="16">
        <f t="shared" si="42"/>
        <v>127.15923484809363</v>
      </c>
      <c r="L65" s="16">
        <f t="shared" si="42"/>
        <v>94.922885308768045</v>
      </c>
      <c r="M65" s="16">
        <f t="shared" si="42"/>
        <v>120.73033974167826</v>
      </c>
      <c r="N65" s="16">
        <f t="shared" si="42"/>
        <v>97.72237620803439</v>
      </c>
      <c r="O65" s="16">
        <f t="shared" si="42"/>
        <v>95.487335907418043</v>
      </c>
      <c r="P65" s="16">
        <f>SUM(J65:O65)</f>
        <v>628.07931558598216</v>
      </c>
      <c r="Q65" s="16">
        <f t="shared" si="1"/>
        <v>-31.979315585982135</v>
      </c>
      <c r="R65" s="18">
        <f t="shared" si="37"/>
        <v>94.908395358292253</v>
      </c>
      <c r="S65" s="51"/>
      <c r="T65" s="20"/>
    </row>
    <row r="66" spans="1:20" ht="18" customHeight="1" x14ac:dyDescent="0.2">
      <c r="B66" s="35" t="s">
        <v>70</v>
      </c>
      <c r="C66" s="31">
        <f>+[1]PP!J66</f>
        <v>98.2</v>
      </c>
      <c r="D66" s="31">
        <f>+[1]PP!K66</f>
        <v>81.400000000000006</v>
      </c>
      <c r="E66" s="31">
        <f>+[1]PP!L66</f>
        <v>83.6</v>
      </c>
      <c r="F66" s="31">
        <f>+[1]PP!M66</f>
        <v>75.599999999999994</v>
      </c>
      <c r="G66" s="31">
        <f>+[1]PP!N66</f>
        <v>82</v>
      </c>
      <c r="H66" s="31">
        <f>+[1]PP!O66</f>
        <v>70.400000000000006</v>
      </c>
      <c r="I66" s="24">
        <f>SUM(C66:H66)</f>
        <v>491.20000000000005</v>
      </c>
      <c r="J66" s="23">
        <v>89.673360571989804</v>
      </c>
      <c r="K66" s="23">
        <v>94.530853848093628</v>
      </c>
      <c r="L66" s="23">
        <v>94.922885308768045</v>
      </c>
      <c r="M66" s="23">
        <v>98.746353823194212</v>
      </c>
      <c r="N66" s="23">
        <v>91.004633468780995</v>
      </c>
      <c r="O66" s="23">
        <v>87.860845303612976</v>
      </c>
      <c r="P66" s="23">
        <f>SUM(J66:O66)</f>
        <v>556.7389323244397</v>
      </c>
      <c r="Q66" s="23">
        <f t="shared" si="1"/>
        <v>-65.538932324439656</v>
      </c>
      <c r="R66" s="25">
        <f t="shared" si="37"/>
        <v>88.228067318588955</v>
      </c>
      <c r="S66" s="19"/>
      <c r="T66" s="20"/>
    </row>
    <row r="67" spans="1:20" ht="18" customHeight="1" x14ac:dyDescent="0.2">
      <c r="B67" s="53" t="s">
        <v>71</v>
      </c>
      <c r="C67" s="54">
        <f>+[1]PP!J67</f>
        <v>10.1</v>
      </c>
      <c r="D67" s="54">
        <f>+[1]PP!K67</f>
        <v>36.5</v>
      </c>
      <c r="E67" s="54">
        <f>+[1]PP!L67</f>
        <v>10</v>
      </c>
      <c r="F67" s="54">
        <f>+[1]PP!M67</f>
        <v>12.5</v>
      </c>
      <c r="G67" s="54">
        <f>+[1]PP!N67</f>
        <v>19.600000000000001</v>
      </c>
      <c r="H67" s="54">
        <f>+[1]PP!O67</f>
        <v>16.2</v>
      </c>
      <c r="I67" s="40">
        <f>SUM(C67:H67)</f>
        <v>104.89999999999999</v>
      </c>
      <c r="J67" s="40">
        <v>2.3837830000000002</v>
      </c>
      <c r="K67" s="40">
        <v>32.628380999999997</v>
      </c>
      <c r="L67" s="40">
        <v>0</v>
      </c>
      <c r="M67" s="40">
        <v>21.983985918484052</v>
      </c>
      <c r="N67" s="40">
        <v>6.7177427392533966</v>
      </c>
      <c r="O67" s="40">
        <v>7.6264906038050615</v>
      </c>
      <c r="P67" s="40">
        <f>SUM(J67:O67)</f>
        <v>71.340383261542513</v>
      </c>
      <c r="Q67" s="40">
        <f t="shared" si="1"/>
        <v>33.559616738457478</v>
      </c>
      <c r="R67" s="41">
        <f t="shared" si="37"/>
        <v>147.0415425375889</v>
      </c>
      <c r="S67" s="19"/>
      <c r="T67" s="20"/>
    </row>
    <row r="68" spans="1:20" ht="18" customHeight="1" x14ac:dyDescent="0.2">
      <c r="B68" s="55" t="s">
        <v>72</v>
      </c>
      <c r="C68" s="54">
        <f>+[1]PP!J68</f>
        <v>22.2</v>
      </c>
      <c r="D68" s="54">
        <f>+[1]PP!K68</f>
        <v>143.6</v>
      </c>
      <c r="E68" s="54">
        <f>+[1]PP!L68</f>
        <v>78.8</v>
      </c>
      <c r="F68" s="54">
        <f>+[1]PP!M68</f>
        <v>192.9</v>
      </c>
      <c r="G68" s="54">
        <f>+[1]PP!N68</f>
        <v>0.7</v>
      </c>
      <c r="H68" s="54">
        <f>+[1]PP!O68</f>
        <v>211.2</v>
      </c>
      <c r="I68" s="40">
        <f>SUM(C68:H68)</f>
        <v>649.4</v>
      </c>
      <c r="J68" s="40">
        <v>213.77503300000001</v>
      </c>
      <c r="K68" s="40">
        <v>156.40134599999999</v>
      </c>
      <c r="L68" s="40">
        <v>209.243899</v>
      </c>
      <c r="M68" s="40">
        <v>51.481747518839711</v>
      </c>
      <c r="N68" s="40">
        <v>352.3045952153858</v>
      </c>
      <c r="O68" s="40">
        <v>25.002991487321292</v>
      </c>
      <c r="P68" s="40">
        <f>SUM(J68:O68)</f>
        <v>1008.2096122215469</v>
      </c>
      <c r="Q68" s="40">
        <f t="shared" si="1"/>
        <v>-358.8096122215469</v>
      </c>
      <c r="R68" s="41">
        <f t="shared" si="37"/>
        <v>64.411208951784815</v>
      </c>
      <c r="S68" s="19"/>
      <c r="T68" s="20"/>
    </row>
    <row r="69" spans="1:20" ht="18" customHeight="1" x14ac:dyDescent="0.2">
      <c r="B69" s="56" t="s">
        <v>73</v>
      </c>
      <c r="C69" s="31">
        <f>+[1]PP!J69</f>
        <v>0.3</v>
      </c>
      <c r="D69" s="31">
        <f>+[1]PP!K69</f>
        <v>0</v>
      </c>
      <c r="E69" s="31">
        <f>+[1]PP!L69</f>
        <v>1.2</v>
      </c>
      <c r="F69" s="31">
        <f>+[1]PP!M69</f>
        <v>2.2999999999999998</v>
      </c>
      <c r="G69" s="31">
        <f>+[1]PP!N69</f>
        <v>0.3</v>
      </c>
      <c r="H69" s="31">
        <f>+[1]PP!O69</f>
        <v>0.5</v>
      </c>
      <c r="I69" s="24">
        <f>SUM(C69:H69)</f>
        <v>4.5999999999999996</v>
      </c>
      <c r="J69" s="23">
        <v>0.2927587188994677</v>
      </c>
      <c r="K69" s="23">
        <v>0.29038165311512082</v>
      </c>
      <c r="L69" s="23">
        <v>0.3695560698211538</v>
      </c>
      <c r="M69" s="23">
        <v>0.86841328299347753</v>
      </c>
      <c r="N69" s="23">
        <v>1.0237694608222772</v>
      </c>
      <c r="O69" s="23">
        <v>0.32944259005594578</v>
      </c>
      <c r="P69" s="23">
        <f>SUM(J69:O69)</f>
        <v>3.1743217757074422</v>
      </c>
      <c r="Q69" s="23">
        <f t="shared" si="1"/>
        <v>1.4256782242925574</v>
      </c>
      <c r="R69" s="25">
        <f t="shared" si="37"/>
        <v>144.91284516910153</v>
      </c>
      <c r="S69" s="19"/>
      <c r="T69" s="20"/>
    </row>
    <row r="70" spans="1:20" ht="18" customHeight="1" x14ac:dyDescent="0.2">
      <c r="B70" s="45" t="s">
        <v>74</v>
      </c>
      <c r="C70" s="16">
        <f>SUM(C71:C73)</f>
        <v>2378.9</v>
      </c>
      <c r="D70" s="16">
        <f t="shared" ref="D70:H70" si="43">SUM(D71:D73)</f>
        <v>2109.4</v>
      </c>
      <c r="E70" s="16">
        <f t="shared" si="43"/>
        <v>2173</v>
      </c>
      <c r="F70" s="16">
        <f t="shared" si="43"/>
        <v>2039.4</v>
      </c>
      <c r="G70" s="16">
        <f t="shared" si="43"/>
        <v>3364.6000000000004</v>
      </c>
      <c r="H70" s="16">
        <f t="shared" si="43"/>
        <v>2867.7</v>
      </c>
      <c r="I70" s="17">
        <f>SUM(I71:I73)</f>
        <v>14932.999999999998</v>
      </c>
      <c r="J70" s="16">
        <f>SUM(J71:J73)</f>
        <v>2409.9487529336479</v>
      </c>
      <c r="K70" s="16">
        <f t="shared" ref="K70:O70" si="44">SUM(K71:K73)</f>
        <v>2804.8341407925659</v>
      </c>
      <c r="L70" s="16">
        <f t="shared" si="44"/>
        <v>2373.1541283260735</v>
      </c>
      <c r="M70" s="16">
        <f t="shared" si="44"/>
        <v>2572.0994144444462</v>
      </c>
      <c r="N70" s="16">
        <f t="shared" si="44"/>
        <v>2398.865265437661</v>
      </c>
      <c r="O70" s="16">
        <f t="shared" si="44"/>
        <v>2041.890906096919</v>
      </c>
      <c r="P70" s="16">
        <f>SUM(P71:P73)</f>
        <v>14600.792608031314</v>
      </c>
      <c r="Q70" s="16">
        <f t="shared" si="1"/>
        <v>332.20739196868453</v>
      </c>
      <c r="R70" s="18">
        <f t="shared" si="37"/>
        <v>102.27526957533766</v>
      </c>
      <c r="S70" s="19"/>
      <c r="T70" s="20"/>
    </row>
    <row r="71" spans="1:20" ht="18" customHeight="1" x14ac:dyDescent="0.2">
      <c r="B71" s="30" t="s">
        <v>75</v>
      </c>
      <c r="C71" s="23">
        <f>+[1]PP!J71:J71</f>
        <v>9.6999999999999993</v>
      </c>
      <c r="D71" s="23">
        <f>+[1]PP!K71:K71</f>
        <v>7.2</v>
      </c>
      <c r="E71" s="23">
        <f>+[1]PP!L71:L71</f>
        <v>8.1</v>
      </c>
      <c r="F71" s="23">
        <f>+[1]PP!M71:M71</f>
        <v>21.4</v>
      </c>
      <c r="G71" s="23">
        <f>+[1]PP!N71:N71</f>
        <v>25.9</v>
      </c>
      <c r="H71" s="23">
        <f>+[1]PP!O71:O71</f>
        <v>7.5</v>
      </c>
      <c r="I71" s="24">
        <f>SUM(C71:H71)</f>
        <v>79.8</v>
      </c>
      <c r="J71" s="23">
        <v>19.864397981897852</v>
      </c>
      <c r="K71" s="23">
        <v>10.579568978462911</v>
      </c>
      <c r="L71" s="23">
        <v>7.2738366801735257</v>
      </c>
      <c r="M71" s="23">
        <v>8.2277774439629603</v>
      </c>
      <c r="N71" s="23">
        <v>11.707615037211633</v>
      </c>
      <c r="O71" s="23">
        <v>8.2788117460127122</v>
      </c>
      <c r="P71" s="23">
        <f>SUM(J71:O71)</f>
        <v>65.932007867721595</v>
      </c>
      <c r="Q71" s="23">
        <f t="shared" si="1"/>
        <v>13.867992132278403</v>
      </c>
      <c r="R71" s="25">
        <f t="shared" si="37"/>
        <v>121.03377794909802</v>
      </c>
      <c r="S71" s="19"/>
      <c r="T71" s="20"/>
    </row>
    <row r="72" spans="1:20" ht="18" customHeight="1" x14ac:dyDescent="0.2">
      <c r="B72" s="57" t="s">
        <v>72</v>
      </c>
      <c r="C72" s="40">
        <f>+[1]PP!J72:J72</f>
        <v>2166.9</v>
      </c>
      <c r="D72" s="40">
        <f>+[1]PP!K72:K72</f>
        <v>1998.9</v>
      </c>
      <c r="E72" s="40">
        <f>+[1]PP!L72:L72</f>
        <v>2050.4</v>
      </c>
      <c r="F72" s="40">
        <f>+[1]PP!M72:M72</f>
        <v>1959.5</v>
      </c>
      <c r="G72" s="40">
        <f>+[1]PP!N72:N72</f>
        <v>2650.8</v>
      </c>
      <c r="H72" s="40">
        <f>+[1]PP!O72:O72</f>
        <v>2306.4</v>
      </c>
      <c r="I72" s="40">
        <f>SUM(C72:H72)</f>
        <v>13132.9</v>
      </c>
      <c r="J72" s="58">
        <v>2228.868289</v>
      </c>
      <c r="K72" s="58">
        <v>2563.0238960000001</v>
      </c>
      <c r="L72" s="58">
        <v>2290.6044910000001</v>
      </c>
      <c r="M72" s="58">
        <v>2484.5350617423824</v>
      </c>
      <c r="N72" s="58">
        <v>2266.3313944931415</v>
      </c>
      <c r="O72" s="58">
        <v>1940.2343345440299</v>
      </c>
      <c r="P72" s="58">
        <f>SUM(J72:O72)</f>
        <v>13773.597466779554</v>
      </c>
      <c r="Q72" s="58">
        <f t="shared" si="1"/>
        <v>-640.69746677955482</v>
      </c>
      <c r="R72" s="41">
        <f t="shared" si="37"/>
        <v>95.348365099787131</v>
      </c>
      <c r="S72" s="19"/>
      <c r="T72" s="20"/>
    </row>
    <row r="73" spans="1:20" ht="18" customHeight="1" x14ac:dyDescent="0.2">
      <c r="B73" s="30" t="s">
        <v>31</v>
      </c>
      <c r="C73" s="23">
        <f>+[1]PP!J73:J73</f>
        <v>202.3</v>
      </c>
      <c r="D73" s="23">
        <f>+[1]PP!K73:K73</f>
        <v>103.3</v>
      </c>
      <c r="E73" s="23">
        <f>+[1]PP!L73:L73</f>
        <v>114.5</v>
      </c>
      <c r="F73" s="23">
        <f>+[1]PP!M73:M73</f>
        <v>58.5</v>
      </c>
      <c r="G73" s="23">
        <f>+[1]PP!N73:N73</f>
        <v>687.9</v>
      </c>
      <c r="H73" s="23">
        <f>+[1]PP!O73:O73</f>
        <v>553.79999999999995</v>
      </c>
      <c r="I73" s="24">
        <f>SUM(C73:H73)</f>
        <v>1720.3</v>
      </c>
      <c r="J73" s="23">
        <v>161.21606595175001</v>
      </c>
      <c r="K73" s="23">
        <v>231.23067581410319</v>
      </c>
      <c r="L73" s="23">
        <v>75.275800645899849</v>
      </c>
      <c r="M73" s="23">
        <v>79.336575258100794</v>
      </c>
      <c r="N73" s="23">
        <v>120.82625590730763</v>
      </c>
      <c r="O73" s="23">
        <v>93.377759806876284</v>
      </c>
      <c r="P73" s="23">
        <f>SUM(J73:O73)</f>
        <v>761.2631333840377</v>
      </c>
      <c r="Q73" s="23">
        <f t="shared" ref="Q73:Q102" si="45">+I73-P73</f>
        <v>959.03686661596225</v>
      </c>
      <c r="R73" s="25">
        <f t="shared" si="37"/>
        <v>225.97968094852595</v>
      </c>
      <c r="S73" s="19"/>
      <c r="T73" s="20"/>
    </row>
    <row r="74" spans="1:20" ht="18" customHeight="1" x14ac:dyDescent="0.2">
      <c r="B74" s="45" t="s">
        <v>76</v>
      </c>
      <c r="C74" s="16">
        <f>SUM(C75:C77)</f>
        <v>580.79999999999995</v>
      </c>
      <c r="D74" s="16">
        <f t="shared" ref="D74:H74" si="46">SUM(D75:D77)</f>
        <v>665.8</v>
      </c>
      <c r="E74" s="16">
        <f t="shared" si="46"/>
        <v>620.1</v>
      </c>
      <c r="F74" s="16">
        <f t="shared" si="46"/>
        <v>662.3</v>
      </c>
      <c r="G74" s="16">
        <f t="shared" si="46"/>
        <v>537.30000000000007</v>
      </c>
      <c r="H74" s="16">
        <f t="shared" si="46"/>
        <v>563.29999999999995</v>
      </c>
      <c r="I74" s="17">
        <f>SUM(I75:I77)</f>
        <v>3629.6000000000004</v>
      </c>
      <c r="J74" s="16">
        <f t="shared" ref="J74:P74" si="47">SUM(J75:J77)</f>
        <v>596.02555388008125</v>
      </c>
      <c r="K74" s="16">
        <f t="shared" si="47"/>
        <v>763.50481861911703</v>
      </c>
      <c r="L74" s="16">
        <f t="shared" si="47"/>
        <v>721.3666266309167</v>
      </c>
      <c r="M74" s="16">
        <f t="shared" si="47"/>
        <v>748.79533131357323</v>
      </c>
      <c r="N74" s="16">
        <f t="shared" si="47"/>
        <v>634.84412777075499</v>
      </c>
      <c r="O74" s="16">
        <f t="shared" si="47"/>
        <v>609.36332845696609</v>
      </c>
      <c r="P74" s="16">
        <f t="shared" si="47"/>
        <v>4073.8997866714094</v>
      </c>
      <c r="Q74" s="16">
        <f t="shared" si="45"/>
        <v>-444.29978667140904</v>
      </c>
      <c r="R74" s="18">
        <f t="shared" si="37"/>
        <v>89.093993226710538</v>
      </c>
      <c r="S74" s="19"/>
      <c r="T74" s="20"/>
    </row>
    <row r="75" spans="1:20" ht="18" customHeight="1" x14ac:dyDescent="0.2">
      <c r="B75" s="56" t="s">
        <v>77</v>
      </c>
      <c r="C75" s="23">
        <f>+[1]PP!J75</f>
        <v>446.2</v>
      </c>
      <c r="D75" s="23">
        <f>+[1]PP!K75</f>
        <v>569.29999999999995</v>
      </c>
      <c r="E75" s="23">
        <f>+[1]PP!L75</f>
        <v>502.7</v>
      </c>
      <c r="F75" s="23">
        <f>+[1]PP!M75</f>
        <v>555.79999999999995</v>
      </c>
      <c r="G75" s="23">
        <f>+[1]PP!N75</f>
        <v>442.3</v>
      </c>
      <c r="H75" s="23">
        <f>+[1]PP!O75</f>
        <v>461.5</v>
      </c>
      <c r="I75" s="24">
        <f>SUM(C75:H75)</f>
        <v>2977.8</v>
      </c>
      <c r="J75" s="23">
        <v>454.36247689222478</v>
      </c>
      <c r="K75" s="23">
        <v>620.3058281818827</v>
      </c>
      <c r="L75" s="23">
        <v>593.92540993972966</v>
      </c>
      <c r="M75" s="23">
        <v>602.17414722875367</v>
      </c>
      <c r="N75" s="23">
        <v>495.27199393997228</v>
      </c>
      <c r="O75" s="23">
        <v>478.82665458769452</v>
      </c>
      <c r="P75" s="23">
        <f>SUM(J75:O75)</f>
        <v>3244.8665107702577</v>
      </c>
      <c r="Q75" s="23">
        <f t="shared" si="45"/>
        <v>-267.06651077025754</v>
      </c>
      <c r="R75" s="25">
        <f t="shared" si="37"/>
        <v>91.769568643769503</v>
      </c>
      <c r="S75" s="19"/>
      <c r="T75" s="20"/>
    </row>
    <row r="76" spans="1:20" ht="18" customHeight="1" x14ac:dyDescent="0.2">
      <c r="B76" s="56" t="s">
        <v>78</v>
      </c>
      <c r="C76" s="23">
        <f>+[1]PP!J76</f>
        <v>132.1</v>
      </c>
      <c r="D76" s="23">
        <f>+[1]PP!K76</f>
        <v>94.1</v>
      </c>
      <c r="E76" s="23">
        <f>+[1]PP!L76</f>
        <v>114.4</v>
      </c>
      <c r="F76" s="23">
        <f>+[1]PP!M76</f>
        <v>103.9</v>
      </c>
      <c r="G76" s="23">
        <f>+[1]PP!N76</f>
        <v>92.4</v>
      </c>
      <c r="H76" s="23">
        <f>+[1]PP!O76</f>
        <v>99.4</v>
      </c>
      <c r="I76" s="24">
        <f>SUM(C76:H76)</f>
        <v>636.29999999999995</v>
      </c>
      <c r="J76" s="23">
        <v>139.06621792051141</v>
      </c>
      <c r="K76" s="23">
        <v>140.54892776226629</v>
      </c>
      <c r="L76" s="23">
        <v>124.28705284362843</v>
      </c>
      <c r="M76" s="23">
        <v>143.96737161315008</v>
      </c>
      <c r="N76" s="23">
        <v>136.45088132924141</v>
      </c>
      <c r="O76" s="23">
        <v>127.67798674154906</v>
      </c>
      <c r="P76" s="23">
        <f>SUM(J76:O76)</f>
        <v>811.99843821034654</v>
      </c>
      <c r="Q76" s="23">
        <f t="shared" si="45"/>
        <v>-175.69843821034658</v>
      </c>
      <c r="R76" s="25">
        <f t="shared" si="37"/>
        <v>78.362219686334882</v>
      </c>
      <c r="S76" s="19"/>
      <c r="T76" s="20"/>
    </row>
    <row r="77" spans="1:20" ht="18" customHeight="1" x14ac:dyDescent="0.2">
      <c r="B77" s="56" t="s">
        <v>31</v>
      </c>
      <c r="C77" s="23">
        <f>+[1]PP!J77</f>
        <v>2.5</v>
      </c>
      <c r="D77" s="23">
        <f>+[1]PP!K77</f>
        <v>2.4</v>
      </c>
      <c r="E77" s="23">
        <f>+[1]PP!L77</f>
        <v>3</v>
      </c>
      <c r="F77" s="23">
        <f>+[1]PP!M77</f>
        <v>2.6</v>
      </c>
      <c r="G77" s="23">
        <f>+[1]PP!N77</f>
        <v>2.6</v>
      </c>
      <c r="H77" s="23">
        <f>+[1]PP!O77</f>
        <v>2.4</v>
      </c>
      <c r="I77" s="24">
        <f>SUM(C77:H77)</f>
        <v>15.5</v>
      </c>
      <c r="J77" s="23">
        <v>2.5968590673450582</v>
      </c>
      <c r="K77" s="23">
        <v>2.6500626749680039</v>
      </c>
      <c r="L77" s="23">
        <v>3.1541638475586269</v>
      </c>
      <c r="M77" s="23">
        <v>2.653812471669581</v>
      </c>
      <c r="N77" s="23">
        <v>3.1212525015413277</v>
      </c>
      <c r="O77" s="23">
        <v>2.8586871277225669</v>
      </c>
      <c r="P77" s="23">
        <f>SUM(J77:O77)</f>
        <v>17.034837690805166</v>
      </c>
      <c r="Q77" s="23">
        <f t="shared" si="45"/>
        <v>-1.5348376908051655</v>
      </c>
      <c r="R77" s="25">
        <f t="shared" si="37"/>
        <v>90.990006957133389</v>
      </c>
      <c r="S77" s="19"/>
      <c r="T77" s="20"/>
    </row>
    <row r="78" spans="1:20" ht="18" customHeight="1" x14ac:dyDescent="0.2">
      <c r="B78" s="45" t="s">
        <v>79</v>
      </c>
      <c r="C78" s="16">
        <f>SUM(C79:C81)</f>
        <v>107</v>
      </c>
      <c r="D78" s="16">
        <f t="shared" ref="D78:H78" si="48">SUM(D79:D81)</f>
        <v>80.900000000000006</v>
      </c>
      <c r="E78" s="16">
        <f t="shared" si="48"/>
        <v>152.5</v>
      </c>
      <c r="F78" s="16">
        <f t="shared" si="48"/>
        <v>166.5</v>
      </c>
      <c r="G78" s="16">
        <f t="shared" si="48"/>
        <v>166.5</v>
      </c>
      <c r="H78" s="16">
        <f t="shared" si="48"/>
        <v>120.3</v>
      </c>
      <c r="I78" s="16">
        <f>SUM(I79:I81)</f>
        <v>793.69999999999993</v>
      </c>
      <c r="J78" s="16">
        <f t="shared" ref="J78:P78" si="49">SUM(J79:J81)</f>
        <v>209.41843900000001</v>
      </c>
      <c r="K78" s="16">
        <f t="shared" si="49"/>
        <v>80.836724000000004</v>
      </c>
      <c r="L78" s="16">
        <f t="shared" si="49"/>
        <v>84.336550000000003</v>
      </c>
      <c r="M78" s="16">
        <f t="shared" si="49"/>
        <v>79.00389403029682</v>
      </c>
      <c r="N78" s="16">
        <f t="shared" si="49"/>
        <v>150.6959352375379</v>
      </c>
      <c r="O78" s="16">
        <f t="shared" si="49"/>
        <v>84.940923995177201</v>
      </c>
      <c r="P78" s="16">
        <f t="shared" si="49"/>
        <v>689.23246626301182</v>
      </c>
      <c r="Q78" s="16">
        <f t="shared" si="45"/>
        <v>104.46753373698812</v>
      </c>
      <c r="R78" s="18">
        <f t="shared" si="37"/>
        <v>115.15708253028278</v>
      </c>
      <c r="S78" s="19"/>
      <c r="T78" s="20"/>
    </row>
    <row r="79" spans="1:20" ht="18" customHeight="1" x14ac:dyDescent="0.2">
      <c r="B79" s="55" t="s">
        <v>80</v>
      </c>
      <c r="C79" s="40">
        <f>+[1]PP!J79</f>
        <v>4.3</v>
      </c>
      <c r="D79" s="40">
        <f>+[1]PP!K79</f>
        <v>3.4</v>
      </c>
      <c r="E79" s="40">
        <f>+[1]PP!L79</f>
        <v>3.1</v>
      </c>
      <c r="F79" s="40">
        <f>+[1]PP!M79</f>
        <v>4</v>
      </c>
      <c r="G79" s="40">
        <f>+[1]PP!N79</f>
        <v>3.3</v>
      </c>
      <c r="H79" s="40">
        <f>+[1]PP!O79</f>
        <v>2.7</v>
      </c>
      <c r="I79" s="40">
        <f>SUM(C79:H79)</f>
        <v>20.799999999999997</v>
      </c>
      <c r="J79" s="40">
        <v>4.417268</v>
      </c>
      <c r="K79" s="40">
        <v>4.934482</v>
      </c>
      <c r="L79" s="40">
        <v>6.364541</v>
      </c>
      <c r="M79" s="40">
        <v>4.585280030296814</v>
      </c>
      <c r="N79" s="40">
        <v>5.8949482375379034</v>
      </c>
      <c r="O79" s="40">
        <v>4.6294939951771932</v>
      </c>
      <c r="P79" s="40">
        <f>SUM(J79:O79)</f>
        <v>30.826013263011909</v>
      </c>
      <c r="Q79" s="40">
        <f t="shared" si="45"/>
        <v>-10.026013263011912</v>
      </c>
      <c r="R79" s="41">
        <f t="shared" si="37"/>
        <v>67.47547865671585</v>
      </c>
      <c r="S79" s="19"/>
      <c r="T79" s="20"/>
    </row>
    <row r="80" spans="1:20" ht="18" customHeight="1" x14ac:dyDescent="0.2">
      <c r="B80" s="55" t="s">
        <v>81</v>
      </c>
      <c r="C80" s="40">
        <f>+[1]PP!J80</f>
        <v>102.7</v>
      </c>
      <c r="D80" s="40">
        <f>+[1]PP!K80</f>
        <v>77.5</v>
      </c>
      <c r="E80" s="40">
        <f>+[1]PP!L80</f>
        <v>149.4</v>
      </c>
      <c r="F80" s="40">
        <f>+[1]PP!M80</f>
        <v>162.5</v>
      </c>
      <c r="G80" s="40">
        <f>+[1]PP!N80</f>
        <v>163.19999999999999</v>
      </c>
      <c r="H80" s="40">
        <f>+[1]PP!O80</f>
        <v>117.6</v>
      </c>
      <c r="I80" s="40">
        <f>SUM(C80:H80)</f>
        <v>772.9</v>
      </c>
      <c r="J80" s="40">
        <v>205.001171</v>
      </c>
      <c r="K80" s="40">
        <v>75.902242000000001</v>
      </c>
      <c r="L80" s="40">
        <v>77.972009</v>
      </c>
      <c r="M80" s="40">
        <v>74.418614000000005</v>
      </c>
      <c r="N80" s="40">
        <v>144.80098699999999</v>
      </c>
      <c r="O80" s="40">
        <v>80.311430000000001</v>
      </c>
      <c r="P80" s="40">
        <f>SUM(J80:O80)</f>
        <v>658.40645299999994</v>
      </c>
      <c r="Q80" s="40">
        <f t="shared" si="45"/>
        <v>114.49354700000004</v>
      </c>
      <c r="R80" s="41">
        <f t="shared" si="37"/>
        <v>117.38949344714275</v>
      </c>
      <c r="S80" s="19"/>
      <c r="T80" s="20"/>
    </row>
    <row r="81" spans="1:20" ht="18" customHeight="1" x14ac:dyDescent="0.2">
      <c r="B81" s="59" t="s">
        <v>31</v>
      </c>
      <c r="C81" s="23">
        <f>+[1]PP!J81</f>
        <v>0</v>
      </c>
      <c r="D81" s="23">
        <f>+[1]PP!K81</f>
        <v>0</v>
      </c>
      <c r="E81" s="23">
        <f>+[1]PP!L81</f>
        <v>0</v>
      </c>
      <c r="F81" s="23">
        <f>+[1]PP!M81</f>
        <v>0</v>
      </c>
      <c r="G81" s="23">
        <f>+[1]PP!N81</f>
        <v>0</v>
      </c>
      <c r="H81" s="23">
        <f>+[1]PP!O81</f>
        <v>0</v>
      </c>
      <c r="I81" s="23">
        <f>SUM(C81:H81)</f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f>SUM(J81:O81)</f>
        <v>0</v>
      </c>
      <c r="Q81" s="23">
        <f t="shared" si="45"/>
        <v>0</v>
      </c>
      <c r="R81" s="25">
        <v>0</v>
      </c>
      <c r="S81" s="19"/>
      <c r="T81" s="20"/>
    </row>
    <row r="82" spans="1:20" ht="18" customHeight="1" x14ac:dyDescent="0.2">
      <c r="B82" s="21" t="s">
        <v>82</v>
      </c>
      <c r="C82" s="16">
        <f t="shared" ref="C82:P82" si="50">+C83+C88+C90</f>
        <v>1896.9</v>
      </c>
      <c r="D82" s="16">
        <f t="shared" si="50"/>
        <v>1213.2</v>
      </c>
      <c r="E82" s="16">
        <f t="shared" si="50"/>
        <v>1194.5999999999999</v>
      </c>
      <c r="F82" s="16">
        <f t="shared" si="50"/>
        <v>1955.4</v>
      </c>
      <c r="G82" s="16">
        <f t="shared" si="50"/>
        <v>1484</v>
      </c>
      <c r="H82" s="16">
        <f t="shared" si="50"/>
        <v>1271.5999999999999</v>
      </c>
      <c r="I82" s="16">
        <f t="shared" si="50"/>
        <v>9015.7000000000007</v>
      </c>
      <c r="J82" s="16">
        <f t="shared" si="50"/>
        <v>1703.1506048482497</v>
      </c>
      <c r="K82" s="16">
        <f t="shared" si="50"/>
        <v>1100.5425199137119</v>
      </c>
      <c r="L82" s="16">
        <f t="shared" si="50"/>
        <v>1133.2353513021028</v>
      </c>
      <c r="M82" s="16">
        <f t="shared" si="50"/>
        <v>1352.0893734091528</v>
      </c>
      <c r="N82" s="16">
        <f t="shared" si="50"/>
        <v>1250.742595008601</v>
      </c>
      <c r="O82" s="16">
        <f t="shared" si="50"/>
        <v>1171.381303867797</v>
      </c>
      <c r="P82" s="16">
        <f t="shared" si="50"/>
        <v>7711.1417483496152</v>
      </c>
      <c r="Q82" s="16">
        <f t="shared" si="45"/>
        <v>1304.5582516503855</v>
      </c>
      <c r="R82" s="18">
        <f>+I82/P82*100</f>
        <v>116.91783518218422</v>
      </c>
      <c r="S82" s="19"/>
      <c r="T82" s="20"/>
    </row>
    <row r="83" spans="1:20" ht="18" customHeight="1" x14ac:dyDescent="0.2">
      <c r="B83" s="45" t="s">
        <v>83</v>
      </c>
      <c r="C83" s="16">
        <f t="shared" ref="C83:P83" si="51">SUM(C84:C87)</f>
        <v>641.1</v>
      </c>
      <c r="D83" s="16">
        <f t="shared" ref="D83:G83" si="52">SUM(D84:D87)</f>
        <v>243.1</v>
      </c>
      <c r="E83" s="16">
        <f t="shared" si="52"/>
        <v>285.2</v>
      </c>
      <c r="F83" s="16">
        <f t="shared" si="52"/>
        <v>387.5</v>
      </c>
      <c r="G83" s="16">
        <f t="shared" si="52"/>
        <v>261.2</v>
      </c>
      <c r="H83" s="16">
        <f t="shared" si="51"/>
        <v>428.5</v>
      </c>
      <c r="I83" s="16">
        <f t="shared" si="51"/>
        <v>2246.6000000000004</v>
      </c>
      <c r="J83" s="16">
        <f t="shared" si="51"/>
        <v>508.13494192301749</v>
      </c>
      <c r="K83" s="16">
        <f t="shared" ref="K83:N83" si="53">SUM(K84:K87)</f>
        <v>127.88678583101418</v>
      </c>
      <c r="L83" s="16">
        <f t="shared" si="53"/>
        <v>120.01528362534387</v>
      </c>
      <c r="M83" s="16">
        <f t="shared" si="53"/>
        <v>370.49653989971927</v>
      </c>
      <c r="N83" s="16">
        <f t="shared" si="53"/>
        <v>87.567992844394851</v>
      </c>
      <c r="O83" s="16">
        <f t="shared" si="51"/>
        <v>201.07989110381266</v>
      </c>
      <c r="P83" s="16">
        <f t="shared" si="51"/>
        <v>1415.1814352273022</v>
      </c>
      <c r="Q83" s="16">
        <f t="shared" si="45"/>
        <v>831.41856477269812</v>
      </c>
      <c r="R83" s="25">
        <f>+I83/P83*100</f>
        <v>158.74996266038198</v>
      </c>
      <c r="S83" s="19"/>
      <c r="T83" s="20"/>
    </row>
    <row r="84" spans="1:20" ht="18" customHeight="1" x14ac:dyDescent="0.2">
      <c r="B84" s="56" t="s">
        <v>84</v>
      </c>
      <c r="C84" s="23">
        <f>+[1]PP!J84</f>
        <v>0</v>
      </c>
      <c r="D84" s="23">
        <f>+[1]PP!K84</f>
        <v>0</v>
      </c>
      <c r="E84" s="23">
        <f>+[1]PP!L84</f>
        <v>0</v>
      </c>
      <c r="F84" s="23">
        <f>+[1]PP!M84</f>
        <v>0</v>
      </c>
      <c r="G84" s="23">
        <f>+[1]PP!N84</f>
        <v>0</v>
      </c>
      <c r="H84" s="23">
        <f>+[1]PP!O84</f>
        <v>0</v>
      </c>
      <c r="I84" s="23">
        <f t="shared" ref="I84:I89" si="54">SUM(C84:H84)</f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f t="shared" ref="P84:P93" si="55">SUM(J84:O84)</f>
        <v>0</v>
      </c>
      <c r="Q84" s="23">
        <f t="shared" si="45"/>
        <v>0</v>
      </c>
      <c r="R84" s="25">
        <v>0</v>
      </c>
      <c r="S84" s="19"/>
      <c r="T84" s="20"/>
    </row>
    <row r="85" spans="1:20" ht="18" customHeight="1" x14ac:dyDescent="0.2">
      <c r="B85" s="56" t="s">
        <v>85</v>
      </c>
      <c r="C85" s="23">
        <f>+[1]PP!J85</f>
        <v>183.3</v>
      </c>
      <c r="D85" s="23">
        <f>+[1]PP!K85</f>
        <v>25.1</v>
      </c>
      <c r="E85" s="23">
        <f>+[1]PP!L85</f>
        <v>30.1</v>
      </c>
      <c r="F85" s="23">
        <f>+[1]PP!M85</f>
        <v>30</v>
      </c>
      <c r="G85" s="23">
        <f>+[1]PP!N85</f>
        <v>37.799999999999997</v>
      </c>
      <c r="H85" s="23">
        <f>+[1]PP!O85</f>
        <v>17.2</v>
      </c>
      <c r="I85" s="23">
        <f t="shared" si="54"/>
        <v>323.5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f t="shared" si="55"/>
        <v>0</v>
      </c>
      <c r="Q85" s="23">
        <f t="shared" si="45"/>
        <v>323.5</v>
      </c>
      <c r="R85" s="25">
        <v>0</v>
      </c>
      <c r="S85" s="19"/>
      <c r="T85" s="20"/>
    </row>
    <row r="86" spans="1:20" ht="18" customHeight="1" x14ac:dyDescent="0.2">
      <c r="B86" s="56" t="s">
        <v>86</v>
      </c>
      <c r="C86" s="23">
        <f>+[1]PP!J86</f>
        <v>457.8</v>
      </c>
      <c r="D86" s="23">
        <f>+[1]PP!K86</f>
        <v>218</v>
      </c>
      <c r="E86" s="23">
        <f>+[1]PP!L86</f>
        <v>255.1</v>
      </c>
      <c r="F86" s="23">
        <f>+[1]PP!M86</f>
        <v>357.5</v>
      </c>
      <c r="G86" s="23">
        <f>+[1]PP!N86</f>
        <v>223.4</v>
      </c>
      <c r="H86" s="23">
        <f>+[1]PP!O86</f>
        <v>411.3</v>
      </c>
      <c r="I86" s="23">
        <f t="shared" si="54"/>
        <v>1923.1000000000001</v>
      </c>
      <c r="J86" s="23">
        <v>508.13494192301749</v>
      </c>
      <c r="K86" s="23">
        <v>127.88678583101418</v>
      </c>
      <c r="L86" s="23">
        <v>120.01528362534387</v>
      </c>
      <c r="M86" s="23">
        <v>370.49653989971927</v>
      </c>
      <c r="N86" s="23">
        <v>87.567992844394851</v>
      </c>
      <c r="O86" s="23">
        <v>201.07989110381266</v>
      </c>
      <c r="P86" s="23">
        <f t="shared" si="55"/>
        <v>1415.1814352273022</v>
      </c>
      <c r="Q86" s="23">
        <f t="shared" si="45"/>
        <v>507.91856477269789</v>
      </c>
      <c r="R86" s="25">
        <f>+I86/P86*100</f>
        <v>135.89070292538975</v>
      </c>
      <c r="S86" s="19"/>
      <c r="T86" s="20"/>
    </row>
    <row r="87" spans="1:20" ht="18" customHeight="1" x14ac:dyDescent="0.2">
      <c r="B87" s="56" t="s">
        <v>87</v>
      </c>
      <c r="C87" s="23">
        <f>+[1]PP!J87</f>
        <v>0</v>
      </c>
      <c r="D87" s="23">
        <f>+[1]PP!K87</f>
        <v>0</v>
      </c>
      <c r="E87" s="23">
        <f>+[1]PP!L87</f>
        <v>0</v>
      </c>
      <c r="F87" s="23">
        <f>+[1]PP!M87</f>
        <v>0</v>
      </c>
      <c r="G87" s="23">
        <f>+[1]PP!N87</f>
        <v>0</v>
      </c>
      <c r="H87" s="23">
        <f>+[1]PP!O87</f>
        <v>0</v>
      </c>
      <c r="I87" s="23">
        <f t="shared" si="54"/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f t="shared" si="55"/>
        <v>0</v>
      </c>
      <c r="Q87" s="23">
        <f t="shared" si="45"/>
        <v>0</v>
      </c>
      <c r="R87" s="48">
        <v>0</v>
      </c>
      <c r="S87" s="19"/>
      <c r="T87" s="20"/>
    </row>
    <row r="88" spans="1:20" ht="18" customHeight="1" x14ac:dyDescent="0.2">
      <c r="B88" s="45" t="s">
        <v>88</v>
      </c>
      <c r="C88" s="16">
        <f>+[1]PP!J88</f>
        <v>237.1</v>
      </c>
      <c r="D88" s="16">
        <f>+[1]PP!K88</f>
        <v>78.8</v>
      </c>
      <c r="E88" s="16">
        <f>+[1]PP!L88</f>
        <v>99.3</v>
      </c>
      <c r="F88" s="16">
        <f>+[1]PP!M88</f>
        <v>101.4</v>
      </c>
      <c r="G88" s="16">
        <f>+[1]PP!N88</f>
        <v>232.5</v>
      </c>
      <c r="H88" s="16">
        <f>+[1]PP!O88</f>
        <v>100.1</v>
      </c>
      <c r="I88" s="16">
        <f t="shared" si="54"/>
        <v>849.2</v>
      </c>
      <c r="J88" s="16">
        <v>99.919189151231734</v>
      </c>
      <c r="K88" s="16">
        <v>105.58077884340052</v>
      </c>
      <c r="L88" s="16">
        <v>105.43138375866369</v>
      </c>
      <c r="M88" s="16">
        <v>114.05176934070191</v>
      </c>
      <c r="N88" s="16">
        <v>106.15850467252265</v>
      </c>
      <c r="O88" s="16">
        <v>103.08112460208594</v>
      </c>
      <c r="P88" s="16">
        <f t="shared" si="55"/>
        <v>634.22275036860651</v>
      </c>
      <c r="Q88" s="16">
        <f t="shared" si="45"/>
        <v>214.97724963139353</v>
      </c>
      <c r="R88" s="18">
        <f>+I88/P88*100</f>
        <v>133.89617441292512</v>
      </c>
      <c r="S88" s="19"/>
      <c r="T88" s="20"/>
    </row>
    <row r="89" spans="1:20" ht="18" customHeight="1" x14ac:dyDescent="0.2">
      <c r="B89" s="60" t="s">
        <v>89</v>
      </c>
      <c r="C89" s="40">
        <f>+[1]PP!J89</f>
        <v>88.7</v>
      </c>
      <c r="D89" s="40">
        <f>+[1]PP!K89</f>
        <v>68.900000000000006</v>
      </c>
      <c r="E89" s="40">
        <f>+[1]PP!L89</f>
        <v>85.4</v>
      </c>
      <c r="F89" s="40">
        <f>+[1]PP!M89</f>
        <v>86.5</v>
      </c>
      <c r="G89" s="40">
        <f>+[1]PP!N89</f>
        <v>84.3</v>
      </c>
      <c r="H89" s="40">
        <f>+[1]PP!O89</f>
        <v>80.900000000000006</v>
      </c>
      <c r="I89" s="40">
        <f t="shared" si="54"/>
        <v>494.70000000000005</v>
      </c>
      <c r="J89" s="40">
        <v>76.502562999999995</v>
      </c>
      <c r="K89" s="40">
        <v>76.120188999999996</v>
      </c>
      <c r="L89" s="40">
        <v>77.203514999999996</v>
      </c>
      <c r="M89" s="40">
        <v>82.464067</v>
      </c>
      <c r="N89" s="40">
        <v>75.390854000000004</v>
      </c>
      <c r="O89" s="40">
        <v>76.334691000000007</v>
      </c>
      <c r="P89" s="40">
        <f t="shared" si="55"/>
        <v>464.01587899999998</v>
      </c>
      <c r="Q89" s="40">
        <f t="shared" si="45"/>
        <v>30.684121000000061</v>
      </c>
      <c r="R89" s="41">
        <f>+I89/P89*100</f>
        <v>106.61273081130918</v>
      </c>
      <c r="S89" s="19"/>
      <c r="T89" s="20"/>
    </row>
    <row r="90" spans="1:20" ht="18" customHeight="1" x14ac:dyDescent="0.2">
      <c r="B90" s="45" t="s">
        <v>90</v>
      </c>
      <c r="C90" s="16">
        <f t="shared" ref="C90:J90" si="56">SUM(C91:C93)</f>
        <v>1018.6999999999999</v>
      </c>
      <c r="D90" s="16">
        <f t="shared" ref="D90:G90" si="57">SUM(D91:D93)</f>
        <v>891.30000000000007</v>
      </c>
      <c r="E90" s="16">
        <f t="shared" si="57"/>
        <v>810.1</v>
      </c>
      <c r="F90" s="16">
        <f t="shared" si="57"/>
        <v>1466.5</v>
      </c>
      <c r="G90" s="16">
        <f t="shared" si="57"/>
        <v>990.30000000000007</v>
      </c>
      <c r="H90" s="16">
        <f t="shared" si="56"/>
        <v>743</v>
      </c>
      <c r="I90" s="16">
        <f>SUM(I91:I93)</f>
        <v>5919.9</v>
      </c>
      <c r="J90" s="16">
        <f t="shared" si="56"/>
        <v>1095.0964737740005</v>
      </c>
      <c r="K90" s="16">
        <f t="shared" ref="K90:O90" si="58">SUM(K91:K93)</f>
        <v>867.0749552392972</v>
      </c>
      <c r="L90" s="16">
        <f t="shared" si="58"/>
        <v>907.78868391809522</v>
      </c>
      <c r="M90" s="16">
        <f t="shared" si="58"/>
        <v>867.54106416873174</v>
      </c>
      <c r="N90" s="16">
        <f t="shared" si="58"/>
        <v>1057.0160974916835</v>
      </c>
      <c r="O90" s="16">
        <f t="shared" si="58"/>
        <v>867.22028816189845</v>
      </c>
      <c r="P90" s="16">
        <f t="shared" si="55"/>
        <v>5661.7375627537067</v>
      </c>
      <c r="Q90" s="16">
        <f t="shared" si="45"/>
        <v>258.16243724629294</v>
      </c>
      <c r="R90" s="18">
        <f>+I90/P90*100</f>
        <v>104.55977399843891</v>
      </c>
      <c r="T90" s="20"/>
    </row>
    <row r="91" spans="1:20" ht="18" customHeight="1" x14ac:dyDescent="0.2">
      <c r="B91" s="56" t="s">
        <v>91</v>
      </c>
      <c r="C91" s="23">
        <f>+[1]PP!J91</f>
        <v>1014.3</v>
      </c>
      <c r="D91" s="23">
        <f>+[1]PP!K91</f>
        <v>883.2</v>
      </c>
      <c r="E91" s="23">
        <f>+[1]PP!L91</f>
        <v>810.1</v>
      </c>
      <c r="F91" s="23">
        <f>+[1]PP!M91</f>
        <v>806.8</v>
      </c>
      <c r="G91" s="23">
        <f>+[1]PP!N91</f>
        <v>984.6</v>
      </c>
      <c r="H91" s="23">
        <f>+[1]PP!O91</f>
        <v>735.5</v>
      </c>
      <c r="I91" s="23">
        <f>SUM(C91:H91)</f>
        <v>5234.5</v>
      </c>
      <c r="J91" s="23">
        <v>1086.7172647791142</v>
      </c>
      <c r="K91" s="23">
        <v>860.21108501601896</v>
      </c>
      <c r="L91" s="23">
        <v>896.18285088174969</v>
      </c>
      <c r="M91" s="23">
        <v>861.05109925900194</v>
      </c>
      <c r="N91" s="23">
        <v>1050.7937320144936</v>
      </c>
      <c r="O91" s="23">
        <v>860.55835111756551</v>
      </c>
      <c r="P91" s="23">
        <f t="shared" si="55"/>
        <v>5615.5143830679444</v>
      </c>
      <c r="Q91" s="23">
        <f t="shared" si="45"/>
        <v>-381.01438306794444</v>
      </c>
      <c r="R91" s="61">
        <f>+I91/P91*100</f>
        <v>93.214969153729001</v>
      </c>
      <c r="S91" s="19"/>
      <c r="T91" s="20"/>
    </row>
    <row r="92" spans="1:20" ht="18" customHeight="1" x14ac:dyDescent="0.2">
      <c r="B92" s="62" t="s">
        <v>92</v>
      </c>
      <c r="C92" s="23">
        <f>+[1]PP!J92</f>
        <v>0</v>
      </c>
      <c r="D92" s="23">
        <f>+[1]PP!K92</f>
        <v>0</v>
      </c>
      <c r="E92" s="23">
        <f>+[1]PP!L92</f>
        <v>0</v>
      </c>
      <c r="F92" s="23">
        <f>+[1]PP!M92</f>
        <v>0</v>
      </c>
      <c r="G92" s="23">
        <f>+[1]PP!N92</f>
        <v>0</v>
      </c>
      <c r="H92" s="23">
        <f>+[1]PP!O92</f>
        <v>0</v>
      </c>
      <c r="I92" s="23">
        <f>SUM(C92:H92)</f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f t="shared" si="55"/>
        <v>0</v>
      </c>
      <c r="Q92" s="23">
        <f t="shared" si="45"/>
        <v>0</v>
      </c>
      <c r="R92" s="63">
        <v>0</v>
      </c>
      <c r="S92" s="19"/>
      <c r="T92" s="20"/>
    </row>
    <row r="93" spans="1:20" ht="18" customHeight="1" x14ac:dyDescent="0.2">
      <c r="A93" s="3"/>
      <c r="B93" s="56" t="s">
        <v>31</v>
      </c>
      <c r="C93" s="23">
        <f>+[1]PP!J93</f>
        <v>4.4000000000000004</v>
      </c>
      <c r="D93" s="23">
        <f>+[1]PP!K93</f>
        <v>8.1</v>
      </c>
      <c r="E93" s="23">
        <v>0</v>
      </c>
      <c r="F93" s="23">
        <f>+[1]PP!M93</f>
        <v>659.7</v>
      </c>
      <c r="G93" s="23">
        <f>+[1]PP!N93</f>
        <v>5.7</v>
      </c>
      <c r="H93" s="23">
        <f>+[1]PP!O93</f>
        <v>7.5</v>
      </c>
      <c r="I93" s="23">
        <f>SUM(C93:H93)</f>
        <v>685.40000000000009</v>
      </c>
      <c r="J93" s="23">
        <v>8.3792089948863104</v>
      </c>
      <c r="K93" s="23">
        <v>6.863870223278207</v>
      </c>
      <c r="L93" s="23">
        <v>11.605833036345565</v>
      </c>
      <c r="M93" s="23">
        <v>6.4899649097298369</v>
      </c>
      <c r="N93" s="23">
        <v>6.2223654771899986</v>
      </c>
      <c r="O93" s="23">
        <v>6.6619370443329355</v>
      </c>
      <c r="P93" s="23">
        <f t="shared" si="55"/>
        <v>46.223179685762851</v>
      </c>
      <c r="Q93" s="23">
        <f t="shared" si="45"/>
        <v>639.17682031423726</v>
      </c>
      <c r="R93" s="61">
        <f>+I93/P93*100</f>
        <v>1482.8058230946613</v>
      </c>
      <c r="S93" s="19"/>
      <c r="T93" s="20"/>
    </row>
    <row r="94" spans="1:20" ht="18" customHeight="1" x14ac:dyDescent="0.2">
      <c r="B94" s="49" t="s">
        <v>93</v>
      </c>
      <c r="C94" s="16">
        <f>+C95+C98</f>
        <v>0</v>
      </c>
      <c r="D94" s="16">
        <f t="shared" ref="D94:H94" si="59">+D95+D98</f>
        <v>31.4</v>
      </c>
      <c r="E94" s="16">
        <f t="shared" si="59"/>
        <v>3.8</v>
      </c>
      <c r="F94" s="16">
        <f t="shared" si="59"/>
        <v>0</v>
      </c>
      <c r="G94" s="16">
        <f t="shared" si="59"/>
        <v>0</v>
      </c>
      <c r="H94" s="16">
        <f t="shared" si="59"/>
        <v>26.5</v>
      </c>
      <c r="I94" s="16">
        <f>+I95+I98</f>
        <v>61.699999999999996</v>
      </c>
      <c r="J94" s="16">
        <f t="shared" ref="J94:O94" si="60">+J95+J98</f>
        <v>0</v>
      </c>
      <c r="K94" s="16">
        <f t="shared" si="60"/>
        <v>0</v>
      </c>
      <c r="L94" s="16">
        <f t="shared" si="60"/>
        <v>0</v>
      </c>
      <c r="M94" s="16">
        <f t="shared" si="60"/>
        <v>0</v>
      </c>
      <c r="N94" s="16">
        <f t="shared" si="60"/>
        <v>0</v>
      </c>
      <c r="O94" s="16">
        <f t="shared" si="60"/>
        <v>0</v>
      </c>
      <c r="P94" s="16">
        <f>+P95+P98</f>
        <v>0</v>
      </c>
      <c r="Q94" s="16">
        <f t="shared" si="45"/>
        <v>61.699999999999996</v>
      </c>
      <c r="R94" s="18">
        <v>0</v>
      </c>
      <c r="S94" s="19"/>
      <c r="T94" s="20"/>
    </row>
    <row r="95" spans="1:20" ht="18" customHeight="1" x14ac:dyDescent="0.2">
      <c r="B95" s="22" t="s">
        <v>94</v>
      </c>
      <c r="C95" s="64">
        <f>+C96+C97</f>
        <v>0</v>
      </c>
      <c r="D95" s="64">
        <f t="shared" ref="D95:H95" si="61">+D96+D97</f>
        <v>31.4</v>
      </c>
      <c r="E95" s="64">
        <f t="shared" si="61"/>
        <v>3.8</v>
      </c>
      <c r="F95" s="64">
        <f t="shared" si="61"/>
        <v>0</v>
      </c>
      <c r="G95" s="64">
        <f t="shared" si="61"/>
        <v>0</v>
      </c>
      <c r="H95" s="64">
        <f t="shared" si="61"/>
        <v>26.5</v>
      </c>
      <c r="I95" s="64">
        <f>+I96+I97</f>
        <v>61.699999999999996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f>SUM(J95:O95)</f>
        <v>0</v>
      </c>
      <c r="Q95" s="64">
        <f t="shared" si="45"/>
        <v>61.699999999999996</v>
      </c>
      <c r="R95" s="65">
        <f>+I91/P91*100</f>
        <v>93.214969153729001</v>
      </c>
      <c r="S95" s="19"/>
      <c r="T95" s="20"/>
    </row>
    <row r="96" spans="1:20" ht="18" customHeight="1" x14ac:dyDescent="0.2">
      <c r="B96" s="56" t="s">
        <v>95</v>
      </c>
      <c r="C96" s="23">
        <f>+[1]PP!J96</f>
        <v>0</v>
      </c>
      <c r="D96" s="23">
        <f>+[1]PP!K96</f>
        <v>31.4</v>
      </c>
      <c r="E96" s="23">
        <f>+[1]PP!L96</f>
        <v>3.8</v>
      </c>
      <c r="F96" s="23">
        <f>+[1]PP!M96</f>
        <v>0</v>
      </c>
      <c r="G96" s="23">
        <f>+[1]PP!N96</f>
        <v>0</v>
      </c>
      <c r="H96" s="23">
        <f>+[1]PP!O96</f>
        <v>26.5</v>
      </c>
      <c r="I96" s="23">
        <f>SUM(C96:H96)</f>
        <v>61.699999999999996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f>SUM(J96:O96)</f>
        <v>0</v>
      </c>
      <c r="Q96" s="23">
        <f t="shared" si="45"/>
        <v>61.699999999999996</v>
      </c>
      <c r="R96" s="48">
        <v>0</v>
      </c>
      <c r="S96" s="19"/>
      <c r="T96" s="20"/>
    </row>
    <row r="97" spans="2:20" ht="18" customHeight="1" x14ac:dyDescent="0.2">
      <c r="B97" s="56" t="s">
        <v>96</v>
      </c>
      <c r="C97" s="23">
        <f>+[1]PP!J97</f>
        <v>0</v>
      </c>
      <c r="D97" s="23">
        <f>+[1]PP!K97</f>
        <v>0</v>
      </c>
      <c r="E97" s="23">
        <f>+[1]PP!L97</f>
        <v>0</v>
      </c>
      <c r="F97" s="23">
        <f>+[1]PP!M97</f>
        <v>0</v>
      </c>
      <c r="G97" s="23">
        <f>+[1]PP!N97</f>
        <v>0</v>
      </c>
      <c r="H97" s="23">
        <f>+[1]PP!O97</f>
        <v>0</v>
      </c>
      <c r="I97" s="23">
        <f>SUM(C97:H97)</f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f>SUM(J97:O97)</f>
        <v>0</v>
      </c>
      <c r="Q97" s="23">
        <f t="shared" si="45"/>
        <v>0</v>
      </c>
      <c r="R97" s="48">
        <v>0</v>
      </c>
      <c r="S97" s="19"/>
      <c r="T97" s="20"/>
    </row>
    <row r="98" spans="2:20" ht="18" customHeight="1" x14ac:dyDescent="0.2">
      <c r="B98" s="22" t="s">
        <v>97</v>
      </c>
      <c r="C98" s="23">
        <f>+[1]PP!J98</f>
        <v>0</v>
      </c>
      <c r="D98" s="23">
        <f>+[1]PP!K98</f>
        <v>0</v>
      </c>
      <c r="E98" s="23">
        <f>+[1]PP!L98</f>
        <v>0</v>
      </c>
      <c r="F98" s="23">
        <f>+[1]PP!M98</f>
        <v>0</v>
      </c>
      <c r="G98" s="23">
        <f>+[1]PP!N98</f>
        <v>0</v>
      </c>
      <c r="H98" s="23">
        <f>+[1]PP!O98</f>
        <v>0</v>
      </c>
      <c r="I98" s="23">
        <f>SUM(C98:H98)</f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f>SUM(J98:O98)</f>
        <v>0</v>
      </c>
      <c r="Q98" s="23">
        <f t="shared" si="45"/>
        <v>0</v>
      </c>
      <c r="R98" s="25">
        <v>0</v>
      </c>
      <c r="S98" s="19"/>
      <c r="T98" s="20"/>
    </row>
    <row r="99" spans="2:20" ht="29.25" customHeight="1" x14ac:dyDescent="0.2">
      <c r="B99" s="66" t="s">
        <v>98</v>
      </c>
      <c r="C99" s="67">
        <f t="shared" ref="C99:O99" si="62">+C94+C9</f>
        <v>108471.90000000001</v>
      </c>
      <c r="D99" s="67">
        <f t="shared" si="62"/>
        <v>88593.099999999991</v>
      </c>
      <c r="E99" s="67">
        <f t="shared" si="62"/>
        <v>92650.700000000012</v>
      </c>
      <c r="F99" s="67">
        <f t="shared" si="62"/>
        <v>128071.2</v>
      </c>
      <c r="G99" s="67">
        <f t="shared" si="62"/>
        <v>105864.09999999999</v>
      </c>
      <c r="H99" s="67">
        <f t="shared" si="62"/>
        <v>95783.500000000015</v>
      </c>
      <c r="I99" s="68">
        <f t="shared" si="62"/>
        <v>619434.49999999988</v>
      </c>
      <c r="J99" s="67">
        <f t="shared" si="62"/>
        <v>109276.85848077553</v>
      </c>
      <c r="K99" s="67">
        <f t="shared" si="62"/>
        <v>88644.873141945282</v>
      </c>
      <c r="L99" s="67">
        <f t="shared" si="62"/>
        <v>93523.097308515076</v>
      </c>
      <c r="M99" s="67">
        <f t="shared" si="62"/>
        <v>125209.7673264012</v>
      </c>
      <c r="N99" s="67">
        <f t="shared" si="62"/>
        <v>102044.35949775238</v>
      </c>
      <c r="O99" s="67">
        <f t="shared" si="62"/>
        <v>95726.775200784003</v>
      </c>
      <c r="P99" s="67">
        <f>ROUNDUP(+P94+P9,1)</f>
        <v>614425.69999999995</v>
      </c>
      <c r="Q99" s="67">
        <f t="shared" si="45"/>
        <v>5008.7999999999302</v>
      </c>
      <c r="R99" s="69">
        <f>+I99/P99*100</f>
        <v>100.81520027563951</v>
      </c>
      <c r="S99" s="19"/>
      <c r="T99" s="20"/>
    </row>
    <row r="100" spans="2:20" ht="18" customHeight="1" x14ac:dyDescent="0.2">
      <c r="B100" s="70" t="s">
        <v>99</v>
      </c>
      <c r="C100" s="71"/>
      <c r="D100" s="71"/>
      <c r="E100" s="71"/>
      <c r="F100" s="71"/>
      <c r="G100" s="71"/>
      <c r="H100" s="71"/>
      <c r="I100" s="72"/>
      <c r="J100" s="72"/>
      <c r="K100" s="72"/>
      <c r="L100" s="72"/>
      <c r="M100" s="72"/>
      <c r="N100" s="72"/>
      <c r="O100" s="72"/>
      <c r="P100" s="73"/>
      <c r="Q100" s="72"/>
      <c r="R100" s="74"/>
      <c r="S100" s="19"/>
      <c r="T100" s="20"/>
    </row>
    <row r="101" spans="2:20" ht="15" customHeight="1" x14ac:dyDescent="0.2">
      <c r="B101" s="75" t="s">
        <v>100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7"/>
      <c r="S101" s="19"/>
      <c r="T101" s="20"/>
    </row>
    <row r="102" spans="2:20" ht="19.5" customHeight="1" x14ac:dyDescent="0.2">
      <c r="B102" s="78" t="s">
        <v>101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9"/>
      <c r="S102" s="19"/>
      <c r="T102" s="20"/>
    </row>
    <row r="103" spans="2:20" x14ac:dyDescent="0.2">
      <c r="B103" s="78" t="s">
        <v>102</v>
      </c>
      <c r="C103" s="80"/>
      <c r="D103" s="80"/>
      <c r="E103" s="80"/>
      <c r="F103" s="80"/>
      <c r="G103" s="80"/>
      <c r="H103" s="80"/>
      <c r="I103" s="81"/>
      <c r="J103" s="82"/>
      <c r="K103" s="82"/>
      <c r="L103" s="82"/>
      <c r="M103" s="82"/>
      <c r="N103" s="82"/>
      <c r="O103" s="82"/>
      <c r="P103" s="82"/>
      <c r="Q103" s="82"/>
      <c r="R103" s="83"/>
      <c r="T103" s="20"/>
    </row>
    <row r="104" spans="2:20" x14ac:dyDescent="0.2">
      <c r="B104" s="78" t="s">
        <v>103</v>
      </c>
      <c r="C104" s="80"/>
      <c r="D104" s="80"/>
      <c r="E104" s="80"/>
      <c r="F104" s="80"/>
      <c r="G104" s="80"/>
      <c r="H104" s="80"/>
      <c r="I104" s="81"/>
      <c r="J104" s="82"/>
      <c r="K104" s="82"/>
      <c r="L104" s="82"/>
      <c r="M104" s="82"/>
      <c r="N104" s="82"/>
      <c r="O104" s="82"/>
      <c r="P104" s="82"/>
      <c r="Q104" s="82"/>
      <c r="R104" s="84"/>
    </row>
    <row r="105" spans="2:20" x14ac:dyDescent="0.2">
      <c r="B105" s="85" t="s">
        <v>104</v>
      </c>
      <c r="C105" s="84"/>
      <c r="D105" s="84"/>
      <c r="E105" s="84"/>
      <c r="F105" s="84"/>
      <c r="G105" s="84"/>
      <c r="H105" s="84"/>
      <c r="I105" s="86"/>
      <c r="J105" s="82"/>
      <c r="K105" s="82"/>
      <c r="L105" s="82"/>
      <c r="M105" s="82"/>
      <c r="N105" s="82"/>
      <c r="O105" s="82"/>
      <c r="P105" s="76"/>
      <c r="Q105" s="87"/>
      <c r="R105" s="84"/>
    </row>
    <row r="106" spans="2:20" x14ac:dyDescent="0.2">
      <c r="B106" s="88"/>
      <c r="C106" s="74"/>
      <c r="D106" s="74"/>
      <c r="E106" s="74"/>
      <c r="F106" s="74"/>
      <c r="G106" s="74"/>
      <c r="H106" s="74"/>
      <c r="I106" s="87"/>
      <c r="J106" s="82"/>
      <c r="K106" s="82"/>
      <c r="L106" s="82"/>
      <c r="M106" s="82"/>
      <c r="N106" s="82"/>
      <c r="O106" s="82"/>
      <c r="P106" s="82"/>
      <c r="Q106" s="87"/>
      <c r="R106" s="89"/>
    </row>
    <row r="107" spans="2:20" x14ac:dyDescent="0.2">
      <c r="B107" s="88"/>
      <c r="C107" s="76"/>
      <c r="D107" s="76"/>
      <c r="E107" s="76"/>
      <c r="F107" s="76"/>
      <c r="G107" s="76"/>
      <c r="H107" s="76"/>
      <c r="I107" s="77"/>
      <c r="J107" s="82"/>
      <c r="K107" s="82"/>
      <c r="L107" s="82"/>
      <c r="M107" s="82"/>
      <c r="N107" s="82"/>
      <c r="O107" s="82"/>
      <c r="P107" s="87"/>
      <c r="Q107" s="87"/>
      <c r="R107" s="89"/>
    </row>
    <row r="108" spans="2:20" x14ac:dyDescent="0.2">
      <c r="B108" s="90"/>
      <c r="C108" s="76"/>
      <c r="D108" s="76"/>
      <c r="E108" s="76"/>
      <c r="F108" s="76"/>
      <c r="G108" s="76"/>
      <c r="H108" s="76"/>
      <c r="I108" s="76"/>
      <c r="J108" s="82"/>
      <c r="K108" s="82"/>
      <c r="L108" s="82"/>
      <c r="M108" s="82"/>
      <c r="N108" s="82"/>
      <c r="O108" s="82"/>
      <c r="P108" s="81"/>
      <c r="Q108" s="81"/>
      <c r="R108" s="91"/>
    </row>
    <row r="109" spans="2:20" x14ac:dyDescent="0.2">
      <c r="B109" s="88"/>
      <c r="C109" s="76"/>
      <c r="D109" s="76"/>
      <c r="E109" s="76"/>
      <c r="F109" s="76"/>
      <c r="G109" s="76"/>
      <c r="H109" s="76"/>
      <c r="I109" s="77"/>
      <c r="J109" s="82"/>
      <c r="K109" s="82"/>
      <c r="L109" s="82"/>
      <c r="M109" s="82"/>
      <c r="N109" s="82"/>
      <c r="O109" s="82"/>
      <c r="P109" s="82"/>
      <c r="Q109" s="87"/>
      <c r="R109" s="74"/>
    </row>
    <row r="110" spans="2:20" x14ac:dyDescent="0.2">
      <c r="B110" s="88"/>
      <c r="C110" s="84"/>
      <c r="D110" s="84"/>
      <c r="E110" s="84"/>
      <c r="F110" s="84"/>
      <c r="G110" s="84"/>
      <c r="H110" s="84"/>
      <c r="I110" s="86"/>
      <c r="J110" s="82"/>
      <c r="K110" s="82"/>
      <c r="L110" s="82"/>
      <c r="M110" s="82"/>
      <c r="N110" s="82"/>
      <c r="O110" s="82"/>
      <c r="P110" s="82"/>
      <c r="Q110" s="77"/>
      <c r="R110" s="91"/>
    </row>
    <row r="111" spans="2:20" x14ac:dyDescent="0.2">
      <c r="B111" s="88"/>
      <c r="C111" s="91"/>
      <c r="D111" s="91"/>
      <c r="E111" s="91"/>
      <c r="F111" s="91"/>
      <c r="G111" s="91"/>
      <c r="H111" s="91"/>
      <c r="I111" s="92"/>
      <c r="J111" s="82"/>
      <c r="K111" s="82"/>
      <c r="L111" s="82"/>
      <c r="M111" s="82"/>
      <c r="N111" s="82"/>
      <c r="O111" s="82"/>
      <c r="P111" s="92"/>
      <c r="Q111" s="92"/>
      <c r="R111" s="91"/>
    </row>
    <row r="112" spans="2:20" x14ac:dyDescent="0.2">
      <c r="B112" s="88"/>
      <c r="C112" s="91"/>
      <c r="D112" s="91"/>
      <c r="E112" s="91"/>
      <c r="F112" s="91"/>
      <c r="G112" s="91"/>
      <c r="H112" s="91"/>
      <c r="I112" s="92"/>
      <c r="J112" s="82"/>
      <c r="K112" s="82"/>
      <c r="L112" s="82"/>
      <c r="M112" s="82"/>
      <c r="N112" s="82"/>
      <c r="O112" s="82"/>
      <c r="P112" s="92"/>
      <c r="Q112" s="92"/>
      <c r="R112" s="91"/>
    </row>
    <row r="113" spans="2:18" x14ac:dyDescent="0.2">
      <c r="B113" s="93"/>
      <c r="C113" s="91"/>
      <c r="D113" s="91"/>
      <c r="E113" s="91"/>
      <c r="F113" s="91"/>
      <c r="G113" s="91"/>
      <c r="H113" s="91"/>
      <c r="I113" s="92"/>
      <c r="J113" s="82"/>
      <c r="K113" s="82"/>
      <c r="L113" s="82"/>
      <c r="M113" s="82"/>
      <c r="N113" s="82"/>
      <c r="O113" s="82"/>
      <c r="P113" s="86"/>
      <c r="Q113" s="94"/>
      <c r="R113" s="91"/>
    </row>
    <row r="114" spans="2:18" x14ac:dyDescent="0.2">
      <c r="B114" s="91"/>
      <c r="C114" s="91"/>
      <c r="D114" s="91"/>
      <c r="E114" s="91"/>
      <c r="F114" s="91"/>
      <c r="G114" s="91"/>
      <c r="H114" s="91"/>
      <c r="I114" s="92"/>
      <c r="J114" s="82"/>
      <c r="K114" s="82"/>
      <c r="L114" s="82"/>
      <c r="M114" s="82"/>
      <c r="N114" s="82"/>
      <c r="O114" s="82"/>
      <c r="P114" s="92"/>
      <c r="Q114" s="92"/>
      <c r="R114" s="91"/>
    </row>
    <row r="115" spans="2:18" x14ac:dyDescent="0.2">
      <c r="B115" s="91"/>
      <c r="C115" s="91"/>
      <c r="D115" s="91"/>
      <c r="E115" s="91"/>
      <c r="F115" s="91"/>
      <c r="G115" s="91"/>
      <c r="H115" s="91"/>
      <c r="I115" s="92"/>
      <c r="J115" s="94"/>
      <c r="K115" s="94"/>
      <c r="L115" s="94"/>
      <c r="M115" s="94"/>
      <c r="N115" s="94"/>
      <c r="O115" s="94"/>
      <c r="P115" s="92"/>
      <c r="Q115" s="92"/>
      <c r="R115" s="91"/>
    </row>
    <row r="116" spans="2:18" x14ac:dyDescent="0.2">
      <c r="B116" s="91"/>
      <c r="C116" s="91"/>
      <c r="D116" s="91"/>
      <c r="E116" s="91"/>
      <c r="F116" s="91"/>
      <c r="G116" s="91"/>
      <c r="H116" s="91"/>
      <c r="I116" s="92"/>
      <c r="J116" s="94"/>
      <c r="K116" s="94"/>
      <c r="L116" s="94"/>
      <c r="M116" s="94"/>
      <c r="N116" s="94"/>
      <c r="O116" s="94"/>
      <c r="P116" s="95"/>
      <c r="Q116" s="95"/>
      <c r="R116" s="91"/>
    </row>
    <row r="117" spans="2:18" x14ac:dyDescent="0.2">
      <c r="B117" s="91"/>
      <c r="C117" s="91"/>
      <c r="D117" s="91"/>
      <c r="E117" s="91"/>
      <c r="F117" s="91"/>
      <c r="G117" s="91"/>
      <c r="H117" s="91"/>
      <c r="I117" s="92"/>
      <c r="J117" s="94"/>
      <c r="K117" s="94"/>
      <c r="L117" s="94"/>
      <c r="M117" s="94"/>
      <c r="N117" s="94"/>
      <c r="O117" s="94"/>
      <c r="P117" s="86"/>
      <c r="Q117" s="86"/>
      <c r="R117" s="91"/>
    </row>
    <row r="118" spans="2:18" x14ac:dyDescent="0.2">
      <c r="B118" s="91"/>
      <c r="C118" s="91"/>
      <c r="D118" s="91"/>
      <c r="E118" s="91"/>
      <c r="F118" s="91"/>
      <c r="G118" s="91"/>
      <c r="H118" s="91"/>
      <c r="I118" s="92"/>
      <c r="J118" s="92"/>
      <c r="K118" s="92"/>
      <c r="L118" s="92"/>
      <c r="M118" s="92"/>
      <c r="N118" s="92"/>
      <c r="O118" s="92"/>
      <c r="P118" s="92"/>
      <c r="Q118" s="92"/>
      <c r="R118" s="91"/>
    </row>
    <row r="119" spans="2:18" x14ac:dyDescent="0.2">
      <c r="B119" s="96"/>
      <c r="C119" s="91"/>
      <c r="D119" s="91"/>
      <c r="E119" s="91"/>
      <c r="F119" s="91"/>
      <c r="G119" s="91"/>
      <c r="H119" s="91"/>
      <c r="I119" s="92"/>
      <c r="J119" s="86"/>
      <c r="K119" s="86"/>
      <c r="L119" s="86"/>
      <c r="M119" s="86"/>
      <c r="N119" s="86"/>
      <c r="O119" s="86"/>
      <c r="P119" s="92"/>
      <c r="Q119" s="92"/>
      <c r="R119" s="91"/>
    </row>
    <row r="120" spans="2:18" x14ac:dyDescent="0.2">
      <c r="B120" s="91"/>
      <c r="C120" s="91"/>
      <c r="D120" s="91"/>
      <c r="E120" s="91"/>
      <c r="F120" s="91"/>
      <c r="G120" s="91"/>
      <c r="H120" s="91"/>
      <c r="I120" s="92"/>
      <c r="J120" s="92"/>
      <c r="K120" s="92"/>
      <c r="L120" s="92"/>
      <c r="M120" s="92"/>
      <c r="N120" s="92"/>
      <c r="O120" s="92"/>
      <c r="P120" s="92"/>
      <c r="Q120" s="92"/>
      <c r="R120" s="91"/>
    </row>
    <row r="121" spans="2:18" x14ac:dyDescent="0.2">
      <c r="B121" s="91"/>
      <c r="C121" s="91"/>
      <c r="D121" s="91"/>
      <c r="E121" s="91"/>
      <c r="F121" s="91"/>
      <c r="G121" s="91"/>
      <c r="H121" s="91"/>
      <c r="I121" s="92"/>
      <c r="J121" s="92"/>
      <c r="K121" s="92"/>
      <c r="L121" s="92"/>
      <c r="M121" s="92"/>
      <c r="N121" s="92"/>
      <c r="O121" s="92"/>
      <c r="P121" s="92"/>
      <c r="Q121" s="92"/>
      <c r="R121" s="91"/>
    </row>
    <row r="122" spans="2:18" x14ac:dyDescent="0.2">
      <c r="B122" s="91"/>
      <c r="C122" s="91"/>
      <c r="D122" s="91"/>
      <c r="E122" s="91"/>
      <c r="F122" s="91"/>
      <c r="G122" s="91"/>
      <c r="H122" s="91"/>
      <c r="I122" s="92"/>
      <c r="J122" s="82"/>
      <c r="K122" s="82"/>
      <c r="L122" s="82"/>
      <c r="M122" s="82"/>
      <c r="N122" s="82"/>
      <c r="O122" s="82"/>
      <c r="P122" s="92"/>
      <c r="Q122" s="92"/>
      <c r="R122" s="91"/>
    </row>
    <row r="123" spans="2:18" x14ac:dyDescent="0.2">
      <c r="B123" s="91"/>
      <c r="C123" s="91"/>
      <c r="D123" s="91"/>
      <c r="E123" s="91"/>
      <c r="F123" s="91"/>
      <c r="G123" s="91"/>
      <c r="H123" s="91"/>
      <c r="I123" s="92"/>
      <c r="J123" s="82"/>
      <c r="K123" s="82"/>
      <c r="L123" s="82"/>
      <c r="M123" s="82"/>
      <c r="N123" s="82"/>
      <c r="O123" s="82"/>
      <c r="P123" s="92"/>
      <c r="Q123" s="92"/>
      <c r="R123" s="91"/>
    </row>
    <row r="124" spans="2:18" x14ac:dyDescent="0.2">
      <c r="B124" s="91"/>
      <c r="C124" s="91"/>
      <c r="D124" s="91"/>
      <c r="E124" s="91"/>
      <c r="F124" s="91"/>
      <c r="G124" s="91"/>
      <c r="H124" s="91"/>
      <c r="I124" s="92"/>
      <c r="J124" s="92"/>
      <c r="K124" s="92"/>
      <c r="L124" s="92"/>
      <c r="M124" s="92"/>
      <c r="N124" s="92"/>
      <c r="O124" s="92"/>
      <c r="P124" s="92"/>
      <c r="Q124" s="92"/>
      <c r="R124" s="91"/>
    </row>
    <row r="125" spans="2:18" x14ac:dyDescent="0.2">
      <c r="B125" s="91"/>
      <c r="C125" s="91"/>
      <c r="D125" s="91"/>
      <c r="E125" s="91"/>
      <c r="F125" s="91"/>
      <c r="G125" s="91"/>
      <c r="H125" s="91"/>
      <c r="I125" s="92"/>
      <c r="J125" s="92"/>
      <c r="K125" s="92"/>
      <c r="L125" s="92"/>
      <c r="M125" s="92"/>
      <c r="N125" s="92"/>
      <c r="O125" s="92"/>
      <c r="P125" s="92"/>
      <c r="Q125" s="92"/>
      <c r="R125" s="91"/>
    </row>
    <row r="126" spans="2:18" x14ac:dyDescent="0.2">
      <c r="B126" s="91"/>
      <c r="C126" s="91"/>
      <c r="D126" s="91"/>
      <c r="E126" s="91"/>
      <c r="F126" s="91"/>
      <c r="G126" s="91"/>
      <c r="H126" s="91"/>
      <c r="I126" s="92"/>
      <c r="J126" s="92"/>
      <c r="K126" s="92"/>
      <c r="L126" s="92"/>
      <c r="M126" s="92"/>
      <c r="N126" s="92"/>
      <c r="O126" s="92"/>
      <c r="P126" s="92"/>
      <c r="Q126" s="92"/>
      <c r="R126" s="91"/>
    </row>
    <row r="127" spans="2:18" x14ac:dyDescent="0.2">
      <c r="B127" s="91"/>
      <c r="C127" s="91"/>
      <c r="D127" s="91"/>
      <c r="E127" s="91"/>
      <c r="F127" s="91"/>
      <c r="G127" s="91"/>
      <c r="H127" s="91"/>
      <c r="I127" s="92"/>
      <c r="J127" s="92"/>
      <c r="K127" s="92"/>
      <c r="L127" s="92"/>
      <c r="M127" s="92"/>
      <c r="N127" s="92"/>
      <c r="O127" s="92"/>
      <c r="P127" s="92"/>
      <c r="Q127" s="92"/>
      <c r="R127" s="91"/>
    </row>
    <row r="128" spans="2:18" x14ac:dyDescent="0.2">
      <c r="B128" s="91"/>
      <c r="C128" s="91"/>
      <c r="D128" s="91"/>
      <c r="E128" s="91"/>
      <c r="F128" s="91"/>
      <c r="G128" s="91"/>
      <c r="H128" s="91"/>
      <c r="I128" s="92"/>
      <c r="J128" s="92"/>
      <c r="K128" s="92"/>
      <c r="L128" s="92"/>
      <c r="M128" s="92"/>
      <c r="N128" s="92"/>
      <c r="O128" s="92"/>
      <c r="P128" s="92"/>
      <c r="Q128" s="92"/>
      <c r="R128" s="91"/>
    </row>
    <row r="129" spans="2:18" x14ac:dyDescent="0.2">
      <c r="B129" s="91"/>
      <c r="C129" s="91"/>
      <c r="D129" s="91"/>
      <c r="E129" s="91"/>
      <c r="F129" s="91"/>
      <c r="G129" s="91"/>
      <c r="H129" s="91"/>
      <c r="I129" s="92"/>
      <c r="J129" s="92"/>
      <c r="K129" s="92"/>
      <c r="L129" s="92"/>
      <c r="M129" s="92"/>
      <c r="N129" s="92"/>
      <c r="O129" s="92"/>
      <c r="P129" s="92"/>
      <c r="Q129" s="92"/>
      <c r="R129" s="91"/>
    </row>
    <row r="130" spans="2:18" x14ac:dyDescent="0.2">
      <c r="B130" s="91"/>
      <c r="C130" s="91"/>
      <c r="D130" s="91"/>
      <c r="E130" s="91"/>
      <c r="F130" s="91"/>
      <c r="G130" s="91"/>
      <c r="H130" s="91"/>
      <c r="I130" s="92"/>
      <c r="J130" s="92"/>
      <c r="K130" s="92"/>
      <c r="L130" s="92"/>
      <c r="M130" s="92"/>
      <c r="N130" s="92"/>
      <c r="O130" s="92"/>
      <c r="P130" s="92"/>
      <c r="Q130" s="92"/>
      <c r="R130" s="91"/>
    </row>
    <row r="131" spans="2:18" x14ac:dyDescent="0.2">
      <c r="B131" s="91"/>
      <c r="C131" s="91"/>
      <c r="D131" s="91"/>
      <c r="E131" s="91"/>
      <c r="F131" s="91"/>
      <c r="G131" s="91"/>
      <c r="H131" s="91"/>
      <c r="I131" s="92"/>
      <c r="J131" s="92"/>
      <c r="K131" s="92"/>
      <c r="L131" s="92"/>
      <c r="M131" s="92"/>
      <c r="N131" s="92"/>
      <c r="O131" s="92"/>
      <c r="P131" s="92"/>
      <c r="Q131" s="92"/>
      <c r="R131" s="91"/>
    </row>
    <row r="132" spans="2:18" x14ac:dyDescent="0.2">
      <c r="B132" s="91"/>
      <c r="C132" s="91"/>
      <c r="D132" s="91"/>
      <c r="E132" s="91"/>
      <c r="F132" s="91"/>
      <c r="G132" s="91"/>
      <c r="H132" s="91"/>
      <c r="I132" s="92"/>
      <c r="J132" s="92"/>
      <c r="K132" s="92"/>
      <c r="L132" s="92"/>
      <c r="M132" s="92"/>
      <c r="N132" s="92"/>
      <c r="O132" s="92"/>
      <c r="P132" s="92"/>
      <c r="Q132" s="92"/>
      <c r="R132" s="91"/>
    </row>
    <row r="133" spans="2:18" x14ac:dyDescent="0.2">
      <c r="B133" s="91"/>
      <c r="C133" s="91"/>
      <c r="D133" s="91"/>
      <c r="E133" s="91"/>
      <c r="F133" s="91"/>
      <c r="G133" s="91"/>
      <c r="H133" s="91"/>
      <c r="I133" s="92"/>
      <c r="J133" s="92"/>
      <c r="K133" s="92"/>
      <c r="L133" s="92"/>
      <c r="M133" s="92"/>
      <c r="N133" s="92"/>
      <c r="O133" s="92"/>
      <c r="P133" s="92"/>
      <c r="Q133" s="92"/>
      <c r="R133" s="91"/>
    </row>
    <row r="134" spans="2:18" x14ac:dyDescent="0.2">
      <c r="B134" s="91"/>
      <c r="C134" s="91"/>
      <c r="D134" s="91"/>
      <c r="E134" s="91"/>
      <c r="F134" s="91"/>
      <c r="G134" s="91"/>
      <c r="H134" s="91"/>
      <c r="I134" s="92"/>
      <c r="J134" s="92"/>
      <c r="K134" s="92"/>
      <c r="L134" s="92"/>
      <c r="M134" s="92"/>
      <c r="N134" s="92"/>
      <c r="O134" s="92"/>
      <c r="P134" s="92"/>
      <c r="Q134" s="92"/>
      <c r="R134" s="91"/>
    </row>
    <row r="135" spans="2:18" x14ac:dyDescent="0.2">
      <c r="B135" s="91"/>
      <c r="C135" s="91"/>
      <c r="D135" s="91"/>
      <c r="E135" s="91"/>
      <c r="F135" s="91"/>
      <c r="G135" s="91"/>
      <c r="H135" s="91"/>
      <c r="I135" s="92"/>
      <c r="J135" s="92"/>
      <c r="K135" s="92"/>
      <c r="L135" s="92"/>
      <c r="M135" s="92"/>
      <c r="N135" s="92"/>
      <c r="O135" s="92"/>
      <c r="P135" s="92"/>
      <c r="Q135" s="92"/>
      <c r="R135" s="91"/>
    </row>
    <row r="136" spans="2:18" x14ac:dyDescent="0.2">
      <c r="B136" s="91"/>
      <c r="C136" s="91"/>
      <c r="D136" s="91"/>
      <c r="E136" s="91"/>
      <c r="F136" s="91"/>
      <c r="G136" s="91"/>
      <c r="H136" s="91"/>
      <c r="I136" s="92"/>
      <c r="J136" s="92"/>
      <c r="K136" s="92"/>
      <c r="L136" s="92"/>
      <c r="M136" s="92"/>
      <c r="N136" s="92"/>
      <c r="O136" s="92"/>
      <c r="P136" s="92"/>
      <c r="Q136" s="92"/>
      <c r="R136" s="91"/>
    </row>
    <row r="137" spans="2:18" x14ac:dyDescent="0.2">
      <c r="B137" s="91"/>
      <c r="C137" s="91"/>
      <c r="D137" s="91"/>
      <c r="E137" s="91"/>
      <c r="F137" s="91"/>
      <c r="G137" s="91"/>
      <c r="H137" s="91"/>
      <c r="I137" s="92"/>
      <c r="J137" s="92"/>
      <c r="K137" s="92"/>
      <c r="L137" s="92"/>
      <c r="M137" s="92"/>
      <c r="N137" s="92"/>
      <c r="O137" s="92"/>
      <c r="P137" s="92"/>
      <c r="Q137" s="92"/>
      <c r="R137" s="91"/>
    </row>
    <row r="138" spans="2:18" x14ac:dyDescent="0.2">
      <c r="B138" s="91"/>
      <c r="C138" s="91"/>
      <c r="D138" s="91"/>
      <c r="E138" s="91"/>
      <c r="F138" s="91"/>
      <c r="G138" s="91"/>
      <c r="H138" s="91"/>
      <c r="I138" s="92"/>
      <c r="J138" s="92"/>
      <c r="K138" s="92"/>
      <c r="L138" s="92"/>
      <c r="M138" s="92"/>
      <c r="N138" s="92"/>
      <c r="O138" s="92"/>
      <c r="P138" s="92"/>
      <c r="Q138" s="92"/>
      <c r="R138" s="91"/>
    </row>
    <row r="139" spans="2:18" x14ac:dyDescent="0.2">
      <c r="B139" s="91"/>
      <c r="C139" s="91"/>
      <c r="D139" s="91"/>
      <c r="E139" s="91"/>
      <c r="F139" s="91"/>
      <c r="G139" s="91"/>
      <c r="H139" s="91"/>
      <c r="I139" s="92"/>
      <c r="J139" s="92"/>
      <c r="K139" s="92"/>
      <c r="L139" s="92"/>
      <c r="M139" s="92"/>
      <c r="N139" s="92"/>
      <c r="O139" s="92"/>
      <c r="P139" s="92"/>
      <c r="Q139" s="92"/>
      <c r="R139" s="91"/>
    </row>
    <row r="140" spans="2:18" x14ac:dyDescent="0.2">
      <c r="B140" s="91"/>
      <c r="C140" s="91"/>
      <c r="D140" s="91"/>
      <c r="E140" s="91"/>
      <c r="F140" s="91"/>
      <c r="G140" s="91"/>
      <c r="H140" s="91"/>
      <c r="I140" s="92"/>
      <c r="J140" s="92"/>
      <c r="K140" s="92"/>
      <c r="L140" s="92"/>
      <c r="M140" s="92"/>
      <c r="N140" s="92"/>
      <c r="O140" s="92"/>
      <c r="P140" s="92"/>
      <c r="Q140" s="92"/>
      <c r="R140" s="91"/>
    </row>
    <row r="141" spans="2:18" x14ac:dyDescent="0.2">
      <c r="B141" s="91"/>
      <c r="C141" s="91"/>
      <c r="D141" s="91"/>
      <c r="E141" s="91"/>
      <c r="F141" s="91"/>
      <c r="G141" s="91"/>
      <c r="H141" s="91"/>
      <c r="I141" s="92"/>
      <c r="J141" s="92"/>
      <c r="K141" s="92"/>
      <c r="L141" s="92"/>
      <c r="M141" s="92"/>
      <c r="N141" s="92"/>
      <c r="O141" s="92"/>
      <c r="P141" s="92"/>
      <c r="Q141" s="92"/>
      <c r="R141" s="91"/>
    </row>
    <row r="142" spans="2:18" x14ac:dyDescent="0.2">
      <c r="B142" s="91"/>
      <c r="C142" s="91"/>
      <c r="D142" s="91"/>
      <c r="E142" s="91"/>
      <c r="F142" s="91"/>
      <c r="G142" s="91"/>
      <c r="H142" s="91"/>
      <c r="I142" s="92"/>
      <c r="J142" s="92"/>
      <c r="K142" s="92"/>
      <c r="L142" s="92"/>
      <c r="M142" s="92"/>
      <c r="N142" s="92"/>
      <c r="O142" s="92"/>
      <c r="P142" s="92"/>
      <c r="Q142" s="92"/>
      <c r="R142" s="91"/>
    </row>
    <row r="143" spans="2:18" x14ac:dyDescent="0.2">
      <c r="B143" s="91"/>
      <c r="C143" s="91"/>
      <c r="D143" s="91"/>
      <c r="E143" s="91"/>
      <c r="F143" s="91"/>
      <c r="G143" s="91"/>
      <c r="H143" s="91"/>
      <c r="I143" s="92"/>
      <c r="J143" s="92"/>
      <c r="K143" s="92"/>
      <c r="L143" s="92"/>
      <c r="M143" s="92"/>
      <c r="N143" s="92"/>
      <c r="O143" s="92"/>
      <c r="P143" s="92"/>
      <c r="Q143" s="92"/>
      <c r="R143" s="91"/>
    </row>
    <row r="144" spans="2:18" x14ac:dyDescent="0.2">
      <c r="B144" s="91"/>
      <c r="C144" s="91"/>
      <c r="D144" s="91"/>
      <c r="E144" s="91"/>
      <c r="F144" s="91"/>
      <c r="G144" s="91"/>
      <c r="H144" s="91"/>
      <c r="I144" s="92"/>
      <c r="J144" s="92"/>
      <c r="K144" s="92"/>
      <c r="L144" s="92"/>
      <c r="M144" s="92"/>
      <c r="N144" s="92"/>
      <c r="O144" s="92"/>
      <c r="P144" s="92"/>
      <c r="Q144" s="92"/>
      <c r="R144" s="91"/>
    </row>
    <row r="145" spans="2:18" x14ac:dyDescent="0.2">
      <c r="B145" s="91"/>
      <c r="C145" s="91"/>
      <c r="D145" s="91"/>
      <c r="E145" s="91"/>
      <c r="F145" s="91"/>
      <c r="G145" s="91"/>
      <c r="H145" s="91"/>
      <c r="I145" s="92"/>
      <c r="J145" s="92"/>
      <c r="K145" s="92"/>
      <c r="L145" s="92"/>
      <c r="M145" s="92"/>
      <c r="N145" s="92"/>
      <c r="O145" s="92"/>
      <c r="P145" s="92"/>
      <c r="Q145" s="92"/>
      <c r="R145" s="91"/>
    </row>
    <row r="146" spans="2:18" x14ac:dyDescent="0.2">
      <c r="B146" s="91"/>
      <c r="C146" s="91"/>
      <c r="D146" s="91"/>
      <c r="E146" s="91"/>
      <c r="F146" s="91"/>
      <c r="G146" s="91"/>
      <c r="H146" s="91"/>
      <c r="I146" s="92"/>
      <c r="J146" s="92"/>
      <c r="K146" s="92"/>
      <c r="L146" s="92"/>
      <c r="M146" s="92"/>
      <c r="N146" s="92"/>
      <c r="O146" s="92"/>
      <c r="P146" s="92"/>
      <c r="Q146" s="92"/>
      <c r="R146" s="91"/>
    </row>
    <row r="147" spans="2:18" x14ac:dyDescent="0.2">
      <c r="B147" s="91"/>
      <c r="C147" s="91"/>
      <c r="D147" s="91"/>
      <c r="E147" s="91"/>
      <c r="F147" s="91"/>
      <c r="G147" s="91"/>
      <c r="H147" s="91"/>
      <c r="I147" s="92"/>
      <c r="J147" s="92"/>
      <c r="K147" s="92"/>
      <c r="L147" s="92"/>
      <c r="M147" s="92"/>
      <c r="N147" s="92"/>
      <c r="O147" s="92"/>
      <c r="P147" s="92"/>
      <c r="Q147" s="92"/>
      <c r="R147" s="91"/>
    </row>
    <row r="148" spans="2:18" x14ac:dyDescent="0.2">
      <c r="B148" s="91"/>
      <c r="C148" s="91"/>
      <c r="D148" s="91"/>
      <c r="E148" s="91"/>
      <c r="F148" s="91"/>
      <c r="G148" s="91"/>
      <c r="H148" s="91"/>
      <c r="I148" s="92"/>
      <c r="J148" s="92"/>
      <c r="K148" s="92"/>
      <c r="L148" s="92"/>
      <c r="M148" s="92"/>
      <c r="N148" s="92"/>
      <c r="O148" s="92"/>
      <c r="P148" s="92"/>
      <c r="Q148" s="92"/>
      <c r="R148" s="91"/>
    </row>
    <row r="149" spans="2:18" x14ac:dyDescent="0.2">
      <c r="B149" s="91"/>
      <c r="C149" s="91"/>
      <c r="D149" s="91"/>
      <c r="E149" s="91"/>
      <c r="F149" s="91"/>
      <c r="G149" s="91"/>
      <c r="H149" s="91"/>
      <c r="I149" s="92"/>
      <c r="J149" s="92"/>
      <c r="K149" s="92"/>
      <c r="L149" s="92"/>
      <c r="M149" s="92"/>
      <c r="N149" s="92"/>
      <c r="O149" s="92"/>
      <c r="P149" s="92"/>
      <c r="Q149" s="92"/>
      <c r="R149" s="91"/>
    </row>
    <row r="150" spans="2:18" x14ac:dyDescent="0.2">
      <c r="B150" s="91"/>
      <c r="C150" s="91"/>
      <c r="D150" s="91"/>
      <c r="E150" s="91"/>
      <c r="F150" s="91"/>
      <c r="G150" s="91"/>
      <c r="H150" s="91"/>
      <c r="I150" s="92"/>
      <c r="J150" s="92"/>
      <c r="K150" s="92"/>
      <c r="L150" s="92"/>
      <c r="M150" s="92"/>
      <c r="N150" s="92"/>
      <c r="O150" s="92"/>
      <c r="P150" s="92"/>
      <c r="Q150" s="92"/>
      <c r="R150" s="91"/>
    </row>
    <row r="151" spans="2:18" x14ac:dyDescent="0.2">
      <c r="B151" s="91"/>
      <c r="C151" s="91"/>
      <c r="D151" s="91"/>
      <c r="E151" s="91"/>
      <c r="F151" s="91"/>
      <c r="G151" s="91"/>
      <c r="H151" s="91"/>
      <c r="I151" s="92"/>
      <c r="J151" s="92"/>
      <c r="K151" s="92"/>
      <c r="L151" s="92"/>
      <c r="M151" s="92"/>
      <c r="N151" s="92"/>
      <c r="O151" s="92"/>
      <c r="P151" s="92"/>
      <c r="Q151" s="92"/>
      <c r="R151" s="91"/>
    </row>
    <row r="152" spans="2:18" x14ac:dyDescent="0.2">
      <c r="B152" s="91"/>
      <c r="C152" s="91"/>
      <c r="D152" s="91"/>
      <c r="E152" s="91"/>
      <c r="F152" s="91"/>
      <c r="G152" s="91"/>
      <c r="H152" s="91"/>
      <c r="I152" s="92"/>
      <c r="J152" s="92"/>
      <c r="K152" s="92"/>
      <c r="L152" s="92"/>
      <c r="M152" s="92"/>
      <c r="N152" s="92"/>
      <c r="O152" s="92"/>
      <c r="P152" s="92"/>
      <c r="Q152" s="92"/>
      <c r="R152" s="91"/>
    </row>
    <row r="153" spans="2:18" x14ac:dyDescent="0.2">
      <c r="B153" s="91"/>
      <c r="C153" s="91"/>
      <c r="D153" s="91"/>
      <c r="E153" s="91"/>
      <c r="F153" s="91"/>
      <c r="G153" s="91"/>
      <c r="H153" s="91"/>
      <c r="I153" s="92"/>
      <c r="J153" s="92"/>
      <c r="K153" s="92"/>
      <c r="L153" s="92"/>
      <c r="M153" s="92"/>
      <c r="N153" s="92"/>
      <c r="O153" s="92"/>
      <c r="P153" s="92"/>
      <c r="Q153" s="92"/>
      <c r="R153" s="91"/>
    </row>
    <row r="154" spans="2:18" x14ac:dyDescent="0.2">
      <c r="B154" s="91"/>
      <c r="C154" s="91"/>
      <c r="D154" s="91"/>
      <c r="E154" s="91"/>
      <c r="F154" s="91"/>
      <c r="G154" s="91"/>
      <c r="H154" s="91"/>
      <c r="I154" s="92"/>
      <c r="J154" s="92"/>
      <c r="K154" s="92"/>
      <c r="L154" s="92"/>
      <c r="M154" s="92"/>
      <c r="N154" s="92"/>
      <c r="O154" s="92"/>
      <c r="P154" s="92"/>
      <c r="Q154" s="92"/>
      <c r="R154" s="91"/>
    </row>
    <row r="155" spans="2:18" x14ac:dyDescent="0.2">
      <c r="B155" s="91"/>
      <c r="C155" s="91"/>
      <c r="D155" s="91"/>
      <c r="E155" s="91"/>
      <c r="F155" s="91"/>
      <c r="G155" s="91"/>
      <c r="H155" s="91"/>
      <c r="I155" s="92"/>
      <c r="J155" s="92"/>
      <c r="K155" s="92"/>
      <c r="L155" s="92"/>
      <c r="M155" s="92"/>
      <c r="N155" s="92"/>
      <c r="O155" s="92"/>
      <c r="P155" s="92"/>
      <c r="Q155" s="92"/>
      <c r="R155" s="91"/>
    </row>
    <row r="156" spans="2:18" x14ac:dyDescent="0.2">
      <c r="B156" s="91"/>
      <c r="C156" s="91"/>
      <c r="D156" s="91"/>
      <c r="E156" s="91"/>
      <c r="F156" s="91"/>
      <c r="G156" s="91"/>
      <c r="H156" s="91"/>
      <c r="I156" s="92"/>
      <c r="J156" s="92"/>
      <c r="K156" s="92"/>
      <c r="L156" s="92"/>
      <c r="M156" s="92"/>
      <c r="N156" s="92"/>
      <c r="O156" s="92"/>
      <c r="P156" s="92"/>
      <c r="Q156" s="92"/>
      <c r="R156" s="91"/>
    </row>
    <row r="157" spans="2:18" x14ac:dyDescent="0.2">
      <c r="B157" s="91"/>
      <c r="C157" s="91"/>
      <c r="D157" s="91"/>
      <c r="E157" s="91"/>
      <c r="F157" s="91"/>
      <c r="G157" s="91"/>
      <c r="H157" s="91"/>
      <c r="I157" s="92"/>
      <c r="J157" s="92"/>
      <c r="K157" s="92"/>
      <c r="L157" s="92"/>
      <c r="M157" s="92"/>
      <c r="N157" s="92"/>
      <c r="O157" s="92"/>
      <c r="P157" s="92"/>
      <c r="Q157" s="92"/>
      <c r="R157" s="91"/>
    </row>
    <row r="158" spans="2:18" x14ac:dyDescent="0.2">
      <c r="B158" s="91"/>
      <c r="C158" s="91"/>
      <c r="D158" s="91"/>
      <c r="E158" s="91"/>
      <c r="F158" s="91"/>
      <c r="G158" s="91"/>
      <c r="H158" s="91"/>
      <c r="I158" s="92"/>
      <c r="J158" s="92"/>
      <c r="K158" s="92"/>
      <c r="L158" s="92"/>
      <c r="M158" s="92"/>
      <c r="N158" s="92"/>
      <c r="O158" s="92"/>
      <c r="P158" s="92"/>
      <c r="Q158" s="92"/>
      <c r="R158" s="91"/>
    </row>
    <row r="159" spans="2:18" x14ac:dyDescent="0.2">
      <c r="B159" s="91"/>
      <c r="C159" s="91"/>
      <c r="D159" s="91"/>
      <c r="E159" s="91"/>
      <c r="F159" s="91"/>
      <c r="G159" s="91"/>
      <c r="H159" s="91"/>
      <c r="I159" s="92"/>
      <c r="J159" s="92"/>
      <c r="K159" s="92"/>
      <c r="L159" s="92"/>
      <c r="M159" s="92"/>
      <c r="N159" s="92"/>
      <c r="O159" s="92"/>
      <c r="P159" s="92"/>
      <c r="Q159" s="92"/>
      <c r="R159" s="91"/>
    </row>
    <row r="160" spans="2:18" x14ac:dyDescent="0.2">
      <c r="B160" s="91"/>
      <c r="C160" s="91"/>
      <c r="D160" s="91"/>
      <c r="E160" s="91"/>
      <c r="F160" s="91"/>
      <c r="G160" s="91"/>
      <c r="H160" s="91"/>
      <c r="I160" s="92"/>
      <c r="J160" s="92"/>
      <c r="K160" s="92"/>
      <c r="L160" s="92"/>
      <c r="M160" s="92"/>
      <c r="N160" s="92"/>
      <c r="O160" s="92"/>
      <c r="P160" s="92"/>
      <c r="Q160" s="92"/>
      <c r="R160" s="91"/>
    </row>
    <row r="161" spans="2:18" x14ac:dyDescent="0.2">
      <c r="B161" s="91"/>
      <c r="C161" s="91"/>
      <c r="D161" s="91"/>
      <c r="E161" s="91"/>
      <c r="F161" s="91"/>
      <c r="G161" s="91"/>
      <c r="H161" s="91"/>
      <c r="I161" s="92"/>
      <c r="J161" s="92"/>
      <c r="K161" s="92"/>
      <c r="L161" s="92"/>
      <c r="M161" s="92"/>
      <c r="N161" s="92"/>
      <c r="O161" s="92"/>
      <c r="P161" s="92"/>
      <c r="Q161" s="92"/>
      <c r="R161" s="91"/>
    </row>
    <row r="162" spans="2:18" x14ac:dyDescent="0.2">
      <c r="B162" s="91"/>
      <c r="C162" s="91"/>
      <c r="D162" s="91"/>
      <c r="E162" s="91"/>
      <c r="F162" s="91"/>
      <c r="G162" s="91"/>
      <c r="H162" s="91"/>
      <c r="I162" s="92"/>
      <c r="J162" s="92"/>
      <c r="K162" s="92"/>
      <c r="L162" s="92"/>
      <c r="M162" s="92"/>
      <c r="N162" s="92"/>
      <c r="O162" s="92"/>
      <c r="P162" s="92"/>
      <c r="Q162" s="92"/>
      <c r="R162" s="91"/>
    </row>
    <row r="163" spans="2:18" x14ac:dyDescent="0.2">
      <c r="B163" s="91"/>
      <c r="C163" s="91"/>
      <c r="D163" s="91"/>
      <c r="E163" s="91"/>
      <c r="F163" s="91"/>
      <c r="G163" s="91"/>
      <c r="H163" s="91"/>
      <c r="I163" s="92"/>
      <c r="J163" s="92"/>
      <c r="K163" s="92"/>
      <c r="L163" s="92"/>
      <c r="M163" s="92"/>
      <c r="N163" s="92"/>
      <c r="O163" s="92"/>
      <c r="P163" s="92"/>
      <c r="Q163" s="92"/>
      <c r="R163" s="91"/>
    </row>
    <row r="164" spans="2:18" x14ac:dyDescent="0.2">
      <c r="B164" s="91"/>
      <c r="C164" s="91"/>
      <c r="D164" s="91"/>
      <c r="E164" s="91"/>
      <c r="F164" s="91"/>
      <c r="G164" s="91"/>
      <c r="H164" s="91"/>
      <c r="I164" s="92"/>
      <c r="J164" s="92"/>
      <c r="K164" s="92"/>
      <c r="L164" s="92"/>
      <c r="M164" s="92"/>
      <c r="N164" s="92"/>
      <c r="O164" s="92"/>
      <c r="P164" s="92"/>
      <c r="Q164" s="92"/>
      <c r="R164" s="91"/>
    </row>
    <row r="165" spans="2:18" x14ac:dyDescent="0.2">
      <c r="B165" s="91"/>
      <c r="C165" s="91"/>
      <c r="D165" s="91"/>
      <c r="E165" s="91"/>
      <c r="F165" s="91"/>
      <c r="G165" s="91"/>
      <c r="H165" s="91"/>
      <c r="I165" s="92"/>
      <c r="J165" s="92"/>
      <c r="K165" s="92"/>
      <c r="L165" s="92"/>
      <c r="M165" s="92"/>
      <c r="N165" s="92"/>
      <c r="O165" s="92"/>
      <c r="P165" s="92"/>
      <c r="Q165" s="92"/>
      <c r="R165" s="91"/>
    </row>
    <row r="166" spans="2:18" x14ac:dyDescent="0.2">
      <c r="B166" s="91"/>
      <c r="C166" s="91"/>
      <c r="D166" s="91"/>
      <c r="E166" s="91"/>
      <c r="F166" s="91"/>
      <c r="G166" s="91"/>
      <c r="H166" s="91"/>
      <c r="I166" s="92"/>
      <c r="J166" s="92"/>
      <c r="K166" s="92"/>
      <c r="L166" s="92"/>
      <c r="M166" s="92"/>
      <c r="N166" s="92"/>
      <c r="O166" s="92"/>
      <c r="P166" s="92"/>
      <c r="Q166" s="92"/>
      <c r="R166" s="91"/>
    </row>
    <row r="167" spans="2:18" x14ac:dyDescent="0.2">
      <c r="B167" s="91"/>
      <c r="C167" s="91"/>
      <c r="D167" s="91"/>
      <c r="E167" s="91"/>
      <c r="F167" s="91"/>
      <c r="G167" s="91"/>
      <c r="H167" s="91"/>
      <c r="I167" s="92"/>
      <c r="J167" s="92"/>
      <c r="K167" s="92"/>
      <c r="L167" s="92"/>
      <c r="M167" s="92"/>
      <c r="N167" s="92"/>
      <c r="O167" s="92"/>
      <c r="P167" s="92"/>
      <c r="Q167" s="92"/>
      <c r="R167" s="91"/>
    </row>
    <row r="168" spans="2:18" x14ac:dyDescent="0.2">
      <c r="B168" s="91"/>
      <c r="C168" s="91"/>
      <c r="D168" s="91"/>
      <c r="E168" s="91"/>
      <c r="F168" s="91"/>
      <c r="G168" s="91"/>
      <c r="H168" s="91"/>
      <c r="I168" s="92"/>
      <c r="J168" s="92"/>
      <c r="K168" s="92"/>
      <c r="L168" s="92"/>
      <c r="M168" s="92"/>
      <c r="N168" s="92"/>
      <c r="O168" s="92"/>
      <c r="P168" s="92"/>
      <c r="Q168" s="92"/>
      <c r="R168" s="91"/>
    </row>
    <row r="169" spans="2:18" x14ac:dyDescent="0.2">
      <c r="B169" s="91"/>
      <c r="C169" s="91"/>
      <c r="D169" s="91"/>
      <c r="E169" s="91"/>
      <c r="F169" s="91"/>
      <c r="G169" s="91"/>
      <c r="H169" s="91"/>
      <c r="I169" s="92"/>
      <c r="J169" s="92"/>
      <c r="K169" s="92"/>
      <c r="L169" s="92"/>
      <c r="M169" s="92"/>
      <c r="N169" s="92"/>
      <c r="O169" s="92"/>
      <c r="P169" s="92"/>
      <c r="Q169" s="92"/>
      <c r="R169" s="91"/>
    </row>
    <row r="170" spans="2:18" x14ac:dyDescent="0.2">
      <c r="B170" s="91"/>
      <c r="C170" s="91"/>
      <c r="D170" s="91"/>
      <c r="E170" s="91"/>
      <c r="F170" s="91"/>
      <c r="G170" s="91"/>
      <c r="H170" s="91"/>
      <c r="I170" s="92"/>
      <c r="J170" s="92"/>
      <c r="K170" s="92"/>
      <c r="L170" s="92"/>
      <c r="M170" s="92"/>
      <c r="N170" s="92"/>
      <c r="O170" s="92"/>
      <c r="P170" s="92"/>
      <c r="Q170" s="92"/>
      <c r="R170" s="91"/>
    </row>
    <row r="171" spans="2:18" x14ac:dyDescent="0.2">
      <c r="B171" s="91"/>
      <c r="C171" s="91"/>
      <c r="D171" s="91"/>
      <c r="E171" s="91"/>
      <c r="F171" s="91"/>
      <c r="G171" s="91"/>
      <c r="H171" s="91"/>
      <c r="I171" s="92"/>
      <c r="J171" s="92"/>
      <c r="K171" s="92"/>
      <c r="L171" s="92"/>
      <c r="M171" s="92"/>
      <c r="N171" s="92"/>
      <c r="O171" s="92"/>
      <c r="P171" s="92"/>
      <c r="Q171" s="92"/>
      <c r="R171" s="91"/>
    </row>
    <row r="172" spans="2:18" x14ac:dyDescent="0.2">
      <c r="B172" s="91"/>
      <c r="C172" s="91"/>
      <c r="D172" s="91"/>
      <c r="E172" s="91"/>
      <c r="F172" s="91"/>
      <c r="G172" s="91"/>
      <c r="H172" s="91"/>
      <c r="I172" s="92"/>
      <c r="J172" s="92"/>
      <c r="K172" s="92"/>
      <c r="L172" s="92"/>
      <c r="M172" s="92"/>
      <c r="N172" s="92"/>
      <c r="O172" s="92"/>
      <c r="P172" s="92"/>
      <c r="Q172" s="92"/>
      <c r="R172" s="91"/>
    </row>
    <row r="173" spans="2:18" x14ac:dyDescent="0.2">
      <c r="B173" s="91"/>
      <c r="C173" s="91"/>
      <c r="D173" s="91"/>
      <c r="E173" s="91"/>
      <c r="F173" s="91"/>
      <c r="G173" s="91"/>
      <c r="H173" s="91"/>
      <c r="I173" s="92"/>
      <c r="J173" s="92"/>
      <c r="K173" s="92"/>
      <c r="L173" s="92"/>
      <c r="M173" s="92"/>
      <c r="N173" s="92"/>
      <c r="O173" s="92"/>
      <c r="P173" s="92"/>
      <c r="Q173" s="92"/>
      <c r="R173" s="91"/>
    </row>
    <row r="174" spans="2:18" x14ac:dyDescent="0.2">
      <c r="B174" s="91"/>
      <c r="C174" s="91"/>
      <c r="D174" s="91"/>
      <c r="E174" s="91"/>
      <c r="F174" s="91"/>
      <c r="G174" s="91"/>
      <c r="H174" s="91"/>
      <c r="I174" s="92"/>
      <c r="J174" s="92"/>
      <c r="K174" s="92"/>
      <c r="L174" s="92"/>
      <c r="M174" s="92"/>
      <c r="N174" s="92"/>
      <c r="O174" s="92"/>
      <c r="P174" s="92"/>
      <c r="Q174" s="92"/>
      <c r="R174" s="91"/>
    </row>
    <row r="175" spans="2:18" x14ac:dyDescent="0.2">
      <c r="B175" s="91"/>
      <c r="C175" s="91"/>
      <c r="D175" s="91"/>
      <c r="E175" s="91"/>
      <c r="F175" s="91"/>
      <c r="G175" s="91"/>
      <c r="H175" s="91"/>
      <c r="I175" s="92"/>
      <c r="J175" s="92"/>
      <c r="K175" s="92"/>
      <c r="L175" s="92"/>
      <c r="M175" s="92"/>
      <c r="N175" s="92"/>
      <c r="O175" s="92"/>
      <c r="P175" s="92"/>
      <c r="Q175" s="92"/>
      <c r="R175" s="91"/>
    </row>
    <row r="176" spans="2:18" x14ac:dyDescent="0.2">
      <c r="B176" s="91"/>
      <c r="C176" s="91"/>
      <c r="D176" s="91"/>
      <c r="E176" s="91"/>
      <c r="F176" s="91"/>
      <c r="G176" s="91"/>
      <c r="H176" s="91"/>
      <c r="I176" s="92"/>
      <c r="J176" s="92"/>
      <c r="K176" s="92"/>
      <c r="L176" s="92"/>
      <c r="M176" s="92"/>
      <c r="N176" s="92"/>
      <c r="O176" s="92"/>
      <c r="P176" s="92"/>
      <c r="Q176" s="92"/>
      <c r="R176" s="91"/>
    </row>
    <row r="177" spans="2:18" x14ac:dyDescent="0.2">
      <c r="B177" s="91"/>
      <c r="C177" s="91"/>
      <c r="D177" s="91"/>
      <c r="E177" s="91"/>
      <c r="F177" s="91"/>
      <c r="G177" s="91"/>
      <c r="H177" s="91"/>
      <c r="I177" s="92"/>
      <c r="J177" s="92"/>
      <c r="K177" s="92"/>
      <c r="L177" s="92"/>
      <c r="M177" s="92"/>
      <c r="N177" s="92"/>
      <c r="O177" s="92"/>
      <c r="P177" s="92"/>
      <c r="Q177" s="92"/>
      <c r="R177" s="91"/>
    </row>
    <row r="178" spans="2:18" x14ac:dyDescent="0.2">
      <c r="B178" s="91"/>
      <c r="C178" s="91"/>
      <c r="D178" s="91"/>
      <c r="E178" s="91"/>
      <c r="F178" s="91"/>
      <c r="G178" s="91"/>
      <c r="H178" s="91"/>
      <c r="I178" s="92"/>
      <c r="J178" s="92"/>
      <c r="K178" s="92"/>
      <c r="L178" s="92"/>
      <c r="M178" s="92"/>
      <c r="N178" s="92"/>
      <c r="O178" s="92"/>
      <c r="P178" s="92"/>
      <c r="Q178" s="92"/>
      <c r="R178" s="91"/>
    </row>
    <row r="179" spans="2:18" x14ac:dyDescent="0.2">
      <c r="B179" s="91"/>
      <c r="C179" s="91"/>
      <c r="D179" s="91"/>
      <c r="E179" s="91"/>
      <c r="F179" s="91"/>
      <c r="G179" s="91"/>
      <c r="H179" s="91"/>
      <c r="I179" s="92"/>
      <c r="J179" s="92"/>
      <c r="K179" s="92"/>
      <c r="L179" s="92"/>
      <c r="M179" s="92"/>
      <c r="N179" s="92"/>
      <c r="O179" s="92"/>
      <c r="P179" s="92"/>
      <c r="Q179" s="92"/>
      <c r="R179" s="91"/>
    </row>
    <row r="180" spans="2:18" x14ac:dyDescent="0.2">
      <c r="B180" s="91"/>
      <c r="C180" s="91"/>
      <c r="D180" s="91"/>
      <c r="E180" s="91"/>
      <c r="F180" s="91"/>
      <c r="G180" s="91"/>
      <c r="H180" s="91"/>
      <c r="I180" s="92"/>
      <c r="J180" s="92"/>
      <c r="K180" s="92"/>
      <c r="L180" s="92"/>
      <c r="M180" s="92"/>
      <c r="N180" s="92"/>
      <c r="O180" s="92"/>
      <c r="P180" s="92"/>
      <c r="Q180" s="92"/>
      <c r="R180" s="91"/>
    </row>
    <row r="181" spans="2:18" x14ac:dyDescent="0.2">
      <c r="B181" s="91"/>
      <c r="C181" s="91"/>
      <c r="D181" s="91"/>
      <c r="E181" s="91"/>
      <c r="F181" s="91"/>
      <c r="G181" s="91"/>
      <c r="H181" s="91"/>
      <c r="I181" s="92"/>
      <c r="J181" s="92"/>
      <c r="K181" s="92"/>
      <c r="L181" s="92"/>
      <c r="M181" s="92"/>
      <c r="N181" s="92"/>
      <c r="O181" s="92"/>
      <c r="P181" s="92"/>
      <c r="Q181" s="92"/>
      <c r="R181" s="91"/>
    </row>
    <row r="182" spans="2:18" x14ac:dyDescent="0.2">
      <c r="B182" s="91"/>
      <c r="C182" s="91"/>
      <c r="D182" s="91"/>
      <c r="E182" s="91"/>
      <c r="F182" s="91"/>
      <c r="G182" s="91"/>
      <c r="H182" s="91"/>
      <c r="I182" s="92"/>
      <c r="J182" s="92"/>
      <c r="K182" s="92"/>
      <c r="L182" s="92"/>
      <c r="M182" s="92"/>
      <c r="N182" s="92"/>
      <c r="O182" s="92"/>
      <c r="P182" s="92"/>
      <c r="Q182" s="92"/>
      <c r="R182" s="91"/>
    </row>
    <row r="183" spans="2:18" x14ac:dyDescent="0.2">
      <c r="B183" s="91"/>
      <c r="C183" s="91"/>
      <c r="D183" s="91"/>
      <c r="E183" s="91"/>
      <c r="F183" s="91"/>
      <c r="G183" s="91"/>
      <c r="H183" s="91"/>
      <c r="I183" s="92"/>
      <c r="J183" s="92"/>
      <c r="K183" s="92"/>
      <c r="L183" s="92"/>
      <c r="M183" s="92"/>
      <c r="N183" s="92"/>
      <c r="O183" s="92"/>
      <c r="P183" s="92"/>
      <c r="Q183" s="92"/>
      <c r="R183" s="91"/>
    </row>
    <row r="184" spans="2:18" x14ac:dyDescent="0.2">
      <c r="B184" s="91"/>
      <c r="C184" s="91"/>
      <c r="D184" s="91"/>
      <c r="E184" s="91"/>
      <c r="F184" s="91"/>
      <c r="G184" s="91"/>
      <c r="H184" s="91"/>
      <c r="I184" s="92"/>
      <c r="J184" s="92"/>
      <c r="K184" s="92"/>
      <c r="L184" s="92"/>
      <c r="M184" s="92"/>
      <c r="N184" s="92"/>
      <c r="O184" s="92"/>
      <c r="P184" s="92"/>
      <c r="Q184" s="92"/>
      <c r="R184" s="91"/>
    </row>
    <row r="185" spans="2:18" x14ac:dyDescent="0.2">
      <c r="B185" s="91"/>
      <c r="C185" s="91"/>
      <c r="D185" s="91"/>
      <c r="E185" s="91"/>
      <c r="F185" s="91"/>
      <c r="G185" s="91"/>
      <c r="H185" s="91"/>
      <c r="I185" s="92"/>
      <c r="J185" s="92"/>
      <c r="K185" s="92"/>
      <c r="L185" s="92"/>
      <c r="M185" s="92"/>
      <c r="N185" s="92"/>
      <c r="O185" s="92"/>
      <c r="P185" s="92"/>
      <c r="Q185" s="92"/>
      <c r="R185" s="91"/>
    </row>
    <row r="186" spans="2:18" x14ac:dyDescent="0.2">
      <c r="B186" s="91"/>
      <c r="C186" s="91"/>
      <c r="D186" s="91"/>
      <c r="E186" s="91"/>
      <c r="F186" s="91"/>
      <c r="G186" s="91"/>
      <c r="H186" s="91"/>
      <c r="I186" s="92"/>
      <c r="J186" s="92"/>
      <c r="K186" s="92"/>
      <c r="L186" s="92"/>
      <c r="M186" s="92"/>
      <c r="N186" s="92"/>
      <c r="O186" s="92"/>
      <c r="P186" s="92"/>
      <c r="Q186" s="92"/>
      <c r="R186" s="91"/>
    </row>
    <row r="187" spans="2:18" x14ac:dyDescent="0.2">
      <c r="B187" s="91"/>
      <c r="C187" s="91"/>
      <c r="D187" s="91"/>
      <c r="E187" s="91"/>
      <c r="F187" s="91"/>
      <c r="G187" s="91"/>
      <c r="H187" s="91"/>
      <c r="I187" s="92"/>
      <c r="J187" s="92"/>
      <c r="K187" s="92"/>
      <c r="L187" s="92"/>
      <c r="M187" s="92"/>
      <c r="N187" s="92"/>
      <c r="O187" s="92"/>
      <c r="P187" s="92"/>
      <c r="Q187" s="92"/>
      <c r="R187" s="91"/>
    </row>
    <row r="188" spans="2:18" x14ac:dyDescent="0.2">
      <c r="B188" s="91"/>
      <c r="C188" s="91"/>
      <c r="D188" s="91"/>
      <c r="E188" s="91"/>
      <c r="F188" s="91"/>
      <c r="G188" s="91"/>
      <c r="H188" s="91"/>
      <c r="I188" s="92"/>
      <c r="J188" s="92"/>
      <c r="K188" s="92"/>
      <c r="L188" s="92"/>
      <c r="M188" s="92"/>
      <c r="N188" s="92"/>
      <c r="O188" s="92"/>
      <c r="P188" s="92"/>
      <c r="Q188" s="92"/>
      <c r="R188" s="91"/>
    </row>
    <row r="189" spans="2:18" x14ac:dyDescent="0.2">
      <c r="B189" s="91"/>
      <c r="C189" s="91"/>
      <c r="D189" s="91"/>
      <c r="E189" s="91"/>
      <c r="F189" s="91"/>
      <c r="G189" s="91"/>
      <c r="H189" s="91"/>
      <c r="I189" s="92"/>
      <c r="J189" s="92"/>
      <c r="K189" s="92"/>
      <c r="L189" s="92"/>
      <c r="M189" s="92"/>
      <c r="N189" s="92"/>
      <c r="O189" s="92"/>
      <c r="P189" s="92"/>
      <c r="Q189" s="92"/>
      <c r="R189" s="91"/>
    </row>
    <row r="190" spans="2:18" x14ac:dyDescent="0.2">
      <c r="B190" s="91"/>
      <c r="C190" s="91"/>
      <c r="D190" s="91"/>
      <c r="E190" s="91"/>
      <c r="F190" s="91"/>
      <c r="G190" s="91"/>
      <c r="H190" s="91"/>
      <c r="I190" s="92"/>
      <c r="J190" s="92"/>
      <c r="K190" s="92"/>
      <c r="L190" s="92"/>
      <c r="M190" s="92"/>
      <c r="N190" s="92"/>
      <c r="O190" s="92"/>
      <c r="P190" s="92"/>
      <c r="Q190" s="92"/>
      <c r="R190" s="91"/>
    </row>
    <row r="191" spans="2:18" x14ac:dyDescent="0.2">
      <c r="B191" s="91"/>
      <c r="C191" s="91"/>
      <c r="D191" s="91"/>
      <c r="E191" s="91"/>
      <c r="F191" s="91"/>
      <c r="G191" s="91"/>
      <c r="H191" s="91"/>
      <c r="I191" s="92"/>
      <c r="J191" s="92"/>
      <c r="K191" s="92"/>
      <c r="L191" s="92"/>
      <c r="M191" s="92"/>
      <c r="N191" s="92"/>
      <c r="O191" s="92"/>
      <c r="P191" s="92"/>
      <c r="Q191" s="92"/>
      <c r="R191" s="91"/>
    </row>
    <row r="192" spans="2:18" x14ac:dyDescent="0.2">
      <c r="B192" s="91"/>
      <c r="C192" s="91"/>
      <c r="D192" s="91"/>
      <c r="E192" s="91"/>
      <c r="F192" s="91"/>
      <c r="G192" s="91"/>
      <c r="H192" s="91"/>
      <c r="I192" s="92"/>
      <c r="J192" s="92"/>
      <c r="K192" s="92"/>
      <c r="L192" s="92"/>
      <c r="M192" s="92"/>
      <c r="N192" s="92"/>
      <c r="O192" s="92"/>
      <c r="P192" s="92"/>
      <c r="Q192" s="92"/>
      <c r="R192" s="91"/>
    </row>
    <row r="193" spans="2:18" x14ac:dyDescent="0.2">
      <c r="B193" s="91"/>
      <c r="C193" s="91"/>
      <c r="D193" s="91"/>
      <c r="E193" s="91"/>
      <c r="F193" s="91"/>
      <c r="G193" s="91"/>
      <c r="H193" s="91"/>
      <c r="I193" s="92"/>
      <c r="J193" s="92"/>
      <c r="K193" s="92"/>
      <c r="L193" s="92"/>
      <c r="M193" s="92"/>
      <c r="N193" s="92"/>
      <c r="O193" s="92"/>
      <c r="P193" s="92"/>
      <c r="Q193" s="92"/>
      <c r="R193" s="91"/>
    </row>
    <row r="194" spans="2:18" x14ac:dyDescent="0.2">
      <c r="B194" s="91"/>
      <c r="C194" s="91"/>
      <c r="D194" s="91"/>
      <c r="E194" s="91"/>
      <c r="F194" s="91"/>
      <c r="G194" s="91"/>
      <c r="H194" s="91"/>
      <c r="I194" s="92"/>
      <c r="J194" s="92"/>
      <c r="K194" s="92"/>
      <c r="L194" s="92"/>
      <c r="M194" s="92"/>
      <c r="N194" s="92"/>
      <c r="O194" s="92"/>
      <c r="P194" s="92"/>
      <c r="Q194" s="92"/>
      <c r="R194" s="91"/>
    </row>
    <row r="195" spans="2:18" x14ac:dyDescent="0.2">
      <c r="B195" s="91"/>
      <c r="C195" s="91"/>
      <c r="D195" s="91"/>
      <c r="E195" s="91"/>
      <c r="F195" s="91"/>
      <c r="G195" s="91"/>
      <c r="H195" s="91"/>
      <c r="I195" s="92"/>
      <c r="J195" s="92"/>
      <c r="K195" s="92"/>
      <c r="L195" s="92"/>
      <c r="M195" s="92"/>
      <c r="N195" s="92"/>
      <c r="O195" s="92"/>
      <c r="P195" s="92"/>
      <c r="Q195" s="92"/>
      <c r="R195" s="91"/>
    </row>
    <row r="196" spans="2:18" x14ac:dyDescent="0.2">
      <c r="B196" s="91"/>
      <c r="C196" s="91"/>
      <c r="D196" s="91"/>
      <c r="E196" s="91"/>
      <c r="F196" s="91"/>
      <c r="G196" s="91"/>
      <c r="H196" s="91"/>
      <c r="I196" s="92"/>
      <c r="J196" s="92"/>
      <c r="K196" s="92"/>
      <c r="L196" s="92"/>
      <c r="M196" s="92"/>
      <c r="N196" s="92"/>
      <c r="O196" s="92"/>
      <c r="P196" s="92"/>
      <c r="Q196" s="92"/>
      <c r="R196" s="91"/>
    </row>
    <row r="197" spans="2:18" x14ac:dyDescent="0.2">
      <c r="B197" s="91"/>
      <c r="C197" s="91"/>
      <c r="D197" s="91"/>
      <c r="E197" s="91"/>
      <c r="F197" s="91"/>
      <c r="G197" s="91"/>
      <c r="H197" s="91"/>
      <c r="I197" s="92"/>
      <c r="J197" s="92"/>
      <c r="K197" s="92"/>
      <c r="L197" s="92"/>
      <c r="M197" s="92"/>
      <c r="N197" s="92"/>
      <c r="O197" s="92"/>
      <c r="P197" s="92"/>
      <c r="Q197" s="92"/>
      <c r="R197" s="91"/>
    </row>
    <row r="198" spans="2:18" x14ac:dyDescent="0.2">
      <c r="B198" s="91"/>
      <c r="C198" s="91"/>
      <c r="D198" s="91"/>
      <c r="E198" s="91"/>
      <c r="F198" s="91"/>
      <c r="G198" s="91"/>
      <c r="H198" s="91"/>
      <c r="I198" s="92"/>
      <c r="J198" s="92"/>
      <c r="K198" s="92"/>
      <c r="L198" s="92"/>
      <c r="M198" s="92"/>
      <c r="N198" s="92"/>
      <c r="O198" s="92"/>
      <c r="P198" s="92"/>
      <c r="Q198" s="92"/>
      <c r="R198" s="91"/>
    </row>
    <row r="199" spans="2:18" x14ac:dyDescent="0.2">
      <c r="B199" s="91"/>
      <c r="C199" s="91"/>
      <c r="D199" s="91"/>
      <c r="E199" s="91"/>
      <c r="F199" s="91"/>
      <c r="G199" s="91"/>
      <c r="H199" s="91"/>
      <c r="I199" s="92"/>
      <c r="J199" s="92"/>
      <c r="K199" s="92"/>
      <c r="L199" s="92"/>
      <c r="M199" s="92"/>
      <c r="N199" s="92"/>
      <c r="O199" s="92"/>
      <c r="P199" s="92"/>
      <c r="Q199" s="92"/>
      <c r="R199" s="91"/>
    </row>
    <row r="200" spans="2:18" x14ac:dyDescent="0.2">
      <c r="B200" s="91"/>
      <c r="C200" s="91"/>
      <c r="D200" s="91"/>
      <c r="E200" s="91"/>
      <c r="F200" s="91"/>
      <c r="G200" s="91"/>
      <c r="H200" s="91"/>
      <c r="I200" s="92"/>
      <c r="J200" s="92"/>
      <c r="K200" s="92"/>
      <c r="L200" s="92"/>
      <c r="M200" s="92"/>
      <c r="N200" s="92"/>
      <c r="O200" s="92"/>
      <c r="P200" s="92"/>
      <c r="Q200" s="92"/>
      <c r="R200" s="91"/>
    </row>
    <row r="201" spans="2:18" x14ac:dyDescent="0.2">
      <c r="B201" s="91"/>
      <c r="C201" s="91"/>
      <c r="D201" s="91"/>
      <c r="E201" s="91"/>
      <c r="F201" s="91"/>
      <c r="G201" s="91"/>
      <c r="H201" s="91"/>
      <c r="I201" s="92"/>
      <c r="J201" s="92"/>
      <c r="K201" s="92"/>
      <c r="L201" s="92"/>
      <c r="M201" s="92"/>
      <c r="N201" s="92"/>
      <c r="O201" s="92"/>
      <c r="P201" s="92"/>
      <c r="Q201" s="92"/>
      <c r="R201" s="91"/>
    </row>
    <row r="202" spans="2:18" x14ac:dyDescent="0.2">
      <c r="B202" s="91"/>
      <c r="C202" s="91"/>
      <c r="D202" s="91"/>
      <c r="E202" s="91"/>
      <c r="F202" s="91"/>
      <c r="G202" s="91"/>
      <c r="H202" s="91"/>
      <c r="I202" s="92"/>
      <c r="J202" s="92"/>
      <c r="K202" s="92"/>
      <c r="L202" s="92"/>
      <c r="M202" s="92"/>
      <c r="N202" s="92"/>
      <c r="O202" s="92"/>
      <c r="P202" s="92"/>
      <c r="Q202" s="92"/>
      <c r="R202" s="91"/>
    </row>
    <row r="203" spans="2:18" x14ac:dyDescent="0.2">
      <c r="B203" s="91"/>
      <c r="C203" s="91"/>
      <c r="D203" s="91"/>
      <c r="E203" s="91"/>
      <c r="F203" s="91"/>
      <c r="G203" s="91"/>
      <c r="H203" s="91"/>
      <c r="I203" s="92"/>
      <c r="J203" s="92"/>
      <c r="K203" s="92"/>
      <c r="L203" s="92"/>
      <c r="M203" s="92"/>
      <c r="N203" s="92"/>
      <c r="O203" s="92"/>
      <c r="P203" s="92"/>
      <c r="Q203" s="92"/>
      <c r="R203" s="91"/>
    </row>
    <row r="204" spans="2:18" x14ac:dyDescent="0.2">
      <c r="B204" s="91"/>
      <c r="C204" s="91"/>
      <c r="D204" s="91"/>
      <c r="E204" s="91"/>
      <c r="F204" s="91"/>
      <c r="G204" s="91"/>
      <c r="H204" s="91"/>
      <c r="I204" s="92"/>
      <c r="J204" s="92"/>
      <c r="K204" s="92"/>
      <c r="L204" s="92"/>
      <c r="M204" s="92"/>
      <c r="N204" s="92"/>
      <c r="O204" s="92"/>
      <c r="P204" s="92"/>
      <c r="Q204" s="92"/>
      <c r="R204" s="91"/>
    </row>
    <row r="205" spans="2:18" x14ac:dyDescent="0.2">
      <c r="B205" s="91"/>
      <c r="C205" s="91"/>
      <c r="D205" s="91"/>
      <c r="E205" s="91"/>
      <c r="F205" s="91"/>
      <c r="G205" s="91"/>
      <c r="H205" s="91"/>
      <c r="I205" s="92"/>
      <c r="J205" s="92"/>
      <c r="K205" s="92"/>
      <c r="L205" s="92"/>
      <c r="M205" s="92"/>
      <c r="N205" s="92"/>
      <c r="O205" s="92"/>
      <c r="P205" s="92"/>
      <c r="Q205" s="92"/>
      <c r="R205" s="91"/>
    </row>
    <row r="206" spans="2:18" x14ac:dyDescent="0.2">
      <c r="B206" s="91"/>
      <c r="C206" s="91"/>
      <c r="D206" s="91"/>
      <c r="E206" s="91"/>
      <c r="F206" s="91"/>
      <c r="G206" s="91"/>
      <c r="H206" s="91"/>
      <c r="I206" s="92"/>
      <c r="J206" s="92"/>
      <c r="K206" s="92"/>
      <c r="L206" s="92"/>
      <c r="M206" s="92"/>
      <c r="N206" s="92"/>
      <c r="O206" s="92"/>
      <c r="P206" s="92"/>
      <c r="Q206" s="92"/>
      <c r="R206" s="91"/>
    </row>
    <row r="207" spans="2:18" x14ac:dyDescent="0.2">
      <c r="B207" s="91"/>
      <c r="C207" s="91"/>
      <c r="D207" s="91"/>
      <c r="E207" s="91"/>
      <c r="F207" s="91"/>
      <c r="G207" s="91"/>
      <c r="H207" s="91"/>
      <c r="I207" s="92"/>
      <c r="J207" s="92"/>
      <c r="K207" s="92"/>
      <c r="L207" s="92"/>
      <c r="M207" s="92"/>
      <c r="N207" s="92"/>
      <c r="O207" s="92"/>
      <c r="P207" s="92"/>
      <c r="Q207" s="92"/>
      <c r="R207" s="91"/>
    </row>
    <row r="208" spans="2:18" x14ac:dyDescent="0.2">
      <c r="B208" s="91"/>
      <c r="C208" s="91"/>
      <c r="D208" s="91"/>
      <c r="E208" s="91"/>
      <c r="F208" s="91"/>
      <c r="G208" s="91"/>
      <c r="H208" s="91"/>
      <c r="I208" s="92"/>
      <c r="J208" s="92"/>
      <c r="K208" s="92"/>
      <c r="L208" s="92"/>
      <c r="M208" s="92"/>
      <c r="N208" s="92"/>
      <c r="O208" s="92"/>
      <c r="P208" s="92"/>
      <c r="Q208" s="92"/>
      <c r="R208" s="91"/>
    </row>
    <row r="209" spans="2:18" x14ac:dyDescent="0.2">
      <c r="B209" s="91"/>
      <c r="C209" s="91"/>
      <c r="D209" s="91"/>
      <c r="E209" s="91"/>
      <c r="F209" s="91"/>
      <c r="G209" s="91"/>
      <c r="H209" s="91"/>
      <c r="I209" s="92"/>
      <c r="J209" s="92"/>
      <c r="K209" s="92"/>
      <c r="L209" s="92"/>
      <c r="M209" s="92"/>
      <c r="N209" s="92"/>
      <c r="O209" s="92"/>
      <c r="P209" s="92"/>
      <c r="Q209" s="92"/>
      <c r="R209" s="91"/>
    </row>
    <row r="210" spans="2:18" x14ac:dyDescent="0.2">
      <c r="B210" s="91"/>
      <c r="C210" s="91"/>
      <c r="D210" s="91"/>
      <c r="E210" s="91"/>
      <c r="F210" s="91"/>
      <c r="G210" s="91"/>
      <c r="H210" s="91"/>
      <c r="I210" s="92"/>
      <c r="J210" s="92"/>
      <c r="K210" s="92"/>
      <c r="L210" s="92"/>
      <c r="M210" s="92"/>
      <c r="N210" s="92"/>
      <c r="O210" s="92"/>
      <c r="P210" s="92"/>
      <c r="Q210" s="92"/>
      <c r="R210" s="91"/>
    </row>
    <row r="211" spans="2:18" x14ac:dyDescent="0.2">
      <c r="B211" s="91"/>
      <c r="C211" s="91"/>
      <c r="D211" s="91"/>
      <c r="E211" s="91"/>
      <c r="F211" s="91"/>
      <c r="G211" s="91"/>
      <c r="H211" s="91"/>
      <c r="I211" s="92"/>
      <c r="J211" s="92"/>
      <c r="K211" s="92"/>
      <c r="L211" s="92"/>
      <c r="M211" s="92"/>
      <c r="N211" s="92"/>
      <c r="O211" s="92"/>
      <c r="P211" s="92"/>
      <c r="Q211" s="92"/>
      <c r="R211" s="91"/>
    </row>
    <row r="212" spans="2:18" x14ac:dyDescent="0.2">
      <c r="B212" s="91"/>
      <c r="C212" s="91"/>
      <c r="D212" s="91"/>
      <c r="E212" s="91"/>
      <c r="F212" s="91"/>
      <c r="G212" s="91"/>
      <c r="H212" s="91"/>
      <c r="I212" s="92"/>
      <c r="J212" s="92"/>
      <c r="K212" s="92"/>
      <c r="L212" s="92"/>
      <c r="M212" s="92"/>
      <c r="N212" s="92"/>
      <c r="O212" s="92"/>
      <c r="P212" s="92"/>
      <c r="Q212" s="92"/>
      <c r="R212" s="91"/>
    </row>
    <row r="213" spans="2:18" x14ac:dyDescent="0.2">
      <c r="B213" s="91"/>
      <c r="C213" s="91"/>
      <c r="D213" s="91"/>
      <c r="E213" s="91"/>
      <c r="F213" s="91"/>
      <c r="G213" s="91"/>
      <c r="H213" s="91"/>
      <c r="I213" s="92"/>
      <c r="J213" s="92"/>
      <c r="K213" s="92"/>
      <c r="L213" s="92"/>
      <c r="M213" s="92"/>
      <c r="N213" s="92"/>
      <c r="O213" s="92"/>
      <c r="P213" s="92"/>
      <c r="Q213" s="92"/>
      <c r="R213" s="91"/>
    </row>
    <row r="214" spans="2:18" x14ac:dyDescent="0.2">
      <c r="B214" s="91"/>
      <c r="C214" s="91"/>
      <c r="D214" s="91"/>
      <c r="E214" s="91"/>
      <c r="F214" s="91"/>
      <c r="G214" s="91"/>
      <c r="H214" s="91"/>
      <c r="I214" s="92"/>
      <c r="J214" s="92"/>
      <c r="K214" s="92"/>
      <c r="L214" s="92"/>
      <c r="M214" s="92"/>
      <c r="N214" s="92"/>
      <c r="O214" s="92"/>
      <c r="P214" s="92"/>
      <c r="Q214" s="92"/>
      <c r="R214" s="91"/>
    </row>
    <row r="215" spans="2:18" x14ac:dyDescent="0.2">
      <c r="B215" s="91"/>
      <c r="C215" s="91"/>
      <c r="D215" s="91"/>
      <c r="E215" s="91"/>
      <c r="F215" s="91"/>
      <c r="G215" s="91"/>
      <c r="H215" s="91"/>
      <c r="I215" s="92"/>
      <c r="J215" s="92"/>
      <c r="K215" s="92"/>
      <c r="L215" s="92"/>
      <c r="M215" s="92"/>
      <c r="N215" s="92"/>
      <c r="O215" s="92"/>
      <c r="P215" s="92"/>
      <c r="Q215" s="92"/>
      <c r="R215" s="91"/>
    </row>
    <row r="216" spans="2:18" x14ac:dyDescent="0.2">
      <c r="B216" s="91"/>
      <c r="C216" s="91"/>
      <c r="D216" s="91"/>
      <c r="E216" s="91"/>
      <c r="F216" s="91"/>
      <c r="G216" s="91"/>
      <c r="H216" s="91"/>
      <c r="I216" s="92"/>
      <c r="J216" s="92"/>
      <c r="K216" s="92"/>
      <c r="L216" s="92"/>
      <c r="M216" s="92"/>
      <c r="N216" s="92"/>
      <c r="O216" s="92"/>
      <c r="P216" s="92"/>
      <c r="Q216" s="92"/>
      <c r="R216" s="91"/>
    </row>
    <row r="217" spans="2:18" x14ac:dyDescent="0.2">
      <c r="B217" s="91"/>
      <c r="C217" s="91"/>
      <c r="D217" s="91"/>
      <c r="E217" s="91"/>
      <c r="F217" s="91"/>
      <c r="G217" s="91"/>
      <c r="H217" s="91"/>
      <c r="I217" s="92"/>
      <c r="J217" s="92"/>
      <c r="K217" s="92"/>
      <c r="L217" s="92"/>
      <c r="M217" s="92"/>
      <c r="N217" s="92"/>
      <c r="O217" s="92"/>
      <c r="P217" s="92"/>
      <c r="Q217" s="92"/>
      <c r="R217" s="91"/>
    </row>
    <row r="218" spans="2:18" x14ac:dyDescent="0.2">
      <c r="B218" s="91"/>
      <c r="C218" s="91"/>
      <c r="D218" s="91"/>
      <c r="E218" s="91"/>
      <c r="F218" s="91"/>
      <c r="G218" s="91"/>
      <c r="H218" s="91"/>
      <c r="I218" s="92"/>
      <c r="J218" s="92"/>
      <c r="K218" s="92"/>
      <c r="L218" s="92"/>
      <c r="M218" s="92"/>
      <c r="N218" s="92"/>
      <c r="O218" s="92"/>
      <c r="P218" s="92"/>
      <c r="Q218" s="92"/>
      <c r="R218" s="91"/>
    </row>
    <row r="219" spans="2:18" x14ac:dyDescent="0.2">
      <c r="B219" s="91"/>
      <c r="C219" s="91"/>
      <c r="D219" s="91"/>
      <c r="E219" s="91"/>
      <c r="F219" s="91"/>
      <c r="G219" s="91"/>
      <c r="H219" s="91"/>
      <c r="I219" s="92"/>
      <c r="J219" s="92"/>
      <c r="K219" s="92"/>
      <c r="L219" s="92"/>
      <c r="M219" s="92"/>
      <c r="N219" s="92"/>
      <c r="O219" s="92"/>
      <c r="P219" s="92"/>
      <c r="Q219" s="92"/>
      <c r="R219" s="91"/>
    </row>
    <row r="220" spans="2:18" x14ac:dyDescent="0.2">
      <c r="B220" s="91"/>
      <c r="C220" s="91"/>
      <c r="D220" s="91"/>
      <c r="E220" s="91"/>
      <c r="F220" s="91"/>
      <c r="G220" s="91"/>
      <c r="H220" s="91"/>
      <c r="I220" s="92"/>
      <c r="J220" s="92"/>
      <c r="K220" s="92"/>
      <c r="L220" s="92"/>
      <c r="M220" s="92"/>
      <c r="N220" s="92"/>
      <c r="O220" s="92"/>
      <c r="P220" s="92"/>
      <c r="Q220" s="92"/>
      <c r="R220" s="91"/>
    </row>
    <row r="221" spans="2:18" x14ac:dyDescent="0.2">
      <c r="B221" s="91"/>
      <c r="C221" s="91"/>
      <c r="D221" s="91"/>
      <c r="E221" s="91"/>
      <c r="F221" s="91"/>
      <c r="G221" s="91"/>
      <c r="H221" s="91"/>
      <c r="I221" s="92"/>
      <c r="J221" s="92"/>
      <c r="K221" s="92"/>
      <c r="L221" s="92"/>
      <c r="M221" s="92"/>
      <c r="N221" s="92"/>
      <c r="O221" s="92"/>
      <c r="P221" s="92"/>
      <c r="Q221" s="92"/>
      <c r="R221" s="91"/>
    </row>
    <row r="222" spans="2:18" x14ac:dyDescent="0.2">
      <c r="B222" s="91"/>
      <c r="C222" s="91"/>
      <c r="D222" s="91"/>
      <c r="E222" s="91"/>
      <c r="F222" s="91"/>
      <c r="G222" s="91"/>
      <c r="H222" s="91"/>
      <c r="I222" s="92"/>
      <c r="J222" s="92"/>
      <c r="K222" s="92"/>
      <c r="L222" s="92"/>
      <c r="M222" s="92"/>
      <c r="N222" s="92"/>
      <c r="O222" s="92"/>
      <c r="P222" s="92"/>
      <c r="Q222" s="92"/>
      <c r="R222" s="91"/>
    </row>
    <row r="223" spans="2:18" x14ac:dyDescent="0.2">
      <c r="B223" s="91"/>
      <c r="C223" s="91"/>
      <c r="D223" s="91"/>
      <c r="E223" s="91"/>
      <c r="F223" s="91"/>
      <c r="G223" s="91"/>
      <c r="H223" s="91"/>
      <c r="I223" s="92"/>
      <c r="J223" s="92"/>
      <c r="K223" s="92"/>
      <c r="L223" s="92"/>
      <c r="M223" s="92"/>
      <c r="N223" s="92"/>
      <c r="O223" s="92"/>
      <c r="P223" s="92"/>
      <c r="Q223" s="92"/>
      <c r="R223" s="91"/>
    </row>
    <row r="224" spans="2:18" x14ac:dyDescent="0.2">
      <c r="B224" s="91"/>
      <c r="C224" s="91"/>
      <c r="D224" s="91"/>
      <c r="E224" s="91"/>
      <c r="F224" s="91"/>
      <c r="G224" s="91"/>
      <c r="H224" s="91"/>
      <c r="I224" s="92"/>
      <c r="J224" s="92"/>
      <c r="K224" s="92"/>
      <c r="L224" s="92"/>
      <c r="M224" s="92"/>
      <c r="N224" s="92"/>
      <c r="O224" s="92"/>
      <c r="P224" s="92"/>
      <c r="Q224" s="92"/>
      <c r="R224" s="91"/>
    </row>
    <row r="225" spans="2:18" x14ac:dyDescent="0.2">
      <c r="B225" s="91"/>
      <c r="C225" s="91"/>
      <c r="D225" s="91"/>
      <c r="E225" s="91"/>
      <c r="F225" s="91"/>
      <c r="G225" s="91"/>
      <c r="H225" s="91"/>
      <c r="I225" s="92"/>
      <c r="J225" s="92"/>
      <c r="K225" s="92"/>
      <c r="L225" s="92"/>
      <c r="M225" s="92"/>
      <c r="N225" s="92"/>
      <c r="O225" s="92"/>
      <c r="P225" s="92"/>
      <c r="Q225" s="92"/>
      <c r="R225" s="91"/>
    </row>
    <row r="226" spans="2:18" x14ac:dyDescent="0.2">
      <c r="B226" s="91"/>
      <c r="C226" s="91"/>
      <c r="D226" s="91"/>
      <c r="E226" s="91"/>
      <c r="F226" s="91"/>
      <c r="G226" s="91"/>
      <c r="H226" s="91"/>
      <c r="I226" s="92"/>
      <c r="J226" s="92"/>
      <c r="K226" s="92"/>
      <c r="L226" s="92"/>
      <c r="M226" s="92"/>
      <c r="N226" s="92"/>
      <c r="O226" s="92"/>
      <c r="P226" s="92"/>
      <c r="Q226" s="92"/>
      <c r="R226" s="91"/>
    </row>
    <row r="227" spans="2:18" x14ac:dyDescent="0.2">
      <c r="B227" s="91"/>
      <c r="C227" s="91"/>
      <c r="D227" s="91"/>
      <c r="E227" s="91"/>
      <c r="F227" s="91"/>
      <c r="G227" s="91"/>
      <c r="H227" s="91"/>
      <c r="I227" s="92"/>
      <c r="J227" s="92"/>
      <c r="K227" s="92"/>
      <c r="L227" s="92"/>
      <c r="M227" s="92"/>
      <c r="N227" s="92"/>
      <c r="O227" s="92"/>
      <c r="P227" s="92"/>
      <c r="Q227" s="92"/>
      <c r="R227" s="91"/>
    </row>
    <row r="228" spans="2:18" x14ac:dyDescent="0.2">
      <c r="B228" s="91"/>
      <c r="C228" s="91"/>
      <c r="D228" s="91"/>
      <c r="E228" s="91"/>
      <c r="F228" s="91"/>
      <c r="G228" s="91"/>
      <c r="H228" s="91"/>
      <c r="I228" s="92"/>
      <c r="J228" s="92"/>
      <c r="K228" s="92"/>
      <c r="L228" s="92"/>
      <c r="M228" s="92"/>
      <c r="N228" s="92"/>
      <c r="O228" s="92"/>
      <c r="P228" s="92"/>
      <c r="Q228" s="92"/>
      <c r="R228" s="91"/>
    </row>
    <row r="229" spans="2:18" x14ac:dyDescent="0.2">
      <c r="B229" s="91"/>
      <c r="C229" s="91"/>
      <c r="D229" s="91"/>
      <c r="E229" s="91"/>
      <c r="F229" s="91"/>
      <c r="G229" s="91"/>
      <c r="H229" s="91"/>
      <c r="I229" s="92"/>
      <c r="J229" s="92"/>
      <c r="K229" s="92"/>
      <c r="L229" s="92"/>
      <c r="M229" s="92"/>
      <c r="N229" s="92"/>
      <c r="O229" s="92"/>
      <c r="P229" s="92"/>
      <c r="Q229" s="92"/>
      <c r="R229" s="91"/>
    </row>
    <row r="230" spans="2:18" x14ac:dyDescent="0.2">
      <c r="B230" s="91"/>
      <c r="C230" s="91"/>
      <c r="D230" s="91"/>
      <c r="E230" s="91"/>
      <c r="F230" s="91"/>
      <c r="G230" s="91"/>
      <c r="H230" s="91"/>
      <c r="I230" s="92"/>
      <c r="J230" s="92"/>
      <c r="K230" s="92"/>
      <c r="L230" s="92"/>
      <c r="M230" s="92"/>
      <c r="N230" s="92"/>
      <c r="O230" s="92"/>
      <c r="P230" s="92"/>
      <c r="Q230" s="92"/>
      <c r="R230" s="91"/>
    </row>
    <row r="231" spans="2:18" x14ac:dyDescent="0.2">
      <c r="B231" s="91"/>
      <c r="C231" s="91"/>
      <c r="D231" s="91"/>
      <c r="E231" s="91"/>
      <c r="F231" s="91"/>
      <c r="G231" s="91"/>
      <c r="H231" s="91"/>
      <c r="I231" s="92"/>
      <c r="J231" s="92"/>
      <c r="K231" s="92"/>
      <c r="L231" s="92"/>
      <c r="M231" s="92"/>
      <c r="N231" s="92"/>
      <c r="O231" s="92"/>
      <c r="P231" s="92"/>
      <c r="Q231" s="92"/>
      <c r="R231" s="91"/>
    </row>
    <row r="232" spans="2:18" x14ac:dyDescent="0.2">
      <c r="B232" s="91"/>
      <c r="C232" s="91"/>
      <c r="D232" s="91"/>
      <c r="E232" s="91"/>
      <c r="F232" s="91"/>
      <c r="G232" s="91"/>
      <c r="H232" s="91"/>
      <c r="I232" s="92"/>
      <c r="J232" s="92"/>
      <c r="K232" s="92"/>
      <c r="L232" s="92"/>
      <c r="M232" s="92"/>
      <c r="N232" s="92"/>
      <c r="O232" s="92"/>
      <c r="P232" s="92"/>
      <c r="Q232" s="92"/>
      <c r="R232" s="91"/>
    </row>
    <row r="233" spans="2:18" x14ac:dyDescent="0.2">
      <c r="B233" s="91"/>
      <c r="C233" s="91"/>
      <c r="D233" s="91"/>
      <c r="E233" s="91"/>
      <c r="F233" s="91"/>
      <c r="G233" s="91"/>
      <c r="H233" s="91"/>
      <c r="I233" s="92"/>
      <c r="J233" s="92"/>
      <c r="K233" s="92"/>
      <c r="L233" s="92"/>
      <c r="M233" s="92"/>
      <c r="N233" s="92"/>
      <c r="O233" s="92"/>
      <c r="P233" s="92"/>
      <c r="Q233" s="92"/>
      <c r="R233" s="91"/>
    </row>
    <row r="234" spans="2:18" x14ac:dyDescent="0.2">
      <c r="B234" s="91"/>
      <c r="C234" s="91"/>
      <c r="D234" s="91"/>
      <c r="E234" s="91"/>
      <c r="F234" s="91"/>
      <c r="G234" s="91"/>
      <c r="H234" s="91"/>
      <c r="I234" s="92"/>
      <c r="J234" s="92"/>
      <c r="K234" s="92"/>
      <c r="L234" s="92"/>
      <c r="M234" s="92"/>
      <c r="N234" s="92"/>
      <c r="O234" s="92"/>
      <c r="P234" s="92"/>
      <c r="Q234" s="92"/>
      <c r="R234" s="91"/>
    </row>
    <row r="235" spans="2:18" x14ac:dyDescent="0.2">
      <c r="B235" s="91"/>
      <c r="C235" s="91"/>
      <c r="D235" s="91"/>
      <c r="E235" s="91"/>
      <c r="F235" s="91"/>
      <c r="G235" s="91"/>
      <c r="H235" s="91"/>
      <c r="I235" s="92"/>
      <c r="J235" s="92"/>
      <c r="K235" s="92"/>
      <c r="L235" s="92"/>
      <c r="M235" s="92"/>
      <c r="N235" s="92"/>
      <c r="O235" s="92"/>
      <c r="P235" s="92"/>
      <c r="Q235" s="92"/>
      <c r="R235" s="91"/>
    </row>
    <row r="236" spans="2:18" x14ac:dyDescent="0.2">
      <c r="B236" s="91"/>
      <c r="C236" s="91"/>
      <c r="D236" s="91"/>
      <c r="E236" s="91"/>
      <c r="F236" s="91"/>
      <c r="G236" s="91"/>
      <c r="H236" s="91"/>
      <c r="I236" s="92"/>
      <c r="J236" s="92"/>
      <c r="K236" s="92"/>
      <c r="L236" s="92"/>
      <c r="M236" s="92"/>
      <c r="N236" s="92"/>
      <c r="O236" s="92"/>
      <c r="P236" s="92"/>
      <c r="Q236" s="92"/>
      <c r="R236" s="91"/>
    </row>
    <row r="237" spans="2:18" x14ac:dyDescent="0.2">
      <c r="B237" s="91"/>
      <c r="C237" s="91"/>
      <c r="D237" s="91"/>
      <c r="E237" s="91"/>
      <c r="F237" s="91"/>
      <c r="G237" s="91"/>
      <c r="H237" s="91"/>
      <c r="I237" s="92"/>
      <c r="J237" s="92"/>
      <c r="K237" s="92"/>
      <c r="L237" s="92"/>
      <c r="M237" s="92"/>
      <c r="N237" s="92"/>
      <c r="O237" s="92"/>
      <c r="P237" s="92"/>
      <c r="Q237" s="92"/>
      <c r="R237" s="91"/>
    </row>
    <row r="238" spans="2:18" x14ac:dyDescent="0.2">
      <c r="B238" s="91"/>
      <c r="C238" s="91"/>
      <c r="D238" s="91"/>
      <c r="E238" s="91"/>
      <c r="F238" s="91"/>
      <c r="G238" s="91"/>
      <c r="H238" s="91"/>
      <c r="I238" s="92"/>
      <c r="J238" s="92"/>
      <c r="K238" s="92"/>
      <c r="L238" s="92"/>
      <c r="M238" s="92"/>
      <c r="N238" s="92"/>
      <c r="O238" s="92"/>
      <c r="P238" s="92"/>
      <c r="Q238" s="92"/>
      <c r="R238" s="91"/>
    </row>
    <row r="239" spans="2:18" x14ac:dyDescent="0.2">
      <c r="B239" s="91"/>
      <c r="C239" s="91"/>
      <c r="D239" s="91"/>
      <c r="E239" s="91"/>
      <c r="F239" s="91"/>
      <c r="G239" s="91"/>
      <c r="H239" s="91"/>
      <c r="I239" s="92"/>
      <c r="J239" s="92"/>
      <c r="K239" s="92"/>
      <c r="L239" s="92"/>
      <c r="M239" s="92"/>
      <c r="N239" s="92"/>
      <c r="O239" s="92"/>
      <c r="P239" s="92"/>
      <c r="Q239" s="92"/>
      <c r="R239" s="91"/>
    </row>
    <row r="240" spans="2:18" x14ac:dyDescent="0.2">
      <c r="B240" s="91"/>
      <c r="C240" s="91"/>
      <c r="D240" s="91"/>
      <c r="E240" s="91"/>
      <c r="F240" s="91"/>
      <c r="G240" s="91"/>
      <c r="H240" s="91"/>
      <c r="I240" s="92"/>
      <c r="J240" s="92"/>
      <c r="K240" s="92"/>
      <c r="L240" s="92"/>
      <c r="M240" s="92"/>
      <c r="N240" s="92"/>
      <c r="O240" s="92"/>
      <c r="P240" s="92"/>
      <c r="Q240" s="92"/>
      <c r="R240" s="91"/>
    </row>
    <row r="241" spans="2:18" x14ac:dyDescent="0.2">
      <c r="B241" s="91"/>
      <c r="C241" s="91"/>
      <c r="D241" s="91"/>
      <c r="E241" s="91"/>
      <c r="F241" s="91"/>
      <c r="G241" s="91"/>
      <c r="H241" s="91"/>
      <c r="I241" s="92"/>
      <c r="J241" s="92"/>
      <c r="K241" s="92"/>
      <c r="L241" s="92"/>
      <c r="M241" s="92"/>
      <c r="N241" s="92"/>
      <c r="O241" s="92"/>
      <c r="P241" s="92"/>
      <c r="Q241" s="92"/>
      <c r="R241" s="91"/>
    </row>
    <row r="242" spans="2:18" x14ac:dyDescent="0.2">
      <c r="B242" s="91"/>
      <c r="C242" s="91"/>
      <c r="D242" s="91"/>
      <c r="E242" s="91"/>
      <c r="F242" s="91"/>
      <c r="G242" s="91"/>
      <c r="H242" s="91"/>
      <c r="I242" s="92"/>
      <c r="J242" s="92"/>
      <c r="K242" s="92"/>
      <c r="L242" s="92"/>
      <c r="M242" s="92"/>
      <c r="N242" s="92"/>
      <c r="O242" s="92"/>
      <c r="P242" s="92"/>
      <c r="Q242" s="92"/>
      <c r="R242" s="91"/>
    </row>
    <row r="243" spans="2:18" x14ac:dyDescent="0.2">
      <c r="B243" s="97"/>
      <c r="C243" s="97"/>
      <c r="D243" s="97"/>
      <c r="E243" s="97"/>
      <c r="F243" s="97"/>
      <c r="G243" s="97"/>
      <c r="H243" s="97"/>
      <c r="I243" s="98"/>
      <c r="J243" s="98"/>
      <c r="K243" s="98"/>
      <c r="L243" s="98"/>
      <c r="M243" s="98"/>
      <c r="N243" s="98"/>
      <c r="O243" s="98"/>
      <c r="P243" s="98"/>
      <c r="Q243" s="98"/>
      <c r="R243" s="97"/>
    </row>
    <row r="244" spans="2:18" x14ac:dyDescent="0.2">
      <c r="B244" s="97"/>
      <c r="C244" s="97"/>
      <c r="D244" s="97"/>
      <c r="E244" s="97"/>
      <c r="F244" s="97"/>
      <c r="G244" s="97"/>
      <c r="H244" s="97"/>
      <c r="I244" s="98"/>
      <c r="J244" s="98"/>
      <c r="K244" s="98"/>
      <c r="L244" s="98"/>
      <c r="M244" s="98"/>
      <c r="N244" s="98"/>
      <c r="O244" s="98"/>
      <c r="P244" s="98"/>
      <c r="Q244" s="98"/>
      <c r="R244" s="97"/>
    </row>
    <row r="245" spans="2:18" x14ac:dyDescent="0.2">
      <c r="B245" s="97"/>
      <c r="C245" s="97"/>
      <c r="D245" s="97"/>
      <c r="E245" s="97"/>
      <c r="F245" s="97"/>
      <c r="G245" s="97"/>
      <c r="H245" s="97"/>
      <c r="I245" s="98"/>
      <c r="J245" s="98"/>
      <c r="K245" s="98"/>
      <c r="L245" s="98"/>
      <c r="M245" s="98"/>
      <c r="N245" s="98"/>
      <c r="O245" s="98"/>
      <c r="P245" s="98"/>
      <c r="Q245" s="98"/>
      <c r="R245" s="97"/>
    </row>
    <row r="246" spans="2:18" x14ac:dyDescent="0.2">
      <c r="B246" s="97"/>
      <c r="C246" s="97"/>
      <c r="D246" s="97"/>
      <c r="E246" s="97"/>
      <c r="F246" s="97"/>
      <c r="G246" s="97"/>
      <c r="H246" s="97"/>
      <c r="I246" s="98"/>
      <c r="J246" s="98"/>
      <c r="K246" s="98"/>
      <c r="L246" s="98"/>
      <c r="M246" s="98"/>
      <c r="N246" s="98"/>
      <c r="O246" s="98"/>
      <c r="P246" s="98"/>
      <c r="Q246" s="98"/>
      <c r="R246" s="97"/>
    </row>
    <row r="247" spans="2:18" x14ac:dyDescent="0.2">
      <c r="B247" s="97"/>
      <c r="C247" s="97"/>
      <c r="D247" s="97"/>
      <c r="E247" s="97"/>
      <c r="F247" s="97"/>
      <c r="G247" s="97"/>
      <c r="H247" s="97"/>
      <c r="I247" s="98"/>
      <c r="J247" s="98"/>
      <c r="K247" s="98"/>
      <c r="L247" s="98"/>
      <c r="M247" s="98"/>
      <c r="N247" s="98"/>
      <c r="O247" s="98"/>
      <c r="P247" s="98"/>
      <c r="Q247" s="98"/>
      <c r="R247" s="97"/>
    </row>
    <row r="248" spans="2:18" x14ac:dyDescent="0.2">
      <c r="B248" s="97"/>
      <c r="C248" s="97"/>
      <c r="D248" s="97"/>
      <c r="E248" s="97"/>
      <c r="F248" s="97"/>
      <c r="G248" s="97"/>
      <c r="H248" s="97"/>
      <c r="I248" s="98"/>
      <c r="J248" s="98"/>
      <c r="K248" s="98"/>
      <c r="L248" s="98"/>
      <c r="M248" s="98"/>
      <c r="N248" s="98"/>
      <c r="O248" s="98"/>
      <c r="P248" s="98"/>
      <c r="Q248" s="98"/>
      <c r="R248" s="97"/>
    </row>
  </sheetData>
  <mergeCells count="12">
    <mergeCell ref="Q7:Q8"/>
    <mergeCell ref="R7:R8"/>
    <mergeCell ref="B1:R1"/>
    <mergeCell ref="B3:R3"/>
    <mergeCell ref="B4:R4"/>
    <mergeCell ref="B5:R5"/>
    <mergeCell ref="B6:R6"/>
    <mergeCell ref="B7:B8"/>
    <mergeCell ref="C7:H7"/>
    <mergeCell ref="I7:I8"/>
    <mergeCell ref="J7:O7"/>
    <mergeCell ref="P7:P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(EST)</vt:lpstr>
      <vt:lpstr>'PP (EST)'!Área_de_impresión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2025-08-05T20:02:38Z</dcterms:created>
  <dcterms:modified xsi:type="dcterms:W3CDTF">2025-08-05T20:04:59Z</dcterms:modified>
</cp:coreProperties>
</file>