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1" documentId="8_{673D910E-8027-4498-9C4A-E9CCD5FFF8E8}" xr6:coauthVersionLast="47" xr6:coauthVersionMax="47" xr10:uidLastSave="{F8ACA359-2EB3-45F7-A600-AE985137F273}"/>
  <bookViews>
    <workbookView xWindow="28680" yWindow="-120" windowWidth="29040" windowHeight="15720" xr2:uid="{23597591-C7FA-4EB5-9038-C6F3F073217A}"/>
  </bookViews>
  <sheets>
    <sheet name="P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PP!$B$6:$N$136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PP!$1:$7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6" i="1" l="1"/>
  <c r="O136" i="1" s="1"/>
  <c r="P136" i="1" s="1"/>
  <c r="M136" i="1"/>
  <c r="L136" i="1"/>
  <c r="K136" i="1"/>
  <c r="J136" i="1"/>
  <c r="I136" i="1"/>
  <c r="H136" i="1"/>
  <c r="G136" i="1"/>
  <c r="F136" i="1"/>
  <c r="E136" i="1"/>
  <c r="D136" i="1"/>
  <c r="C136" i="1"/>
  <c r="O134" i="1"/>
  <c r="P134" i="1" s="1"/>
  <c r="N134" i="1"/>
  <c r="H134" i="1"/>
  <c r="N133" i="1"/>
  <c r="H133" i="1"/>
  <c r="O133" i="1" s="1"/>
  <c r="P133" i="1" s="1"/>
  <c r="N132" i="1"/>
  <c r="H132" i="1"/>
  <c r="O132" i="1" s="1"/>
  <c r="P132" i="1" s="1"/>
  <c r="O131" i="1"/>
  <c r="P131" i="1" s="1"/>
  <c r="N131" i="1"/>
  <c r="H131" i="1"/>
  <c r="N130" i="1"/>
  <c r="O130" i="1" s="1"/>
  <c r="H130" i="1"/>
  <c r="O129" i="1"/>
  <c r="N129" i="1"/>
  <c r="H129" i="1"/>
  <c r="N128" i="1"/>
  <c r="H128" i="1"/>
  <c r="O128" i="1" s="1"/>
  <c r="P128" i="1" s="1"/>
  <c r="N127" i="1"/>
  <c r="H127" i="1"/>
  <c r="O126" i="1"/>
  <c r="P126" i="1" s="1"/>
  <c r="N126" i="1"/>
  <c r="H126" i="1"/>
  <c r="M125" i="1"/>
  <c r="L125" i="1"/>
  <c r="K125" i="1"/>
  <c r="J125" i="1"/>
  <c r="I125" i="1"/>
  <c r="G125" i="1"/>
  <c r="F125" i="1"/>
  <c r="E125" i="1"/>
  <c r="D125" i="1"/>
  <c r="C125" i="1"/>
  <c r="N123" i="1"/>
  <c r="H123" i="1"/>
  <c r="N122" i="1"/>
  <c r="O122" i="1" s="1"/>
  <c r="H122" i="1"/>
  <c r="N121" i="1"/>
  <c r="H121" i="1"/>
  <c r="H120" i="1" s="1"/>
  <c r="M120" i="1"/>
  <c r="L120" i="1"/>
  <c r="K120" i="1"/>
  <c r="J120" i="1"/>
  <c r="J116" i="1" s="1"/>
  <c r="I120" i="1"/>
  <c r="G120" i="1"/>
  <c r="F120" i="1"/>
  <c r="E120" i="1"/>
  <c r="D120" i="1"/>
  <c r="D116" i="1" s="1"/>
  <c r="C120" i="1"/>
  <c r="N119" i="1"/>
  <c r="H119" i="1"/>
  <c r="H117" i="1" s="1"/>
  <c r="H116" i="1" s="1"/>
  <c r="O118" i="1"/>
  <c r="P118" i="1" s="1"/>
  <c r="N118" i="1"/>
  <c r="N117" i="1" s="1"/>
  <c r="O117" i="1" s="1"/>
  <c r="P117" i="1" s="1"/>
  <c r="H118" i="1"/>
  <c r="M117" i="1"/>
  <c r="M116" i="1" s="1"/>
  <c r="L117" i="1"/>
  <c r="K117" i="1"/>
  <c r="J117" i="1"/>
  <c r="I117" i="1"/>
  <c r="I116" i="1" s="1"/>
  <c r="G117" i="1"/>
  <c r="G116" i="1" s="1"/>
  <c r="F117" i="1"/>
  <c r="E117" i="1"/>
  <c r="D117" i="1"/>
  <c r="C117" i="1"/>
  <c r="K116" i="1"/>
  <c r="E116" i="1"/>
  <c r="C116" i="1"/>
  <c r="N115" i="1"/>
  <c r="H115" i="1"/>
  <c r="H113" i="1" s="1"/>
  <c r="N114" i="1"/>
  <c r="I114" i="1"/>
  <c r="H114" i="1"/>
  <c r="M113" i="1"/>
  <c r="M108" i="1" s="1"/>
  <c r="L113" i="1"/>
  <c r="K113" i="1"/>
  <c r="J113" i="1"/>
  <c r="I113" i="1"/>
  <c r="G113" i="1"/>
  <c r="G108" i="1" s="1"/>
  <c r="F113" i="1"/>
  <c r="E113" i="1"/>
  <c r="D113" i="1"/>
  <c r="C113" i="1"/>
  <c r="N112" i="1"/>
  <c r="O112" i="1" s="1"/>
  <c r="H112" i="1"/>
  <c r="N111" i="1"/>
  <c r="H111" i="1"/>
  <c r="H110" i="1" s="1"/>
  <c r="H108" i="1" s="1"/>
  <c r="H105" i="1" s="1"/>
  <c r="M110" i="1"/>
  <c r="L110" i="1"/>
  <c r="L108" i="1" s="1"/>
  <c r="K110" i="1"/>
  <c r="J110" i="1"/>
  <c r="J108" i="1" s="1"/>
  <c r="J105" i="1" s="1"/>
  <c r="I110" i="1"/>
  <c r="G110" i="1"/>
  <c r="F110" i="1"/>
  <c r="F108" i="1" s="1"/>
  <c r="E110" i="1"/>
  <c r="D110" i="1"/>
  <c r="D108" i="1" s="1"/>
  <c r="C110" i="1"/>
  <c r="N109" i="1"/>
  <c r="O109" i="1" s="1"/>
  <c r="H109" i="1"/>
  <c r="K108" i="1"/>
  <c r="K105" i="1" s="1"/>
  <c r="I108" i="1"/>
  <c r="E108" i="1"/>
  <c r="E105" i="1" s="1"/>
  <c r="C108" i="1"/>
  <c r="C105" i="1" s="1"/>
  <c r="C101" i="1" s="1"/>
  <c r="O107" i="1"/>
  <c r="N107" i="1"/>
  <c r="H107" i="1"/>
  <c r="O106" i="1"/>
  <c r="N106" i="1"/>
  <c r="M106" i="1"/>
  <c r="L106" i="1"/>
  <c r="L105" i="1" s="1"/>
  <c r="K106" i="1"/>
  <c r="J106" i="1"/>
  <c r="I106" i="1"/>
  <c r="I105" i="1" s="1"/>
  <c r="I101" i="1" s="1"/>
  <c r="H106" i="1"/>
  <c r="G106" i="1"/>
  <c r="G105" i="1" s="1"/>
  <c r="F106" i="1"/>
  <c r="F105" i="1" s="1"/>
  <c r="E106" i="1"/>
  <c r="D106" i="1"/>
  <c r="M105" i="1"/>
  <c r="D105" i="1"/>
  <c r="O104" i="1"/>
  <c r="P104" i="1" s="1"/>
  <c r="N104" i="1"/>
  <c r="H104" i="1"/>
  <c r="N103" i="1"/>
  <c r="H103" i="1"/>
  <c r="H102" i="1" s="1"/>
  <c r="M102" i="1"/>
  <c r="M101" i="1" s="1"/>
  <c r="L102" i="1"/>
  <c r="K102" i="1"/>
  <c r="J102" i="1"/>
  <c r="I102" i="1"/>
  <c r="G102" i="1"/>
  <c r="G101" i="1" s="1"/>
  <c r="F102" i="1"/>
  <c r="E102" i="1"/>
  <c r="D102" i="1"/>
  <c r="C102" i="1"/>
  <c r="N100" i="1"/>
  <c r="O100" i="1" s="1"/>
  <c r="P100" i="1" s="1"/>
  <c r="H100" i="1"/>
  <c r="N98" i="1"/>
  <c r="H98" i="1"/>
  <c r="N97" i="1"/>
  <c r="O97" i="1" s="1"/>
  <c r="H97" i="1"/>
  <c r="O96" i="1"/>
  <c r="P96" i="1" s="1"/>
  <c r="N96" i="1"/>
  <c r="H96" i="1"/>
  <c r="M95" i="1"/>
  <c r="M94" i="1" s="1"/>
  <c r="L95" i="1"/>
  <c r="K95" i="1"/>
  <c r="J95" i="1"/>
  <c r="I95" i="1"/>
  <c r="H95" i="1"/>
  <c r="H94" i="1" s="1"/>
  <c r="G95" i="1"/>
  <c r="G94" i="1" s="1"/>
  <c r="F95" i="1"/>
  <c r="E95" i="1"/>
  <c r="D95" i="1"/>
  <c r="D94" i="1" s="1"/>
  <c r="C95" i="1"/>
  <c r="L94" i="1"/>
  <c r="K94" i="1"/>
  <c r="J94" i="1"/>
  <c r="I94" i="1"/>
  <c r="F94" i="1"/>
  <c r="E94" i="1"/>
  <c r="C94" i="1"/>
  <c r="N93" i="1"/>
  <c r="O93" i="1" s="1"/>
  <c r="P93" i="1" s="1"/>
  <c r="H93" i="1"/>
  <c r="O92" i="1"/>
  <c r="N92" i="1"/>
  <c r="H92" i="1"/>
  <c r="N91" i="1"/>
  <c r="H91" i="1"/>
  <c r="O91" i="1" s="1"/>
  <c r="P91" i="1" s="1"/>
  <c r="M90" i="1"/>
  <c r="M82" i="1" s="1"/>
  <c r="L90" i="1"/>
  <c r="K90" i="1"/>
  <c r="J90" i="1"/>
  <c r="I90" i="1"/>
  <c r="N90" i="1" s="1"/>
  <c r="O90" i="1" s="1"/>
  <c r="P90" i="1" s="1"/>
  <c r="G90" i="1"/>
  <c r="G82" i="1" s="1"/>
  <c r="F90" i="1"/>
  <c r="E90" i="1"/>
  <c r="D90" i="1"/>
  <c r="H90" i="1" s="1"/>
  <c r="C90" i="1"/>
  <c r="O89" i="1"/>
  <c r="P89" i="1" s="1"/>
  <c r="N89" i="1"/>
  <c r="H89" i="1"/>
  <c r="N88" i="1"/>
  <c r="O88" i="1" s="1"/>
  <c r="P88" i="1" s="1"/>
  <c r="H88" i="1"/>
  <c r="N87" i="1"/>
  <c r="H87" i="1"/>
  <c r="N86" i="1"/>
  <c r="H86" i="1"/>
  <c r="N85" i="1"/>
  <c r="O85" i="1" s="1"/>
  <c r="P85" i="1" s="1"/>
  <c r="H85" i="1"/>
  <c r="N84" i="1"/>
  <c r="H84" i="1"/>
  <c r="M83" i="1"/>
  <c r="L83" i="1"/>
  <c r="K83" i="1"/>
  <c r="J83" i="1"/>
  <c r="I83" i="1"/>
  <c r="I82" i="1" s="1"/>
  <c r="G83" i="1"/>
  <c r="F83" i="1"/>
  <c r="F82" i="1" s="1"/>
  <c r="E83" i="1"/>
  <c r="D83" i="1"/>
  <c r="C83" i="1"/>
  <c r="C82" i="1" s="1"/>
  <c r="L82" i="1"/>
  <c r="K82" i="1"/>
  <c r="E82" i="1"/>
  <c r="N81" i="1"/>
  <c r="H81" i="1"/>
  <c r="O81" i="1" s="1"/>
  <c r="N80" i="1"/>
  <c r="H80" i="1"/>
  <c r="O79" i="1"/>
  <c r="P79" i="1" s="1"/>
  <c r="N79" i="1"/>
  <c r="N78" i="1" s="1"/>
  <c r="H79" i="1"/>
  <c r="M78" i="1"/>
  <c r="L78" i="1"/>
  <c r="K78" i="1"/>
  <c r="J78" i="1"/>
  <c r="I78" i="1"/>
  <c r="G78" i="1"/>
  <c r="F78" i="1"/>
  <c r="E78" i="1"/>
  <c r="D78" i="1"/>
  <c r="C78" i="1"/>
  <c r="O77" i="1"/>
  <c r="P77" i="1" s="1"/>
  <c r="N77" i="1"/>
  <c r="H77" i="1"/>
  <c r="N76" i="1"/>
  <c r="H76" i="1"/>
  <c r="O76" i="1" s="1"/>
  <c r="P76" i="1" s="1"/>
  <c r="P75" i="1"/>
  <c r="N75" i="1"/>
  <c r="O75" i="1" s="1"/>
  <c r="H75" i="1"/>
  <c r="N74" i="1"/>
  <c r="O74" i="1" s="1"/>
  <c r="P74" i="1" s="1"/>
  <c r="M74" i="1"/>
  <c r="L74" i="1"/>
  <c r="K74" i="1"/>
  <c r="J74" i="1"/>
  <c r="I74" i="1"/>
  <c r="H74" i="1"/>
  <c r="G74" i="1"/>
  <c r="F74" i="1"/>
  <c r="E74" i="1"/>
  <c r="D74" i="1"/>
  <c r="C74" i="1"/>
  <c r="N73" i="1"/>
  <c r="H73" i="1"/>
  <c r="O72" i="1"/>
  <c r="P72" i="1" s="1"/>
  <c r="N72" i="1"/>
  <c r="H72" i="1"/>
  <c r="N71" i="1"/>
  <c r="N70" i="1" s="1"/>
  <c r="H71" i="1"/>
  <c r="H70" i="1" s="1"/>
  <c r="H63" i="1" s="1"/>
  <c r="M70" i="1"/>
  <c r="L70" i="1"/>
  <c r="K70" i="1"/>
  <c r="J70" i="1"/>
  <c r="I70" i="1"/>
  <c r="G70" i="1"/>
  <c r="F70" i="1"/>
  <c r="E70" i="1"/>
  <c r="D70" i="1"/>
  <c r="C70" i="1"/>
  <c r="O69" i="1"/>
  <c r="P69" i="1" s="1"/>
  <c r="N69" i="1"/>
  <c r="H69" i="1"/>
  <c r="N68" i="1"/>
  <c r="O68" i="1" s="1"/>
  <c r="P68" i="1" s="1"/>
  <c r="H68" i="1"/>
  <c r="O67" i="1"/>
  <c r="P67" i="1" s="1"/>
  <c r="N67" i="1"/>
  <c r="H67" i="1"/>
  <c r="N66" i="1"/>
  <c r="N65" i="1" s="1"/>
  <c r="H66" i="1"/>
  <c r="H65" i="1" s="1"/>
  <c r="H64" i="1" s="1"/>
  <c r="M65" i="1"/>
  <c r="L65" i="1"/>
  <c r="K65" i="1"/>
  <c r="K64" i="1" s="1"/>
  <c r="K63" i="1" s="1"/>
  <c r="K62" i="1" s="1"/>
  <c r="J65" i="1"/>
  <c r="J64" i="1" s="1"/>
  <c r="J63" i="1" s="1"/>
  <c r="I65" i="1"/>
  <c r="G65" i="1"/>
  <c r="G64" i="1" s="1"/>
  <c r="G63" i="1" s="1"/>
  <c r="G62" i="1" s="1"/>
  <c r="F65" i="1"/>
  <c r="E65" i="1"/>
  <c r="E64" i="1" s="1"/>
  <c r="D65" i="1"/>
  <c r="D64" i="1" s="1"/>
  <c r="C65" i="1"/>
  <c r="M64" i="1"/>
  <c r="M63" i="1" s="1"/>
  <c r="M62" i="1" s="1"/>
  <c r="L64" i="1"/>
  <c r="L63" i="1" s="1"/>
  <c r="L62" i="1" s="1"/>
  <c r="I64" i="1"/>
  <c r="F64" i="1"/>
  <c r="F63" i="1" s="1"/>
  <c r="F62" i="1" s="1"/>
  <c r="C64" i="1"/>
  <c r="I63" i="1"/>
  <c r="E63" i="1"/>
  <c r="C63" i="1"/>
  <c r="C62" i="1" s="1"/>
  <c r="J62" i="1"/>
  <c r="E62" i="1"/>
  <c r="N61" i="1"/>
  <c r="H61" i="1"/>
  <c r="O61" i="1" s="1"/>
  <c r="P61" i="1" s="1"/>
  <c r="N60" i="1"/>
  <c r="O60" i="1" s="1"/>
  <c r="P60" i="1" s="1"/>
  <c r="H60" i="1"/>
  <c r="N59" i="1"/>
  <c r="O59" i="1" s="1"/>
  <c r="P59" i="1" s="1"/>
  <c r="H59" i="1"/>
  <c r="N58" i="1"/>
  <c r="H58" i="1"/>
  <c r="H57" i="1" s="1"/>
  <c r="H56" i="1" s="1"/>
  <c r="M57" i="1"/>
  <c r="L57" i="1"/>
  <c r="L56" i="1" s="1"/>
  <c r="K57" i="1"/>
  <c r="J57" i="1"/>
  <c r="J56" i="1" s="1"/>
  <c r="I57" i="1"/>
  <c r="I56" i="1" s="1"/>
  <c r="G57" i="1"/>
  <c r="F57" i="1"/>
  <c r="E57" i="1"/>
  <c r="D57" i="1"/>
  <c r="D56" i="1" s="1"/>
  <c r="C57" i="1"/>
  <c r="C56" i="1" s="1"/>
  <c r="M56" i="1"/>
  <c r="K56" i="1"/>
  <c r="G56" i="1"/>
  <c r="F56" i="1"/>
  <c r="E56" i="1"/>
  <c r="N55" i="1"/>
  <c r="O55" i="1" s="1"/>
  <c r="P55" i="1" s="1"/>
  <c r="H55" i="1"/>
  <c r="N54" i="1"/>
  <c r="O54" i="1" s="1"/>
  <c r="P54" i="1" s="1"/>
  <c r="H54" i="1"/>
  <c r="O53" i="1"/>
  <c r="P53" i="1" s="1"/>
  <c r="N53" i="1"/>
  <c r="H53" i="1"/>
  <c r="P52" i="1"/>
  <c r="N52" i="1"/>
  <c r="O52" i="1" s="1"/>
  <c r="H52" i="1"/>
  <c r="N51" i="1"/>
  <c r="O51" i="1" s="1"/>
  <c r="P51" i="1" s="1"/>
  <c r="H51" i="1"/>
  <c r="O50" i="1"/>
  <c r="P50" i="1" s="1"/>
  <c r="N50" i="1"/>
  <c r="H50" i="1"/>
  <c r="N49" i="1"/>
  <c r="M49" i="1"/>
  <c r="L49" i="1"/>
  <c r="K49" i="1"/>
  <c r="J49" i="1"/>
  <c r="I49" i="1"/>
  <c r="H49" i="1"/>
  <c r="G49" i="1"/>
  <c r="F49" i="1"/>
  <c r="E49" i="1"/>
  <c r="D49" i="1"/>
  <c r="C49" i="1"/>
  <c r="P48" i="1"/>
  <c r="O48" i="1"/>
  <c r="N48" i="1"/>
  <c r="H48" i="1"/>
  <c r="N47" i="1"/>
  <c r="M47" i="1"/>
  <c r="M46" i="1" s="1"/>
  <c r="L47" i="1"/>
  <c r="K47" i="1"/>
  <c r="J47" i="1"/>
  <c r="J46" i="1" s="1"/>
  <c r="I47" i="1"/>
  <c r="H47" i="1"/>
  <c r="G47" i="1"/>
  <c r="F47" i="1"/>
  <c r="E47" i="1"/>
  <c r="E46" i="1" s="1"/>
  <c r="D47" i="1"/>
  <c r="C47" i="1"/>
  <c r="L46" i="1"/>
  <c r="K46" i="1"/>
  <c r="I46" i="1"/>
  <c r="G46" i="1"/>
  <c r="F46" i="1"/>
  <c r="D46" i="1"/>
  <c r="C46" i="1"/>
  <c r="N45" i="1"/>
  <c r="O45" i="1" s="1"/>
  <c r="P45" i="1" s="1"/>
  <c r="H45" i="1"/>
  <c r="N44" i="1"/>
  <c r="O44" i="1" s="1"/>
  <c r="H44" i="1"/>
  <c r="I44" i="1" s="1"/>
  <c r="N43" i="1"/>
  <c r="H43" i="1"/>
  <c r="N42" i="1"/>
  <c r="O42" i="1" s="1"/>
  <c r="P42" i="1" s="1"/>
  <c r="H42" i="1"/>
  <c r="N41" i="1"/>
  <c r="H41" i="1"/>
  <c r="O41" i="1" s="1"/>
  <c r="P41" i="1" s="1"/>
  <c r="P40" i="1"/>
  <c r="N40" i="1"/>
  <c r="O40" i="1" s="1"/>
  <c r="H40" i="1"/>
  <c r="N39" i="1"/>
  <c r="M39" i="1"/>
  <c r="L39" i="1"/>
  <c r="L36" i="1" s="1"/>
  <c r="L24" i="1" s="1"/>
  <c r="K39" i="1"/>
  <c r="K36" i="1" s="1"/>
  <c r="J39" i="1"/>
  <c r="I39" i="1"/>
  <c r="G39" i="1"/>
  <c r="F39" i="1"/>
  <c r="F36" i="1" s="1"/>
  <c r="F24" i="1" s="1"/>
  <c r="E39" i="1"/>
  <c r="E36" i="1" s="1"/>
  <c r="D39" i="1"/>
  <c r="C39" i="1"/>
  <c r="N38" i="1"/>
  <c r="H38" i="1"/>
  <c r="O37" i="1"/>
  <c r="P37" i="1" s="1"/>
  <c r="N37" i="1"/>
  <c r="H37" i="1"/>
  <c r="M36" i="1"/>
  <c r="J36" i="1"/>
  <c r="I36" i="1"/>
  <c r="G36" i="1"/>
  <c r="D36" i="1"/>
  <c r="D24" i="1" s="1"/>
  <c r="C36" i="1"/>
  <c r="N35" i="1"/>
  <c r="O35" i="1" s="1"/>
  <c r="P35" i="1" s="1"/>
  <c r="H35" i="1"/>
  <c r="O34" i="1"/>
  <c r="P34" i="1" s="1"/>
  <c r="N34" i="1"/>
  <c r="H34" i="1"/>
  <c r="N33" i="1"/>
  <c r="O33" i="1" s="1"/>
  <c r="P33" i="1" s="1"/>
  <c r="H33" i="1"/>
  <c r="O32" i="1"/>
  <c r="P32" i="1" s="1"/>
  <c r="N32" i="1"/>
  <c r="H32" i="1"/>
  <c r="N31" i="1"/>
  <c r="H31" i="1"/>
  <c r="O31" i="1" s="1"/>
  <c r="P31" i="1" s="1"/>
  <c r="N30" i="1"/>
  <c r="H30" i="1"/>
  <c r="O29" i="1"/>
  <c r="P29" i="1" s="1"/>
  <c r="N29" i="1"/>
  <c r="H29" i="1"/>
  <c r="M28" i="1"/>
  <c r="L28" i="1"/>
  <c r="K28" i="1"/>
  <c r="J28" i="1"/>
  <c r="J24" i="1" s="1"/>
  <c r="I28" i="1"/>
  <c r="I24" i="1" s="1"/>
  <c r="I9" i="1" s="1"/>
  <c r="G28" i="1"/>
  <c r="F28" i="1"/>
  <c r="E28" i="1"/>
  <c r="D28" i="1"/>
  <c r="C28" i="1"/>
  <c r="O27" i="1"/>
  <c r="P27" i="1" s="1"/>
  <c r="N27" i="1"/>
  <c r="H27" i="1"/>
  <c r="P26" i="1"/>
  <c r="O26" i="1"/>
  <c r="N26" i="1"/>
  <c r="H26" i="1"/>
  <c r="N25" i="1"/>
  <c r="M25" i="1"/>
  <c r="M24" i="1" s="1"/>
  <c r="L25" i="1"/>
  <c r="K25" i="1"/>
  <c r="K24" i="1" s="1"/>
  <c r="K9" i="1" s="1"/>
  <c r="K8" i="1" s="1"/>
  <c r="J25" i="1"/>
  <c r="I25" i="1"/>
  <c r="H25" i="1"/>
  <c r="G25" i="1"/>
  <c r="G24" i="1" s="1"/>
  <c r="F25" i="1"/>
  <c r="E25" i="1"/>
  <c r="E24" i="1" s="1"/>
  <c r="D25" i="1"/>
  <c r="C25" i="1"/>
  <c r="C24" i="1"/>
  <c r="C9" i="1" s="1"/>
  <c r="C8" i="1" s="1"/>
  <c r="O23" i="1"/>
  <c r="P23" i="1" s="1"/>
  <c r="N23" i="1"/>
  <c r="H23" i="1"/>
  <c r="P22" i="1"/>
  <c r="O22" i="1"/>
  <c r="N22" i="1"/>
  <c r="H22" i="1"/>
  <c r="N21" i="1"/>
  <c r="H21" i="1"/>
  <c r="N20" i="1"/>
  <c r="O20" i="1" s="1"/>
  <c r="P20" i="1" s="1"/>
  <c r="H20" i="1"/>
  <c r="N19" i="1"/>
  <c r="H19" i="1"/>
  <c r="H16" i="1" s="1"/>
  <c r="H15" i="1" s="1"/>
  <c r="P18" i="1"/>
  <c r="N18" i="1"/>
  <c r="O18" i="1" s="1"/>
  <c r="H18" i="1"/>
  <c r="N17" i="1"/>
  <c r="N16" i="1" s="1"/>
  <c r="H17" i="1"/>
  <c r="M16" i="1"/>
  <c r="L16" i="1"/>
  <c r="K16" i="1"/>
  <c r="J16" i="1"/>
  <c r="J15" i="1" s="1"/>
  <c r="J9" i="1" s="1"/>
  <c r="I16" i="1"/>
  <c r="G16" i="1"/>
  <c r="F16" i="1"/>
  <c r="E16" i="1"/>
  <c r="E15" i="1" s="1"/>
  <c r="E9" i="1" s="1"/>
  <c r="E8" i="1" s="1"/>
  <c r="D16" i="1"/>
  <c r="D15" i="1" s="1"/>
  <c r="D9" i="1" s="1"/>
  <c r="C16" i="1"/>
  <c r="M15" i="1"/>
  <c r="L15" i="1"/>
  <c r="K15" i="1"/>
  <c r="I15" i="1"/>
  <c r="G15" i="1"/>
  <c r="F15" i="1"/>
  <c r="C15" i="1"/>
  <c r="N14" i="1"/>
  <c r="O14" i="1" s="1"/>
  <c r="P14" i="1" s="1"/>
  <c r="H14" i="1"/>
  <c r="N13" i="1"/>
  <c r="O13" i="1" s="1"/>
  <c r="P13" i="1" s="1"/>
  <c r="H13" i="1"/>
  <c r="N12" i="1"/>
  <c r="H12" i="1"/>
  <c r="O12" i="1" s="1"/>
  <c r="P12" i="1" s="1"/>
  <c r="N11" i="1"/>
  <c r="O11" i="1" s="1"/>
  <c r="P11" i="1" s="1"/>
  <c r="H11" i="1"/>
  <c r="M10" i="1"/>
  <c r="L10" i="1"/>
  <c r="L9" i="1" s="1"/>
  <c r="K10" i="1"/>
  <c r="J10" i="1"/>
  <c r="I10" i="1"/>
  <c r="H10" i="1"/>
  <c r="G10" i="1"/>
  <c r="G9" i="1" s="1"/>
  <c r="F10" i="1"/>
  <c r="E10" i="1"/>
  <c r="D10" i="1"/>
  <c r="C10" i="1"/>
  <c r="O16" i="1" l="1"/>
  <c r="P16" i="1" s="1"/>
  <c r="N15" i="1"/>
  <c r="O15" i="1" s="1"/>
  <c r="P15" i="1" s="1"/>
  <c r="F9" i="1"/>
  <c r="F8" i="1" s="1"/>
  <c r="M9" i="1"/>
  <c r="M8" i="1" s="1"/>
  <c r="M99" i="1" s="1"/>
  <c r="M124" i="1" s="1"/>
  <c r="M135" i="1" s="1"/>
  <c r="I8" i="1"/>
  <c r="I99" i="1" s="1"/>
  <c r="J8" i="1"/>
  <c r="J99" i="1" s="1"/>
  <c r="F99" i="1"/>
  <c r="L8" i="1"/>
  <c r="L99" i="1" s="1"/>
  <c r="G8" i="1"/>
  <c r="G99" i="1" s="1"/>
  <c r="O78" i="1"/>
  <c r="P78" i="1" s="1"/>
  <c r="D8" i="1"/>
  <c r="D99" i="1" s="1"/>
  <c r="C99" i="1"/>
  <c r="N10" i="1"/>
  <c r="O49" i="1"/>
  <c r="P49" i="1" s="1"/>
  <c r="N64" i="1"/>
  <c r="O65" i="1"/>
  <c r="P65" i="1" s="1"/>
  <c r="O71" i="1"/>
  <c r="P71" i="1" s="1"/>
  <c r="O103" i="1"/>
  <c r="N102" i="1"/>
  <c r="O17" i="1"/>
  <c r="P17" i="1" s="1"/>
  <c r="O19" i="1"/>
  <c r="P19" i="1" s="1"/>
  <c r="O21" i="1"/>
  <c r="P21" i="1" s="1"/>
  <c r="H24" i="1"/>
  <c r="H9" i="1" s="1"/>
  <c r="O25" i="1"/>
  <c r="P25" i="1" s="1"/>
  <c r="H28" i="1"/>
  <c r="O43" i="1"/>
  <c r="P43" i="1" s="1"/>
  <c r="H46" i="1"/>
  <c r="O47" i="1"/>
  <c r="P47" i="1" s="1"/>
  <c r="N46" i="1"/>
  <c r="O46" i="1" s="1"/>
  <c r="P46" i="1" s="1"/>
  <c r="I62" i="1"/>
  <c r="D63" i="1"/>
  <c r="D62" i="1" s="1"/>
  <c r="O66" i="1"/>
  <c r="P66" i="1" s="1"/>
  <c r="H78" i="1"/>
  <c r="H62" i="1" s="1"/>
  <c r="J82" i="1"/>
  <c r="H83" i="1"/>
  <c r="H82" i="1" s="1"/>
  <c r="O86" i="1"/>
  <c r="P86" i="1" s="1"/>
  <c r="O98" i="1"/>
  <c r="P98" i="1" s="1"/>
  <c r="J101" i="1"/>
  <c r="L116" i="1"/>
  <c r="L101" i="1" s="1"/>
  <c r="L124" i="1" s="1"/>
  <c r="O123" i="1"/>
  <c r="P123" i="1" s="1"/>
  <c r="H39" i="1"/>
  <c r="O39" i="1" s="1"/>
  <c r="P39" i="1" s="1"/>
  <c r="O30" i="1"/>
  <c r="P30" i="1" s="1"/>
  <c r="N36" i="1"/>
  <c r="O80" i="1"/>
  <c r="P80" i="1" s="1"/>
  <c r="D82" i="1"/>
  <c r="N83" i="1"/>
  <c r="O84" i="1"/>
  <c r="E99" i="1"/>
  <c r="D101" i="1"/>
  <c r="K101" i="1"/>
  <c r="F116" i="1"/>
  <c r="F101" i="1" s="1"/>
  <c r="O119" i="1"/>
  <c r="K99" i="1"/>
  <c r="N125" i="1"/>
  <c r="O125" i="1" s="1"/>
  <c r="P125" i="1" s="1"/>
  <c r="N95" i="1"/>
  <c r="O95" i="1" s="1"/>
  <c r="P95" i="1" s="1"/>
  <c r="E101" i="1"/>
  <c r="O114" i="1"/>
  <c r="N113" i="1"/>
  <c r="O113" i="1" s="1"/>
  <c r="P113" i="1" s="1"/>
  <c r="N120" i="1"/>
  <c r="O120" i="1" s="1"/>
  <c r="P120" i="1" s="1"/>
  <c r="O121" i="1"/>
  <c r="P121" i="1" s="1"/>
  <c r="L135" i="1"/>
  <c r="H125" i="1"/>
  <c r="O127" i="1"/>
  <c r="P127" i="1" s="1"/>
  <c r="H36" i="1"/>
  <c r="N28" i="1"/>
  <c r="O28" i="1" s="1"/>
  <c r="P28" i="1" s="1"/>
  <c r="O38" i="1"/>
  <c r="P38" i="1" s="1"/>
  <c r="N57" i="1"/>
  <c r="O58" i="1"/>
  <c r="O70" i="1"/>
  <c r="P70" i="1" s="1"/>
  <c r="O73" i="1"/>
  <c r="P73" i="1" s="1"/>
  <c r="H101" i="1"/>
  <c r="N110" i="1"/>
  <c r="O111" i="1"/>
  <c r="P111" i="1" s="1"/>
  <c r="O115" i="1"/>
  <c r="P115" i="1" s="1"/>
  <c r="N116" i="1"/>
  <c r="O116" i="1" s="1"/>
  <c r="P116" i="1" s="1"/>
  <c r="H8" i="1" l="1"/>
  <c r="I124" i="1"/>
  <c r="I135" i="1" s="1"/>
  <c r="O102" i="1"/>
  <c r="O10" i="1"/>
  <c r="P10" i="1" s="1"/>
  <c r="N9" i="1"/>
  <c r="E124" i="1"/>
  <c r="E135" i="1" s="1"/>
  <c r="O83" i="1"/>
  <c r="P83" i="1" s="1"/>
  <c r="N82" i="1"/>
  <c r="O82" i="1" s="1"/>
  <c r="P82" i="1" s="1"/>
  <c r="N94" i="1"/>
  <c r="O110" i="1"/>
  <c r="P110" i="1" s="1"/>
  <c r="N108" i="1"/>
  <c r="F124" i="1"/>
  <c r="F135" i="1" s="1"/>
  <c r="J124" i="1"/>
  <c r="J135" i="1" s="1"/>
  <c r="G124" i="1"/>
  <c r="G135" i="1" s="1"/>
  <c r="N56" i="1"/>
  <c r="O56" i="1" s="1"/>
  <c r="P56" i="1" s="1"/>
  <c r="O57" i="1"/>
  <c r="P57" i="1" s="1"/>
  <c r="H99" i="1"/>
  <c r="H124" i="1" s="1"/>
  <c r="H135" i="1" s="1"/>
  <c r="K124" i="1"/>
  <c r="K135" i="1" s="1"/>
  <c r="D124" i="1"/>
  <c r="D135" i="1" s="1"/>
  <c r="O36" i="1"/>
  <c r="P36" i="1" s="1"/>
  <c r="N24" i="1"/>
  <c r="O24" i="1" s="1"/>
  <c r="P24" i="1" s="1"/>
  <c r="O64" i="1"/>
  <c r="P64" i="1" s="1"/>
  <c r="N63" i="1"/>
  <c r="C124" i="1"/>
  <c r="C135" i="1" s="1"/>
  <c r="N99" i="1" l="1"/>
  <c r="O94" i="1"/>
  <c r="P94" i="1" s="1"/>
  <c r="N62" i="1"/>
  <c r="O62" i="1" s="1"/>
  <c r="P62" i="1" s="1"/>
  <c r="O63" i="1"/>
  <c r="P63" i="1" s="1"/>
  <c r="N105" i="1"/>
  <c r="O108" i="1"/>
  <c r="P108" i="1" s="1"/>
  <c r="O9" i="1"/>
  <c r="P9" i="1" s="1"/>
  <c r="N8" i="1"/>
  <c r="O8" i="1" s="1"/>
  <c r="P8" i="1" s="1"/>
  <c r="N135" i="1"/>
  <c r="O105" i="1" l="1"/>
  <c r="P105" i="1" s="1"/>
  <c r="N101" i="1"/>
  <c r="O99" i="1"/>
  <c r="P99" i="1" s="1"/>
  <c r="O135" i="1"/>
  <c r="P135" i="1" s="1"/>
  <c r="N124" i="1" l="1"/>
  <c r="O124" i="1" s="1"/>
  <c r="P124" i="1" s="1"/>
  <c r="O101" i="1"/>
  <c r="P101" i="1" s="1"/>
</calcChain>
</file>

<file path=xl/sharedStrings.xml><?xml version="1.0" encoding="utf-8"?>
<sst xmlns="http://schemas.openxmlformats.org/spreadsheetml/2006/main" count="156" uniqueCount="141">
  <si>
    <t>CUADRO No.1</t>
  </si>
  <si>
    <t>INGRESOS FISCALES COMPARADOS, SEGÚN PRINCIPALES PARTIDAS</t>
  </si>
  <si>
    <t>ENERO-MAYO  2025/2024</t>
  </si>
  <si>
    <r>
      <t>(En millones RD$)</t>
    </r>
    <r>
      <rPr>
        <i/>
        <vertAlign val="superscript"/>
        <sz val="11"/>
        <color indexed="8"/>
        <rFont val="Gotham"/>
      </rPr>
      <t xml:space="preserve"> </t>
    </r>
  </si>
  <si>
    <t>I</t>
  </si>
  <si>
    <t>PARTIDAS</t>
  </si>
  <si>
    <t>2024</t>
  </si>
  <si>
    <t>2025</t>
  </si>
  <si>
    <t>VARIACION</t>
  </si>
  <si>
    <t>ENERO</t>
  </si>
  <si>
    <t>FEBRERO</t>
  </si>
  <si>
    <t>MARZO</t>
  </si>
  <si>
    <t>ABRIL</t>
  </si>
  <si>
    <t>MAYO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</si>
  <si>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</si>
  <si>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</si>
  <si>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</si>
  <si>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</si>
  <si>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</si>
  <si>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</si>
  <si>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</si>
  <si>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</si>
  <si>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</si>
  <si>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</si>
  <si>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</si>
  <si>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</si>
  <si>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</si>
  <si>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</si>
  <si>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</si>
  <si>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</si>
  <si>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</si>
  <si>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</si>
  <si>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</si>
  <si>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</si>
  <si>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</si>
  <si>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</si>
  <si>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</si>
  <si>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</si>
  <si>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</si>
  <si>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</si>
  <si>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</si>
  <si>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</si>
  <si>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</si>
  <si>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</si>
  <si>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</si>
  <si>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</si>
  <si>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</si>
  <si>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</si>
  <si>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</si>
  <si>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</si>
  <si>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</si>
  <si>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</si>
  <si>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</si>
  <si>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</si>
  <si>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</si>
  <si>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</si>
  <si>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</si>
  <si>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</si>
  <si>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</si>
  <si>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</si>
  <si>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</si>
  <si>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</si>
  <si>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</si>
  <si>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>- Del Gobierno Central</t>
  </si>
  <si>
    <t xml:space="preserve"> -Del Sector Privado Interno</t>
  </si>
  <si>
    <t xml:space="preserve">- De Instituciones  Públicas Descentralizadas o Autónomas 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</si>
  <si>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</si>
  <si>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</si>
  <si>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</si>
  <si>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</si>
  <si>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</si>
  <si>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</si>
  <si>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</si>
  <si>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</si>
  <si>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</si>
  <si>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</si>
  <si>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</si>
  <si>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</si>
  <si>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</si>
  <si>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</si>
  <si>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</si>
  <si>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</si>
  <si>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</si>
  <si>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V) OTROS INGRESOS</t>
  </si>
  <si>
    <t>- Rentas de la Propiedad</t>
  </si>
  <si>
    <t>- Dividendos por Inversiones Empresariales</t>
  </si>
  <si>
    <t>- Intereses por Colocación de Inversiones Financieras</t>
  </si>
  <si>
    <t>- Arriendo de Activos Tangibles No Producidos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</si>
  <si>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</si>
  <si>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</si>
  <si>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</si>
  <si>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</si>
  <si>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</si>
  <si>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</si>
  <si>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</si>
  <si>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</si>
  <si>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</si>
  <si>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</si>
  <si>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</si>
  <si>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DONACIONES</t>
  </si>
  <si>
    <t>FUENTES FINANCIERAS</t>
  </si>
  <si>
    <t>Disminución de Activos Financieros</t>
  </si>
  <si>
    <t xml:space="preserve"> -Disminución de documentos por cobrar de largo plazo</t>
  </si>
  <si>
    <t>- Recuperación de Prestamos Internos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</si>
  <si>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</si>
  <si>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</si>
  <si>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</si>
  <si>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</si>
  <si>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</si>
  <si>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</si>
  <si>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</si>
  <si>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</si>
  <si>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</si>
  <si>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</si>
  <si>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</si>
  <si>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</si>
  <si>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</si>
  <si>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Primas por colocación de títulos valores internos y externos de largo plazo</t>
  </si>
  <si>
    <t>- valores internos</t>
  </si>
  <si>
    <t>-  valores externos</t>
  </si>
  <si>
    <t>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</si>
  <si>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</si>
  <si>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</si>
  <si>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</si>
  <si>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Otros Ingresos:</t>
  </si>
  <si>
    <t xml:space="preserve">INFOTEP </t>
  </si>
  <si>
    <t>Plan de construcciones (Ley 6-86) -Fondo Pensiones Trabajadores de la Construcción</t>
  </si>
  <si>
    <t xml:space="preserve">Fianzas Judiciales y depósitos en consignación </t>
  </si>
  <si>
    <t xml:space="preserve">Fondo para Registro y Devolución de los Depósitos en excesos en la Cuenta Única del Tesoro </t>
  </si>
  <si>
    <t>Devolución de Recursos a empleados por Retenciones Excesivas por TSS.</t>
  </si>
  <si>
    <t>Venta de Sellos Especiales para el Colegio de Abogados</t>
  </si>
  <si>
    <t>Fondo de contribución especial para la gestión integral de residuos</t>
  </si>
  <si>
    <t>Patrimonio público recuperado</t>
  </si>
  <si>
    <t>Ingresos de las Inst. Centralizadas en la CUT No Presupuestaria</t>
  </si>
  <si>
    <t>TOTAL DE INGRESOS REPORTADOS EN EL SIGEF</t>
  </si>
  <si>
    <t>Ingresos de las Inst. Centralizadas en la CUT Presupuestaria</t>
  </si>
  <si>
    <t>FUENTE: Elaborado por la Direción General de Política y Legislación Tributaria (DGPLT) del Ministerio de Hacienda, con los datos del Sistema Integrado de Gestión Financiera (SIGEF)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</si>
  <si>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</si>
  <si>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</si>
  <si>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 y los depósitos en exceso de las recaudadoras.  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</si>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</sst>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00_);\(#,##0.000\)"/>
  </numFmts>
  <fonts count="23" x14ac:knownFonts="1">
    <font>
      <sz val="10"/>
      <name val="Arial"/>
      <family val="2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i/>
      <vertAlign val="superscript"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sz val="10"/>
      <name val="Gotham"/>
    </font>
    <font>
      <sz val="10"/>
      <color rgb="FFFF0000"/>
      <name val="Arial"/>
      <family val="2"/>
    </font>
    <font>
      <b/>
      <u/>
      <sz val="10"/>
      <color indexed="8"/>
      <name val="Gotham"/>
    </font>
    <font>
      <u/>
      <sz val="10"/>
      <color indexed="8"/>
      <name val="Gotham"/>
    </font>
    <font>
      <sz val="10"/>
      <color indexed="8"/>
      <name val="Segoe UI"/>
      <family val="2"/>
    </font>
    <font>
      <b/>
      <sz val="10"/>
      <name val="Gotham"/>
    </font>
    <font>
      <b/>
      <sz val="9"/>
      <name val="Gotham"/>
    </font>
    <font>
      <sz val="8"/>
      <color indexed="8"/>
      <name val="Gotham"/>
    </font>
    <font>
      <b/>
      <sz val="9"/>
      <color indexed="8"/>
      <name val="Gotham"/>
    </font>
    <font>
      <sz val="8"/>
      <name val="Gotham"/>
    </font>
    <font>
      <sz val="11"/>
      <name val="Arial"/>
      <family val="2"/>
    </font>
    <font>
      <sz val="9"/>
      <color indexed="8"/>
      <name val="Gotham"/>
    </font>
    <font>
      <sz val="8"/>
      <name val="Arial"/>
      <family val="2"/>
    </font>
    <font>
      <sz val="87"/>
      <name val="Gotham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8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64" fontId="7" fillId="0" borderId="11" xfId="2" applyNumberFormat="1" applyFont="1" applyBorder="1"/>
    <xf numFmtId="164" fontId="7" fillId="0" borderId="12" xfId="2" applyNumberFormat="1" applyFont="1" applyBorder="1"/>
    <xf numFmtId="43" fontId="0" fillId="0" borderId="0" xfId="1" applyFont="1"/>
    <xf numFmtId="0" fontId="7" fillId="0" borderId="12" xfId="3" applyFont="1" applyBorder="1"/>
    <xf numFmtId="49" fontId="7" fillId="0" borderId="12" xfId="2" applyNumberFormat="1" applyFont="1" applyBorder="1" applyAlignment="1">
      <alignment horizontal="left"/>
    </xf>
    <xf numFmtId="164" fontId="7" fillId="0" borderId="11" xfId="1" applyNumberFormat="1" applyFont="1" applyBorder="1"/>
    <xf numFmtId="164" fontId="0" fillId="0" borderId="0" xfId="0" applyNumberFormat="1"/>
    <xf numFmtId="49" fontId="8" fillId="0" borderId="12" xfId="2" applyNumberFormat="1" applyFont="1" applyBorder="1" applyAlignment="1">
      <alignment horizontal="left" indent="1"/>
    </xf>
    <xf numFmtId="164" fontId="8" fillId="3" borderId="11" xfId="2" applyNumberFormat="1" applyFont="1" applyFill="1" applyBorder="1"/>
    <xf numFmtId="164" fontId="8" fillId="0" borderId="11" xfId="2" applyNumberFormat="1" applyFont="1" applyBorder="1"/>
    <xf numFmtId="164" fontId="8" fillId="3" borderId="11" xfId="1" applyNumberFormat="1" applyFont="1" applyFill="1" applyBorder="1"/>
    <xf numFmtId="164" fontId="8" fillId="3" borderId="12" xfId="2" applyNumberFormat="1" applyFont="1" applyFill="1" applyBorder="1"/>
    <xf numFmtId="164" fontId="7" fillId="0" borderId="11" xfId="4" applyNumberFormat="1" applyFont="1" applyBorder="1"/>
    <xf numFmtId="164" fontId="7" fillId="0" borderId="11" xfId="3" applyNumberFormat="1" applyFont="1" applyBorder="1"/>
    <xf numFmtId="164" fontId="7" fillId="0" borderId="12" xfId="3" applyNumberFormat="1" applyFont="1" applyBorder="1"/>
    <xf numFmtId="49" fontId="7" fillId="0" borderId="12" xfId="3" applyNumberFormat="1" applyFont="1" applyBorder="1" applyAlignment="1">
      <alignment horizontal="left" indent="1"/>
    </xf>
    <xf numFmtId="49" fontId="8" fillId="0" borderId="12" xfId="3" applyNumberFormat="1" applyFont="1" applyBorder="1" applyAlignment="1">
      <alignment horizontal="left" indent="2"/>
    </xf>
    <xf numFmtId="164" fontId="8" fillId="3" borderId="11" xfId="3" applyNumberFormat="1" applyFont="1" applyFill="1" applyBorder="1"/>
    <xf numFmtId="49" fontId="8" fillId="0" borderId="12" xfId="0" applyNumberFormat="1" applyFont="1" applyBorder="1" applyAlignment="1">
      <alignment horizontal="left" indent="2"/>
    </xf>
    <xf numFmtId="49" fontId="7" fillId="0" borderId="12" xfId="2" applyNumberFormat="1" applyFont="1" applyBorder="1" applyAlignment="1">
      <alignment horizontal="left" indent="2"/>
    </xf>
    <xf numFmtId="49" fontId="8" fillId="0" borderId="12" xfId="2" applyNumberFormat="1" applyFont="1" applyBorder="1" applyAlignment="1">
      <alignment horizontal="left" indent="3"/>
    </xf>
    <xf numFmtId="0" fontId="7" fillId="0" borderId="12" xfId="3" applyFont="1" applyBorder="1" applyAlignment="1">
      <alignment horizontal="left" indent="2"/>
    </xf>
    <xf numFmtId="49" fontId="9" fillId="0" borderId="12" xfId="2" applyNumberFormat="1" applyFont="1" applyBorder="1" applyAlignment="1">
      <alignment horizontal="left" indent="3"/>
    </xf>
    <xf numFmtId="165" fontId="9" fillId="3" borderId="11" xfId="2" applyNumberFormat="1" applyFont="1" applyFill="1" applyBorder="1"/>
    <xf numFmtId="164" fontId="9" fillId="0" borderId="11" xfId="2" applyNumberFormat="1" applyFont="1" applyBorder="1"/>
    <xf numFmtId="164" fontId="9" fillId="0" borderId="11" xfId="1" applyNumberFormat="1" applyFont="1" applyBorder="1"/>
    <xf numFmtId="164" fontId="9" fillId="0" borderId="12" xfId="2" applyNumberFormat="1" applyFont="1" applyBorder="1"/>
    <xf numFmtId="0" fontId="10" fillId="0" borderId="0" xfId="0" applyFont="1"/>
    <xf numFmtId="165" fontId="9" fillId="0" borderId="11" xfId="2" applyNumberFormat="1" applyFont="1" applyBorder="1"/>
    <xf numFmtId="164" fontId="8" fillId="0" borderId="12" xfId="2" applyNumberFormat="1" applyFont="1" applyBorder="1"/>
    <xf numFmtId="49" fontId="8" fillId="3" borderId="12" xfId="2" applyNumberFormat="1" applyFont="1" applyFill="1" applyBorder="1" applyAlignment="1">
      <alignment horizontal="left" indent="3"/>
    </xf>
    <xf numFmtId="165" fontId="8" fillId="0" borderId="11" xfId="2" applyNumberFormat="1" applyFont="1" applyBorder="1"/>
    <xf numFmtId="0" fontId="0" fillId="3" borderId="0" xfId="0" applyFill="1"/>
    <xf numFmtId="165" fontId="8" fillId="3" borderId="11" xfId="2" applyNumberFormat="1" applyFont="1" applyFill="1" applyBorder="1"/>
    <xf numFmtId="43" fontId="0" fillId="3" borderId="0" xfId="1" applyFont="1" applyFill="1"/>
    <xf numFmtId="164" fontId="8" fillId="0" borderId="11" xfId="1" applyNumberFormat="1" applyFont="1" applyBorder="1"/>
    <xf numFmtId="49" fontId="7" fillId="0" borderId="12" xfId="2" applyNumberFormat="1" applyFont="1" applyBorder="1" applyAlignment="1">
      <alignment horizontal="left" indent="3"/>
    </xf>
    <xf numFmtId="164" fontId="8" fillId="0" borderId="12" xfId="2" applyNumberFormat="1" applyFont="1" applyBorder="1" applyAlignment="1">
      <alignment horizontal="left" indent="5"/>
    </xf>
    <xf numFmtId="164" fontId="8" fillId="0" borderId="12" xfId="2" applyNumberFormat="1" applyFont="1" applyBorder="1" applyAlignment="1">
      <alignment horizontal="left" indent="3"/>
    </xf>
    <xf numFmtId="43" fontId="8" fillId="0" borderId="11" xfId="1" applyFont="1" applyBorder="1"/>
    <xf numFmtId="164" fontId="11" fillId="0" borderId="11" xfId="2" applyNumberFormat="1" applyFont="1" applyBorder="1"/>
    <xf numFmtId="164" fontId="11" fillId="0" borderId="12" xfId="2" applyNumberFormat="1" applyFont="1" applyBorder="1"/>
    <xf numFmtId="49" fontId="12" fillId="0" borderId="12" xfId="2" applyNumberFormat="1" applyFont="1" applyBorder="1" applyAlignment="1">
      <alignment horizontal="left" indent="2"/>
    </xf>
    <xf numFmtId="164" fontId="12" fillId="0" borderId="11" xfId="2" applyNumberFormat="1" applyFont="1" applyBorder="1"/>
    <xf numFmtId="164" fontId="12" fillId="0" borderId="12" xfId="2" applyNumberFormat="1" applyFont="1" applyBorder="1"/>
    <xf numFmtId="164" fontId="7" fillId="3" borderId="11" xfId="2" applyNumberFormat="1" applyFont="1" applyFill="1" applyBorder="1"/>
    <xf numFmtId="49" fontId="7" fillId="0" borderId="12" xfId="2" applyNumberFormat="1" applyFont="1" applyBorder="1" applyAlignment="1">
      <alignment horizontal="left" indent="1"/>
    </xf>
    <xf numFmtId="0" fontId="1" fillId="0" borderId="0" xfId="0" applyFont="1"/>
    <xf numFmtId="49" fontId="8" fillId="3" borderId="12" xfId="4" applyNumberFormat="1" applyFont="1" applyFill="1" applyBorder="1" applyAlignment="1">
      <alignment horizontal="left" indent="2"/>
    </xf>
    <xf numFmtId="165" fontId="8" fillId="3" borderId="12" xfId="1" applyNumberFormat="1" applyFont="1" applyFill="1" applyBorder="1"/>
    <xf numFmtId="165" fontId="8" fillId="0" borderId="12" xfId="1" applyNumberFormat="1" applyFont="1" applyFill="1" applyBorder="1" applyProtection="1"/>
    <xf numFmtId="0" fontId="1" fillId="3" borderId="0" xfId="0" applyFont="1" applyFill="1"/>
    <xf numFmtId="49" fontId="8" fillId="3" borderId="12" xfId="3" applyNumberFormat="1" applyFont="1" applyFill="1" applyBorder="1" applyAlignment="1">
      <alignment horizontal="left" indent="2"/>
    </xf>
    <xf numFmtId="49" fontId="7" fillId="0" borderId="12" xfId="2" applyNumberFormat="1" applyFont="1" applyBorder="1"/>
    <xf numFmtId="49" fontId="8" fillId="0" borderId="12" xfId="2" applyNumberFormat="1" applyFont="1" applyBorder="1" applyAlignment="1">
      <alignment horizontal="left" indent="4"/>
    </xf>
    <xf numFmtId="49" fontId="8" fillId="4" borderId="12" xfId="3" applyNumberFormat="1" applyFont="1" applyFill="1" applyBorder="1" applyAlignment="1">
      <alignment horizontal="left" indent="4"/>
    </xf>
    <xf numFmtId="164" fontId="8" fillId="4" borderId="11" xfId="2" applyNumberFormat="1" applyFont="1" applyFill="1" applyBorder="1"/>
    <xf numFmtId="164" fontId="8" fillId="4" borderId="11" xfId="1" applyNumberFormat="1" applyFont="1" applyFill="1" applyBorder="1"/>
    <xf numFmtId="164" fontId="8" fillId="4" borderId="12" xfId="2" applyNumberFormat="1" applyFont="1" applyFill="1" applyBorder="1"/>
    <xf numFmtId="49" fontId="8" fillId="4" borderId="12" xfId="3" applyNumberFormat="1" applyFont="1" applyFill="1" applyBorder="1" applyAlignment="1">
      <alignment horizontal="left" indent="3"/>
    </xf>
    <xf numFmtId="49" fontId="8" fillId="0" borderId="12" xfId="3" applyNumberFormat="1" applyFont="1" applyBorder="1" applyAlignment="1">
      <alignment horizontal="left" indent="3"/>
    </xf>
    <xf numFmtId="164" fontId="8" fillId="4" borderId="12" xfId="0" applyNumberFormat="1" applyFont="1" applyFill="1" applyBorder="1" applyAlignment="1">
      <alignment vertical="center"/>
    </xf>
    <xf numFmtId="49" fontId="8" fillId="0" borderId="12" xfId="2" applyNumberFormat="1" applyFont="1" applyBorder="1" applyAlignment="1">
      <alignment horizontal="left" indent="2"/>
    </xf>
    <xf numFmtId="49" fontId="8" fillId="4" borderId="12" xfId="2" applyNumberFormat="1" applyFont="1" applyFill="1" applyBorder="1" applyAlignment="1">
      <alignment horizontal="left" indent="2"/>
    </xf>
    <xf numFmtId="165" fontId="8" fillId="0" borderId="12" xfId="1" applyNumberFormat="1" applyFont="1" applyFill="1" applyBorder="1"/>
    <xf numFmtId="43" fontId="8" fillId="0" borderId="12" xfId="1" applyFont="1" applyBorder="1"/>
    <xf numFmtId="49" fontId="8" fillId="4" borderId="12" xfId="2" applyNumberFormat="1" applyFont="1" applyFill="1" applyBorder="1" applyAlignment="1">
      <alignment horizontal="left"/>
    </xf>
    <xf numFmtId="49" fontId="9" fillId="0" borderId="12" xfId="2" applyNumberFormat="1" applyFont="1" applyBorder="1" applyAlignment="1">
      <alignment horizontal="left" indent="2"/>
    </xf>
    <xf numFmtId="43" fontId="9" fillId="0" borderId="11" xfId="1" applyFont="1" applyBorder="1"/>
    <xf numFmtId="164" fontId="8" fillId="0" borderId="11" xfId="1" applyNumberFormat="1" applyFont="1" applyFill="1" applyBorder="1"/>
    <xf numFmtId="49" fontId="12" fillId="0" borderId="12" xfId="2" applyNumberFormat="1" applyFont="1" applyBorder="1" applyAlignment="1">
      <alignment horizontal="left" indent="1"/>
    </xf>
    <xf numFmtId="49" fontId="6" fillId="2" borderId="7" xfId="2" applyNumberFormat="1" applyFont="1" applyFill="1" applyBorder="1" applyAlignment="1">
      <alignment horizontal="left" vertical="center"/>
    </xf>
    <xf numFmtId="165" fontId="6" fillId="2" borderId="5" xfId="1" applyNumberFormat="1" applyFont="1" applyFill="1" applyBorder="1" applyAlignment="1">
      <alignment vertical="center"/>
    </xf>
    <xf numFmtId="164" fontId="6" fillId="2" borderId="13" xfId="2" applyNumberFormat="1" applyFont="1" applyFill="1" applyBorder="1" applyAlignment="1">
      <alignment vertical="center"/>
    </xf>
    <xf numFmtId="165" fontId="6" fillId="2" borderId="13" xfId="1" applyNumberFormat="1" applyFont="1" applyFill="1" applyBorder="1" applyAlignment="1">
      <alignment vertical="center"/>
    </xf>
    <xf numFmtId="165" fontId="0" fillId="0" borderId="0" xfId="1" applyNumberFormat="1" applyFont="1"/>
    <xf numFmtId="165" fontId="7" fillId="0" borderId="11" xfId="1" applyNumberFormat="1" applyFont="1" applyFill="1" applyBorder="1" applyProtection="1"/>
    <xf numFmtId="49" fontId="7" fillId="0" borderId="12" xfId="0" applyNumberFormat="1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165" fontId="0" fillId="0" borderId="0" xfId="0" applyNumberFormat="1"/>
    <xf numFmtId="49" fontId="11" fillId="0" borderId="12" xfId="0" applyNumberFormat="1" applyFont="1" applyBorder="1" applyAlignment="1">
      <alignment horizontal="left"/>
    </xf>
    <xf numFmtId="164" fontId="11" fillId="0" borderId="12" xfId="0" applyNumberFormat="1" applyFont="1" applyBorder="1"/>
    <xf numFmtId="43" fontId="11" fillId="0" borderId="11" xfId="1" applyFont="1" applyBorder="1"/>
    <xf numFmtId="49" fontId="8" fillId="0" borderId="12" xfId="0" applyNumberFormat="1" applyFont="1" applyBorder="1" applyAlignment="1">
      <alignment horizontal="left" indent="1"/>
    </xf>
    <xf numFmtId="164" fontId="8" fillId="0" borderId="11" xfId="0" applyNumberFormat="1" applyFont="1" applyBorder="1"/>
    <xf numFmtId="164" fontId="8" fillId="0" borderId="12" xfId="0" applyNumberFormat="1" applyFont="1" applyBorder="1"/>
    <xf numFmtId="164" fontId="11" fillId="0" borderId="11" xfId="0" applyNumberFormat="1" applyFont="1" applyBorder="1"/>
    <xf numFmtId="49" fontId="12" fillId="0" borderId="12" xfId="0" applyNumberFormat="1" applyFont="1" applyBorder="1" applyAlignment="1">
      <alignment horizontal="left" indent="1"/>
    </xf>
    <xf numFmtId="164" fontId="12" fillId="0" borderId="11" xfId="0" applyNumberFormat="1" applyFont="1" applyBorder="1"/>
    <xf numFmtId="43" fontId="8" fillId="0" borderId="12" xfId="1" applyFont="1" applyFill="1" applyBorder="1" applyProtection="1"/>
    <xf numFmtId="43" fontId="8" fillId="0" borderId="11" xfId="1" applyFont="1" applyFill="1" applyBorder="1" applyProtection="1"/>
    <xf numFmtId="164" fontId="12" fillId="0" borderId="12" xfId="0" applyNumberFormat="1" applyFont="1" applyBorder="1"/>
    <xf numFmtId="164" fontId="12" fillId="0" borderId="12" xfId="3" applyNumberFormat="1" applyFont="1" applyBorder="1"/>
    <xf numFmtId="164" fontId="12" fillId="0" borderId="11" xfId="3" applyNumberFormat="1" applyFont="1" applyBorder="1"/>
    <xf numFmtId="49" fontId="7" fillId="0" borderId="12" xfId="0" applyNumberFormat="1" applyFont="1" applyBorder="1" applyAlignment="1" applyProtection="1">
      <alignment horizontal="left" indent="2"/>
      <protection locked="0"/>
    </xf>
    <xf numFmtId="165" fontId="7" fillId="0" borderId="12" xfId="1" applyNumberFormat="1" applyFont="1" applyFill="1" applyBorder="1" applyProtection="1"/>
    <xf numFmtId="43" fontId="7" fillId="0" borderId="11" xfId="1" applyFont="1" applyFill="1" applyBorder="1" applyAlignment="1" applyProtection="1">
      <alignment horizontal="center"/>
    </xf>
    <xf numFmtId="49" fontId="8" fillId="0" borderId="12" xfId="0" applyNumberFormat="1" applyFont="1" applyBorder="1" applyAlignment="1" applyProtection="1">
      <alignment horizontal="left" indent="2"/>
      <protection locked="0"/>
    </xf>
    <xf numFmtId="164" fontId="8" fillId="0" borderId="12" xfId="3" applyNumberFormat="1" applyFont="1" applyBorder="1"/>
    <xf numFmtId="164" fontId="8" fillId="3" borderId="12" xfId="0" applyNumberFormat="1" applyFont="1" applyFill="1" applyBorder="1"/>
    <xf numFmtId="164" fontId="8" fillId="0" borderId="11" xfId="3" applyNumberFormat="1" applyFont="1" applyBorder="1"/>
    <xf numFmtId="49" fontId="8" fillId="0" borderId="12" xfId="0" applyNumberFormat="1" applyFont="1" applyBorder="1" applyAlignment="1" applyProtection="1">
      <alignment horizontal="left" indent="4"/>
      <protection locked="0"/>
    </xf>
    <xf numFmtId="164" fontId="9" fillId="0" borderId="12" xfId="0" applyNumberFormat="1" applyFont="1" applyBorder="1"/>
    <xf numFmtId="49" fontId="7" fillId="0" borderId="12" xfId="0" applyNumberFormat="1" applyFont="1" applyBorder="1" applyAlignment="1">
      <alignment horizontal="left" wrapText="1"/>
    </xf>
    <xf numFmtId="164" fontId="7" fillId="0" borderId="11" xfId="0" applyNumberFormat="1" applyFont="1" applyBorder="1" applyAlignment="1">
      <alignment vertical="center"/>
    </xf>
    <xf numFmtId="164" fontId="7" fillId="3" borderId="11" xfId="0" applyNumberFormat="1" applyFont="1" applyFill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7" fillId="0" borderId="11" xfId="3" applyNumberFormat="1" applyFont="1" applyBorder="1" applyAlignment="1">
      <alignment vertical="center"/>
    </xf>
    <xf numFmtId="165" fontId="6" fillId="2" borderId="14" xfId="0" applyNumberFormat="1" applyFont="1" applyFill="1" applyBorder="1" applyAlignment="1">
      <alignment horizontal="left" vertical="center"/>
    </xf>
    <xf numFmtId="165" fontId="6" fillId="2" borderId="9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165" fontId="6" fillId="2" borderId="7" xfId="0" applyNumberFormat="1" applyFont="1" applyFill="1" applyBorder="1" applyAlignment="1">
      <alignment vertical="center"/>
    </xf>
    <xf numFmtId="49" fontId="7" fillId="0" borderId="10" xfId="0" applyNumberFormat="1" applyFont="1" applyBorder="1" applyAlignment="1">
      <alignment horizontal="left"/>
    </xf>
    <xf numFmtId="164" fontId="7" fillId="0" borderId="15" xfId="0" applyNumberFormat="1" applyFont="1" applyBorder="1"/>
    <xf numFmtId="164" fontId="13" fillId="0" borderId="12" xfId="2" applyNumberFormat="1" applyFont="1" applyBorder="1"/>
    <xf numFmtId="164" fontId="8" fillId="0" borderId="11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horizontal="left"/>
    </xf>
    <xf numFmtId="164" fontId="8" fillId="3" borderId="11" xfId="0" applyNumberFormat="1" applyFont="1" applyFill="1" applyBorder="1" applyAlignment="1">
      <alignment vertical="center"/>
    </xf>
    <xf numFmtId="165" fontId="8" fillId="0" borderId="12" xfId="1" applyNumberFormat="1" applyFont="1" applyBorder="1" applyAlignment="1">
      <alignment vertical="center"/>
    </xf>
    <xf numFmtId="165" fontId="8" fillId="0" borderId="11" xfId="1" applyNumberFormat="1" applyFont="1" applyFill="1" applyBorder="1" applyAlignment="1" applyProtection="1">
      <alignment vertical="center"/>
    </xf>
    <xf numFmtId="49" fontId="8" fillId="0" borderId="8" xfId="0" applyNumberFormat="1" applyFont="1" applyBorder="1" applyAlignment="1">
      <alignment horizontal="left"/>
    </xf>
    <xf numFmtId="165" fontId="8" fillId="0" borderId="16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vertical="center"/>
    </xf>
    <xf numFmtId="49" fontId="6" fillId="2" borderId="17" xfId="0" applyNumberFormat="1" applyFont="1" applyFill="1" applyBorder="1" applyAlignment="1">
      <alignment horizontal="left" vertical="center"/>
    </xf>
    <xf numFmtId="164" fontId="6" fillId="2" borderId="15" xfId="0" applyNumberFormat="1" applyFont="1" applyFill="1" applyBorder="1" applyAlignment="1">
      <alignment vertical="center"/>
    </xf>
    <xf numFmtId="164" fontId="6" fillId="2" borderId="15" xfId="1" applyNumberFormat="1" applyFont="1" applyFill="1" applyBorder="1" applyAlignment="1">
      <alignment vertical="center"/>
    </xf>
    <xf numFmtId="165" fontId="6" fillId="2" borderId="15" xfId="1" applyNumberFormat="1" applyFon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15" fillId="0" borderId="0" xfId="0" applyNumberFormat="1" applyFont="1"/>
    <xf numFmtId="164" fontId="16" fillId="0" borderId="0" xfId="0" applyNumberFormat="1" applyFont="1" applyAlignment="1">
      <alignment vertical="center"/>
    </xf>
    <xf numFmtId="164" fontId="16" fillId="3" borderId="0" xfId="0" applyNumberFormat="1" applyFont="1" applyFill="1" applyAlignment="1">
      <alignment vertical="center"/>
    </xf>
    <xf numFmtId="43" fontId="8" fillId="0" borderId="0" xfId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17" fillId="0" borderId="0" xfId="0" applyNumberFormat="1" applyFont="1"/>
    <xf numFmtId="164" fontId="18" fillId="3" borderId="0" xfId="0" applyNumberFormat="1" applyFont="1" applyFill="1" applyAlignment="1">
      <alignment vertical="center"/>
    </xf>
    <xf numFmtId="0" fontId="18" fillId="0" borderId="0" xfId="0" applyFont="1"/>
    <xf numFmtId="0" fontId="16" fillId="0" borderId="0" xfId="0" applyFont="1"/>
    <xf numFmtId="164" fontId="18" fillId="3" borderId="0" xfId="1" applyNumberFormat="1" applyFont="1" applyFill="1" applyAlignment="1">
      <alignment vertical="center"/>
    </xf>
    <xf numFmtId="0" fontId="19" fillId="0" borderId="0" xfId="0" applyFont="1"/>
    <xf numFmtId="0" fontId="16" fillId="0" borderId="0" xfId="0" applyFont="1" applyAlignment="1">
      <alignment horizontal="left" indent="1"/>
    </xf>
    <xf numFmtId="165" fontId="18" fillId="0" borderId="0" xfId="1" applyNumberFormat="1" applyFont="1" applyFill="1" applyBorder="1" applyAlignment="1" applyProtection="1">
      <alignment vertical="center"/>
    </xf>
    <xf numFmtId="0" fontId="20" fillId="0" borderId="0" xfId="0" applyFont="1"/>
    <xf numFmtId="43" fontId="14" fillId="3" borderId="0" xfId="1" applyFont="1" applyFill="1"/>
    <xf numFmtId="0" fontId="21" fillId="0" borderId="0" xfId="0" applyFont="1"/>
    <xf numFmtId="164" fontId="18" fillId="3" borderId="0" xfId="0" applyNumberFormat="1" applyFont="1" applyFill="1"/>
    <xf numFmtId="164" fontId="18" fillId="0" borderId="0" xfId="0" applyNumberFormat="1" applyFont="1"/>
    <xf numFmtId="10" fontId="21" fillId="3" borderId="0" xfId="0" applyNumberFormat="1" applyFont="1" applyFill="1"/>
    <xf numFmtId="166" fontId="21" fillId="3" borderId="0" xfId="0" applyNumberFormat="1" applyFont="1" applyFill="1"/>
    <xf numFmtId="165" fontId="18" fillId="3" borderId="0" xfId="1" applyNumberFormat="1" applyFont="1" applyFill="1" applyAlignment="1">
      <alignment vertical="center"/>
    </xf>
    <xf numFmtId="165" fontId="0" fillId="3" borderId="0" xfId="1" applyNumberFormat="1" applyFont="1" applyFill="1"/>
    <xf numFmtId="164" fontId="0" fillId="3" borderId="0" xfId="1" applyNumberFormat="1" applyFont="1" applyFill="1"/>
    <xf numFmtId="0" fontId="21" fillId="3" borderId="0" xfId="0" applyFont="1" applyFill="1"/>
    <xf numFmtId="165" fontId="21" fillId="3" borderId="0" xfId="1" applyNumberFormat="1" applyFont="1" applyFill="1"/>
    <xf numFmtId="164" fontId="21" fillId="3" borderId="0" xfId="1" applyNumberFormat="1" applyFont="1" applyFill="1"/>
    <xf numFmtId="164" fontId="22" fillId="3" borderId="0" xfId="0" applyNumberFormat="1" applyFont="1" applyFill="1" applyAlignment="1">
      <alignment vertical="center"/>
    </xf>
    <xf numFmtId="164" fontId="8" fillId="5" borderId="12" xfId="2" applyNumberFormat="1" applyFont="1" applyFill="1" applyBorder="1" applyAlignment="1">
      <alignment horizontal="left" indent="5"/>
    </xf>
    <xf numFmtId="164" fontId="8" fillId="5" borderId="11" xfId="2" applyNumberFormat="1" applyFont="1" applyFill="1" applyBorder="1"/>
    <xf numFmtId="164" fontId="8" fillId="5" borderId="11" xfId="1" applyNumberFormat="1" applyFont="1" applyFill="1" applyBorder="1"/>
    <xf numFmtId="164" fontId="8" fillId="5" borderId="12" xfId="2" applyNumberFormat="1" applyFont="1" applyFill="1" applyBorder="1"/>
    <xf numFmtId="49" fontId="14" fillId="5" borderId="18" xfId="0" applyNumberFormat="1" applyFont="1" applyFill="1" applyBorder="1" applyAlignment="1">
      <alignment horizontal="left" vertical="center"/>
    </xf>
    <xf numFmtId="165" fontId="14" fillId="5" borderId="13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</cellXfs>
  <cellStyles count="5">
    <cellStyle name="Millares" xfId="1" builtinId="3"/>
    <cellStyle name="Normal" xfId="0" builtinId="0"/>
    <cellStyle name="Normal 2 2 2 2" xfId="2" xr:uid="{B40E295E-3BCA-44C5-878B-313366424676}"/>
    <cellStyle name="Normal_COMPARACION 2002-2001" xfId="3" xr:uid="{F7B01D67-95D9-48FA-A6B3-E974153F9869}"/>
    <cellStyle name="Normal_COMPARACION 2002-2001 2" xfId="4" xr:uid="{D689F81A-31A1-4610-8A92-056D465AA6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MAY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MAY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C33">
            <v>3412.1</v>
          </cell>
          <cell r="D33">
            <v>2945</v>
          </cell>
          <cell r="E33">
            <v>2090.6999999999998</v>
          </cell>
          <cell r="G33">
            <v>2620.9</v>
          </cell>
          <cell r="H33">
            <v>13842.099999999999</v>
          </cell>
          <cell r="I33">
            <v>2406.3000000000002</v>
          </cell>
          <cell r="J33">
            <v>2341.2000000000003</v>
          </cell>
          <cell r="K33">
            <v>2385.4000000000005</v>
          </cell>
          <cell r="M33">
            <v>2922.0000000000005</v>
          </cell>
          <cell r="N33">
            <v>12480.699999999999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F24F9-B0A0-4FE1-8293-8BF1BF41DEED}">
  <dimension ref="A1:X195"/>
  <sheetViews>
    <sheetView showGridLines="0" tabSelected="1" topLeftCell="A80" zoomScaleNormal="100" workbookViewId="0">
      <selection activeCell="Q99" sqref="Q99:R104"/>
    </sheetView>
  </sheetViews>
  <sheetFormatPr baseColWidth="10" defaultColWidth="11.42578125" defaultRowHeight="12.75" x14ac:dyDescent="0.2"/>
  <cols>
    <col min="1" max="1" width="1.5703125" customWidth="1"/>
    <col min="2" max="2" width="55.7109375" customWidth="1"/>
    <col min="3" max="7" width="12.85546875" customWidth="1"/>
    <col min="8" max="8" width="14.140625" style="22" customWidth="1"/>
    <col min="9" max="9" width="13.140625" bestFit="1" customWidth="1"/>
    <col min="10" max="10" width="15.85546875" bestFit="1" customWidth="1"/>
    <col min="11" max="11" width="12.85546875" customWidth="1"/>
    <col min="12" max="12" width="15.5703125" customWidth="1"/>
    <col min="13" max="13" width="13.7109375" customWidth="1"/>
    <col min="14" max="14" width="14.85546875" style="22" customWidth="1"/>
    <col min="15" max="15" width="13.85546875" customWidth="1"/>
    <col min="16" max="16" width="9.42578125" customWidth="1"/>
    <col min="17" max="17" width="18.7109375" bestFit="1" customWidth="1"/>
    <col min="18" max="19" width="17.7109375" bestFit="1" customWidth="1"/>
    <col min="20" max="22" width="18.7109375" bestFit="1" customWidth="1"/>
  </cols>
  <sheetData>
    <row r="1" spans="1:22" ht="18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2" ht="15" customHeight="1" x14ac:dyDescent="0.25"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3"/>
      <c r="O2" s="2"/>
      <c r="P2" s="2"/>
    </row>
    <row r="3" spans="1:22" ht="18" customHeight="1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2" ht="17.25" customHeight="1" x14ac:dyDescent="0.2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2" ht="17.25" customHeight="1" x14ac:dyDescent="0.2"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2" ht="23.25" customHeight="1" x14ac:dyDescent="0.2">
      <c r="A6" t="s">
        <v>4</v>
      </c>
      <c r="B6" s="6" t="s">
        <v>5</v>
      </c>
      <c r="C6" s="7">
        <v>2024</v>
      </c>
      <c r="D6" s="8"/>
      <c r="E6" s="8"/>
      <c r="F6" s="8"/>
      <c r="G6" s="8"/>
      <c r="H6" s="9" t="s">
        <v>6</v>
      </c>
      <c r="I6" s="7">
        <v>2025</v>
      </c>
      <c r="J6" s="8"/>
      <c r="K6" s="8"/>
      <c r="L6" s="8"/>
      <c r="M6" s="8"/>
      <c r="N6" s="9" t="s">
        <v>7</v>
      </c>
      <c r="O6" s="7" t="s">
        <v>8</v>
      </c>
      <c r="P6" s="10"/>
    </row>
    <row r="7" spans="1:22" ht="29.25" customHeight="1" thickBot="1" x14ac:dyDescent="0.25">
      <c r="B7" s="11"/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3"/>
      <c r="I7" s="14" t="s">
        <v>9</v>
      </c>
      <c r="J7" s="12" t="s">
        <v>10</v>
      </c>
      <c r="K7" s="12" t="s">
        <v>11</v>
      </c>
      <c r="L7" s="12" t="s">
        <v>12</v>
      </c>
      <c r="M7" s="12" t="s">
        <v>13</v>
      </c>
      <c r="N7" s="13"/>
      <c r="O7" s="12" t="s">
        <v>14</v>
      </c>
      <c r="P7" s="14" t="s">
        <v>15</v>
      </c>
    </row>
    <row r="8" spans="1:22" ht="15.95" customHeight="1" thickTop="1" x14ac:dyDescent="0.2">
      <c r="B8" s="15" t="s">
        <v>16</v>
      </c>
      <c r="C8" s="16">
        <f t="shared" ref="C8:L8" si="0">+C9+C55+C56+C62+C82</f>
        <v>116142.8</v>
      </c>
      <c r="D8" s="16">
        <f t="shared" si="0"/>
        <v>87317.2</v>
      </c>
      <c r="E8" s="16">
        <f t="shared" si="0"/>
        <v>86599.4</v>
      </c>
      <c r="F8" s="16">
        <f t="shared" si="0"/>
        <v>119528.50000000001</v>
      </c>
      <c r="G8" s="16">
        <f t="shared" si="0"/>
        <v>92843.7</v>
      </c>
      <c r="H8" s="16">
        <f t="shared" si="0"/>
        <v>502431.6</v>
      </c>
      <c r="I8" s="16">
        <f t="shared" si="0"/>
        <v>108471.90000000001</v>
      </c>
      <c r="J8" s="16">
        <f t="shared" si="0"/>
        <v>88561.7</v>
      </c>
      <c r="K8" s="16">
        <f t="shared" si="0"/>
        <v>92652.900000000009</v>
      </c>
      <c r="L8" s="16">
        <f t="shared" si="0"/>
        <v>127416.4</v>
      </c>
      <c r="M8" s="16">
        <f>+M9+M55+M56+M62+M82</f>
        <v>105848</v>
      </c>
      <c r="N8" s="16">
        <f>+N9+N55+N56+N62+N82</f>
        <v>522950.89999999997</v>
      </c>
      <c r="O8" s="17">
        <f t="shared" ref="O8:O71" si="1">+N8-H8</f>
        <v>20519.299999999988</v>
      </c>
      <c r="P8" s="16">
        <f t="shared" ref="P8:P43" si="2">+O8/H8*100</f>
        <v>4.0839986975341498</v>
      </c>
      <c r="Q8" s="18"/>
      <c r="R8" s="18"/>
      <c r="S8" s="18"/>
      <c r="T8" s="18"/>
      <c r="U8" s="18"/>
      <c r="V8" s="18"/>
    </row>
    <row r="9" spans="1:22" ht="15.95" customHeight="1" x14ac:dyDescent="0.2">
      <c r="B9" s="19" t="s">
        <v>17</v>
      </c>
      <c r="C9" s="16">
        <f t="shared" ref="C9:L9" si="3">+C10+C15+C24+C46+C53+C54</f>
        <v>93437.8</v>
      </c>
      <c r="D9" s="16">
        <f t="shared" si="3"/>
        <v>81940.5</v>
      </c>
      <c r="E9" s="16">
        <f t="shared" si="3"/>
        <v>81804.399999999994</v>
      </c>
      <c r="F9" s="16">
        <f t="shared" si="3"/>
        <v>113770.00000000001</v>
      </c>
      <c r="G9" s="16">
        <f t="shared" si="3"/>
        <v>87610.3</v>
      </c>
      <c r="H9" s="16">
        <f t="shared" si="3"/>
        <v>458563</v>
      </c>
      <c r="I9" s="16">
        <f t="shared" si="3"/>
        <v>103063.00000000001</v>
      </c>
      <c r="J9" s="16">
        <f t="shared" si="3"/>
        <v>83878.5</v>
      </c>
      <c r="K9" s="16">
        <f t="shared" si="3"/>
        <v>87345</v>
      </c>
      <c r="L9" s="16">
        <f t="shared" si="3"/>
        <v>122632.4</v>
      </c>
      <c r="M9" s="16">
        <f>+M10+M15+M24+M46+M53+M54</f>
        <v>99864.4</v>
      </c>
      <c r="N9" s="16">
        <f>+N10+N15+N24+N46+N53+N54</f>
        <v>496783.29999999993</v>
      </c>
      <c r="O9" s="17">
        <f t="shared" si="1"/>
        <v>38220.29999999993</v>
      </c>
      <c r="P9" s="16">
        <f t="shared" si="2"/>
        <v>8.3347980539206024</v>
      </c>
      <c r="Q9" s="18"/>
      <c r="R9" s="18"/>
      <c r="S9" s="18"/>
      <c r="T9" s="18"/>
      <c r="U9" s="18"/>
      <c r="V9" s="18"/>
    </row>
    <row r="10" spans="1:22" ht="15.95" customHeight="1" x14ac:dyDescent="0.2">
      <c r="B10" s="20" t="s">
        <v>18</v>
      </c>
      <c r="C10" s="16">
        <f t="shared" ref="C10:H10" si="4">SUM(C11:C14)</f>
        <v>33787.200000000004</v>
      </c>
      <c r="D10" s="16">
        <f t="shared" si="4"/>
        <v>28997.600000000002</v>
      </c>
      <c r="E10" s="16">
        <f t="shared" si="4"/>
        <v>26235.5</v>
      </c>
      <c r="F10" s="16">
        <f t="shared" si="4"/>
        <v>52144.800000000003</v>
      </c>
      <c r="G10" s="16">
        <f t="shared" si="4"/>
        <v>28995.4</v>
      </c>
      <c r="H10" s="16">
        <f t="shared" si="4"/>
        <v>170160.5</v>
      </c>
      <c r="I10" s="16">
        <f t="shared" ref="I10:N10" si="5">SUM(I11:I14)</f>
        <v>39449.800000000003</v>
      </c>
      <c r="J10" s="16">
        <f t="shared" si="5"/>
        <v>27934.600000000002</v>
      </c>
      <c r="K10" s="16">
        <f t="shared" si="5"/>
        <v>27960.5</v>
      </c>
      <c r="L10" s="16">
        <f t="shared" si="5"/>
        <v>59550.399999999994</v>
      </c>
      <c r="M10" s="16">
        <f t="shared" si="5"/>
        <v>41174.799999999996</v>
      </c>
      <c r="N10" s="21">
        <f t="shared" si="5"/>
        <v>196070.1</v>
      </c>
      <c r="O10" s="17">
        <f t="shared" si="1"/>
        <v>25909.600000000006</v>
      </c>
      <c r="P10" s="16">
        <f t="shared" si="2"/>
        <v>15.226565507271081</v>
      </c>
      <c r="Q10" s="22"/>
      <c r="R10" s="22"/>
      <c r="S10" s="22"/>
      <c r="T10" s="22"/>
      <c r="U10" s="22"/>
      <c r="V10" s="22"/>
    </row>
    <row r="11" spans="1:22" ht="15.95" customHeight="1" x14ac:dyDescent="0.2">
      <c r="B11" s="23" t="s">
        <v>19</v>
      </c>
      <c r="C11" s="24">
        <v>11648</v>
      </c>
      <c r="D11" s="24">
        <v>10213.799999999999</v>
      </c>
      <c r="E11" s="24">
        <v>9585.4</v>
      </c>
      <c r="F11" s="24">
        <v>10858.6</v>
      </c>
      <c r="G11" s="24">
        <v>10904.2</v>
      </c>
      <c r="H11" s="25">
        <f>SUM(C11:G11)</f>
        <v>53210</v>
      </c>
      <c r="I11" s="24">
        <v>12908.9</v>
      </c>
      <c r="J11" s="24">
        <v>11313.6</v>
      </c>
      <c r="K11" s="24">
        <v>11933.5</v>
      </c>
      <c r="L11" s="24">
        <v>11986.6</v>
      </c>
      <c r="M11" s="24">
        <v>12743.9</v>
      </c>
      <c r="N11" s="26">
        <f>SUM(I11:M11)</f>
        <v>60886.5</v>
      </c>
      <c r="O11" s="27">
        <f t="shared" si="1"/>
        <v>7676.5</v>
      </c>
      <c r="P11" s="24">
        <f t="shared" si="2"/>
        <v>14.426799473783122</v>
      </c>
      <c r="Q11" s="22"/>
      <c r="R11" s="22"/>
      <c r="S11" s="22"/>
      <c r="T11" s="22"/>
      <c r="U11" s="22"/>
      <c r="V11" s="22"/>
    </row>
    <row r="12" spans="1:22" ht="15.95" customHeight="1" x14ac:dyDescent="0.2">
      <c r="B12" s="23" t="s">
        <v>20</v>
      </c>
      <c r="C12" s="24">
        <v>12491.3</v>
      </c>
      <c r="D12" s="24">
        <v>14806.1</v>
      </c>
      <c r="E12" s="24">
        <v>11688.1</v>
      </c>
      <c r="F12" s="24">
        <v>35827.4</v>
      </c>
      <c r="G12" s="24">
        <v>11062.1</v>
      </c>
      <c r="H12" s="25">
        <f>SUM(C12:G12)</f>
        <v>85875</v>
      </c>
      <c r="I12" s="24">
        <v>17302</v>
      </c>
      <c r="J12" s="24">
        <v>12300.8</v>
      </c>
      <c r="K12" s="24">
        <v>11863.2</v>
      </c>
      <c r="L12" s="24">
        <v>40824.199999999997</v>
      </c>
      <c r="M12" s="24">
        <v>21558.3</v>
      </c>
      <c r="N12" s="26">
        <f t="shared" ref="N12:N14" si="6">SUM(I12:M12)</f>
        <v>103848.5</v>
      </c>
      <c r="O12" s="27">
        <f t="shared" si="1"/>
        <v>17973.5</v>
      </c>
      <c r="P12" s="24">
        <f t="shared" si="2"/>
        <v>20.929839883551672</v>
      </c>
      <c r="Q12" s="22"/>
      <c r="R12" s="22"/>
    </row>
    <row r="13" spans="1:22" ht="15.95" customHeight="1" x14ac:dyDescent="0.2">
      <c r="B13" s="23" t="s">
        <v>21</v>
      </c>
      <c r="C13" s="24">
        <v>9395.6</v>
      </c>
      <c r="D13" s="24">
        <v>3826.2</v>
      </c>
      <c r="E13" s="24">
        <v>4821.7</v>
      </c>
      <c r="F13" s="24">
        <v>5219.8</v>
      </c>
      <c r="G13" s="24">
        <v>6756</v>
      </c>
      <c r="H13" s="25">
        <f>SUM(C13:G13)</f>
        <v>30019.3</v>
      </c>
      <c r="I13" s="24">
        <v>9006.4</v>
      </c>
      <c r="J13" s="24">
        <v>4037.7</v>
      </c>
      <c r="K13" s="24">
        <v>3901.8</v>
      </c>
      <c r="L13" s="24">
        <v>6448.2</v>
      </c>
      <c r="M13" s="24">
        <v>6465.5</v>
      </c>
      <c r="N13" s="26">
        <f t="shared" si="6"/>
        <v>29859.599999999999</v>
      </c>
      <c r="O13" s="27">
        <f t="shared" si="1"/>
        <v>-159.70000000000073</v>
      </c>
      <c r="P13" s="24">
        <f t="shared" si="2"/>
        <v>-0.53199108573484633</v>
      </c>
      <c r="Q13" s="22"/>
      <c r="R13" s="22"/>
    </row>
    <row r="14" spans="1:22" ht="15.95" customHeight="1" x14ac:dyDescent="0.2">
      <c r="B14" s="23" t="s">
        <v>22</v>
      </c>
      <c r="C14" s="24">
        <v>252.3</v>
      </c>
      <c r="D14" s="24">
        <v>151.5</v>
      </c>
      <c r="E14" s="24">
        <v>140.30000000000001</v>
      </c>
      <c r="F14" s="24">
        <v>239</v>
      </c>
      <c r="G14" s="24">
        <v>273.10000000000002</v>
      </c>
      <c r="H14" s="25">
        <f>SUM(C14:G14)</f>
        <v>1056.2</v>
      </c>
      <c r="I14" s="24">
        <v>232.5</v>
      </c>
      <c r="J14" s="24">
        <v>282.5</v>
      </c>
      <c r="K14" s="24">
        <v>262</v>
      </c>
      <c r="L14" s="24">
        <v>291.39999999999998</v>
      </c>
      <c r="M14" s="24">
        <v>407.1</v>
      </c>
      <c r="N14" s="26">
        <f t="shared" si="6"/>
        <v>1475.5</v>
      </c>
      <c r="O14" s="27">
        <f t="shared" si="1"/>
        <v>419.29999999999995</v>
      </c>
      <c r="P14" s="24">
        <f t="shared" si="2"/>
        <v>39.698920658966095</v>
      </c>
      <c r="Q14" s="22"/>
      <c r="R14" s="22"/>
    </row>
    <row r="15" spans="1:22" ht="15.95" customHeight="1" x14ac:dyDescent="0.2">
      <c r="B15" s="19" t="s">
        <v>23</v>
      </c>
      <c r="C15" s="28">
        <f t="shared" ref="C15:N15" si="7">+C16+C23</f>
        <v>3217.7000000000003</v>
      </c>
      <c r="D15" s="29">
        <f t="shared" si="7"/>
        <v>3868.4999999999995</v>
      </c>
      <c r="E15" s="29">
        <f t="shared" si="7"/>
        <v>4933.1999999999989</v>
      </c>
      <c r="F15" s="29">
        <f t="shared" si="7"/>
        <v>7803.7999999999993</v>
      </c>
      <c r="G15" s="29">
        <f t="shared" si="7"/>
        <v>4123.8</v>
      </c>
      <c r="H15" s="29">
        <f t="shared" si="7"/>
        <v>23947</v>
      </c>
      <c r="I15" s="28">
        <f t="shared" si="7"/>
        <v>3853.7</v>
      </c>
      <c r="J15" s="29">
        <f t="shared" si="7"/>
        <v>3770.2000000000003</v>
      </c>
      <c r="K15" s="29">
        <f t="shared" si="7"/>
        <v>6252.2000000000007</v>
      </c>
      <c r="L15" s="29">
        <f t="shared" si="7"/>
        <v>8025.0999999999995</v>
      </c>
      <c r="M15" s="29">
        <f t="shared" si="7"/>
        <v>4553.0999999999995</v>
      </c>
      <c r="N15" s="21">
        <f t="shared" si="7"/>
        <v>26454.3</v>
      </c>
      <c r="O15" s="30">
        <f t="shared" si="1"/>
        <v>2507.2999999999993</v>
      </c>
      <c r="P15" s="29">
        <f t="shared" si="2"/>
        <v>10.470205036121431</v>
      </c>
      <c r="Q15" s="22"/>
      <c r="R15" s="22"/>
    </row>
    <row r="16" spans="1:22" ht="15.95" customHeight="1" x14ac:dyDescent="0.2">
      <c r="B16" s="31" t="s">
        <v>24</v>
      </c>
      <c r="C16" s="28">
        <f t="shared" ref="C16:M16" si="8">SUM(C17:C22)</f>
        <v>3070.3</v>
      </c>
      <c r="D16" s="29">
        <f t="shared" si="8"/>
        <v>3690.3999999999996</v>
      </c>
      <c r="E16" s="29">
        <f t="shared" si="8"/>
        <v>4726.2999999999993</v>
      </c>
      <c r="F16" s="29">
        <f t="shared" si="8"/>
        <v>7588.9</v>
      </c>
      <c r="G16" s="29">
        <f t="shared" si="8"/>
        <v>3913.7</v>
      </c>
      <c r="H16" s="29">
        <f t="shared" si="8"/>
        <v>22989.599999999999</v>
      </c>
      <c r="I16" s="28">
        <f t="shared" si="8"/>
        <v>3657.7999999999997</v>
      </c>
      <c r="J16" s="29">
        <f t="shared" si="8"/>
        <v>3543.9</v>
      </c>
      <c r="K16" s="29">
        <f t="shared" si="8"/>
        <v>5918.6</v>
      </c>
      <c r="L16" s="29">
        <f t="shared" si="8"/>
        <v>7773.2999999999993</v>
      </c>
      <c r="M16" s="29">
        <f t="shared" si="8"/>
        <v>4252.2</v>
      </c>
      <c r="N16" s="21">
        <f>SUM(N17:N22)</f>
        <v>25145.8</v>
      </c>
      <c r="O16" s="30">
        <f t="shared" si="1"/>
        <v>2156.2000000000007</v>
      </c>
      <c r="P16" s="29">
        <f t="shared" si="2"/>
        <v>9.3790235584786199</v>
      </c>
      <c r="Q16" s="22"/>
      <c r="R16" s="22"/>
    </row>
    <row r="17" spans="2:24" ht="15.95" customHeight="1" x14ac:dyDescent="0.2">
      <c r="B17" s="32" t="s">
        <v>25</v>
      </c>
      <c r="C17" s="33">
        <v>163.69999999999999</v>
      </c>
      <c r="D17" s="33">
        <v>486.5</v>
      </c>
      <c r="E17" s="33">
        <v>1757.6</v>
      </c>
      <c r="F17" s="33">
        <v>271.39999999999998</v>
      </c>
      <c r="G17" s="33">
        <v>200.3</v>
      </c>
      <c r="H17" s="25">
        <f t="shared" ref="H17:H23" si="9">SUM(C17:G17)</f>
        <v>2879.5000000000005</v>
      </c>
      <c r="I17" s="33">
        <v>133.5</v>
      </c>
      <c r="J17" s="33">
        <v>511.2</v>
      </c>
      <c r="K17" s="33">
        <v>2130.3000000000002</v>
      </c>
      <c r="L17" s="33">
        <v>232.5</v>
      </c>
      <c r="M17" s="33">
        <v>198.9</v>
      </c>
      <c r="N17" s="26">
        <f t="shared" ref="N17:N23" si="10">SUM(I17:M17)</f>
        <v>3206.4</v>
      </c>
      <c r="O17" s="27">
        <f t="shared" si="1"/>
        <v>326.89999999999964</v>
      </c>
      <c r="P17" s="24">
        <f t="shared" si="2"/>
        <v>11.352665393297432</v>
      </c>
      <c r="Q17" s="22"/>
      <c r="R17" s="22"/>
    </row>
    <row r="18" spans="2:24" ht="15.95" customHeight="1" x14ac:dyDescent="0.2">
      <c r="B18" s="32" t="s">
        <v>26</v>
      </c>
      <c r="C18" s="33">
        <v>330</v>
      </c>
      <c r="D18" s="33">
        <v>207.4</v>
      </c>
      <c r="E18" s="33">
        <v>184.7</v>
      </c>
      <c r="F18" s="33">
        <v>4032.4</v>
      </c>
      <c r="G18" s="33">
        <v>384.1</v>
      </c>
      <c r="H18" s="25">
        <f t="shared" si="9"/>
        <v>5138.6000000000004</v>
      </c>
      <c r="I18" s="33">
        <v>280.8</v>
      </c>
      <c r="J18" s="33">
        <v>144.80000000000001</v>
      </c>
      <c r="K18" s="33">
        <v>363.7</v>
      </c>
      <c r="L18" s="33">
        <v>4321.7</v>
      </c>
      <c r="M18" s="33">
        <v>361.2</v>
      </c>
      <c r="N18" s="26">
        <f t="shared" si="10"/>
        <v>5472.2</v>
      </c>
      <c r="O18" s="27">
        <f t="shared" si="1"/>
        <v>333.59999999999945</v>
      </c>
      <c r="P18" s="24">
        <f t="shared" si="2"/>
        <v>6.4920406336356091</v>
      </c>
      <c r="Q18" s="22"/>
      <c r="R18" s="22"/>
    </row>
    <row r="19" spans="2:24" ht="15.95" customHeight="1" x14ac:dyDescent="0.2">
      <c r="B19" s="32" t="s">
        <v>27</v>
      </c>
      <c r="C19" s="33">
        <v>960</v>
      </c>
      <c r="D19" s="33">
        <v>1157.3</v>
      </c>
      <c r="E19" s="33">
        <v>1093.0999999999999</v>
      </c>
      <c r="F19" s="33">
        <v>1127</v>
      </c>
      <c r="G19" s="33">
        <v>1220</v>
      </c>
      <c r="H19" s="25">
        <f t="shared" si="9"/>
        <v>5557.4</v>
      </c>
      <c r="I19" s="33">
        <v>1004.4</v>
      </c>
      <c r="J19" s="33">
        <v>1046.7</v>
      </c>
      <c r="K19" s="33">
        <v>1394.8</v>
      </c>
      <c r="L19" s="33">
        <v>1366.7</v>
      </c>
      <c r="M19" s="33">
        <v>1356.7</v>
      </c>
      <c r="N19" s="26">
        <f t="shared" si="10"/>
        <v>6169.2999999999993</v>
      </c>
      <c r="O19" s="27">
        <f t="shared" si="1"/>
        <v>611.89999999999964</v>
      </c>
      <c r="P19" s="24">
        <f t="shared" si="2"/>
        <v>11.010544499226251</v>
      </c>
      <c r="Q19" s="22"/>
      <c r="R19" s="22"/>
    </row>
    <row r="20" spans="2:24" ht="15.95" customHeight="1" x14ac:dyDescent="0.2">
      <c r="B20" s="34" t="s">
        <v>28</v>
      </c>
      <c r="C20" s="33">
        <v>215.2</v>
      </c>
      <c r="D20" s="33">
        <v>203.6</v>
      </c>
      <c r="E20" s="33">
        <v>203.9</v>
      </c>
      <c r="F20" s="33">
        <v>200.9</v>
      </c>
      <c r="G20" s="33">
        <v>203.5</v>
      </c>
      <c r="H20" s="25">
        <f t="shared" si="9"/>
        <v>1027.0999999999999</v>
      </c>
      <c r="I20" s="33">
        <v>222.1</v>
      </c>
      <c r="J20" s="33">
        <v>216.7</v>
      </c>
      <c r="K20" s="33">
        <v>220.1</v>
      </c>
      <c r="L20" s="33">
        <v>205</v>
      </c>
      <c r="M20" s="33">
        <v>213.7</v>
      </c>
      <c r="N20" s="26">
        <f t="shared" si="10"/>
        <v>1077.5999999999999</v>
      </c>
      <c r="O20" s="27">
        <f t="shared" si="1"/>
        <v>50.5</v>
      </c>
      <c r="P20" s="24">
        <f t="shared" si="2"/>
        <v>4.9167559147113238</v>
      </c>
      <c r="Q20" s="22"/>
      <c r="R20" s="22"/>
    </row>
    <row r="21" spans="2:24" ht="15.95" customHeight="1" x14ac:dyDescent="0.2">
      <c r="B21" s="32" t="s">
        <v>29</v>
      </c>
      <c r="C21" s="33">
        <v>1257.9000000000001</v>
      </c>
      <c r="D21" s="33">
        <v>1418.1</v>
      </c>
      <c r="E21" s="33">
        <v>1202.8</v>
      </c>
      <c r="F21" s="33">
        <v>1667.6</v>
      </c>
      <c r="G21" s="33">
        <v>1679.8</v>
      </c>
      <c r="H21" s="25">
        <f t="shared" si="9"/>
        <v>7226.2</v>
      </c>
      <c r="I21" s="33">
        <v>1792.6</v>
      </c>
      <c r="J21" s="33">
        <v>1470.6</v>
      </c>
      <c r="K21" s="33">
        <v>1504</v>
      </c>
      <c r="L21" s="33">
        <v>1449.4</v>
      </c>
      <c r="M21" s="33">
        <v>1903.7</v>
      </c>
      <c r="N21" s="26">
        <f t="shared" si="10"/>
        <v>8120.3</v>
      </c>
      <c r="O21" s="27">
        <f t="shared" si="1"/>
        <v>894.10000000000036</v>
      </c>
      <c r="P21" s="24">
        <f t="shared" si="2"/>
        <v>12.373031468821791</v>
      </c>
      <c r="Q21" s="22"/>
      <c r="R21" s="22"/>
    </row>
    <row r="22" spans="2:24" ht="15.95" customHeight="1" x14ac:dyDescent="0.2">
      <c r="B22" s="34" t="s">
        <v>30</v>
      </c>
      <c r="C22" s="33">
        <v>143.5</v>
      </c>
      <c r="D22" s="33">
        <v>217.5</v>
      </c>
      <c r="E22" s="33">
        <v>284.2</v>
      </c>
      <c r="F22" s="33">
        <v>289.60000000000002</v>
      </c>
      <c r="G22" s="33">
        <v>226</v>
      </c>
      <c r="H22" s="25">
        <f t="shared" si="9"/>
        <v>1160.8000000000002</v>
      </c>
      <c r="I22" s="33">
        <v>224.4</v>
      </c>
      <c r="J22" s="33">
        <v>153.9</v>
      </c>
      <c r="K22" s="33">
        <v>305.7</v>
      </c>
      <c r="L22" s="33">
        <v>198</v>
      </c>
      <c r="M22" s="33">
        <v>218</v>
      </c>
      <c r="N22" s="26">
        <f t="shared" si="10"/>
        <v>1100</v>
      </c>
      <c r="O22" s="27">
        <f t="shared" si="1"/>
        <v>-60.800000000000182</v>
      </c>
      <c r="P22" s="24">
        <f t="shared" si="2"/>
        <v>-5.2377670572019444</v>
      </c>
      <c r="Q22" s="22"/>
      <c r="R22" s="22"/>
    </row>
    <row r="23" spans="2:24" ht="15.95" customHeight="1" x14ac:dyDescent="0.2">
      <c r="B23" s="31" t="s">
        <v>31</v>
      </c>
      <c r="C23" s="29">
        <v>147.4</v>
      </c>
      <c r="D23" s="29">
        <v>178.1</v>
      </c>
      <c r="E23" s="29">
        <v>206.9</v>
      </c>
      <c r="F23" s="29">
        <v>214.9</v>
      </c>
      <c r="G23" s="29">
        <v>210.1</v>
      </c>
      <c r="H23" s="16">
        <f t="shared" si="9"/>
        <v>957.4</v>
      </c>
      <c r="I23" s="16">
        <v>195.9</v>
      </c>
      <c r="J23" s="29">
        <v>226.3</v>
      </c>
      <c r="K23" s="29">
        <v>333.6</v>
      </c>
      <c r="L23" s="29">
        <v>251.8</v>
      </c>
      <c r="M23" s="29">
        <v>300.89999999999998</v>
      </c>
      <c r="N23" s="29">
        <f t="shared" si="10"/>
        <v>1308.5</v>
      </c>
      <c r="O23" s="17">
        <f t="shared" si="1"/>
        <v>351.1</v>
      </c>
      <c r="P23" s="16">
        <f t="shared" si="2"/>
        <v>36.672237309379575</v>
      </c>
      <c r="Q23" s="22"/>
      <c r="R23" s="22"/>
    </row>
    <row r="24" spans="2:24" ht="15.95" customHeight="1" x14ac:dyDescent="0.2">
      <c r="B24" s="20" t="s">
        <v>32</v>
      </c>
      <c r="C24" s="16">
        <f t="shared" ref="C24:L24" si="11">+C25+C28+C36+C45</f>
        <v>50937.7</v>
      </c>
      <c r="D24" s="16">
        <f t="shared" si="11"/>
        <v>44112.5</v>
      </c>
      <c r="E24" s="16">
        <f t="shared" si="11"/>
        <v>45288.5</v>
      </c>
      <c r="F24" s="16">
        <f t="shared" si="11"/>
        <v>47967.3</v>
      </c>
      <c r="G24" s="16">
        <f t="shared" si="11"/>
        <v>48631.1</v>
      </c>
      <c r="H24" s="16">
        <f t="shared" si="11"/>
        <v>236937.1</v>
      </c>
      <c r="I24" s="16">
        <f t="shared" si="11"/>
        <v>54063.999999999993</v>
      </c>
      <c r="J24" s="16">
        <f t="shared" si="11"/>
        <v>46509.799999999996</v>
      </c>
      <c r="K24" s="16">
        <f t="shared" si="11"/>
        <v>47004.399999999994</v>
      </c>
      <c r="L24" s="16">
        <f t="shared" si="11"/>
        <v>48935.7</v>
      </c>
      <c r="M24" s="16">
        <f>+M25+M28+M36+M45</f>
        <v>48270.499999999993</v>
      </c>
      <c r="N24" s="21">
        <f>+N25+N28+N36+N45</f>
        <v>244784.39999999997</v>
      </c>
      <c r="O24" s="17">
        <f t="shared" si="1"/>
        <v>7847.2999999999593</v>
      </c>
      <c r="P24" s="16">
        <f t="shared" si="2"/>
        <v>3.3119760476514477</v>
      </c>
      <c r="Q24" s="22"/>
      <c r="R24" s="22"/>
    </row>
    <row r="25" spans="2:24" ht="15.95" customHeight="1" x14ac:dyDescent="0.2">
      <c r="B25" s="35" t="s">
        <v>33</v>
      </c>
      <c r="C25" s="16">
        <f t="shared" ref="C25:M25" si="12">+C26+C27</f>
        <v>33941.599999999999</v>
      </c>
      <c r="D25" s="16">
        <f t="shared" si="12"/>
        <v>28728</v>
      </c>
      <c r="E25" s="16">
        <f t="shared" si="12"/>
        <v>29083.1</v>
      </c>
      <c r="F25" s="16">
        <f t="shared" si="12"/>
        <v>31906.6</v>
      </c>
      <c r="G25" s="16">
        <f t="shared" si="12"/>
        <v>31106.9</v>
      </c>
      <c r="H25" s="16">
        <f t="shared" si="12"/>
        <v>154766.20000000001</v>
      </c>
      <c r="I25" s="16">
        <f t="shared" si="12"/>
        <v>35186.199999999997</v>
      </c>
      <c r="J25" s="16">
        <f t="shared" si="12"/>
        <v>30643.199999999997</v>
      </c>
      <c r="K25" s="16">
        <f t="shared" si="12"/>
        <v>31695.4</v>
      </c>
      <c r="L25" s="16">
        <f t="shared" si="12"/>
        <v>32862.199999999997</v>
      </c>
      <c r="M25" s="16">
        <f t="shared" si="12"/>
        <v>31130.799999999999</v>
      </c>
      <c r="N25" s="21">
        <f>+N26+N27</f>
        <v>161517.79999999999</v>
      </c>
      <c r="O25" s="17">
        <f t="shared" si="1"/>
        <v>6751.5999999999767</v>
      </c>
      <c r="P25" s="16">
        <f t="shared" si="2"/>
        <v>4.3624512328919209</v>
      </c>
      <c r="Q25" s="22"/>
      <c r="R25" s="22"/>
      <c r="S25" s="22"/>
      <c r="T25" s="22"/>
      <c r="U25" s="22"/>
      <c r="V25" s="22"/>
      <c r="W25" s="22"/>
      <c r="X25" s="22"/>
    </row>
    <row r="26" spans="2:24" ht="15.95" customHeight="1" x14ac:dyDescent="0.2">
      <c r="B26" s="36" t="s">
        <v>34</v>
      </c>
      <c r="C26" s="24">
        <v>21797.8</v>
      </c>
      <c r="D26" s="24">
        <v>17100.7</v>
      </c>
      <c r="E26" s="24">
        <v>16961.599999999999</v>
      </c>
      <c r="F26" s="24">
        <v>18373.099999999999</v>
      </c>
      <c r="G26" s="24">
        <v>16997.3</v>
      </c>
      <c r="H26" s="25">
        <f>SUM(C26:G26)</f>
        <v>91230.5</v>
      </c>
      <c r="I26" s="24">
        <v>21901.9</v>
      </c>
      <c r="J26" s="24">
        <v>17624.8</v>
      </c>
      <c r="K26" s="24">
        <v>16953.7</v>
      </c>
      <c r="L26" s="24">
        <v>18555.400000000001</v>
      </c>
      <c r="M26" s="24">
        <v>16861.5</v>
      </c>
      <c r="N26" s="26">
        <f>SUM(I26:M26)</f>
        <v>91897.299999999988</v>
      </c>
      <c r="O26" s="27">
        <f t="shared" si="1"/>
        <v>666.79999999998836</v>
      </c>
      <c r="P26" s="24">
        <f t="shared" si="2"/>
        <v>0.73089591748372351</v>
      </c>
      <c r="Q26" s="22"/>
      <c r="R26" s="22"/>
      <c r="S26" s="22"/>
      <c r="T26" s="22"/>
      <c r="U26" s="22"/>
      <c r="V26" s="22"/>
      <c r="W26" s="22"/>
      <c r="X26" s="22"/>
    </row>
    <row r="27" spans="2:24" ht="15.95" customHeight="1" x14ac:dyDescent="0.2">
      <c r="B27" s="36" t="s">
        <v>35</v>
      </c>
      <c r="C27" s="24">
        <v>12143.8</v>
      </c>
      <c r="D27" s="24">
        <v>11627.3</v>
      </c>
      <c r="E27" s="24">
        <v>12121.5</v>
      </c>
      <c r="F27" s="24">
        <v>13533.5</v>
      </c>
      <c r="G27" s="24">
        <v>14109.6</v>
      </c>
      <c r="H27" s="25">
        <f>SUM(C27:G27)</f>
        <v>63535.7</v>
      </c>
      <c r="I27" s="24">
        <v>13284.3</v>
      </c>
      <c r="J27" s="24">
        <v>13018.4</v>
      </c>
      <c r="K27" s="24">
        <v>14741.7</v>
      </c>
      <c r="L27" s="24">
        <v>14306.8</v>
      </c>
      <c r="M27" s="24">
        <v>14269.3</v>
      </c>
      <c r="N27" s="26">
        <f>SUM(I27:M27)</f>
        <v>69620.5</v>
      </c>
      <c r="O27" s="27">
        <f t="shared" si="1"/>
        <v>6084.8000000000029</v>
      </c>
      <c r="P27" s="24">
        <f t="shared" si="2"/>
        <v>9.5769779824571124</v>
      </c>
      <c r="Q27" s="22"/>
      <c r="R27" s="22"/>
    </row>
    <row r="28" spans="2:24" ht="15.95" customHeight="1" x14ac:dyDescent="0.2">
      <c r="B28" s="37" t="s">
        <v>36</v>
      </c>
      <c r="C28" s="16">
        <f>SUM(C29:C35)</f>
        <v>13986.5</v>
      </c>
      <c r="D28" s="16">
        <f>SUM(D29:D35)</f>
        <v>12199.2</v>
      </c>
      <c r="E28" s="16">
        <f>SUM(E29:E35)</f>
        <v>13758.300000000001</v>
      </c>
      <c r="F28" s="16">
        <f>SUM(F29:F35)</f>
        <v>13732.000000000002</v>
      </c>
      <c r="G28" s="16">
        <f>SUM(G29:G35)</f>
        <v>15258.400000000001</v>
      </c>
      <c r="H28" s="16">
        <f t="shared" ref="H28:N28" si="13">SUM(H29:H35)</f>
        <v>68934.399999999994</v>
      </c>
      <c r="I28" s="16">
        <f t="shared" si="13"/>
        <v>15427.900000000001</v>
      </c>
      <c r="J28" s="16">
        <f t="shared" si="13"/>
        <v>12805.1</v>
      </c>
      <c r="K28" s="16">
        <f t="shared" si="13"/>
        <v>12946.8</v>
      </c>
      <c r="L28" s="16">
        <f t="shared" si="13"/>
        <v>13932</v>
      </c>
      <c r="M28" s="16">
        <f t="shared" si="13"/>
        <v>14752.599999999999</v>
      </c>
      <c r="N28" s="21">
        <f t="shared" si="13"/>
        <v>69864.399999999994</v>
      </c>
      <c r="O28" s="17">
        <f t="shared" si="1"/>
        <v>930</v>
      </c>
      <c r="P28" s="16">
        <f t="shared" si="2"/>
        <v>1.3491087178534957</v>
      </c>
      <c r="Q28" s="22"/>
      <c r="R28" s="22"/>
    </row>
    <row r="29" spans="2:24" s="43" customFormat="1" ht="15.95" customHeight="1" x14ac:dyDescent="0.2">
      <c r="B29" s="38" t="s">
        <v>37</v>
      </c>
      <c r="C29" s="39">
        <v>4142.6000000000004</v>
      </c>
      <c r="D29" s="39">
        <v>4157.3999999999996</v>
      </c>
      <c r="E29" s="39">
        <v>4844.7</v>
      </c>
      <c r="F29" s="39">
        <v>4087.7</v>
      </c>
      <c r="G29" s="39">
        <v>5115.3</v>
      </c>
      <c r="H29" s="40">
        <f t="shared" ref="H29:H35" si="14">SUM(C29:G29)</f>
        <v>22347.7</v>
      </c>
      <c r="I29" s="39">
        <v>5006.6000000000004</v>
      </c>
      <c r="J29" s="39">
        <v>4257.3</v>
      </c>
      <c r="K29" s="39">
        <v>4350.6000000000004</v>
      </c>
      <c r="L29" s="39">
        <v>4448.3999999999996</v>
      </c>
      <c r="M29" s="39">
        <v>4942.8</v>
      </c>
      <c r="N29" s="41">
        <f t="shared" ref="N29:N35" si="15">SUM(I29:M29)</f>
        <v>23005.7</v>
      </c>
      <c r="O29" s="42">
        <f t="shared" si="1"/>
        <v>658</v>
      </c>
      <c r="P29" s="40">
        <f t="shared" si="2"/>
        <v>2.9443745888838673</v>
      </c>
      <c r="Q29" s="22"/>
      <c r="R29" s="22"/>
    </row>
    <row r="30" spans="2:24" s="43" customFormat="1" ht="15.95" customHeight="1" x14ac:dyDescent="0.2">
      <c r="B30" s="38" t="s">
        <v>38</v>
      </c>
      <c r="C30" s="44">
        <v>2466.9</v>
      </c>
      <c r="D30" s="44">
        <v>2569</v>
      </c>
      <c r="E30" s="44">
        <v>3012.3</v>
      </c>
      <c r="F30" s="44">
        <v>2512.9</v>
      </c>
      <c r="G30" s="44">
        <v>3049.3</v>
      </c>
      <c r="H30" s="40">
        <f t="shared" si="14"/>
        <v>13610.400000000001</v>
      </c>
      <c r="I30" s="44">
        <v>2957.2</v>
      </c>
      <c r="J30" s="44">
        <v>2520.6</v>
      </c>
      <c r="K30" s="44">
        <v>2544.4</v>
      </c>
      <c r="L30" s="44">
        <v>2598.6</v>
      </c>
      <c r="M30" s="44">
        <v>2876.1</v>
      </c>
      <c r="N30" s="41">
        <f t="shared" si="15"/>
        <v>13496.9</v>
      </c>
      <c r="O30" s="42">
        <f t="shared" si="1"/>
        <v>-113.50000000000182</v>
      </c>
      <c r="P30" s="40">
        <f t="shared" si="2"/>
        <v>-0.83392111914419709</v>
      </c>
      <c r="Q30" s="22"/>
      <c r="R30" s="22"/>
    </row>
    <row r="31" spans="2:24" ht="15.95" customHeight="1" x14ac:dyDescent="0.2">
      <c r="B31" s="36" t="s">
        <v>39</v>
      </c>
      <c r="C31" s="25">
        <v>4818.3999999999996</v>
      </c>
      <c r="D31" s="25">
        <v>3191.9</v>
      </c>
      <c r="E31" s="25">
        <v>3468.7</v>
      </c>
      <c r="F31" s="25">
        <v>4401.3</v>
      </c>
      <c r="G31" s="25">
        <v>4111.8</v>
      </c>
      <c r="H31" s="40">
        <f t="shared" si="14"/>
        <v>19992.099999999999</v>
      </c>
      <c r="I31" s="25">
        <v>4804.8</v>
      </c>
      <c r="J31" s="25">
        <v>3431.4</v>
      </c>
      <c r="K31" s="25">
        <v>3421.5</v>
      </c>
      <c r="L31" s="25">
        <v>3842.6</v>
      </c>
      <c r="M31" s="25">
        <v>3826</v>
      </c>
      <c r="N31" s="41">
        <f t="shared" si="15"/>
        <v>19326.300000000003</v>
      </c>
      <c r="O31" s="42">
        <f t="shared" si="1"/>
        <v>-665.79999999999563</v>
      </c>
      <c r="P31" s="40">
        <f t="shared" si="2"/>
        <v>-3.3303154746124504</v>
      </c>
      <c r="Q31" s="22"/>
      <c r="R31" s="22"/>
    </row>
    <row r="32" spans="2:24" ht="15.95" customHeight="1" x14ac:dyDescent="0.2">
      <c r="B32" s="36" t="s">
        <v>40</v>
      </c>
      <c r="C32" s="25">
        <v>152.80000000000001</v>
      </c>
      <c r="D32" s="25">
        <v>211.6</v>
      </c>
      <c r="E32" s="25">
        <v>199.5</v>
      </c>
      <c r="F32" s="25">
        <v>248.9</v>
      </c>
      <c r="G32" s="25">
        <v>278</v>
      </c>
      <c r="H32" s="40">
        <f t="shared" si="14"/>
        <v>1090.8</v>
      </c>
      <c r="I32" s="25">
        <v>168.2</v>
      </c>
      <c r="J32" s="25">
        <v>251.7</v>
      </c>
      <c r="K32" s="25">
        <v>193.9</v>
      </c>
      <c r="L32" s="25">
        <v>264.39999999999998</v>
      </c>
      <c r="M32" s="25">
        <v>228.3</v>
      </c>
      <c r="N32" s="41">
        <f t="shared" si="15"/>
        <v>1106.5</v>
      </c>
      <c r="O32" s="45">
        <f t="shared" si="1"/>
        <v>15.700000000000045</v>
      </c>
      <c r="P32" s="25">
        <f t="shared" si="2"/>
        <v>1.4393105977264435</v>
      </c>
      <c r="Q32" s="22"/>
      <c r="R32" s="22"/>
    </row>
    <row r="33" spans="2:22" s="48" customFormat="1" ht="15.95" customHeight="1" x14ac:dyDescent="0.2">
      <c r="B33" s="46" t="s">
        <v>41</v>
      </c>
      <c r="C33" s="47">
        <v>786.5</v>
      </c>
      <c r="D33" s="47">
        <v>779.6</v>
      </c>
      <c r="E33" s="47">
        <v>773.4</v>
      </c>
      <c r="F33" s="47">
        <v>793</v>
      </c>
      <c r="G33" s="47">
        <v>786.1</v>
      </c>
      <c r="H33" s="40">
        <f t="shared" si="14"/>
        <v>3918.6</v>
      </c>
      <c r="I33" s="47">
        <v>826.3</v>
      </c>
      <c r="J33" s="47">
        <v>817.4</v>
      </c>
      <c r="K33" s="47">
        <v>795.2</v>
      </c>
      <c r="L33" s="47">
        <v>810.5</v>
      </c>
      <c r="M33" s="47">
        <v>805.3</v>
      </c>
      <c r="N33" s="41">
        <f t="shared" si="15"/>
        <v>4054.7</v>
      </c>
      <c r="O33" s="27">
        <f t="shared" si="1"/>
        <v>136.09999999999991</v>
      </c>
      <c r="P33" s="24">
        <f t="shared" si="2"/>
        <v>3.4731791966518633</v>
      </c>
      <c r="Q33" s="22"/>
      <c r="R33" s="22"/>
    </row>
    <row r="34" spans="2:22" s="48" customFormat="1" ht="15.95" customHeight="1" x14ac:dyDescent="0.2">
      <c r="B34" s="46" t="s">
        <v>42</v>
      </c>
      <c r="C34" s="49">
        <v>1176.7</v>
      </c>
      <c r="D34" s="49">
        <v>827.5</v>
      </c>
      <c r="E34" s="49">
        <v>1016.5</v>
      </c>
      <c r="F34" s="49">
        <v>1231.5999999999999</v>
      </c>
      <c r="G34" s="49">
        <v>1364.1</v>
      </c>
      <c r="H34" s="40">
        <f t="shared" si="14"/>
        <v>5616.4</v>
      </c>
      <c r="I34" s="49">
        <v>1205.7</v>
      </c>
      <c r="J34" s="47">
        <v>1144.0999999999999</v>
      </c>
      <c r="K34" s="49">
        <v>1132.9000000000001</v>
      </c>
      <c r="L34" s="49">
        <v>1408.1</v>
      </c>
      <c r="M34" s="49">
        <v>1550.6</v>
      </c>
      <c r="N34" s="41">
        <f t="shared" si="15"/>
        <v>6441.4</v>
      </c>
      <c r="O34" s="27">
        <f t="shared" si="1"/>
        <v>825</v>
      </c>
      <c r="P34" s="24">
        <f t="shared" si="2"/>
        <v>14.689124706217507</v>
      </c>
      <c r="Q34" s="22"/>
      <c r="R34" s="22"/>
    </row>
    <row r="35" spans="2:22" s="48" customFormat="1" ht="15.95" customHeight="1" x14ac:dyDescent="0.2">
      <c r="B35" s="46" t="s">
        <v>30</v>
      </c>
      <c r="C35" s="49">
        <v>442.6</v>
      </c>
      <c r="D35" s="49">
        <v>462.2</v>
      </c>
      <c r="E35" s="49">
        <v>443.2</v>
      </c>
      <c r="F35" s="49">
        <v>456.6</v>
      </c>
      <c r="G35" s="49">
        <v>553.79999999999995</v>
      </c>
      <c r="H35" s="40">
        <f t="shared" si="14"/>
        <v>2358.3999999999996</v>
      </c>
      <c r="I35" s="49">
        <v>459.1</v>
      </c>
      <c r="J35" s="49">
        <v>382.6</v>
      </c>
      <c r="K35" s="49">
        <v>508.3</v>
      </c>
      <c r="L35" s="49">
        <v>559.4</v>
      </c>
      <c r="M35" s="49">
        <v>523.5</v>
      </c>
      <c r="N35" s="41">
        <f t="shared" si="15"/>
        <v>2432.9</v>
      </c>
      <c r="O35" s="27">
        <f t="shared" si="1"/>
        <v>74.500000000000455</v>
      </c>
      <c r="P35" s="24">
        <f t="shared" si="2"/>
        <v>3.1589213025780389</v>
      </c>
      <c r="Q35" s="22"/>
      <c r="R35" s="22"/>
      <c r="S35" s="50"/>
      <c r="T35" s="50"/>
      <c r="U35" s="50"/>
      <c r="V35" s="50"/>
    </row>
    <row r="36" spans="2:22" ht="15.95" customHeight="1" x14ac:dyDescent="0.2">
      <c r="B36" s="35" t="s">
        <v>43</v>
      </c>
      <c r="C36" s="16">
        <f t="shared" ref="C36:M36" si="16">+C37+C38+C39+C42+C43</f>
        <v>2765.2</v>
      </c>
      <c r="D36" s="16">
        <f t="shared" si="16"/>
        <v>2978.4</v>
      </c>
      <c r="E36" s="16">
        <f t="shared" si="16"/>
        <v>2134</v>
      </c>
      <c r="F36" s="16">
        <f t="shared" si="16"/>
        <v>2127.3000000000002</v>
      </c>
      <c r="G36" s="16">
        <f t="shared" si="16"/>
        <v>2044.1</v>
      </c>
      <c r="H36" s="16">
        <f t="shared" si="16"/>
        <v>12048.999999999998</v>
      </c>
      <c r="I36" s="16">
        <f t="shared" si="16"/>
        <v>3191.6999999999994</v>
      </c>
      <c r="J36" s="16">
        <f t="shared" si="16"/>
        <v>2789.8999999999996</v>
      </c>
      <c r="K36" s="16">
        <f t="shared" si="16"/>
        <v>2116</v>
      </c>
      <c r="L36" s="16">
        <f t="shared" si="16"/>
        <v>1855.2</v>
      </c>
      <c r="M36" s="16">
        <f t="shared" si="16"/>
        <v>2105.6</v>
      </c>
      <c r="N36" s="16">
        <f>+N37+N38+N39+N42+N43+N44</f>
        <v>12058.4</v>
      </c>
      <c r="O36" s="17">
        <f t="shared" si="1"/>
        <v>9.4000000000014552</v>
      </c>
      <c r="P36" s="16">
        <f t="shared" si="2"/>
        <v>7.8014773010220403E-2</v>
      </c>
      <c r="Q36" s="22"/>
      <c r="R36" s="22"/>
    </row>
    <row r="37" spans="2:22" ht="15.95" customHeight="1" x14ac:dyDescent="0.2">
      <c r="B37" s="36" t="s">
        <v>44</v>
      </c>
      <c r="C37" s="25">
        <v>1684.8</v>
      </c>
      <c r="D37" s="25">
        <v>1971.1</v>
      </c>
      <c r="E37" s="25">
        <v>1770.4</v>
      </c>
      <c r="F37" s="25">
        <v>1837.7</v>
      </c>
      <c r="G37" s="25">
        <v>1824.1</v>
      </c>
      <c r="H37" s="25">
        <f t="shared" ref="H37:H45" si="17">SUM(C37:G37)</f>
        <v>9088.0999999999985</v>
      </c>
      <c r="I37" s="25">
        <v>1839</v>
      </c>
      <c r="J37" s="25">
        <v>1973.2</v>
      </c>
      <c r="K37" s="25">
        <v>1885.9</v>
      </c>
      <c r="L37" s="25">
        <v>1649.7</v>
      </c>
      <c r="M37" s="25">
        <v>1897.5</v>
      </c>
      <c r="N37" s="51">
        <f>SUM(I37:M37)</f>
        <v>9245.2999999999993</v>
      </c>
      <c r="O37" s="45">
        <f t="shared" si="1"/>
        <v>157.20000000000073</v>
      </c>
      <c r="P37" s="25">
        <f t="shared" si="2"/>
        <v>1.7297344879567869</v>
      </c>
      <c r="Q37" s="22"/>
      <c r="R37" s="22"/>
    </row>
    <row r="38" spans="2:22" ht="15.95" customHeight="1" x14ac:dyDescent="0.2">
      <c r="B38" s="36" t="s">
        <v>45</v>
      </c>
      <c r="C38" s="25">
        <v>876.2</v>
      </c>
      <c r="D38" s="25">
        <v>817.7</v>
      </c>
      <c r="E38" s="25">
        <v>191.3</v>
      </c>
      <c r="F38" s="25">
        <v>77.7</v>
      </c>
      <c r="G38" s="25">
        <v>49.7</v>
      </c>
      <c r="H38" s="25">
        <f t="shared" si="17"/>
        <v>2012.6000000000001</v>
      </c>
      <c r="I38" s="25">
        <v>1196.2</v>
      </c>
      <c r="J38" s="25">
        <v>661.4</v>
      </c>
      <c r="K38" s="25">
        <v>67.099999999999994</v>
      </c>
      <c r="L38" s="25">
        <v>45.5</v>
      </c>
      <c r="M38" s="25">
        <v>47.2</v>
      </c>
      <c r="N38" s="51">
        <f>SUM(I38:M38)</f>
        <v>2017.3999999999999</v>
      </c>
      <c r="O38" s="45">
        <f t="shared" si="1"/>
        <v>4.7999999999997272</v>
      </c>
      <c r="P38" s="25">
        <f t="shared" si="2"/>
        <v>0.23849746596441057</v>
      </c>
      <c r="Q38" s="22"/>
      <c r="R38" s="22"/>
    </row>
    <row r="39" spans="2:22" ht="15.95" customHeight="1" x14ac:dyDescent="0.2">
      <c r="B39" s="52" t="s">
        <v>46</v>
      </c>
      <c r="C39" s="16">
        <f>+C40+C41</f>
        <v>58</v>
      </c>
      <c r="D39" s="16">
        <f>+D40+D41</f>
        <v>47.7</v>
      </c>
      <c r="E39" s="16">
        <f>+E40+E41</f>
        <v>41.099999999999994</v>
      </c>
      <c r="F39" s="16">
        <f>+F40+F41</f>
        <v>68.7</v>
      </c>
      <c r="G39" s="16">
        <f>+G40+G41</f>
        <v>35.1</v>
      </c>
      <c r="H39" s="16">
        <f t="shared" si="17"/>
        <v>250.6</v>
      </c>
      <c r="I39" s="16">
        <f t="shared" ref="I39:M39" si="18">+I40+I41</f>
        <v>23.1</v>
      </c>
      <c r="J39" s="16">
        <f t="shared" si="18"/>
        <v>21.9</v>
      </c>
      <c r="K39" s="16">
        <f t="shared" si="18"/>
        <v>24.200000000000003</v>
      </c>
      <c r="L39" s="16">
        <f t="shared" si="18"/>
        <v>19.5</v>
      </c>
      <c r="M39" s="16">
        <f t="shared" si="18"/>
        <v>20.2</v>
      </c>
      <c r="N39" s="21">
        <f>+N40+N41</f>
        <v>108.9</v>
      </c>
      <c r="O39" s="17">
        <f t="shared" si="1"/>
        <v>-141.69999999999999</v>
      </c>
      <c r="P39" s="16">
        <f t="shared" si="2"/>
        <v>-56.544293695131678</v>
      </c>
      <c r="Q39" s="22"/>
      <c r="R39" s="22"/>
    </row>
    <row r="40" spans="2:22" ht="15.95" customHeight="1" x14ac:dyDescent="0.2">
      <c r="B40" s="53" t="s">
        <v>47</v>
      </c>
      <c r="C40" s="25">
        <v>32.799999999999997</v>
      </c>
      <c r="D40" s="25">
        <v>26.6</v>
      </c>
      <c r="E40" s="25">
        <v>21.2</v>
      </c>
      <c r="F40" s="25">
        <v>35.200000000000003</v>
      </c>
      <c r="G40" s="25">
        <v>16.100000000000001</v>
      </c>
      <c r="H40" s="25">
        <f t="shared" si="17"/>
        <v>131.9</v>
      </c>
      <c r="I40" s="25">
        <v>12.6</v>
      </c>
      <c r="J40" s="25">
        <v>9.6</v>
      </c>
      <c r="K40" s="25">
        <v>15.9</v>
      </c>
      <c r="L40" s="25">
        <v>13.5</v>
      </c>
      <c r="M40" s="25">
        <v>14.4</v>
      </c>
      <c r="N40" s="51">
        <f t="shared" ref="N40:N45" si="19">SUM(I40:M40)</f>
        <v>66</v>
      </c>
      <c r="O40" s="45">
        <f t="shared" si="1"/>
        <v>-65.900000000000006</v>
      </c>
      <c r="P40" s="45">
        <f t="shared" si="2"/>
        <v>-49.962092494313879</v>
      </c>
      <c r="Q40" s="22"/>
      <c r="R40" s="22"/>
    </row>
    <row r="41" spans="2:22" ht="15.95" customHeight="1" x14ac:dyDescent="0.2">
      <c r="B41" s="174" t="s">
        <v>48</v>
      </c>
      <c r="C41" s="175">
        <v>25.2</v>
      </c>
      <c r="D41" s="175">
        <v>21.1</v>
      </c>
      <c r="E41" s="175">
        <v>19.899999999999999</v>
      </c>
      <c r="F41" s="175">
        <v>33.5</v>
      </c>
      <c r="G41" s="175">
        <v>19</v>
      </c>
      <c r="H41" s="175">
        <f t="shared" si="17"/>
        <v>118.69999999999999</v>
      </c>
      <c r="I41" s="175">
        <v>10.5</v>
      </c>
      <c r="J41" s="175">
        <v>12.3</v>
      </c>
      <c r="K41" s="175">
        <v>8.3000000000000007</v>
      </c>
      <c r="L41" s="175">
        <v>6</v>
      </c>
      <c r="M41" s="175">
        <v>5.8</v>
      </c>
      <c r="N41" s="176">
        <f t="shared" si="19"/>
        <v>42.9</v>
      </c>
      <c r="O41" s="177">
        <f t="shared" si="1"/>
        <v>-75.799999999999983</v>
      </c>
      <c r="P41" s="177">
        <f t="shared" si="2"/>
        <v>-63.858466722830656</v>
      </c>
      <c r="Q41" s="22"/>
      <c r="R41" s="22"/>
    </row>
    <row r="42" spans="2:22" ht="15.95" customHeight="1" x14ac:dyDescent="0.2">
      <c r="B42" s="36" t="s">
        <v>49</v>
      </c>
      <c r="C42" s="24">
        <v>112.2</v>
      </c>
      <c r="D42" s="24">
        <v>108.1</v>
      </c>
      <c r="E42" s="24">
        <v>100</v>
      </c>
      <c r="F42" s="24">
        <v>111.4</v>
      </c>
      <c r="G42" s="24">
        <v>102.7</v>
      </c>
      <c r="H42" s="25">
        <f t="shared" si="17"/>
        <v>534.40000000000009</v>
      </c>
      <c r="I42" s="24">
        <v>98.2</v>
      </c>
      <c r="J42" s="24">
        <v>102.7</v>
      </c>
      <c r="K42" s="24">
        <v>105.4</v>
      </c>
      <c r="L42" s="24">
        <v>108.1</v>
      </c>
      <c r="M42" s="24">
        <v>106.2</v>
      </c>
      <c r="N42" s="51">
        <f t="shared" si="19"/>
        <v>520.6</v>
      </c>
      <c r="O42" s="45">
        <f t="shared" si="1"/>
        <v>-13.800000000000068</v>
      </c>
      <c r="P42" s="45">
        <f t="shared" si="2"/>
        <v>-2.5823353293413298</v>
      </c>
      <c r="Q42" s="22"/>
      <c r="R42" s="22"/>
    </row>
    <row r="43" spans="2:22" ht="15.95" customHeight="1" x14ac:dyDescent="0.2">
      <c r="B43" s="36" t="s">
        <v>50</v>
      </c>
      <c r="C43" s="24">
        <v>34</v>
      </c>
      <c r="D43" s="24">
        <v>33.799999999999997</v>
      </c>
      <c r="E43" s="24">
        <v>31.2</v>
      </c>
      <c r="F43" s="24">
        <v>31.8</v>
      </c>
      <c r="G43" s="24">
        <v>32.5</v>
      </c>
      <c r="H43" s="25">
        <f t="shared" si="17"/>
        <v>163.30000000000001</v>
      </c>
      <c r="I43" s="24">
        <v>35.200000000000003</v>
      </c>
      <c r="J43" s="24">
        <v>30.7</v>
      </c>
      <c r="K43" s="24">
        <v>33.4</v>
      </c>
      <c r="L43" s="24">
        <v>32.4</v>
      </c>
      <c r="M43" s="24">
        <v>34.5</v>
      </c>
      <c r="N43" s="51">
        <f t="shared" si="19"/>
        <v>166.20000000000002</v>
      </c>
      <c r="O43" s="45">
        <f t="shared" si="1"/>
        <v>2.9000000000000057</v>
      </c>
      <c r="P43" s="45">
        <f t="shared" si="2"/>
        <v>1.7758726270667515</v>
      </c>
      <c r="Q43" s="22"/>
      <c r="R43" s="22"/>
    </row>
    <row r="44" spans="2:22" ht="15.95" customHeight="1" x14ac:dyDescent="0.2">
      <c r="B44" s="54" t="s">
        <v>30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f t="shared" si="17"/>
        <v>0</v>
      </c>
      <c r="I44" s="25">
        <f>SUM(G44:H44)</f>
        <v>0</v>
      </c>
      <c r="J44" s="25">
        <v>0</v>
      </c>
      <c r="K44" s="25">
        <v>0</v>
      </c>
      <c r="L44" s="25">
        <v>0</v>
      </c>
      <c r="M44" s="25">
        <v>0</v>
      </c>
      <c r="N44" s="51">
        <f t="shared" si="19"/>
        <v>0</v>
      </c>
      <c r="O44" s="25">
        <f t="shared" si="1"/>
        <v>0</v>
      </c>
      <c r="P44" s="55">
        <v>0</v>
      </c>
      <c r="Q44" s="22"/>
      <c r="R44" s="22"/>
    </row>
    <row r="45" spans="2:22" ht="15.95" customHeight="1" x14ac:dyDescent="0.2">
      <c r="B45" s="35" t="s">
        <v>51</v>
      </c>
      <c r="C45" s="16">
        <v>244.4</v>
      </c>
      <c r="D45" s="16">
        <v>206.9</v>
      </c>
      <c r="E45" s="16">
        <v>313.10000000000002</v>
      </c>
      <c r="F45" s="16">
        <v>201.4</v>
      </c>
      <c r="G45" s="16">
        <v>221.7</v>
      </c>
      <c r="H45" s="16">
        <f t="shared" si="17"/>
        <v>1187.5</v>
      </c>
      <c r="I45" s="16">
        <v>258.2</v>
      </c>
      <c r="J45" s="16">
        <v>271.60000000000002</v>
      </c>
      <c r="K45" s="16">
        <v>246.2</v>
      </c>
      <c r="L45" s="16">
        <v>286.3</v>
      </c>
      <c r="M45" s="16">
        <v>281.5</v>
      </c>
      <c r="N45" s="21">
        <f t="shared" si="19"/>
        <v>1343.8</v>
      </c>
      <c r="O45" s="17">
        <f t="shared" si="1"/>
        <v>156.29999999999995</v>
      </c>
      <c r="P45" s="17">
        <f t="shared" ref="P45:P57" si="20">+O45/H45*100</f>
        <v>13.162105263157892</v>
      </c>
      <c r="Q45" s="22"/>
      <c r="R45" s="22"/>
    </row>
    <row r="46" spans="2:22" ht="15.95" customHeight="1" x14ac:dyDescent="0.2">
      <c r="B46" s="20" t="s">
        <v>52</v>
      </c>
      <c r="C46" s="56">
        <f t="shared" ref="C46:M46" si="21">+C47+C49</f>
        <v>5368.1</v>
      </c>
      <c r="D46" s="56">
        <f t="shared" si="21"/>
        <v>4814.8999999999996</v>
      </c>
      <c r="E46" s="56">
        <f t="shared" si="21"/>
        <v>5214.2</v>
      </c>
      <c r="F46" s="56">
        <f t="shared" si="21"/>
        <v>5717.1</v>
      </c>
      <c r="G46" s="56">
        <f t="shared" si="21"/>
        <v>5725.1</v>
      </c>
      <c r="H46" s="56">
        <f t="shared" si="21"/>
        <v>26839.399999999998</v>
      </c>
      <c r="I46" s="56">
        <f t="shared" si="21"/>
        <v>5566.6</v>
      </c>
      <c r="J46" s="56">
        <f t="shared" si="21"/>
        <v>5529.5</v>
      </c>
      <c r="K46" s="56">
        <f t="shared" si="21"/>
        <v>5991.8</v>
      </c>
      <c r="L46" s="56">
        <f t="shared" si="21"/>
        <v>5996.4000000000005</v>
      </c>
      <c r="M46" s="56">
        <f t="shared" si="21"/>
        <v>5737.2000000000007</v>
      </c>
      <c r="N46" s="56">
        <f>+N47+N49</f>
        <v>28821.5</v>
      </c>
      <c r="O46" s="57">
        <f t="shared" si="1"/>
        <v>1982.1000000000022</v>
      </c>
      <c r="P46" s="57">
        <f t="shared" si="20"/>
        <v>7.3850384136754261</v>
      </c>
      <c r="Q46" s="22"/>
      <c r="R46" s="22"/>
    </row>
    <row r="47" spans="2:22" ht="15.95" customHeight="1" x14ac:dyDescent="0.2">
      <c r="B47" s="58" t="s">
        <v>53</v>
      </c>
      <c r="C47" s="59">
        <f t="shared" ref="C47:N47" si="22">SUM(C48:C48)</f>
        <v>4321.2</v>
      </c>
      <c r="D47" s="59">
        <f t="shared" si="22"/>
        <v>3844.4</v>
      </c>
      <c r="E47" s="59">
        <f t="shared" si="22"/>
        <v>4222.8999999999996</v>
      </c>
      <c r="F47" s="59">
        <f t="shared" si="22"/>
        <v>4632.6000000000004</v>
      </c>
      <c r="G47" s="59">
        <f t="shared" si="22"/>
        <v>4872.3</v>
      </c>
      <c r="H47" s="59">
        <f t="shared" si="22"/>
        <v>21893.399999999998</v>
      </c>
      <c r="I47" s="59">
        <f t="shared" si="22"/>
        <v>4516.1000000000004</v>
      </c>
      <c r="J47" s="59">
        <f t="shared" si="22"/>
        <v>4532.1000000000004</v>
      </c>
      <c r="K47" s="59">
        <f t="shared" si="22"/>
        <v>4975.8</v>
      </c>
      <c r="L47" s="59">
        <f t="shared" si="22"/>
        <v>4976.8</v>
      </c>
      <c r="M47" s="59">
        <f t="shared" si="22"/>
        <v>4857.1000000000004</v>
      </c>
      <c r="N47" s="59">
        <f t="shared" si="22"/>
        <v>23857.9</v>
      </c>
      <c r="O47" s="60">
        <f t="shared" si="1"/>
        <v>1964.5000000000036</v>
      </c>
      <c r="P47" s="60">
        <f t="shared" si="20"/>
        <v>8.9730238336667849</v>
      </c>
      <c r="Q47" s="22"/>
      <c r="R47" s="22"/>
    </row>
    <row r="48" spans="2:22" ht="15.95" customHeight="1" x14ac:dyDescent="0.2">
      <c r="B48" s="36" t="s">
        <v>54</v>
      </c>
      <c r="C48" s="25">
        <v>4321.2</v>
      </c>
      <c r="D48" s="25">
        <v>3844.4</v>
      </c>
      <c r="E48" s="25">
        <v>4222.8999999999996</v>
      </c>
      <c r="F48" s="25">
        <v>4632.6000000000004</v>
      </c>
      <c r="G48" s="25">
        <v>4872.3</v>
      </c>
      <c r="H48" s="25">
        <f>SUM(C48:G48)</f>
        <v>21893.399999999998</v>
      </c>
      <c r="I48" s="25">
        <v>4516.1000000000004</v>
      </c>
      <c r="J48" s="25">
        <v>4532.1000000000004</v>
      </c>
      <c r="K48" s="25">
        <v>4975.8</v>
      </c>
      <c r="L48" s="25">
        <v>4976.8</v>
      </c>
      <c r="M48" s="25">
        <v>4857.1000000000004</v>
      </c>
      <c r="N48" s="51">
        <f>SUM(I48:M48)</f>
        <v>23857.9</v>
      </c>
      <c r="O48" s="45">
        <f t="shared" si="1"/>
        <v>1964.5000000000036</v>
      </c>
      <c r="P48" s="45">
        <f t="shared" si="20"/>
        <v>8.9730238336667849</v>
      </c>
      <c r="Q48" s="22"/>
      <c r="R48" s="22"/>
    </row>
    <row r="49" spans="2:22" ht="15.95" customHeight="1" x14ac:dyDescent="0.2">
      <c r="B49" s="58" t="s">
        <v>55</v>
      </c>
      <c r="C49" s="59">
        <f t="shared" ref="C49:M49" si="23">SUM(C50:C52)</f>
        <v>1046.9000000000001</v>
      </c>
      <c r="D49" s="59">
        <f t="shared" si="23"/>
        <v>970.5</v>
      </c>
      <c r="E49" s="59">
        <f t="shared" si="23"/>
        <v>991.3</v>
      </c>
      <c r="F49" s="59">
        <f t="shared" si="23"/>
        <v>1084.5</v>
      </c>
      <c r="G49" s="59">
        <f t="shared" si="23"/>
        <v>852.80000000000007</v>
      </c>
      <c r="H49" s="59">
        <f t="shared" si="23"/>
        <v>4946.0000000000009</v>
      </c>
      <c r="I49" s="59">
        <f t="shared" si="23"/>
        <v>1050.5</v>
      </c>
      <c r="J49" s="59">
        <f t="shared" si="23"/>
        <v>997.4</v>
      </c>
      <c r="K49" s="59">
        <f t="shared" si="23"/>
        <v>1016</v>
      </c>
      <c r="L49" s="59">
        <f t="shared" si="23"/>
        <v>1019.6</v>
      </c>
      <c r="M49" s="59">
        <f t="shared" si="23"/>
        <v>880.1</v>
      </c>
      <c r="N49" s="59">
        <f>SUM(N50:N52)</f>
        <v>4963.5999999999995</v>
      </c>
      <c r="O49" s="60">
        <f t="shared" si="1"/>
        <v>17.599999999998545</v>
      </c>
      <c r="P49" s="60">
        <f t="shared" si="20"/>
        <v>0.3558431055398007</v>
      </c>
      <c r="Q49" s="22"/>
      <c r="R49" s="22"/>
    </row>
    <row r="50" spans="2:22" ht="15.95" customHeight="1" x14ac:dyDescent="0.2">
      <c r="B50" s="36" t="s">
        <v>56</v>
      </c>
      <c r="C50" s="25">
        <v>1030.7</v>
      </c>
      <c r="D50" s="25">
        <v>955.3</v>
      </c>
      <c r="E50" s="25">
        <v>976.9</v>
      </c>
      <c r="F50" s="25">
        <v>1064.7</v>
      </c>
      <c r="G50" s="25">
        <v>835.7</v>
      </c>
      <c r="H50" s="25">
        <f t="shared" ref="H50:H55" si="24">SUM(C50:G50)</f>
        <v>4863.3</v>
      </c>
      <c r="I50" s="25">
        <v>1031.5</v>
      </c>
      <c r="J50" s="25">
        <v>980.4</v>
      </c>
      <c r="K50" s="25">
        <v>995.8</v>
      </c>
      <c r="L50" s="25">
        <v>1002.7</v>
      </c>
      <c r="M50" s="25">
        <v>863.8</v>
      </c>
      <c r="N50" s="26">
        <f t="shared" ref="N50:N55" si="25">SUM(I50:M50)</f>
        <v>4874.2</v>
      </c>
      <c r="O50" s="45">
        <f t="shared" si="1"/>
        <v>10.899999999999636</v>
      </c>
      <c r="P50" s="45">
        <f t="shared" si="20"/>
        <v>0.22412764994961518</v>
      </c>
      <c r="Q50" s="22"/>
      <c r="R50" s="22"/>
    </row>
    <row r="51" spans="2:22" ht="15.95" customHeight="1" x14ac:dyDescent="0.2">
      <c r="B51" s="36" t="s">
        <v>57</v>
      </c>
      <c r="C51" s="25">
        <v>14.8</v>
      </c>
      <c r="D51" s="25">
        <v>13.6</v>
      </c>
      <c r="E51" s="25">
        <v>13.4</v>
      </c>
      <c r="F51" s="25">
        <v>16.600000000000001</v>
      </c>
      <c r="G51" s="25">
        <v>14.7</v>
      </c>
      <c r="H51" s="25">
        <f t="shared" si="24"/>
        <v>73.099999999999994</v>
      </c>
      <c r="I51" s="24">
        <v>15.5</v>
      </c>
      <c r="J51" s="25">
        <v>14.5</v>
      </c>
      <c r="K51" s="25">
        <v>17.2</v>
      </c>
      <c r="L51" s="25">
        <v>14.1</v>
      </c>
      <c r="M51" s="25">
        <v>13.6</v>
      </c>
      <c r="N51" s="26">
        <f t="shared" si="25"/>
        <v>74.900000000000006</v>
      </c>
      <c r="O51" s="45">
        <f t="shared" si="1"/>
        <v>1.8000000000000114</v>
      </c>
      <c r="P51" s="45">
        <f t="shared" si="20"/>
        <v>2.4623803009576077</v>
      </c>
      <c r="Q51" s="22"/>
      <c r="R51" s="22"/>
    </row>
    <row r="52" spans="2:22" ht="15.95" customHeight="1" x14ac:dyDescent="0.2">
      <c r="B52" s="36" t="s">
        <v>30</v>
      </c>
      <c r="C52" s="25">
        <v>1.4</v>
      </c>
      <c r="D52" s="25">
        <v>1.6</v>
      </c>
      <c r="E52" s="25">
        <v>1</v>
      </c>
      <c r="F52" s="25">
        <v>3.2</v>
      </c>
      <c r="G52" s="25">
        <v>2.4</v>
      </c>
      <c r="H52" s="25">
        <f t="shared" si="24"/>
        <v>9.6</v>
      </c>
      <c r="I52" s="25">
        <v>3.5</v>
      </c>
      <c r="J52" s="25">
        <v>2.5</v>
      </c>
      <c r="K52" s="25">
        <v>3</v>
      </c>
      <c r="L52" s="25">
        <v>2.8</v>
      </c>
      <c r="M52" s="25">
        <v>2.7</v>
      </c>
      <c r="N52" s="26">
        <f t="shared" si="25"/>
        <v>14.5</v>
      </c>
      <c r="O52" s="45">
        <f t="shared" si="1"/>
        <v>4.9000000000000004</v>
      </c>
      <c r="P52" s="45">
        <f t="shared" si="20"/>
        <v>51.041666666666671</v>
      </c>
      <c r="Q52" s="22"/>
      <c r="R52" s="22"/>
    </row>
    <row r="53" spans="2:22" ht="15.95" customHeight="1" x14ac:dyDescent="0.2">
      <c r="B53" s="20" t="s">
        <v>58</v>
      </c>
      <c r="C53" s="16">
        <v>126.9</v>
      </c>
      <c r="D53" s="16">
        <v>146.69999999999999</v>
      </c>
      <c r="E53" s="16">
        <v>132.6</v>
      </c>
      <c r="F53" s="16">
        <v>136.80000000000001</v>
      </c>
      <c r="G53" s="16">
        <v>134.4</v>
      </c>
      <c r="H53" s="16">
        <f t="shared" si="24"/>
        <v>677.4</v>
      </c>
      <c r="I53" s="16">
        <v>128.80000000000001</v>
      </c>
      <c r="J53" s="16">
        <v>132.5</v>
      </c>
      <c r="K53" s="16">
        <v>135.80000000000001</v>
      </c>
      <c r="L53" s="16">
        <v>123.6</v>
      </c>
      <c r="M53" s="16">
        <v>128.6</v>
      </c>
      <c r="N53" s="21">
        <f t="shared" si="25"/>
        <v>649.30000000000007</v>
      </c>
      <c r="O53" s="17">
        <f t="shared" si="1"/>
        <v>-28.099999999999909</v>
      </c>
      <c r="P53" s="17">
        <f t="shared" si="20"/>
        <v>-4.1482137584883239</v>
      </c>
      <c r="Q53" s="22"/>
      <c r="R53" s="22"/>
    </row>
    <row r="54" spans="2:22" ht="15.95" customHeight="1" x14ac:dyDescent="0.2">
      <c r="B54" s="20" t="s">
        <v>59</v>
      </c>
      <c r="C54" s="16">
        <v>0.2</v>
      </c>
      <c r="D54" s="16">
        <v>0.3</v>
      </c>
      <c r="E54" s="16">
        <v>0.4</v>
      </c>
      <c r="F54" s="16">
        <v>0.2</v>
      </c>
      <c r="G54" s="16">
        <v>0.5</v>
      </c>
      <c r="H54" s="16">
        <f t="shared" si="24"/>
        <v>1.6</v>
      </c>
      <c r="I54" s="16">
        <v>0.1</v>
      </c>
      <c r="J54" s="16">
        <v>1.9</v>
      </c>
      <c r="K54" s="16">
        <v>0.3</v>
      </c>
      <c r="L54" s="16">
        <v>1.2</v>
      </c>
      <c r="M54" s="16">
        <v>0.2</v>
      </c>
      <c r="N54" s="21">
        <f t="shared" si="25"/>
        <v>3.7</v>
      </c>
      <c r="O54" s="17">
        <f t="shared" si="1"/>
        <v>2.1</v>
      </c>
      <c r="P54" s="17">
        <f t="shared" si="20"/>
        <v>131.25</v>
      </c>
      <c r="Q54" s="22"/>
      <c r="R54" s="22"/>
    </row>
    <row r="55" spans="2:22" ht="15.95" customHeight="1" x14ac:dyDescent="0.2">
      <c r="B55" s="20" t="s">
        <v>60</v>
      </c>
      <c r="C55" s="61">
        <v>323.2</v>
      </c>
      <c r="D55" s="61">
        <v>308</v>
      </c>
      <c r="E55" s="61">
        <v>1067.5</v>
      </c>
      <c r="F55" s="61">
        <v>1180.4000000000001</v>
      </c>
      <c r="G55" s="61">
        <v>764.9</v>
      </c>
      <c r="H55" s="16">
        <f t="shared" si="24"/>
        <v>3644.0000000000005</v>
      </c>
      <c r="I55" s="61">
        <v>313.60000000000002</v>
      </c>
      <c r="J55" s="61">
        <v>352.4</v>
      </c>
      <c r="K55" s="61">
        <v>988.1</v>
      </c>
      <c r="L55" s="61">
        <v>329.6</v>
      </c>
      <c r="M55" s="61">
        <v>328.5</v>
      </c>
      <c r="N55" s="21">
        <f t="shared" si="25"/>
        <v>2312.1999999999998</v>
      </c>
      <c r="O55" s="17">
        <f t="shared" si="1"/>
        <v>-1331.8000000000006</v>
      </c>
      <c r="P55" s="17">
        <f t="shared" si="20"/>
        <v>-36.547749725576303</v>
      </c>
      <c r="Q55" s="22"/>
      <c r="R55" s="22"/>
    </row>
    <row r="56" spans="2:22" ht="19.5" customHeight="1" x14ac:dyDescent="0.2">
      <c r="B56" s="20" t="s">
        <v>61</v>
      </c>
      <c r="C56" s="16">
        <f t="shared" ref="C56:N56" si="26">+C57</f>
        <v>17348</v>
      </c>
      <c r="D56" s="16">
        <f t="shared" si="26"/>
        <v>0.2</v>
      </c>
      <c r="E56" s="16">
        <f t="shared" si="26"/>
        <v>14.4</v>
      </c>
      <c r="F56" s="16">
        <f t="shared" si="26"/>
        <v>0</v>
      </c>
      <c r="G56" s="16">
        <f t="shared" si="26"/>
        <v>0</v>
      </c>
      <c r="H56" s="16">
        <f t="shared" si="26"/>
        <v>17362.599999999999</v>
      </c>
      <c r="I56" s="16">
        <f t="shared" si="26"/>
        <v>0.9</v>
      </c>
      <c r="J56" s="16">
        <f t="shared" si="26"/>
        <v>0</v>
      </c>
      <c r="K56" s="16">
        <f t="shared" si="26"/>
        <v>0</v>
      </c>
      <c r="L56" s="16">
        <f t="shared" si="26"/>
        <v>1</v>
      </c>
      <c r="M56" s="16">
        <f t="shared" si="26"/>
        <v>0</v>
      </c>
      <c r="N56" s="21">
        <f t="shared" si="26"/>
        <v>1.9</v>
      </c>
      <c r="O56" s="17">
        <f t="shared" si="1"/>
        <v>-17360.699999999997</v>
      </c>
      <c r="P56" s="17">
        <f t="shared" si="20"/>
        <v>-99.989056938476949</v>
      </c>
      <c r="Q56" s="22"/>
      <c r="R56" s="22"/>
    </row>
    <row r="57" spans="2:22" s="63" customFormat="1" x14ac:dyDescent="0.2">
      <c r="B57" s="62" t="s">
        <v>62</v>
      </c>
      <c r="C57" s="16">
        <f t="shared" ref="C57:L57" si="27">SUM(C58:C61)</f>
        <v>17348</v>
      </c>
      <c r="D57" s="16">
        <f t="shared" si="27"/>
        <v>0.2</v>
      </c>
      <c r="E57" s="16">
        <f t="shared" si="27"/>
        <v>14.4</v>
      </c>
      <c r="F57" s="16">
        <f t="shared" si="27"/>
        <v>0</v>
      </c>
      <c r="G57" s="16">
        <f t="shared" si="27"/>
        <v>0</v>
      </c>
      <c r="H57" s="16">
        <f t="shared" si="27"/>
        <v>17362.599999999999</v>
      </c>
      <c r="I57" s="16">
        <f t="shared" si="27"/>
        <v>0.9</v>
      </c>
      <c r="J57" s="16">
        <f t="shared" si="27"/>
        <v>0</v>
      </c>
      <c r="K57" s="16">
        <f t="shared" si="27"/>
        <v>0</v>
      </c>
      <c r="L57" s="16">
        <f t="shared" si="27"/>
        <v>1</v>
      </c>
      <c r="M57" s="16">
        <f>SUM(M58:M61)</f>
        <v>0</v>
      </c>
      <c r="N57" s="16">
        <f>SUM(N58:N61)</f>
        <v>1.9</v>
      </c>
      <c r="O57" s="17">
        <f t="shared" si="1"/>
        <v>-17360.699999999997</v>
      </c>
      <c r="P57" s="17">
        <f t="shared" si="20"/>
        <v>-99.989056938476949</v>
      </c>
      <c r="Q57" s="22"/>
      <c r="R57" s="22"/>
    </row>
    <row r="58" spans="2:22" s="67" customFormat="1" hidden="1" x14ac:dyDescent="0.2">
      <c r="B58" s="64" t="s">
        <v>63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5">
        <f>SUM(C58:G58)</f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6">
        <f t="shared" ref="N58:N61" si="28">SUM(I58:M58)</f>
        <v>0</v>
      </c>
      <c r="O58" s="65">
        <f t="shared" si="1"/>
        <v>0</v>
      </c>
      <c r="P58" s="66">
        <v>0</v>
      </c>
      <c r="Q58" s="22"/>
      <c r="R58" s="22"/>
    </row>
    <row r="59" spans="2:22" s="67" customFormat="1" ht="13.5" customHeight="1" x14ac:dyDescent="0.2">
      <c r="B59" s="64" t="s">
        <v>64</v>
      </c>
      <c r="C59" s="24">
        <v>0</v>
      </c>
      <c r="D59" s="24">
        <v>0</v>
      </c>
      <c r="E59" s="24">
        <v>14</v>
      </c>
      <c r="F59" s="24">
        <v>0</v>
      </c>
      <c r="G59" s="24">
        <v>0</v>
      </c>
      <c r="H59" s="25">
        <f>SUM(C59:G59)</f>
        <v>14</v>
      </c>
      <c r="I59" s="24">
        <v>0.9</v>
      </c>
      <c r="J59" s="24">
        <v>0</v>
      </c>
      <c r="K59" s="24">
        <v>0</v>
      </c>
      <c r="L59" s="24">
        <v>1</v>
      </c>
      <c r="M59" s="24">
        <v>0</v>
      </c>
      <c r="N59" s="26">
        <f t="shared" si="28"/>
        <v>1.9</v>
      </c>
      <c r="O59" s="27">
        <f t="shared" si="1"/>
        <v>-12.1</v>
      </c>
      <c r="P59" s="25">
        <f t="shared" ref="P59:P80" si="29">+O59/H59*100</f>
        <v>-86.428571428571416</v>
      </c>
      <c r="Q59" s="22"/>
      <c r="R59" s="22"/>
    </row>
    <row r="60" spans="2:22" s="67" customFormat="1" ht="13.5" customHeight="1" x14ac:dyDescent="0.2">
      <c r="B60" s="68" t="s">
        <v>65</v>
      </c>
      <c r="C60" s="24">
        <v>17348</v>
      </c>
      <c r="D60" s="24">
        <v>0</v>
      </c>
      <c r="E60" s="24">
        <v>0.3</v>
      </c>
      <c r="F60" s="24">
        <v>0</v>
      </c>
      <c r="G60" s="24">
        <v>0</v>
      </c>
      <c r="H60" s="25">
        <f>SUM(C60:G60)</f>
        <v>17348.3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6">
        <f t="shared" si="28"/>
        <v>0</v>
      </c>
      <c r="O60" s="27">
        <f t="shared" si="1"/>
        <v>-17348.3</v>
      </c>
      <c r="P60" s="25">
        <f t="shared" si="29"/>
        <v>-100</v>
      </c>
      <c r="Q60" s="22"/>
      <c r="R60" s="22"/>
    </row>
    <row r="61" spans="2:22" s="67" customFormat="1" ht="13.5" customHeight="1" x14ac:dyDescent="0.2">
      <c r="B61" s="68" t="s">
        <v>30</v>
      </c>
      <c r="C61" s="24">
        <v>0</v>
      </c>
      <c r="D61" s="24">
        <v>0.2</v>
      </c>
      <c r="E61" s="24">
        <v>0.1</v>
      </c>
      <c r="F61" s="24">
        <v>0</v>
      </c>
      <c r="G61" s="24">
        <v>0</v>
      </c>
      <c r="H61" s="25">
        <f>SUM(C61:G61)</f>
        <v>0.30000000000000004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6">
        <f t="shared" si="28"/>
        <v>0</v>
      </c>
      <c r="O61" s="27">
        <f t="shared" si="1"/>
        <v>-0.30000000000000004</v>
      </c>
      <c r="P61" s="25">
        <f t="shared" si="29"/>
        <v>-100</v>
      </c>
      <c r="Q61" s="22"/>
      <c r="R61" s="22"/>
    </row>
    <row r="62" spans="2:22" ht="15.95" customHeight="1" x14ac:dyDescent="0.2">
      <c r="B62" s="69" t="s">
        <v>66</v>
      </c>
      <c r="C62" s="16">
        <f t="shared" ref="C62:L62" si="30">+C63+C74+C78</f>
        <v>3990.1</v>
      </c>
      <c r="D62" s="16">
        <f t="shared" si="30"/>
        <v>3853.3</v>
      </c>
      <c r="E62" s="16">
        <f t="shared" si="30"/>
        <v>2811.8</v>
      </c>
      <c r="F62" s="16">
        <f t="shared" si="30"/>
        <v>3527.7999999999997</v>
      </c>
      <c r="G62" s="16">
        <f t="shared" si="30"/>
        <v>3332.7</v>
      </c>
      <c r="H62" s="16">
        <f t="shared" si="30"/>
        <v>17515.699999999997</v>
      </c>
      <c r="I62" s="16">
        <f t="shared" si="30"/>
        <v>3197.5</v>
      </c>
      <c r="J62" s="16">
        <f t="shared" si="30"/>
        <v>3117.6</v>
      </c>
      <c r="K62" s="16">
        <f t="shared" si="30"/>
        <v>3119.2</v>
      </c>
      <c r="L62" s="16">
        <f t="shared" si="30"/>
        <v>3153.5000000000005</v>
      </c>
      <c r="M62" s="16">
        <f>+M63+M74+M78</f>
        <v>4171</v>
      </c>
      <c r="N62" s="16">
        <f>+N63+N74+N78</f>
        <v>16758.8</v>
      </c>
      <c r="O62" s="17">
        <f t="shared" si="1"/>
        <v>-756.89999999999782</v>
      </c>
      <c r="P62" s="16">
        <f t="shared" si="29"/>
        <v>-4.3212660641595706</v>
      </c>
      <c r="Q62" s="22"/>
      <c r="R62" s="18"/>
      <c r="S62" s="18"/>
      <c r="T62" s="18"/>
      <c r="U62" s="18"/>
      <c r="V62" s="18"/>
    </row>
    <row r="63" spans="2:22" ht="15.95" customHeight="1" x14ac:dyDescent="0.2">
      <c r="B63" s="62" t="s">
        <v>67</v>
      </c>
      <c r="C63" s="16">
        <f t="shared" ref="C63:M63" si="31">+C64+C70</f>
        <v>3201.4</v>
      </c>
      <c r="D63" s="16">
        <f t="shared" si="31"/>
        <v>3081.6</v>
      </c>
      <c r="E63" s="16">
        <f t="shared" si="31"/>
        <v>2077.5</v>
      </c>
      <c r="F63" s="16">
        <f t="shared" si="31"/>
        <v>2769.5</v>
      </c>
      <c r="G63" s="16">
        <f t="shared" si="31"/>
        <v>2604.7999999999997</v>
      </c>
      <c r="H63" s="16">
        <f t="shared" si="31"/>
        <v>13734.8</v>
      </c>
      <c r="I63" s="16">
        <f t="shared" si="31"/>
        <v>2509.7000000000003</v>
      </c>
      <c r="J63" s="16">
        <f t="shared" si="31"/>
        <v>2370.9</v>
      </c>
      <c r="K63" s="16">
        <f t="shared" si="31"/>
        <v>2346.6</v>
      </c>
      <c r="L63" s="16">
        <f t="shared" si="31"/>
        <v>2325.3000000000002</v>
      </c>
      <c r="M63" s="16">
        <f t="shared" si="31"/>
        <v>3468.7</v>
      </c>
      <c r="N63" s="21">
        <f>+N64+N70</f>
        <v>13021.2</v>
      </c>
      <c r="O63" s="17">
        <f t="shared" si="1"/>
        <v>-713.59999999999854</v>
      </c>
      <c r="P63" s="16">
        <f t="shared" si="29"/>
        <v>-5.1955616390482469</v>
      </c>
      <c r="Q63" s="22"/>
      <c r="R63" s="22"/>
      <c r="S63" s="22"/>
      <c r="T63" s="22"/>
      <c r="U63" s="22"/>
      <c r="V63" s="22"/>
    </row>
    <row r="64" spans="2:22" ht="15.95" customHeight="1" x14ac:dyDescent="0.2">
      <c r="B64" s="35" t="s">
        <v>68</v>
      </c>
      <c r="C64" s="16">
        <f t="shared" ref="C64:J64" si="32">+C65+C68+C69</f>
        <v>278.89999999999998</v>
      </c>
      <c r="D64" s="16">
        <f t="shared" si="32"/>
        <v>253.6</v>
      </c>
      <c r="E64" s="16">
        <f t="shared" si="32"/>
        <v>94.7</v>
      </c>
      <c r="F64" s="16">
        <f t="shared" si="32"/>
        <v>159.30000000000001</v>
      </c>
      <c r="G64" s="16">
        <f t="shared" si="32"/>
        <v>418.09999999999997</v>
      </c>
      <c r="H64" s="16">
        <f t="shared" si="32"/>
        <v>1204.5999999999999</v>
      </c>
      <c r="I64" s="16">
        <f t="shared" si="32"/>
        <v>130.80000000000001</v>
      </c>
      <c r="J64" s="16">
        <f t="shared" si="32"/>
        <v>261.5</v>
      </c>
      <c r="K64" s="16">
        <f>+K65+K68+K69</f>
        <v>173.59999999999997</v>
      </c>
      <c r="L64" s="16">
        <f>+L65+L68+L69</f>
        <v>283.3</v>
      </c>
      <c r="M64" s="16">
        <f>+M65+M68+M69</f>
        <v>102.6</v>
      </c>
      <c r="N64" s="16">
        <f>+N65+N68+N69</f>
        <v>951.80000000000007</v>
      </c>
      <c r="O64" s="17">
        <f t="shared" si="1"/>
        <v>-252.79999999999984</v>
      </c>
      <c r="P64" s="16">
        <f t="shared" si="29"/>
        <v>-20.986219491947523</v>
      </c>
      <c r="Q64" s="22"/>
      <c r="R64" s="22"/>
      <c r="S64" s="22"/>
      <c r="T64" s="22"/>
      <c r="U64" s="22"/>
      <c r="V64" s="22"/>
    </row>
    <row r="65" spans="2:18" ht="15.95" customHeight="1" x14ac:dyDescent="0.2">
      <c r="B65" s="52" t="s">
        <v>69</v>
      </c>
      <c r="C65" s="16">
        <f t="shared" ref="C65:J65" si="33">+C66+C67</f>
        <v>76</v>
      </c>
      <c r="D65" s="16">
        <f t="shared" si="33"/>
        <v>115.1</v>
      </c>
      <c r="E65" s="16">
        <f t="shared" si="33"/>
        <v>86.2</v>
      </c>
      <c r="F65" s="16">
        <f t="shared" si="33"/>
        <v>111.6</v>
      </c>
      <c r="G65" s="16">
        <f t="shared" si="33"/>
        <v>99.3</v>
      </c>
      <c r="H65" s="16">
        <f t="shared" si="33"/>
        <v>488.2</v>
      </c>
      <c r="I65" s="16">
        <f t="shared" si="33"/>
        <v>108.3</v>
      </c>
      <c r="J65" s="16">
        <f t="shared" si="33"/>
        <v>117.9</v>
      </c>
      <c r="K65" s="16">
        <f>+K66+K67</f>
        <v>93.6</v>
      </c>
      <c r="L65" s="16">
        <f>+L66+L67</f>
        <v>88.1</v>
      </c>
      <c r="M65" s="16">
        <f>+M66+M67</f>
        <v>101.6</v>
      </c>
      <c r="N65" s="16">
        <f>+N66+N67</f>
        <v>509.50000000000006</v>
      </c>
      <c r="O65" s="17">
        <f t="shared" si="1"/>
        <v>21.300000000000068</v>
      </c>
      <c r="P65" s="16">
        <f t="shared" si="29"/>
        <v>4.3629659975420054</v>
      </c>
      <c r="Q65" s="22"/>
      <c r="R65" s="22"/>
    </row>
    <row r="66" spans="2:18" ht="15.95" customHeight="1" x14ac:dyDescent="0.2">
      <c r="B66" s="70" t="s">
        <v>70</v>
      </c>
      <c r="C66" s="25">
        <v>73.8</v>
      </c>
      <c r="D66" s="25">
        <v>86.6</v>
      </c>
      <c r="E66" s="25">
        <v>86.2</v>
      </c>
      <c r="F66" s="25">
        <v>90.8</v>
      </c>
      <c r="G66" s="25">
        <v>92.7</v>
      </c>
      <c r="H66" s="25">
        <f>SUM(C66:G66)</f>
        <v>430.09999999999997</v>
      </c>
      <c r="I66" s="25">
        <v>98.2</v>
      </c>
      <c r="J66" s="25">
        <v>81.400000000000006</v>
      </c>
      <c r="K66" s="25">
        <v>83.6</v>
      </c>
      <c r="L66" s="25">
        <v>75.599999999999994</v>
      </c>
      <c r="M66" s="25">
        <v>82</v>
      </c>
      <c r="N66" s="25">
        <f>SUM(I66:M66)</f>
        <v>420.80000000000007</v>
      </c>
      <c r="O66" s="45">
        <f t="shared" si="1"/>
        <v>-9.2999999999998977</v>
      </c>
      <c r="P66" s="25">
        <f t="shared" si="29"/>
        <v>-2.1622878400371768</v>
      </c>
      <c r="Q66" s="22"/>
      <c r="R66" s="22"/>
    </row>
    <row r="67" spans="2:18" ht="15.95" customHeight="1" x14ac:dyDescent="0.2">
      <c r="B67" s="71" t="s">
        <v>71</v>
      </c>
      <c r="C67" s="72">
        <v>2.2000000000000002</v>
      </c>
      <c r="D67" s="72">
        <v>28.5</v>
      </c>
      <c r="E67" s="72">
        <v>0</v>
      </c>
      <c r="F67" s="72">
        <v>20.8</v>
      </c>
      <c r="G67" s="72">
        <v>6.6</v>
      </c>
      <c r="H67" s="72">
        <f>SUM(C67:G67)</f>
        <v>58.1</v>
      </c>
      <c r="I67" s="72">
        <v>10.1</v>
      </c>
      <c r="J67" s="72">
        <v>36.5</v>
      </c>
      <c r="K67" s="72">
        <v>10</v>
      </c>
      <c r="L67" s="72">
        <v>12.5</v>
      </c>
      <c r="M67" s="72">
        <v>19.600000000000001</v>
      </c>
      <c r="N67" s="73">
        <f>SUM(I67:M67)</f>
        <v>88.699999999999989</v>
      </c>
      <c r="O67" s="74">
        <f t="shared" si="1"/>
        <v>30.599999999999987</v>
      </c>
      <c r="P67" s="72">
        <f t="shared" si="29"/>
        <v>52.667814113597224</v>
      </c>
      <c r="Q67" s="22"/>
      <c r="R67" s="22"/>
    </row>
    <row r="68" spans="2:18" ht="15.95" customHeight="1" x14ac:dyDescent="0.2">
      <c r="B68" s="75" t="s">
        <v>72</v>
      </c>
      <c r="C68" s="72">
        <v>202</v>
      </c>
      <c r="D68" s="72">
        <v>138.5</v>
      </c>
      <c r="E68" s="72">
        <v>8.5</v>
      </c>
      <c r="F68" s="72">
        <v>47.7</v>
      </c>
      <c r="G68" s="72">
        <v>316.89999999999998</v>
      </c>
      <c r="H68" s="72">
        <f>SUM(C68:G68)</f>
        <v>713.59999999999991</v>
      </c>
      <c r="I68" s="72">
        <v>22.2</v>
      </c>
      <c r="J68" s="72">
        <v>143.6</v>
      </c>
      <c r="K68" s="72">
        <v>78.8</v>
      </c>
      <c r="L68" s="72">
        <v>192.9</v>
      </c>
      <c r="M68" s="72">
        <v>0.7</v>
      </c>
      <c r="N68" s="73">
        <f>SUM(I68:M68)</f>
        <v>438.2</v>
      </c>
      <c r="O68" s="74">
        <f t="shared" si="1"/>
        <v>-275.39999999999992</v>
      </c>
      <c r="P68" s="72">
        <f t="shared" si="29"/>
        <v>-38.593049327354258</v>
      </c>
      <c r="Q68" s="22"/>
      <c r="R68" s="22"/>
    </row>
    <row r="69" spans="2:18" ht="15.95" customHeight="1" x14ac:dyDescent="0.2">
      <c r="B69" s="36" t="s">
        <v>73</v>
      </c>
      <c r="C69" s="25">
        <v>0.9</v>
      </c>
      <c r="D69" s="25">
        <v>0</v>
      </c>
      <c r="E69" s="25">
        <v>0</v>
      </c>
      <c r="F69" s="25">
        <v>0</v>
      </c>
      <c r="G69" s="25">
        <v>1.9</v>
      </c>
      <c r="H69" s="25">
        <f>SUM(C69:G69)</f>
        <v>2.8</v>
      </c>
      <c r="I69" s="25">
        <v>0.3</v>
      </c>
      <c r="J69" s="25">
        <v>0</v>
      </c>
      <c r="K69" s="25">
        <v>1.2</v>
      </c>
      <c r="L69" s="25">
        <v>2.2999999999999998</v>
      </c>
      <c r="M69" s="25">
        <v>0.3</v>
      </c>
      <c r="N69" s="51">
        <f>SUM(I69:M69)</f>
        <v>4.0999999999999996</v>
      </c>
      <c r="O69" s="45">
        <f t="shared" si="1"/>
        <v>1.2999999999999998</v>
      </c>
      <c r="P69" s="25">
        <f t="shared" si="29"/>
        <v>46.428571428571423</v>
      </c>
      <c r="Q69" s="22"/>
      <c r="R69" s="22"/>
    </row>
    <row r="70" spans="2:18" ht="15.95" customHeight="1" x14ac:dyDescent="0.2">
      <c r="B70" s="35" t="s">
        <v>74</v>
      </c>
      <c r="C70" s="16">
        <f t="shared" ref="C70:M70" si="34">SUM(C71:C73)</f>
        <v>2922.5</v>
      </c>
      <c r="D70" s="16">
        <f t="shared" si="34"/>
        <v>2828</v>
      </c>
      <c r="E70" s="16">
        <f t="shared" si="34"/>
        <v>1982.8000000000002</v>
      </c>
      <c r="F70" s="16">
        <f t="shared" si="34"/>
        <v>2610.1999999999998</v>
      </c>
      <c r="G70" s="16">
        <f t="shared" si="34"/>
        <v>2186.6999999999998</v>
      </c>
      <c r="H70" s="16">
        <f t="shared" si="34"/>
        <v>12530.199999999999</v>
      </c>
      <c r="I70" s="16">
        <f t="shared" si="34"/>
        <v>2378.9</v>
      </c>
      <c r="J70" s="16">
        <f t="shared" si="34"/>
        <v>2109.4</v>
      </c>
      <c r="K70" s="16">
        <f t="shared" si="34"/>
        <v>2173</v>
      </c>
      <c r="L70" s="16">
        <f t="shared" si="34"/>
        <v>2042</v>
      </c>
      <c r="M70" s="16">
        <f t="shared" si="34"/>
        <v>3366.1</v>
      </c>
      <c r="N70" s="21">
        <f>SUM(N71:N73)</f>
        <v>12069.400000000001</v>
      </c>
      <c r="O70" s="17">
        <f t="shared" si="1"/>
        <v>-460.79999999999745</v>
      </c>
      <c r="P70" s="16">
        <f t="shared" si="29"/>
        <v>-3.6775151234616965</v>
      </c>
      <c r="Q70" s="22"/>
      <c r="R70" s="22"/>
    </row>
    <row r="71" spans="2:18" ht="15.95" customHeight="1" x14ac:dyDescent="0.2">
      <c r="B71" s="76" t="s">
        <v>75</v>
      </c>
      <c r="C71" s="25">
        <v>10.5</v>
      </c>
      <c r="D71" s="25">
        <v>4.5</v>
      </c>
      <c r="E71" s="25">
        <v>6.9</v>
      </c>
      <c r="F71" s="25">
        <v>7.7</v>
      </c>
      <c r="G71" s="25">
        <v>6.7</v>
      </c>
      <c r="H71" s="25">
        <f>SUM(C71:G71)</f>
        <v>36.299999999999997</v>
      </c>
      <c r="I71" s="25">
        <v>9.6999999999999993</v>
      </c>
      <c r="J71" s="25">
        <v>7.2</v>
      </c>
      <c r="K71" s="25">
        <v>8.1</v>
      </c>
      <c r="L71" s="25">
        <v>22.5</v>
      </c>
      <c r="M71" s="25">
        <v>31.5</v>
      </c>
      <c r="N71" s="51">
        <f>SUM(I71:M71)</f>
        <v>79</v>
      </c>
      <c r="O71" s="45">
        <f t="shared" si="1"/>
        <v>42.7</v>
      </c>
      <c r="P71" s="25">
        <f t="shared" si="29"/>
        <v>117.63085399449038</v>
      </c>
      <c r="Q71" s="22"/>
      <c r="R71" s="22"/>
    </row>
    <row r="72" spans="2:18" ht="15.95" customHeight="1" x14ac:dyDescent="0.2">
      <c r="B72" s="75" t="s">
        <v>76</v>
      </c>
      <c r="C72" s="77">
        <v>2881.9</v>
      </c>
      <c r="D72" s="77">
        <v>2610</v>
      </c>
      <c r="E72" s="77">
        <v>1912.5</v>
      </c>
      <c r="F72" s="77">
        <v>2520.6</v>
      </c>
      <c r="G72" s="77">
        <v>2067.8000000000002</v>
      </c>
      <c r="H72" s="77">
        <f>SUM(C72:G72)</f>
        <v>11992.8</v>
      </c>
      <c r="I72" s="77">
        <v>2166.9</v>
      </c>
      <c r="J72" s="77">
        <v>1998.9</v>
      </c>
      <c r="K72" s="77">
        <v>2050.4</v>
      </c>
      <c r="L72" s="77">
        <v>1961</v>
      </c>
      <c r="M72" s="77">
        <v>2646.7</v>
      </c>
      <c r="N72" s="77">
        <f>SUM(I72:M72)</f>
        <v>10823.900000000001</v>
      </c>
      <c r="O72" s="74">
        <f t="shared" ref="O72:O89" si="35">+N72-H72</f>
        <v>-1168.8999999999978</v>
      </c>
      <c r="P72" s="72">
        <f t="shared" si="29"/>
        <v>-9.7466813421385989</v>
      </c>
      <c r="Q72" s="22"/>
      <c r="R72" s="22"/>
    </row>
    <row r="73" spans="2:18" ht="15.95" customHeight="1" x14ac:dyDescent="0.2">
      <c r="B73" s="76" t="s">
        <v>30</v>
      </c>
      <c r="C73" s="24">
        <v>30.1</v>
      </c>
      <c r="D73" s="24">
        <v>213.5</v>
      </c>
      <c r="E73" s="24">
        <v>63.4</v>
      </c>
      <c r="F73" s="24">
        <v>81.900000000000006</v>
      </c>
      <c r="G73" s="24">
        <v>112.2</v>
      </c>
      <c r="H73" s="25">
        <f>SUM(C73:G73)</f>
        <v>501.09999999999997</v>
      </c>
      <c r="I73" s="24">
        <v>202.3</v>
      </c>
      <c r="J73" s="24">
        <v>103.3</v>
      </c>
      <c r="K73" s="24">
        <v>114.5</v>
      </c>
      <c r="L73" s="24">
        <v>58.5</v>
      </c>
      <c r="M73" s="24">
        <v>687.9</v>
      </c>
      <c r="N73" s="51">
        <f>SUM(I73:M73)</f>
        <v>1166.5</v>
      </c>
      <c r="O73" s="45">
        <f t="shared" si="35"/>
        <v>665.40000000000009</v>
      </c>
      <c r="P73" s="25">
        <f t="shared" si="29"/>
        <v>132.78786669327482</v>
      </c>
      <c r="Q73" s="22"/>
      <c r="R73" s="22"/>
    </row>
    <row r="74" spans="2:18" ht="15.95" customHeight="1" x14ac:dyDescent="0.2">
      <c r="B74" s="62" t="s">
        <v>77</v>
      </c>
      <c r="C74" s="16">
        <f>SUM(C75:C77)</f>
        <v>589</v>
      </c>
      <c r="D74" s="16">
        <f>SUM(D75:D77)</f>
        <v>695.30000000000007</v>
      </c>
      <c r="E74" s="16">
        <f>SUM(E75:E77)</f>
        <v>655.49999999999989</v>
      </c>
      <c r="F74" s="16">
        <f>SUM(F75:F77)</f>
        <v>683.6</v>
      </c>
      <c r="G74" s="16">
        <f>SUM(G75:G77)</f>
        <v>586.4</v>
      </c>
      <c r="H74" s="16">
        <f t="shared" ref="H74:N74" si="36">SUM(H75:H77)</f>
        <v>3209.8</v>
      </c>
      <c r="I74" s="16">
        <f t="shared" si="36"/>
        <v>580.79999999999995</v>
      </c>
      <c r="J74" s="16">
        <f t="shared" si="36"/>
        <v>665.8</v>
      </c>
      <c r="K74" s="16">
        <f t="shared" si="36"/>
        <v>620.1</v>
      </c>
      <c r="L74" s="16">
        <f t="shared" si="36"/>
        <v>662.3</v>
      </c>
      <c r="M74" s="16">
        <f t="shared" si="36"/>
        <v>537.30000000000007</v>
      </c>
      <c r="N74" s="16">
        <f t="shared" si="36"/>
        <v>3066.3</v>
      </c>
      <c r="O74" s="17">
        <f t="shared" si="35"/>
        <v>-143.5</v>
      </c>
      <c r="P74" s="16">
        <f t="shared" si="29"/>
        <v>-4.4706835316842168</v>
      </c>
      <c r="Q74" s="22"/>
      <c r="R74" s="22"/>
    </row>
    <row r="75" spans="2:18" ht="15.95" customHeight="1" x14ac:dyDescent="0.2">
      <c r="B75" s="78" t="s">
        <v>78</v>
      </c>
      <c r="C75" s="24">
        <v>419.1</v>
      </c>
      <c r="D75" s="24">
        <v>563.1</v>
      </c>
      <c r="E75" s="24">
        <v>539.29999999999995</v>
      </c>
      <c r="F75" s="24">
        <v>549.1</v>
      </c>
      <c r="G75" s="24">
        <v>459</v>
      </c>
      <c r="H75" s="25">
        <f>SUM(C75:G75)</f>
        <v>2529.6</v>
      </c>
      <c r="I75" s="24">
        <v>446.2</v>
      </c>
      <c r="J75" s="24">
        <v>569.29999999999995</v>
      </c>
      <c r="K75" s="24">
        <v>502.7</v>
      </c>
      <c r="L75" s="24">
        <v>555.79999999999995</v>
      </c>
      <c r="M75" s="24">
        <v>442.3</v>
      </c>
      <c r="N75" s="51">
        <f>SUM(I75:M75)</f>
        <v>2516.3000000000002</v>
      </c>
      <c r="O75" s="45">
        <f t="shared" si="35"/>
        <v>-13.299999999999727</v>
      </c>
      <c r="P75" s="25">
        <f t="shared" si="29"/>
        <v>-0.52577482605944525</v>
      </c>
      <c r="Q75" s="22"/>
      <c r="R75" s="22"/>
    </row>
    <row r="76" spans="2:18" ht="15.95" customHeight="1" x14ac:dyDescent="0.2">
      <c r="B76" s="78" t="s">
        <v>79</v>
      </c>
      <c r="C76" s="25">
        <v>167.4</v>
      </c>
      <c r="D76" s="25">
        <v>129.80000000000001</v>
      </c>
      <c r="E76" s="25">
        <v>113.8</v>
      </c>
      <c r="F76" s="25">
        <v>131.9</v>
      </c>
      <c r="G76" s="25">
        <v>124.8</v>
      </c>
      <c r="H76" s="25">
        <f>SUM(C76:G76)</f>
        <v>667.7</v>
      </c>
      <c r="I76" s="25">
        <v>132.1</v>
      </c>
      <c r="J76" s="25">
        <v>94.1</v>
      </c>
      <c r="K76" s="25">
        <v>114.4</v>
      </c>
      <c r="L76" s="25">
        <v>103.9</v>
      </c>
      <c r="M76" s="25">
        <v>92.4</v>
      </c>
      <c r="N76" s="51">
        <f>SUM(I76:M76)</f>
        <v>536.9</v>
      </c>
      <c r="O76" s="45">
        <f t="shared" si="35"/>
        <v>-130.80000000000007</v>
      </c>
      <c r="P76" s="25">
        <f t="shared" si="29"/>
        <v>-19.589636064100652</v>
      </c>
      <c r="Q76" s="22"/>
      <c r="R76" s="22"/>
    </row>
    <row r="77" spans="2:18" ht="15.95" customHeight="1" x14ac:dyDescent="0.2">
      <c r="B77" s="78" t="s">
        <v>30</v>
      </c>
      <c r="C77" s="25">
        <v>2.5</v>
      </c>
      <c r="D77" s="25">
        <v>2.4</v>
      </c>
      <c r="E77" s="25">
        <v>2.4</v>
      </c>
      <c r="F77" s="25">
        <v>2.6</v>
      </c>
      <c r="G77" s="25">
        <v>2.6</v>
      </c>
      <c r="H77" s="25">
        <f>SUM(C77:G77)</f>
        <v>12.5</v>
      </c>
      <c r="I77" s="25">
        <v>2.5</v>
      </c>
      <c r="J77" s="25">
        <v>2.4</v>
      </c>
      <c r="K77" s="25">
        <v>3</v>
      </c>
      <c r="L77" s="25">
        <v>2.6</v>
      </c>
      <c r="M77" s="25">
        <v>2.6</v>
      </c>
      <c r="N77" s="51">
        <f>SUM(I77:M77)</f>
        <v>13.1</v>
      </c>
      <c r="O77" s="45">
        <f t="shared" si="35"/>
        <v>0.59999999999999964</v>
      </c>
      <c r="P77" s="25">
        <f t="shared" si="29"/>
        <v>4.7999999999999972</v>
      </c>
      <c r="Q77" s="22"/>
      <c r="R77" s="22"/>
    </row>
    <row r="78" spans="2:18" ht="15.95" customHeight="1" x14ac:dyDescent="0.2">
      <c r="B78" s="62" t="s">
        <v>80</v>
      </c>
      <c r="C78" s="16">
        <f t="shared" ref="C78:M78" si="37">SUM(C79:C81)</f>
        <v>199.70000000000002</v>
      </c>
      <c r="D78" s="16">
        <f t="shared" si="37"/>
        <v>76.399999999999991</v>
      </c>
      <c r="E78" s="16">
        <f t="shared" si="37"/>
        <v>78.8</v>
      </c>
      <c r="F78" s="16">
        <f t="shared" si="37"/>
        <v>74.7</v>
      </c>
      <c r="G78" s="16">
        <f t="shared" si="37"/>
        <v>141.5</v>
      </c>
      <c r="H78" s="16">
        <f t="shared" si="37"/>
        <v>571.1</v>
      </c>
      <c r="I78" s="16">
        <f t="shared" si="37"/>
        <v>107</v>
      </c>
      <c r="J78" s="16">
        <f t="shared" si="37"/>
        <v>80.900000000000006</v>
      </c>
      <c r="K78" s="16">
        <f t="shared" si="37"/>
        <v>152.5</v>
      </c>
      <c r="L78" s="16">
        <f t="shared" si="37"/>
        <v>165.9</v>
      </c>
      <c r="M78" s="16">
        <f t="shared" si="37"/>
        <v>165</v>
      </c>
      <c r="N78" s="21">
        <f>SUM(N79:N81)</f>
        <v>671.3</v>
      </c>
      <c r="O78" s="45">
        <f t="shared" si="35"/>
        <v>100.19999999999993</v>
      </c>
      <c r="P78" s="25">
        <f t="shared" si="29"/>
        <v>17.545088425844849</v>
      </c>
      <c r="Q78" s="22"/>
      <c r="R78" s="22"/>
    </row>
    <row r="79" spans="2:18" ht="15.95" customHeight="1" x14ac:dyDescent="0.2">
      <c r="B79" s="79" t="s">
        <v>81</v>
      </c>
      <c r="C79" s="72">
        <v>3.4</v>
      </c>
      <c r="D79" s="72">
        <v>3.8</v>
      </c>
      <c r="E79" s="72">
        <v>4.8</v>
      </c>
      <c r="F79" s="72">
        <v>3.5</v>
      </c>
      <c r="G79" s="72">
        <v>4.5</v>
      </c>
      <c r="H79" s="72">
        <f>SUM(C79:G79)</f>
        <v>20</v>
      </c>
      <c r="I79" s="72">
        <v>4.3</v>
      </c>
      <c r="J79" s="72">
        <v>3.4</v>
      </c>
      <c r="K79" s="72">
        <v>3.1</v>
      </c>
      <c r="L79" s="72">
        <v>4</v>
      </c>
      <c r="M79" s="72">
        <v>3.2</v>
      </c>
      <c r="N79" s="73">
        <f>SUM(I79:M79)</f>
        <v>18</v>
      </c>
      <c r="O79" s="74">
        <f t="shared" si="35"/>
        <v>-2</v>
      </c>
      <c r="P79" s="74">
        <f t="shared" si="29"/>
        <v>-10</v>
      </c>
      <c r="Q79" s="22"/>
      <c r="R79" s="22"/>
    </row>
    <row r="80" spans="2:18" ht="15.95" customHeight="1" x14ac:dyDescent="0.2">
      <c r="B80" s="79" t="s">
        <v>82</v>
      </c>
      <c r="C80" s="72">
        <v>196.3</v>
      </c>
      <c r="D80" s="72">
        <v>72.599999999999994</v>
      </c>
      <c r="E80" s="72">
        <v>74</v>
      </c>
      <c r="F80" s="72">
        <v>71.2</v>
      </c>
      <c r="G80" s="72">
        <v>136.9</v>
      </c>
      <c r="H80" s="72">
        <f>SUM(C80:G80)</f>
        <v>551</v>
      </c>
      <c r="I80" s="72">
        <v>102.7</v>
      </c>
      <c r="J80" s="72">
        <v>77.5</v>
      </c>
      <c r="K80" s="72">
        <v>149.4</v>
      </c>
      <c r="L80" s="72">
        <v>161.9</v>
      </c>
      <c r="M80" s="72">
        <v>161.80000000000001</v>
      </c>
      <c r="N80" s="73">
        <f>SUM(I80:M80)</f>
        <v>653.29999999999995</v>
      </c>
      <c r="O80" s="74">
        <f t="shared" si="35"/>
        <v>102.29999999999995</v>
      </c>
      <c r="P80" s="74">
        <f t="shared" si="29"/>
        <v>18.566243194192371</v>
      </c>
      <c r="Q80" s="22"/>
      <c r="R80" s="22"/>
    </row>
    <row r="81" spans="2:18" ht="15.95" customHeight="1" x14ac:dyDescent="0.2">
      <c r="B81" s="32" t="s">
        <v>30</v>
      </c>
      <c r="C81" s="25">
        <v>0</v>
      </c>
      <c r="D81" s="25">
        <v>0</v>
      </c>
      <c r="E81" s="25">
        <v>0</v>
      </c>
      <c r="F81" s="25">
        <v>0</v>
      </c>
      <c r="G81" s="25">
        <v>0.1</v>
      </c>
      <c r="H81" s="25">
        <f>SUM(C81:G81)</f>
        <v>0.1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51">
        <f>SUM(I81:M81)</f>
        <v>0</v>
      </c>
      <c r="O81" s="45">
        <f t="shared" si="35"/>
        <v>-0.1</v>
      </c>
      <c r="P81" s="55">
        <v>0</v>
      </c>
      <c r="Q81" s="22"/>
      <c r="R81" s="22"/>
    </row>
    <row r="82" spans="2:18" ht="15.95" customHeight="1" x14ac:dyDescent="0.2">
      <c r="B82" s="20" t="s">
        <v>83</v>
      </c>
      <c r="C82" s="16">
        <f t="shared" ref="C82:J82" si="38">+C83+C88+C90</f>
        <v>1043.6999999999998</v>
      </c>
      <c r="D82" s="16">
        <f t="shared" si="38"/>
        <v>1215.2</v>
      </c>
      <c r="E82" s="16">
        <f t="shared" si="38"/>
        <v>901.3</v>
      </c>
      <c r="F82" s="16">
        <f t="shared" si="38"/>
        <v>1050.3</v>
      </c>
      <c r="G82" s="16">
        <f t="shared" si="38"/>
        <v>1135.8</v>
      </c>
      <c r="H82" s="16">
        <f t="shared" si="38"/>
        <v>5346.2999999999993</v>
      </c>
      <c r="I82" s="16">
        <f t="shared" si="38"/>
        <v>1896.9</v>
      </c>
      <c r="J82" s="16">
        <f t="shared" si="38"/>
        <v>1213.2</v>
      </c>
      <c r="K82" s="16">
        <f>+K83+K88+K90</f>
        <v>1200.5999999999999</v>
      </c>
      <c r="L82" s="16">
        <f t="shared" ref="L82" si="39">+L83+L88+L90</f>
        <v>1299.9000000000001</v>
      </c>
      <c r="M82" s="16">
        <f>+M83+M88+M90</f>
        <v>1484.1000000000001</v>
      </c>
      <c r="N82" s="21">
        <f>+N83+N88+N90</f>
        <v>7094.7</v>
      </c>
      <c r="O82" s="17">
        <f t="shared" si="35"/>
        <v>1748.4000000000005</v>
      </c>
      <c r="P82" s="16">
        <f>+O82/H82*100</f>
        <v>32.702990853487471</v>
      </c>
      <c r="Q82" s="22"/>
      <c r="R82" s="22"/>
    </row>
    <row r="83" spans="2:18" ht="15.95" customHeight="1" x14ac:dyDescent="0.2">
      <c r="B83" s="62" t="s">
        <v>84</v>
      </c>
      <c r="C83" s="16">
        <f t="shared" ref="C83:I83" si="40">SUM(C84:C87)</f>
        <v>137.89999999999998</v>
      </c>
      <c r="D83" s="61">
        <f t="shared" si="40"/>
        <v>46.2</v>
      </c>
      <c r="E83" s="61">
        <f t="shared" si="40"/>
        <v>42.8</v>
      </c>
      <c r="F83" s="61">
        <f t="shared" si="40"/>
        <v>140.4</v>
      </c>
      <c r="G83" s="61">
        <f t="shared" si="40"/>
        <v>61.7</v>
      </c>
      <c r="H83" s="16">
        <f t="shared" si="40"/>
        <v>429</v>
      </c>
      <c r="I83" s="16">
        <f t="shared" si="40"/>
        <v>641.1</v>
      </c>
      <c r="J83" s="61">
        <f t="shared" ref="J83:L83" si="41">SUM(J84:J87)</f>
        <v>243.1</v>
      </c>
      <c r="K83" s="61">
        <f t="shared" si="41"/>
        <v>285.2</v>
      </c>
      <c r="L83" s="61">
        <f t="shared" si="41"/>
        <v>387.5</v>
      </c>
      <c r="M83" s="61">
        <f>SUM(M84:M87)</f>
        <v>261.3</v>
      </c>
      <c r="N83" s="21">
        <f>SUM(N84:N87)</f>
        <v>1818.2000000000003</v>
      </c>
      <c r="O83" s="17">
        <f t="shared" si="35"/>
        <v>1389.2000000000003</v>
      </c>
      <c r="P83" s="16">
        <f>+O83/H83*100</f>
        <v>323.82284382284388</v>
      </c>
      <c r="Q83" s="22"/>
      <c r="R83" s="22"/>
    </row>
    <row r="84" spans="2:18" ht="15.95" customHeight="1" x14ac:dyDescent="0.2">
      <c r="B84" s="78" t="s">
        <v>85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f t="shared" ref="H84:H93" si="42">SUM(C84:G84)</f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51">
        <f t="shared" ref="N84:N93" si="43">SUM(I84:M84)</f>
        <v>0</v>
      </c>
      <c r="O84" s="80">
        <f t="shared" si="35"/>
        <v>0</v>
      </c>
      <c r="P84" s="25">
        <v>0</v>
      </c>
      <c r="Q84" s="22"/>
      <c r="R84" s="22"/>
    </row>
    <row r="85" spans="2:18" ht="15.95" customHeight="1" x14ac:dyDescent="0.2">
      <c r="B85" s="78" t="s">
        <v>86</v>
      </c>
      <c r="C85" s="25">
        <v>58.8</v>
      </c>
      <c r="D85" s="25">
        <v>46.2</v>
      </c>
      <c r="E85" s="25">
        <v>42.8</v>
      </c>
      <c r="F85" s="25">
        <v>53.1</v>
      </c>
      <c r="G85" s="25">
        <v>61.7</v>
      </c>
      <c r="H85" s="25">
        <f t="shared" si="42"/>
        <v>262.60000000000002</v>
      </c>
      <c r="I85" s="25">
        <v>183.3</v>
      </c>
      <c r="J85" s="25">
        <v>25.1</v>
      </c>
      <c r="K85" s="25">
        <v>30.1</v>
      </c>
      <c r="L85" s="25">
        <v>30</v>
      </c>
      <c r="M85" s="25">
        <v>37.9</v>
      </c>
      <c r="N85" s="51">
        <f t="shared" si="43"/>
        <v>306.39999999999998</v>
      </c>
      <c r="O85" s="45">
        <f t="shared" si="35"/>
        <v>43.799999999999955</v>
      </c>
      <c r="P85" s="25">
        <f>+O85/H85*100</f>
        <v>16.679360243716658</v>
      </c>
      <c r="Q85" s="22"/>
      <c r="R85" s="22"/>
    </row>
    <row r="86" spans="2:18" ht="15.95" customHeight="1" x14ac:dyDescent="0.2">
      <c r="B86" s="78" t="s">
        <v>87</v>
      </c>
      <c r="C86" s="25">
        <v>79.099999999999994</v>
      </c>
      <c r="D86" s="25">
        <v>0</v>
      </c>
      <c r="E86" s="25">
        <v>0</v>
      </c>
      <c r="F86" s="25">
        <v>87.3</v>
      </c>
      <c r="G86" s="25">
        <v>0</v>
      </c>
      <c r="H86" s="25">
        <f t="shared" si="42"/>
        <v>166.39999999999998</v>
      </c>
      <c r="I86" s="25">
        <v>457.8</v>
      </c>
      <c r="J86" s="25">
        <v>218</v>
      </c>
      <c r="K86" s="25">
        <v>255.1</v>
      </c>
      <c r="L86" s="25">
        <v>357.5</v>
      </c>
      <c r="M86" s="25">
        <v>223.4</v>
      </c>
      <c r="N86" s="51">
        <f t="shared" si="43"/>
        <v>1511.8000000000002</v>
      </c>
      <c r="O86" s="45">
        <f t="shared" si="35"/>
        <v>1345.4</v>
      </c>
      <c r="P86" s="25">
        <f>+O86/H86*100</f>
        <v>808.53365384615404</v>
      </c>
      <c r="Q86" s="22"/>
      <c r="R86" s="22"/>
    </row>
    <row r="87" spans="2:18" ht="15.95" customHeight="1" x14ac:dyDescent="0.2">
      <c r="B87" s="78" t="s">
        <v>30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5">
        <f t="shared" si="42"/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51">
        <f t="shared" si="43"/>
        <v>0</v>
      </c>
      <c r="O87" s="81">
        <v>0</v>
      </c>
      <c r="P87" s="55">
        <v>0</v>
      </c>
      <c r="Q87" s="22"/>
      <c r="R87" s="22"/>
    </row>
    <row r="88" spans="2:18" ht="15.95" customHeight="1" x14ac:dyDescent="0.2">
      <c r="B88" s="62" t="s">
        <v>88</v>
      </c>
      <c r="C88" s="16">
        <v>165.1</v>
      </c>
      <c r="D88" s="16">
        <v>122.1</v>
      </c>
      <c r="E88" s="16">
        <v>82.5</v>
      </c>
      <c r="F88" s="16">
        <v>116.1</v>
      </c>
      <c r="G88" s="16">
        <v>112.1</v>
      </c>
      <c r="H88" s="16">
        <f t="shared" si="42"/>
        <v>597.9</v>
      </c>
      <c r="I88" s="16">
        <v>237.1</v>
      </c>
      <c r="J88" s="16">
        <v>78.8</v>
      </c>
      <c r="K88" s="16">
        <v>99.3</v>
      </c>
      <c r="L88" s="16">
        <v>101.4</v>
      </c>
      <c r="M88" s="16">
        <v>232.5</v>
      </c>
      <c r="N88" s="21">
        <f t="shared" si="43"/>
        <v>749.1</v>
      </c>
      <c r="O88" s="17">
        <f t="shared" ref="O88:O105" si="44">+N88-H88</f>
        <v>151.20000000000005</v>
      </c>
      <c r="P88" s="16">
        <f>+O88/H88*100</f>
        <v>25.288509784244866</v>
      </c>
      <c r="Q88" s="22"/>
      <c r="R88" s="22"/>
    </row>
    <row r="89" spans="2:18" ht="15.95" customHeight="1" x14ac:dyDescent="0.2">
      <c r="B89" s="82" t="s">
        <v>89</v>
      </c>
      <c r="C89" s="72">
        <v>101</v>
      </c>
      <c r="D89" s="72">
        <v>70.400000000000006</v>
      </c>
      <c r="E89" s="72">
        <v>71</v>
      </c>
      <c r="F89" s="72">
        <v>76.099999999999994</v>
      </c>
      <c r="G89" s="72">
        <v>69.2</v>
      </c>
      <c r="H89" s="72">
        <f t="shared" si="42"/>
        <v>387.7</v>
      </c>
      <c r="I89" s="72">
        <v>88.7</v>
      </c>
      <c r="J89" s="72">
        <v>68.900000000000006</v>
      </c>
      <c r="K89" s="72">
        <v>85.4</v>
      </c>
      <c r="L89" s="72">
        <v>86.5</v>
      </c>
      <c r="M89" s="72">
        <v>84.3</v>
      </c>
      <c r="N89" s="73">
        <f t="shared" si="43"/>
        <v>413.8</v>
      </c>
      <c r="O89" s="74">
        <f t="shared" si="44"/>
        <v>26.100000000000023</v>
      </c>
      <c r="P89" s="74">
        <f>+O89/H89*100</f>
        <v>6.7320092855300553</v>
      </c>
      <c r="Q89" s="22"/>
      <c r="R89" s="22"/>
    </row>
    <row r="90" spans="2:18" ht="15.75" customHeight="1" x14ac:dyDescent="0.2">
      <c r="B90" s="62" t="s">
        <v>90</v>
      </c>
      <c r="C90" s="16">
        <f>SUM(C91:C93)</f>
        <v>740.69999999999993</v>
      </c>
      <c r="D90" s="16">
        <f>SUM(D91:D93)</f>
        <v>1046.9000000000001</v>
      </c>
      <c r="E90" s="16">
        <f>SUM(E91:E93)</f>
        <v>776</v>
      </c>
      <c r="F90" s="16">
        <f>SUM(F91:F93)</f>
        <v>793.8</v>
      </c>
      <c r="G90" s="16">
        <f>SUM(G91:G93)</f>
        <v>962</v>
      </c>
      <c r="H90" s="16">
        <f t="shared" si="42"/>
        <v>4319.3999999999996</v>
      </c>
      <c r="I90" s="16">
        <f t="shared" ref="I90:M90" si="45">SUM(I91:I93)</f>
        <v>1018.6999999999999</v>
      </c>
      <c r="J90" s="16">
        <f t="shared" si="45"/>
        <v>891.30000000000007</v>
      </c>
      <c r="K90" s="16">
        <f t="shared" si="45"/>
        <v>816.1</v>
      </c>
      <c r="L90" s="16">
        <f t="shared" si="45"/>
        <v>811</v>
      </c>
      <c r="M90" s="16">
        <f t="shared" si="45"/>
        <v>990.30000000000007</v>
      </c>
      <c r="N90" s="16">
        <f t="shared" si="43"/>
        <v>4527.3999999999996</v>
      </c>
      <c r="O90" s="17">
        <f t="shared" si="44"/>
        <v>208</v>
      </c>
      <c r="P90" s="16">
        <f>+O90/H90*100</f>
        <v>4.8154836319859244</v>
      </c>
      <c r="Q90" s="22"/>
      <c r="R90" s="22"/>
    </row>
    <row r="91" spans="2:18" s="43" customFormat="1" ht="15.95" customHeight="1" x14ac:dyDescent="0.2">
      <c r="B91" s="83" t="s">
        <v>91</v>
      </c>
      <c r="C91" s="40">
        <v>736.3</v>
      </c>
      <c r="D91" s="40">
        <v>1040.5</v>
      </c>
      <c r="E91" s="40">
        <v>766.8</v>
      </c>
      <c r="F91" s="40">
        <v>785.8</v>
      </c>
      <c r="G91" s="40">
        <v>959</v>
      </c>
      <c r="H91" s="25">
        <f t="shared" si="42"/>
        <v>4288.3999999999996</v>
      </c>
      <c r="I91" s="40">
        <v>1014.3</v>
      </c>
      <c r="J91" s="40">
        <v>883.2</v>
      </c>
      <c r="K91" s="40">
        <v>810.1</v>
      </c>
      <c r="L91" s="40">
        <v>806.8</v>
      </c>
      <c r="M91" s="40">
        <v>984.6</v>
      </c>
      <c r="N91" s="41">
        <f t="shared" si="43"/>
        <v>4499</v>
      </c>
      <c r="O91" s="42">
        <f t="shared" si="44"/>
        <v>210.60000000000036</v>
      </c>
      <c r="P91" s="40">
        <f>+O91/H91*100</f>
        <v>4.9109224885738358</v>
      </c>
      <c r="Q91" s="22"/>
      <c r="R91" s="22"/>
    </row>
    <row r="92" spans="2:18" s="43" customFormat="1" ht="15.95" customHeight="1" x14ac:dyDescent="0.2">
      <c r="B92" s="83" t="s">
        <v>92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25">
        <f t="shared" si="42"/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1">
        <f t="shared" si="43"/>
        <v>0</v>
      </c>
      <c r="O92" s="42">
        <f t="shared" si="44"/>
        <v>0</v>
      </c>
      <c r="P92" s="84">
        <v>0</v>
      </c>
      <c r="Q92" s="22"/>
      <c r="R92" s="22"/>
    </row>
    <row r="93" spans="2:18" s="43" customFormat="1" ht="15.95" customHeight="1" x14ac:dyDescent="0.2">
      <c r="B93" s="78" t="s">
        <v>30</v>
      </c>
      <c r="C93" s="25">
        <v>4.4000000000000004</v>
      </c>
      <c r="D93" s="25">
        <v>6.4</v>
      </c>
      <c r="E93" s="25">
        <v>9.1999999999999993</v>
      </c>
      <c r="F93" s="25">
        <v>8</v>
      </c>
      <c r="G93" s="25">
        <v>3</v>
      </c>
      <c r="H93" s="25">
        <f t="shared" si="42"/>
        <v>31</v>
      </c>
      <c r="I93" s="25">
        <v>4.4000000000000004</v>
      </c>
      <c r="J93" s="25">
        <v>8.1</v>
      </c>
      <c r="K93" s="25">
        <v>6</v>
      </c>
      <c r="L93" s="25">
        <v>4.2</v>
      </c>
      <c r="M93" s="25">
        <v>5.7</v>
      </c>
      <c r="N93" s="85">
        <f t="shared" si="43"/>
        <v>28.4</v>
      </c>
      <c r="O93" s="45">
        <f t="shared" si="44"/>
        <v>-2.6000000000000014</v>
      </c>
      <c r="P93" s="45">
        <f>+O93/H93*100</f>
        <v>-8.3870967741935534</v>
      </c>
      <c r="Q93" s="22"/>
      <c r="R93" s="22"/>
    </row>
    <row r="94" spans="2:18" ht="15.95" customHeight="1" x14ac:dyDescent="0.2">
      <c r="B94" s="69" t="s">
        <v>93</v>
      </c>
      <c r="C94" s="16">
        <f t="shared" ref="C94:M94" si="46">+C98+C95</f>
        <v>877.5</v>
      </c>
      <c r="D94" s="16">
        <f t="shared" si="46"/>
        <v>0</v>
      </c>
      <c r="E94" s="16">
        <f t="shared" si="46"/>
        <v>1782.8</v>
      </c>
      <c r="F94" s="16">
        <f t="shared" si="46"/>
        <v>0</v>
      </c>
      <c r="G94" s="16">
        <f t="shared" si="46"/>
        <v>0</v>
      </c>
      <c r="H94" s="16">
        <f t="shared" si="46"/>
        <v>2660.3</v>
      </c>
      <c r="I94" s="16">
        <f t="shared" si="46"/>
        <v>0</v>
      </c>
      <c r="J94" s="16">
        <f t="shared" si="46"/>
        <v>31.4</v>
      </c>
      <c r="K94" s="16">
        <f t="shared" si="46"/>
        <v>3.8</v>
      </c>
      <c r="L94" s="16">
        <f t="shared" si="46"/>
        <v>0</v>
      </c>
      <c r="M94" s="16">
        <f t="shared" si="46"/>
        <v>0</v>
      </c>
      <c r="N94" s="21">
        <f>+N98+N95</f>
        <v>35.199999999999996</v>
      </c>
      <c r="O94" s="17">
        <f t="shared" si="44"/>
        <v>-2625.1000000000004</v>
      </c>
      <c r="P94" s="17">
        <f>+O94/H94*100</f>
        <v>-98.676840957786723</v>
      </c>
      <c r="Q94" s="22"/>
      <c r="R94" s="22"/>
    </row>
    <row r="95" spans="2:18" ht="15.95" customHeight="1" x14ac:dyDescent="0.2">
      <c r="B95" s="86" t="s">
        <v>94</v>
      </c>
      <c r="C95" s="59">
        <f t="shared" ref="C95:M95" si="47">+C96+C97</f>
        <v>0</v>
      </c>
      <c r="D95" s="59">
        <f t="shared" si="47"/>
        <v>0</v>
      </c>
      <c r="E95" s="59">
        <f t="shared" si="47"/>
        <v>17.8</v>
      </c>
      <c r="F95" s="59">
        <f t="shared" si="47"/>
        <v>0</v>
      </c>
      <c r="G95" s="59">
        <f t="shared" si="47"/>
        <v>0</v>
      </c>
      <c r="H95" s="59">
        <f t="shared" si="47"/>
        <v>17.8</v>
      </c>
      <c r="I95" s="59">
        <f t="shared" si="47"/>
        <v>0</v>
      </c>
      <c r="J95" s="59">
        <f t="shared" si="47"/>
        <v>31.4</v>
      </c>
      <c r="K95" s="59">
        <f t="shared" si="47"/>
        <v>3.8</v>
      </c>
      <c r="L95" s="59">
        <f t="shared" si="47"/>
        <v>0</v>
      </c>
      <c r="M95" s="59">
        <f t="shared" si="47"/>
        <v>0</v>
      </c>
      <c r="N95" s="59">
        <f>+N96+N97</f>
        <v>35.199999999999996</v>
      </c>
      <c r="O95" s="60">
        <f t="shared" si="44"/>
        <v>17.399999999999995</v>
      </c>
      <c r="P95" s="60">
        <f t="shared" ref="P95:P98" si="48">+O95/H95*100</f>
        <v>97.752808988764016</v>
      </c>
      <c r="Q95" s="22"/>
      <c r="R95" s="22"/>
    </row>
    <row r="96" spans="2:18" ht="15" customHeight="1" x14ac:dyDescent="0.2">
      <c r="B96" s="78" t="s">
        <v>95</v>
      </c>
      <c r="C96" s="25">
        <v>0</v>
      </c>
      <c r="D96" s="25">
        <v>0</v>
      </c>
      <c r="E96" s="25">
        <v>17.8</v>
      </c>
      <c r="F96" s="25">
        <v>0</v>
      </c>
      <c r="G96" s="25">
        <v>0</v>
      </c>
      <c r="H96" s="25">
        <f>SUM(C96:G96)</f>
        <v>17.8</v>
      </c>
      <c r="I96" s="25">
        <v>0</v>
      </c>
      <c r="J96" s="25">
        <v>31.4</v>
      </c>
      <c r="K96" s="25">
        <v>3.8</v>
      </c>
      <c r="L96" s="25">
        <v>0</v>
      </c>
      <c r="M96" s="25">
        <v>0</v>
      </c>
      <c r="N96" s="51">
        <f>SUM(I96:M96)</f>
        <v>35.199999999999996</v>
      </c>
      <c r="O96" s="45">
        <f t="shared" si="44"/>
        <v>17.399999999999995</v>
      </c>
      <c r="P96" s="45">
        <f t="shared" si="48"/>
        <v>97.752808988764016</v>
      </c>
      <c r="Q96" s="22"/>
      <c r="R96" s="22"/>
    </row>
    <row r="97" spans="2:21" ht="15.95" customHeight="1" x14ac:dyDescent="0.2">
      <c r="B97" s="78" t="s">
        <v>96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f>SUM(C97:G97)</f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51">
        <f>SUM(I97:M97)</f>
        <v>0</v>
      </c>
      <c r="O97" s="45">
        <f t="shared" si="44"/>
        <v>0</v>
      </c>
      <c r="P97" s="81">
        <v>0</v>
      </c>
      <c r="Q97" s="22"/>
      <c r="R97" s="22"/>
    </row>
    <row r="98" spans="2:21" ht="15.95" customHeight="1" x14ac:dyDescent="0.2">
      <c r="B98" s="23" t="s">
        <v>97</v>
      </c>
      <c r="C98" s="25">
        <v>877.5</v>
      </c>
      <c r="D98" s="25">
        <v>0</v>
      </c>
      <c r="E98" s="25">
        <v>1765</v>
      </c>
      <c r="F98" s="25">
        <v>0</v>
      </c>
      <c r="G98" s="25">
        <v>0</v>
      </c>
      <c r="H98" s="25">
        <f>SUM(C98:G98)</f>
        <v>2642.5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51">
        <f>SUM(I98:M98)</f>
        <v>0</v>
      </c>
      <c r="O98" s="45">
        <f t="shared" si="44"/>
        <v>-2642.5</v>
      </c>
      <c r="P98" s="45">
        <f t="shared" si="48"/>
        <v>-100</v>
      </c>
      <c r="Q98" s="22"/>
      <c r="R98" s="22"/>
    </row>
    <row r="99" spans="2:21" ht="20.25" customHeight="1" thickBot="1" x14ac:dyDescent="0.25">
      <c r="B99" s="87" t="s">
        <v>98</v>
      </c>
      <c r="C99" s="88">
        <f>+C94+C8</f>
        <v>117020.3</v>
      </c>
      <c r="D99" s="88">
        <f>+D94+D8</f>
        <v>87317.2</v>
      </c>
      <c r="E99" s="88">
        <f>+E94+E8</f>
        <v>88382.2</v>
      </c>
      <c r="F99" s="88">
        <f>+F94+F8</f>
        <v>119528.50000000001</v>
      </c>
      <c r="G99" s="88">
        <f>+G94+G8</f>
        <v>92843.7</v>
      </c>
      <c r="H99" s="89">
        <f>SUM(C99:G99)</f>
        <v>505091.9</v>
      </c>
      <c r="I99" s="88">
        <f t="shared" ref="I99:N99" si="49">+I94+I8</f>
        <v>108471.90000000001</v>
      </c>
      <c r="J99" s="88">
        <f t="shared" si="49"/>
        <v>88593.099999999991</v>
      </c>
      <c r="K99" s="88">
        <f t="shared" si="49"/>
        <v>92656.700000000012</v>
      </c>
      <c r="L99" s="88">
        <f t="shared" si="49"/>
        <v>127416.4</v>
      </c>
      <c r="M99" s="88">
        <f t="shared" si="49"/>
        <v>105848</v>
      </c>
      <c r="N99" s="88">
        <f t="shared" si="49"/>
        <v>522986.1</v>
      </c>
      <c r="O99" s="90">
        <f t="shared" si="44"/>
        <v>17894.199999999953</v>
      </c>
      <c r="P99" s="90">
        <f>+O99/H99*100</f>
        <v>3.5427612282042045</v>
      </c>
      <c r="Q99" s="22"/>
      <c r="R99" s="22"/>
      <c r="S99" s="18"/>
      <c r="T99" s="91"/>
      <c r="U99" s="91"/>
    </row>
    <row r="100" spans="2:21" ht="15.95" customHeight="1" thickTop="1" x14ac:dyDescent="0.2">
      <c r="B100" s="20" t="s">
        <v>99</v>
      </c>
      <c r="C100" s="16">
        <v>92.1</v>
      </c>
      <c r="D100" s="16">
        <v>30.2</v>
      </c>
      <c r="E100" s="16">
        <v>39.4</v>
      </c>
      <c r="F100" s="16">
        <v>14.8</v>
      </c>
      <c r="G100" s="16">
        <v>107.3</v>
      </c>
      <c r="H100" s="16">
        <f>SUM(C100:G100)</f>
        <v>283.8</v>
      </c>
      <c r="I100" s="16">
        <v>319.5</v>
      </c>
      <c r="J100" s="16">
        <v>4.3</v>
      </c>
      <c r="K100" s="16">
        <v>59.7</v>
      </c>
      <c r="L100" s="16">
        <v>14.4</v>
      </c>
      <c r="M100" s="16">
        <v>0</v>
      </c>
      <c r="N100" s="16">
        <f>SUM(I100:M100)</f>
        <v>397.9</v>
      </c>
      <c r="O100" s="17">
        <f t="shared" si="44"/>
        <v>114.09999999999997</v>
      </c>
      <c r="P100" s="92">
        <f>+O100/H100*100</f>
        <v>40.204369274136702</v>
      </c>
      <c r="Q100" s="22"/>
      <c r="R100" s="22"/>
      <c r="S100" s="22"/>
      <c r="T100" s="22"/>
      <c r="U100" s="22"/>
    </row>
    <row r="101" spans="2:21" ht="15.95" customHeight="1" x14ac:dyDescent="0.2">
      <c r="B101" s="93" t="s">
        <v>100</v>
      </c>
      <c r="C101" s="94">
        <f t="shared" ref="C101:L101" si="50">+C102+C105+C116</f>
        <v>67.3</v>
      </c>
      <c r="D101" s="94">
        <f t="shared" si="50"/>
        <v>54497.9</v>
      </c>
      <c r="E101" s="94">
        <f t="shared" si="50"/>
        <v>16165.300000000001</v>
      </c>
      <c r="F101" s="94">
        <f t="shared" si="50"/>
        <v>19349.800000000003</v>
      </c>
      <c r="G101" s="94">
        <f t="shared" si="50"/>
        <v>41041.4</v>
      </c>
      <c r="H101" s="94">
        <f t="shared" si="50"/>
        <v>131121.70000000001</v>
      </c>
      <c r="I101" s="94">
        <f t="shared" si="50"/>
        <v>15868.6</v>
      </c>
      <c r="J101" s="94">
        <f t="shared" si="50"/>
        <v>167826</v>
      </c>
      <c r="K101" s="94">
        <f t="shared" si="50"/>
        <v>4826.8999999999996</v>
      </c>
      <c r="L101" s="94">
        <f t="shared" si="50"/>
        <v>25623.399999999998</v>
      </c>
      <c r="M101" s="94">
        <f>+M102+M105+M116</f>
        <v>1392.7</v>
      </c>
      <c r="N101" s="94">
        <f>+N102+N105+N116</f>
        <v>215537.59999999998</v>
      </c>
      <c r="O101" s="95">
        <f t="shared" si="44"/>
        <v>84415.899999999965</v>
      </c>
      <c r="P101" s="94">
        <f>+O101/H101*100</f>
        <v>64.379808986613156</v>
      </c>
      <c r="Q101" s="22"/>
      <c r="R101" s="22"/>
      <c r="S101" s="96"/>
      <c r="T101" s="96"/>
    </row>
    <row r="102" spans="2:21" ht="15.95" customHeight="1" x14ac:dyDescent="0.2">
      <c r="B102" s="97" t="s">
        <v>101</v>
      </c>
      <c r="C102" s="98">
        <f t="shared" ref="C102:L102" si="51">+C104+C103</f>
        <v>0</v>
      </c>
      <c r="D102" s="98">
        <f t="shared" si="51"/>
        <v>59.9</v>
      </c>
      <c r="E102" s="98">
        <f t="shared" si="51"/>
        <v>0</v>
      </c>
      <c r="F102" s="98">
        <f t="shared" si="51"/>
        <v>123.9</v>
      </c>
      <c r="G102" s="98">
        <f t="shared" si="51"/>
        <v>0</v>
      </c>
      <c r="H102" s="98">
        <f t="shared" si="51"/>
        <v>183.8</v>
      </c>
      <c r="I102" s="98">
        <f t="shared" si="51"/>
        <v>0</v>
      </c>
      <c r="J102" s="98">
        <f t="shared" si="51"/>
        <v>6213.6</v>
      </c>
      <c r="K102" s="98">
        <f t="shared" si="51"/>
        <v>0</v>
      </c>
      <c r="L102" s="98">
        <f t="shared" si="51"/>
        <v>0</v>
      </c>
      <c r="M102" s="98">
        <f>+M104+M103</f>
        <v>120.2</v>
      </c>
      <c r="N102" s="98">
        <f>+N104+N103</f>
        <v>6333.8</v>
      </c>
      <c r="O102" s="98">
        <f t="shared" si="44"/>
        <v>6150</v>
      </c>
      <c r="P102" s="99">
        <v>0</v>
      </c>
      <c r="Q102" s="22"/>
      <c r="R102" s="22"/>
    </row>
    <row r="103" spans="2:21" ht="15.95" customHeight="1" x14ac:dyDescent="0.2">
      <c r="B103" s="100" t="s">
        <v>102</v>
      </c>
      <c r="C103" s="101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f>SUM(C103:G103)</f>
        <v>0</v>
      </c>
      <c r="I103" s="101">
        <v>0</v>
      </c>
      <c r="J103" s="101">
        <v>6186.3</v>
      </c>
      <c r="K103" s="101">
        <v>0</v>
      </c>
      <c r="L103" s="101">
        <v>0</v>
      </c>
      <c r="M103" s="101">
        <v>0</v>
      </c>
      <c r="N103" s="101">
        <f>SUM(I103:M103)</f>
        <v>6186.3</v>
      </c>
      <c r="O103" s="55">
        <f t="shared" si="44"/>
        <v>6186.3</v>
      </c>
      <c r="P103" s="55">
        <v>0</v>
      </c>
      <c r="Q103" s="22"/>
      <c r="R103" s="22"/>
    </row>
    <row r="104" spans="2:21" ht="19.5" customHeight="1" x14ac:dyDescent="0.2">
      <c r="B104" s="100" t="s">
        <v>103</v>
      </c>
      <c r="C104" s="101">
        <v>0</v>
      </c>
      <c r="D104" s="101">
        <v>59.9</v>
      </c>
      <c r="E104" s="101">
        <v>0</v>
      </c>
      <c r="F104" s="101">
        <v>123.9</v>
      </c>
      <c r="G104" s="101">
        <v>0</v>
      </c>
      <c r="H104" s="101">
        <f>SUM(C104:G104)</f>
        <v>183.8</v>
      </c>
      <c r="I104" s="101">
        <v>0</v>
      </c>
      <c r="J104" s="101">
        <v>27.3</v>
      </c>
      <c r="K104" s="101">
        <v>0</v>
      </c>
      <c r="L104" s="101">
        <v>0</v>
      </c>
      <c r="M104" s="101">
        <v>120.2</v>
      </c>
      <c r="N104" s="101">
        <f>SUM(I104:M104)</f>
        <v>147.5</v>
      </c>
      <c r="O104" s="102">
        <f t="shared" si="44"/>
        <v>-36.300000000000011</v>
      </c>
      <c r="P104" s="101">
        <f>+O104/H104*100</f>
        <v>-19.749727965179549</v>
      </c>
      <c r="Q104" s="22"/>
      <c r="R104" s="22"/>
    </row>
    <row r="105" spans="2:21" ht="15.95" customHeight="1" x14ac:dyDescent="0.2">
      <c r="B105" s="97" t="s">
        <v>104</v>
      </c>
      <c r="C105" s="98">
        <f t="shared" ref="C105:M105" si="52">+C106+C108</f>
        <v>67.3</v>
      </c>
      <c r="D105" s="98">
        <f t="shared" si="52"/>
        <v>53692.2</v>
      </c>
      <c r="E105" s="98">
        <f t="shared" si="52"/>
        <v>15602.6</v>
      </c>
      <c r="F105" s="98">
        <f t="shared" si="52"/>
        <v>18514.7</v>
      </c>
      <c r="G105" s="98">
        <f t="shared" si="52"/>
        <v>40841.599999999999</v>
      </c>
      <c r="H105" s="98">
        <f t="shared" si="52"/>
        <v>128718.39999999999</v>
      </c>
      <c r="I105" s="98">
        <f t="shared" si="52"/>
        <v>15868.6</v>
      </c>
      <c r="J105" s="98">
        <f t="shared" si="52"/>
        <v>161612.4</v>
      </c>
      <c r="K105" s="98">
        <f t="shared" si="52"/>
        <v>4826.8999999999996</v>
      </c>
      <c r="L105" s="98">
        <f t="shared" si="52"/>
        <v>25623.399999999998</v>
      </c>
      <c r="M105" s="98">
        <f t="shared" si="52"/>
        <v>1272.5</v>
      </c>
      <c r="N105" s="98">
        <f>+N106+N108</f>
        <v>209203.8</v>
      </c>
      <c r="O105" s="98">
        <f t="shared" si="44"/>
        <v>80485.399999999994</v>
      </c>
      <c r="P105" s="103">
        <f>+O105/H105*100</f>
        <v>62.528278785317404</v>
      </c>
      <c r="Q105" s="22"/>
      <c r="R105" s="22"/>
    </row>
    <row r="106" spans="2:21" ht="15.95" customHeight="1" x14ac:dyDescent="0.2">
      <c r="B106" s="104" t="s">
        <v>105</v>
      </c>
      <c r="C106" s="105">
        <v>0</v>
      </c>
      <c r="D106" s="105">
        <f t="shared" ref="D106:O106" si="53">+D107</f>
        <v>0</v>
      </c>
      <c r="E106" s="105">
        <f t="shared" si="53"/>
        <v>0</v>
      </c>
      <c r="F106" s="105">
        <f t="shared" si="53"/>
        <v>0</v>
      </c>
      <c r="G106" s="105">
        <f t="shared" si="53"/>
        <v>0</v>
      </c>
      <c r="H106" s="105">
        <f t="shared" si="53"/>
        <v>0</v>
      </c>
      <c r="I106" s="105">
        <f t="shared" si="53"/>
        <v>0</v>
      </c>
      <c r="J106" s="105">
        <f t="shared" si="53"/>
        <v>0</v>
      </c>
      <c r="K106" s="105">
        <f t="shared" si="53"/>
        <v>0</v>
      </c>
      <c r="L106" s="105">
        <f t="shared" si="53"/>
        <v>0</v>
      </c>
      <c r="M106" s="105">
        <f t="shared" si="53"/>
        <v>0</v>
      </c>
      <c r="N106" s="105">
        <f t="shared" si="53"/>
        <v>0</v>
      </c>
      <c r="O106" s="106">
        <f t="shared" si="53"/>
        <v>0</v>
      </c>
      <c r="P106" s="107">
        <v>0</v>
      </c>
      <c r="Q106" s="22"/>
      <c r="R106" s="22"/>
    </row>
    <row r="107" spans="2:21" ht="15.95" customHeight="1" x14ac:dyDescent="0.2">
      <c r="B107" s="34" t="s">
        <v>106</v>
      </c>
      <c r="C107" s="101">
        <v>0</v>
      </c>
      <c r="D107" s="101">
        <v>0</v>
      </c>
      <c r="E107" s="101">
        <v>0</v>
      </c>
      <c r="F107" s="101">
        <v>0</v>
      </c>
      <c r="G107" s="101">
        <v>0</v>
      </c>
      <c r="H107" s="101">
        <f>SUM(C107:G107)</f>
        <v>0</v>
      </c>
      <c r="I107" s="101">
        <v>0</v>
      </c>
      <c r="J107" s="101">
        <v>0</v>
      </c>
      <c r="K107" s="101">
        <v>0</v>
      </c>
      <c r="L107" s="101">
        <v>0</v>
      </c>
      <c r="M107" s="101">
        <v>0</v>
      </c>
      <c r="N107" s="101">
        <f>SUM(I107:M107)</f>
        <v>0</v>
      </c>
      <c r="O107" s="106">
        <f t="shared" ref="O107:O136" si="54">+N107-H107</f>
        <v>0</v>
      </c>
      <c r="P107" s="107">
        <v>0</v>
      </c>
      <c r="Q107" s="22"/>
      <c r="R107" s="22"/>
    </row>
    <row r="108" spans="2:21" ht="15.95" customHeight="1" x14ac:dyDescent="0.2">
      <c r="B108" s="104" t="s">
        <v>107</v>
      </c>
      <c r="C108" s="108">
        <f t="shared" ref="C108:M108" si="55">+C110+C113+C109</f>
        <v>67.3</v>
      </c>
      <c r="D108" s="108">
        <f t="shared" si="55"/>
        <v>53692.2</v>
      </c>
      <c r="E108" s="108">
        <f t="shared" si="55"/>
        <v>15602.6</v>
      </c>
      <c r="F108" s="108">
        <f t="shared" si="55"/>
        <v>18514.7</v>
      </c>
      <c r="G108" s="108">
        <f t="shared" si="55"/>
        <v>40841.599999999999</v>
      </c>
      <c r="H108" s="108">
        <f t="shared" si="55"/>
        <v>128718.39999999999</v>
      </c>
      <c r="I108" s="108">
        <f t="shared" si="55"/>
        <v>15868.6</v>
      </c>
      <c r="J108" s="108">
        <f t="shared" si="55"/>
        <v>161612.4</v>
      </c>
      <c r="K108" s="108">
        <f t="shared" si="55"/>
        <v>4826.8999999999996</v>
      </c>
      <c r="L108" s="108">
        <f t="shared" si="55"/>
        <v>25623.399999999998</v>
      </c>
      <c r="M108" s="108">
        <f t="shared" si="55"/>
        <v>1272.5</v>
      </c>
      <c r="N108" s="108">
        <f>+N110+N113+N109</f>
        <v>209203.8</v>
      </c>
      <c r="O108" s="109">
        <f t="shared" si="54"/>
        <v>80485.399999999994</v>
      </c>
      <c r="P108" s="110">
        <f>+O108/H108*100</f>
        <v>62.528278785317404</v>
      </c>
      <c r="Q108" s="22"/>
      <c r="R108" s="22"/>
    </row>
    <row r="109" spans="2:21" ht="15.95" customHeight="1" x14ac:dyDescent="0.2">
      <c r="B109" s="111" t="s">
        <v>108</v>
      </c>
      <c r="C109" s="94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f>SUM(C109:G109)</f>
        <v>0</v>
      </c>
      <c r="I109" s="94">
        <v>0</v>
      </c>
      <c r="J109" s="94">
        <v>0</v>
      </c>
      <c r="K109" s="94">
        <v>0</v>
      </c>
      <c r="L109" s="94">
        <v>0</v>
      </c>
      <c r="M109" s="94">
        <v>0</v>
      </c>
      <c r="N109" s="94">
        <f>SUM(I109:M109)</f>
        <v>0</v>
      </c>
      <c r="O109" s="112">
        <f t="shared" si="54"/>
        <v>0</v>
      </c>
      <c r="P109" s="113" t="s">
        <v>109</v>
      </c>
      <c r="Q109" s="22"/>
      <c r="R109" s="22"/>
    </row>
    <row r="110" spans="2:21" ht="15.95" customHeight="1" x14ac:dyDescent="0.2">
      <c r="B110" s="111" t="s">
        <v>110</v>
      </c>
      <c r="C110" s="95">
        <f t="shared" ref="C110:M110" si="56">+C111+C112</f>
        <v>0</v>
      </c>
      <c r="D110" s="95">
        <f t="shared" si="56"/>
        <v>30000</v>
      </c>
      <c r="E110" s="95">
        <f t="shared" si="56"/>
        <v>15000</v>
      </c>
      <c r="F110" s="95">
        <f t="shared" si="56"/>
        <v>15000</v>
      </c>
      <c r="G110" s="95">
        <f t="shared" si="56"/>
        <v>40000</v>
      </c>
      <c r="H110" s="95">
        <f t="shared" si="56"/>
        <v>100000</v>
      </c>
      <c r="I110" s="95">
        <f t="shared" si="56"/>
        <v>0</v>
      </c>
      <c r="J110" s="95">
        <f t="shared" si="56"/>
        <v>157488.79999999999</v>
      </c>
      <c r="K110" s="95">
        <f t="shared" si="56"/>
        <v>0</v>
      </c>
      <c r="L110" s="95">
        <f t="shared" si="56"/>
        <v>153.80000000000001</v>
      </c>
      <c r="M110" s="95">
        <f t="shared" si="56"/>
        <v>103.1</v>
      </c>
      <c r="N110" s="95">
        <f>+N111+N112</f>
        <v>157745.69999999998</v>
      </c>
      <c r="O110" s="30">
        <f t="shared" si="54"/>
        <v>57745.699999999983</v>
      </c>
      <c r="P110" s="94">
        <f>+O110/H110*100</f>
        <v>57.745699999999978</v>
      </c>
      <c r="Q110" s="22"/>
      <c r="R110" s="22"/>
    </row>
    <row r="111" spans="2:21" ht="15.95" customHeight="1" x14ac:dyDescent="0.2">
      <c r="B111" s="114" t="s">
        <v>111</v>
      </c>
      <c r="C111" s="101">
        <v>0</v>
      </c>
      <c r="D111" s="101">
        <v>30000</v>
      </c>
      <c r="E111" s="101">
        <v>15000</v>
      </c>
      <c r="F111" s="101">
        <v>15000</v>
      </c>
      <c r="G111" s="101">
        <v>40000</v>
      </c>
      <c r="H111" s="101">
        <f>SUM(C111:G111)</f>
        <v>100000</v>
      </c>
      <c r="I111" s="101">
        <v>0</v>
      </c>
      <c r="J111" s="101">
        <v>0</v>
      </c>
      <c r="K111" s="101">
        <v>0</v>
      </c>
      <c r="L111" s="101">
        <v>0</v>
      </c>
      <c r="M111" s="101">
        <v>0</v>
      </c>
      <c r="N111" s="101">
        <f>SUM(I111:M111)</f>
        <v>0</v>
      </c>
      <c r="O111" s="115">
        <f t="shared" si="54"/>
        <v>-100000</v>
      </c>
      <c r="P111" s="101">
        <f>+O111/H111*100</f>
        <v>-100</v>
      </c>
      <c r="Q111" s="22"/>
      <c r="R111" s="22"/>
    </row>
    <row r="112" spans="2:21" ht="15.95" customHeight="1" x14ac:dyDescent="0.2">
      <c r="B112" s="114" t="s">
        <v>112</v>
      </c>
      <c r="C112" s="101">
        <v>0</v>
      </c>
      <c r="D112" s="101">
        <v>0</v>
      </c>
      <c r="E112" s="101">
        <v>0</v>
      </c>
      <c r="F112" s="101">
        <v>0</v>
      </c>
      <c r="G112" s="101">
        <v>0</v>
      </c>
      <c r="H112" s="101">
        <f>SUM(C112:G112)</f>
        <v>0</v>
      </c>
      <c r="I112" s="101">
        <v>0</v>
      </c>
      <c r="J112" s="101">
        <v>157488.79999999999</v>
      </c>
      <c r="K112" s="101">
        <v>0</v>
      </c>
      <c r="L112" s="101">
        <v>153.80000000000001</v>
      </c>
      <c r="M112" s="101">
        <v>103.1</v>
      </c>
      <c r="N112" s="101">
        <f>SUM(I112:M112)</f>
        <v>157745.69999999998</v>
      </c>
      <c r="O112" s="115">
        <f t="shared" si="54"/>
        <v>157745.69999999998</v>
      </c>
      <c r="P112" s="55">
        <v>0</v>
      </c>
      <c r="Q112" s="22"/>
      <c r="R112" s="22"/>
    </row>
    <row r="113" spans="2:21" ht="15.95" customHeight="1" x14ac:dyDescent="0.2">
      <c r="B113" s="111" t="s">
        <v>113</v>
      </c>
      <c r="C113" s="95">
        <f t="shared" ref="C113:M113" si="57">+C114+C115</f>
        <v>67.3</v>
      </c>
      <c r="D113" s="95">
        <f t="shared" si="57"/>
        <v>23692.2</v>
      </c>
      <c r="E113" s="95">
        <f t="shared" si="57"/>
        <v>602.6</v>
      </c>
      <c r="F113" s="95">
        <f t="shared" si="57"/>
        <v>3514.7</v>
      </c>
      <c r="G113" s="95">
        <f t="shared" si="57"/>
        <v>841.6</v>
      </c>
      <c r="H113" s="95">
        <f t="shared" si="57"/>
        <v>28718.399999999998</v>
      </c>
      <c r="I113" s="95">
        <f t="shared" si="57"/>
        <v>15868.6</v>
      </c>
      <c r="J113" s="95">
        <f t="shared" si="57"/>
        <v>4123.6000000000004</v>
      </c>
      <c r="K113" s="95">
        <f t="shared" si="57"/>
        <v>4826.8999999999996</v>
      </c>
      <c r="L113" s="95">
        <f t="shared" si="57"/>
        <v>25469.599999999999</v>
      </c>
      <c r="M113" s="95">
        <f t="shared" si="57"/>
        <v>1169.4000000000001</v>
      </c>
      <c r="N113" s="95">
        <f>+N114+N115</f>
        <v>51458.1</v>
      </c>
      <c r="O113" s="30">
        <f t="shared" si="54"/>
        <v>22739.7</v>
      </c>
      <c r="P113" s="29">
        <f>+O113/H113*100</f>
        <v>79.181639645662713</v>
      </c>
      <c r="Q113" s="22"/>
      <c r="R113" s="22"/>
    </row>
    <row r="114" spans="2:21" ht="15.95" customHeight="1" x14ac:dyDescent="0.2">
      <c r="B114" s="114" t="s">
        <v>114</v>
      </c>
      <c r="C114" s="101">
        <v>0</v>
      </c>
      <c r="D114" s="101">
        <v>0</v>
      </c>
      <c r="E114" s="101">
        <v>0</v>
      </c>
      <c r="F114" s="101">
        <v>0</v>
      </c>
      <c r="G114" s="101">
        <v>0</v>
      </c>
      <c r="H114" s="101">
        <f>SUM(C114:G114)</f>
        <v>0</v>
      </c>
      <c r="I114" s="101">
        <f>SUM(G114:H114)</f>
        <v>0</v>
      </c>
      <c r="J114" s="101">
        <v>0</v>
      </c>
      <c r="K114" s="101">
        <v>0</v>
      </c>
      <c r="L114" s="101">
        <v>0</v>
      </c>
      <c r="M114" s="101">
        <v>0</v>
      </c>
      <c r="N114" s="101">
        <f>SUM(I114:M114)</f>
        <v>0</v>
      </c>
      <c r="O114" s="81">
        <f t="shared" si="54"/>
        <v>0</v>
      </c>
      <c r="P114" s="107">
        <v>0</v>
      </c>
      <c r="Q114" s="22"/>
      <c r="R114" s="22"/>
    </row>
    <row r="115" spans="2:21" ht="15.95" customHeight="1" x14ac:dyDescent="0.2">
      <c r="B115" s="114" t="s">
        <v>115</v>
      </c>
      <c r="C115" s="116">
        <v>67.3</v>
      </c>
      <c r="D115" s="102">
        <v>23692.2</v>
      </c>
      <c r="E115" s="102">
        <v>602.6</v>
      </c>
      <c r="F115" s="102">
        <v>3514.7</v>
      </c>
      <c r="G115" s="102">
        <v>841.6</v>
      </c>
      <c r="H115" s="101">
        <f>SUM(C115:G115)</f>
        <v>28718.399999999998</v>
      </c>
      <c r="I115" s="116">
        <v>15868.6</v>
      </c>
      <c r="J115" s="102">
        <v>4123.6000000000004</v>
      </c>
      <c r="K115" s="102">
        <v>4826.8999999999996</v>
      </c>
      <c r="L115" s="102">
        <v>25469.599999999999</v>
      </c>
      <c r="M115" s="102">
        <v>1169.4000000000001</v>
      </c>
      <c r="N115" s="101">
        <f>SUM(I115:M115)</f>
        <v>51458.1</v>
      </c>
      <c r="O115" s="115">
        <f t="shared" si="54"/>
        <v>22739.7</v>
      </c>
      <c r="P115" s="117">
        <f>+O115/H115*100</f>
        <v>79.181639645662713</v>
      </c>
      <c r="Q115" s="22"/>
      <c r="R115" s="22"/>
    </row>
    <row r="116" spans="2:21" ht="15.95" customHeight="1" x14ac:dyDescent="0.2">
      <c r="B116" s="97" t="s">
        <v>116</v>
      </c>
      <c r="C116" s="94">
        <f t="shared" ref="C116:M116" si="58">+C117+C120</f>
        <v>0</v>
      </c>
      <c r="D116" s="94">
        <f t="shared" si="58"/>
        <v>745.8</v>
      </c>
      <c r="E116" s="94">
        <f t="shared" si="58"/>
        <v>562.70000000000005</v>
      </c>
      <c r="F116" s="94">
        <f t="shared" si="58"/>
        <v>711.2</v>
      </c>
      <c r="G116" s="94">
        <f t="shared" si="58"/>
        <v>199.8</v>
      </c>
      <c r="H116" s="94">
        <f t="shared" si="58"/>
        <v>2219.5</v>
      </c>
      <c r="I116" s="94">
        <f t="shared" si="58"/>
        <v>0</v>
      </c>
      <c r="J116" s="94">
        <f t="shared" si="58"/>
        <v>0</v>
      </c>
      <c r="K116" s="94">
        <f t="shared" si="58"/>
        <v>0</v>
      </c>
      <c r="L116" s="94">
        <f t="shared" si="58"/>
        <v>0</v>
      </c>
      <c r="M116" s="94">
        <f t="shared" si="58"/>
        <v>0</v>
      </c>
      <c r="N116" s="94">
        <f>+N117+N120</f>
        <v>0</v>
      </c>
      <c r="O116" s="30">
        <f t="shared" si="54"/>
        <v>-2219.5</v>
      </c>
      <c r="P116" s="29">
        <f>+O116/H116*100</f>
        <v>-100</v>
      </c>
      <c r="Q116" s="22"/>
      <c r="R116" s="22"/>
    </row>
    <row r="117" spans="2:21" ht="15.95" customHeight="1" x14ac:dyDescent="0.2">
      <c r="B117" s="111" t="s">
        <v>117</v>
      </c>
      <c r="C117" s="94">
        <f t="shared" ref="C117:M117" si="59">+C118+C119</f>
        <v>0</v>
      </c>
      <c r="D117" s="94">
        <f t="shared" si="59"/>
        <v>745.8</v>
      </c>
      <c r="E117" s="94">
        <f t="shared" si="59"/>
        <v>445.1</v>
      </c>
      <c r="F117" s="94">
        <f t="shared" si="59"/>
        <v>475.9</v>
      </c>
      <c r="G117" s="94">
        <f t="shared" si="59"/>
        <v>199.8</v>
      </c>
      <c r="H117" s="94">
        <f t="shared" si="59"/>
        <v>1866.6000000000001</v>
      </c>
      <c r="I117" s="94">
        <f t="shared" si="59"/>
        <v>0</v>
      </c>
      <c r="J117" s="94">
        <f t="shared" si="59"/>
        <v>0</v>
      </c>
      <c r="K117" s="94">
        <f t="shared" si="59"/>
        <v>0</v>
      </c>
      <c r="L117" s="94">
        <f t="shared" si="59"/>
        <v>0</v>
      </c>
      <c r="M117" s="94">
        <f t="shared" si="59"/>
        <v>0</v>
      </c>
      <c r="N117" s="94">
        <f>+N118+N119</f>
        <v>0</v>
      </c>
      <c r="O117" s="30">
        <f t="shared" si="54"/>
        <v>-1866.6000000000001</v>
      </c>
      <c r="P117" s="29">
        <f>+O117/H117*100</f>
        <v>-100</v>
      </c>
      <c r="Q117" s="22"/>
      <c r="R117" s="22"/>
    </row>
    <row r="118" spans="2:21" ht="15.95" customHeight="1" x14ac:dyDescent="0.2">
      <c r="B118" s="118" t="s">
        <v>118</v>
      </c>
      <c r="C118" s="101">
        <v>0</v>
      </c>
      <c r="D118" s="101">
        <v>745.8</v>
      </c>
      <c r="E118" s="101">
        <v>445.1</v>
      </c>
      <c r="F118" s="101">
        <v>475.9</v>
      </c>
      <c r="G118" s="101">
        <v>199.8</v>
      </c>
      <c r="H118" s="101">
        <f>SUM(C118:G118)</f>
        <v>1866.6000000000001</v>
      </c>
      <c r="I118" s="101">
        <v>0</v>
      </c>
      <c r="J118" s="101">
        <v>0</v>
      </c>
      <c r="K118" s="101">
        <v>0</v>
      </c>
      <c r="L118" s="101">
        <v>0</v>
      </c>
      <c r="M118" s="101">
        <v>0</v>
      </c>
      <c r="N118" s="101">
        <f>SUM(I118:M118)</f>
        <v>0</v>
      </c>
      <c r="O118" s="115">
        <f t="shared" si="54"/>
        <v>-1866.6000000000001</v>
      </c>
      <c r="P118" s="117">
        <f>+O118/H118*100</f>
        <v>-100</v>
      </c>
      <c r="Q118" s="22"/>
      <c r="R118" s="22"/>
    </row>
    <row r="119" spans="2:21" ht="15.95" customHeight="1" x14ac:dyDescent="0.2">
      <c r="B119" s="118" t="s">
        <v>119</v>
      </c>
      <c r="C119" s="119">
        <v>0</v>
      </c>
      <c r="D119" s="119">
        <v>0</v>
      </c>
      <c r="E119" s="119">
        <v>0</v>
      </c>
      <c r="F119" s="119">
        <v>0</v>
      </c>
      <c r="G119" s="119">
        <v>0</v>
      </c>
      <c r="H119" s="101">
        <f>SUM(C119:G119)</f>
        <v>0</v>
      </c>
      <c r="I119" s="119">
        <v>0</v>
      </c>
      <c r="J119" s="119">
        <v>0</v>
      </c>
      <c r="K119" s="119">
        <v>0</v>
      </c>
      <c r="L119" s="119">
        <v>0</v>
      </c>
      <c r="M119" s="119">
        <v>0</v>
      </c>
      <c r="N119" s="101">
        <f>SUM(I119:M119)</f>
        <v>0</v>
      </c>
      <c r="O119" s="66">
        <f t="shared" si="54"/>
        <v>0</v>
      </c>
      <c r="P119" s="55">
        <v>0</v>
      </c>
      <c r="Q119" s="22"/>
      <c r="R119" s="22"/>
    </row>
    <row r="120" spans="2:21" ht="15.95" customHeight="1" x14ac:dyDescent="0.2">
      <c r="B120" s="111" t="s">
        <v>120</v>
      </c>
      <c r="C120" s="94">
        <f t="shared" ref="C120:M120" si="60">+C121+C122</f>
        <v>0</v>
      </c>
      <c r="D120" s="94">
        <f t="shared" si="60"/>
        <v>0</v>
      </c>
      <c r="E120" s="94">
        <f t="shared" si="60"/>
        <v>117.6</v>
      </c>
      <c r="F120" s="94">
        <f t="shared" si="60"/>
        <v>235.3</v>
      </c>
      <c r="G120" s="94">
        <f t="shared" si="60"/>
        <v>0</v>
      </c>
      <c r="H120" s="94">
        <f t="shared" si="60"/>
        <v>352.9</v>
      </c>
      <c r="I120" s="94">
        <f t="shared" si="60"/>
        <v>0</v>
      </c>
      <c r="J120" s="94">
        <f t="shared" si="60"/>
        <v>0</v>
      </c>
      <c r="K120" s="94">
        <f t="shared" si="60"/>
        <v>0</v>
      </c>
      <c r="L120" s="94">
        <f t="shared" si="60"/>
        <v>0</v>
      </c>
      <c r="M120" s="94">
        <f t="shared" si="60"/>
        <v>0</v>
      </c>
      <c r="N120" s="94">
        <f>+N121+N122</f>
        <v>0</v>
      </c>
      <c r="O120" s="30">
        <f t="shared" si="54"/>
        <v>-352.9</v>
      </c>
      <c r="P120" s="29">
        <f t="shared" ref="P120:P121" si="61">+O120/H120*100</f>
        <v>-100</v>
      </c>
      <c r="Q120" s="22"/>
      <c r="R120" s="22"/>
    </row>
    <row r="121" spans="2:21" ht="15.95" customHeight="1" x14ac:dyDescent="0.2">
      <c r="B121" s="118" t="s">
        <v>121</v>
      </c>
      <c r="C121" s="101">
        <v>0</v>
      </c>
      <c r="D121" s="101">
        <v>0</v>
      </c>
      <c r="E121" s="101">
        <v>117.6</v>
      </c>
      <c r="F121" s="101">
        <v>235.3</v>
      </c>
      <c r="G121" s="101">
        <v>0</v>
      </c>
      <c r="H121" s="101">
        <f>SUM(C121:G121)</f>
        <v>352.9</v>
      </c>
      <c r="I121" s="101">
        <v>0</v>
      </c>
      <c r="J121" s="101">
        <v>0</v>
      </c>
      <c r="K121" s="101">
        <v>0</v>
      </c>
      <c r="L121" s="101">
        <v>0</v>
      </c>
      <c r="M121" s="101">
        <v>0</v>
      </c>
      <c r="N121" s="101">
        <f>SUM(I121:M121)</f>
        <v>0</v>
      </c>
      <c r="O121" s="115">
        <f t="shared" si="54"/>
        <v>-352.9</v>
      </c>
      <c r="P121" s="117">
        <f t="shared" si="61"/>
        <v>-100</v>
      </c>
      <c r="Q121" s="22"/>
      <c r="R121" s="22"/>
    </row>
    <row r="122" spans="2:21" ht="15.95" customHeight="1" x14ac:dyDescent="0.2">
      <c r="B122" s="118" t="s">
        <v>122</v>
      </c>
      <c r="C122" s="101">
        <v>0</v>
      </c>
      <c r="D122" s="101">
        <v>0</v>
      </c>
      <c r="E122" s="101">
        <v>0</v>
      </c>
      <c r="F122" s="101">
        <v>0</v>
      </c>
      <c r="G122" s="101">
        <v>0</v>
      </c>
      <c r="H122" s="101">
        <f>SUM(C122:G122)</f>
        <v>0</v>
      </c>
      <c r="I122" s="101">
        <v>0</v>
      </c>
      <c r="J122" s="101">
        <v>0</v>
      </c>
      <c r="K122" s="101">
        <v>0</v>
      </c>
      <c r="L122" s="101">
        <v>0</v>
      </c>
      <c r="M122" s="101">
        <v>0</v>
      </c>
      <c r="N122" s="101">
        <f>SUM(I122:M122)</f>
        <v>0</v>
      </c>
      <c r="O122" s="115">
        <f t="shared" si="54"/>
        <v>0</v>
      </c>
      <c r="P122" s="55">
        <v>0</v>
      </c>
      <c r="Q122" s="22"/>
      <c r="R122" s="22"/>
    </row>
    <row r="123" spans="2:21" ht="30" customHeight="1" x14ac:dyDescent="0.2">
      <c r="B123" s="120" t="s">
        <v>123</v>
      </c>
      <c r="C123" s="121">
        <v>104</v>
      </c>
      <c r="D123" s="121">
        <v>52.4</v>
      </c>
      <c r="E123" s="121">
        <v>225.2</v>
      </c>
      <c r="F123" s="121">
        <v>564.1</v>
      </c>
      <c r="G123" s="121">
        <v>59.4</v>
      </c>
      <c r="H123" s="121">
        <f>SUM(C123:G123)</f>
        <v>1005.1</v>
      </c>
      <c r="I123" s="122">
        <v>410.3</v>
      </c>
      <c r="J123" s="122">
        <v>13.7</v>
      </c>
      <c r="K123" s="122">
        <v>356.8</v>
      </c>
      <c r="L123" s="122">
        <v>47.4</v>
      </c>
      <c r="M123" s="122">
        <v>17.5</v>
      </c>
      <c r="N123" s="121">
        <f>SUM(I123:M123)</f>
        <v>845.69999999999993</v>
      </c>
      <c r="O123" s="123">
        <f t="shared" si="54"/>
        <v>-159.40000000000009</v>
      </c>
      <c r="P123" s="124">
        <f>+O123/H123*100</f>
        <v>-15.859118495672082</v>
      </c>
      <c r="Q123" s="22"/>
      <c r="R123" s="22"/>
    </row>
    <row r="124" spans="2:21" ht="18.75" customHeight="1" thickBot="1" x14ac:dyDescent="0.25">
      <c r="B124" s="125" t="s">
        <v>98</v>
      </c>
      <c r="C124" s="126">
        <f t="shared" ref="C124:L124" si="62">+C123+C101+C100+C99</f>
        <v>117283.7</v>
      </c>
      <c r="D124" s="126">
        <f t="shared" si="62"/>
        <v>141897.70000000001</v>
      </c>
      <c r="E124" s="126">
        <f t="shared" si="62"/>
        <v>104812.1</v>
      </c>
      <c r="F124" s="126">
        <f t="shared" si="62"/>
        <v>139457.20000000001</v>
      </c>
      <c r="G124" s="126">
        <f t="shared" si="62"/>
        <v>134051.79999999999</v>
      </c>
      <c r="H124" s="127">
        <f t="shared" si="62"/>
        <v>637502.5</v>
      </c>
      <c r="I124" s="126">
        <f t="shared" si="62"/>
        <v>125070.30000000002</v>
      </c>
      <c r="J124" s="126">
        <f t="shared" si="62"/>
        <v>256437.09999999998</v>
      </c>
      <c r="K124" s="126">
        <f t="shared" si="62"/>
        <v>97900.1</v>
      </c>
      <c r="L124" s="126">
        <f t="shared" si="62"/>
        <v>153101.6</v>
      </c>
      <c r="M124" s="126">
        <f>+M123+M101+M100+M99</f>
        <v>107258.2</v>
      </c>
      <c r="N124" s="127">
        <f>+N123+N101+N100+N99</f>
        <v>739767.29999999993</v>
      </c>
      <c r="O124" s="128">
        <f t="shared" si="54"/>
        <v>102264.79999999993</v>
      </c>
      <c r="P124" s="126">
        <f>+O124/H124*100</f>
        <v>16.041474347159411</v>
      </c>
      <c r="Q124" s="22"/>
      <c r="R124" s="22"/>
      <c r="S124" s="18"/>
      <c r="T124" s="18"/>
      <c r="U124" s="18"/>
    </row>
    <row r="125" spans="2:21" ht="15.95" customHeight="1" thickTop="1" x14ac:dyDescent="0.2">
      <c r="B125" s="129" t="s">
        <v>124</v>
      </c>
      <c r="C125" s="130">
        <f t="shared" ref="C125:J125" si="63">SUM(C126:C134)</f>
        <v>785.5</v>
      </c>
      <c r="D125" s="130">
        <f t="shared" si="63"/>
        <v>567.70000000000005</v>
      </c>
      <c r="E125" s="130">
        <f t="shared" si="63"/>
        <v>671.9000000000002</v>
      </c>
      <c r="F125" s="130">
        <f t="shared" si="63"/>
        <v>2548.7999999999997</v>
      </c>
      <c r="G125" s="130">
        <f t="shared" si="63"/>
        <v>881.60000000000014</v>
      </c>
      <c r="H125" s="130">
        <f t="shared" si="63"/>
        <v>5455.4999999999991</v>
      </c>
      <c r="I125" s="130">
        <f t="shared" si="63"/>
        <v>691.8</v>
      </c>
      <c r="J125" s="130">
        <f t="shared" si="63"/>
        <v>634.5</v>
      </c>
      <c r="K125" s="130">
        <f t="shared" ref="K125:L125" si="64">SUM(K126:K134)</f>
        <v>734.6</v>
      </c>
      <c r="L125" s="130">
        <f t="shared" si="64"/>
        <v>2833.5</v>
      </c>
      <c r="M125" s="130">
        <f>SUM(M126:M134)</f>
        <v>875.59999999999991</v>
      </c>
      <c r="N125" s="123">
        <f t="shared" ref="N125" si="65">SUM(I125:M125)</f>
        <v>5770</v>
      </c>
      <c r="O125" s="123">
        <f t="shared" si="54"/>
        <v>314.50000000000091</v>
      </c>
      <c r="P125" s="121">
        <f>+O125/H125*100</f>
        <v>5.7648244890477676</v>
      </c>
      <c r="Q125" s="22"/>
      <c r="R125" s="22"/>
      <c r="S125" s="22"/>
      <c r="T125" s="91"/>
      <c r="U125" s="22"/>
    </row>
    <row r="126" spans="2:21" ht="17.25" customHeight="1" x14ac:dyDescent="0.25">
      <c r="B126" s="131" t="s">
        <v>125</v>
      </c>
      <c r="C126" s="132">
        <v>508.2</v>
      </c>
      <c r="D126" s="132">
        <v>467.6</v>
      </c>
      <c r="E126" s="132">
        <v>510.5</v>
      </c>
      <c r="F126" s="132">
        <v>513.9</v>
      </c>
      <c r="G126" s="132">
        <v>546.20000000000005</v>
      </c>
      <c r="H126" s="132">
        <f>SUM(C126:G126)</f>
        <v>2546.3999999999996</v>
      </c>
      <c r="I126" s="132">
        <v>538.29999999999995</v>
      </c>
      <c r="J126" s="132">
        <v>521</v>
      </c>
      <c r="K126" s="132">
        <v>561.20000000000005</v>
      </c>
      <c r="L126" s="132">
        <v>545.70000000000005</v>
      </c>
      <c r="M126" s="132">
        <v>603.79999999999995</v>
      </c>
      <c r="N126" s="133">
        <f>SUM(I126:M126)</f>
        <v>2770</v>
      </c>
      <c r="O126" s="133">
        <f t="shared" si="54"/>
        <v>223.60000000000036</v>
      </c>
      <c r="P126" s="132">
        <f>+O126/H126*100</f>
        <v>8.7810241910147813</v>
      </c>
      <c r="Q126" s="22"/>
      <c r="R126" s="22"/>
      <c r="S126" s="22"/>
      <c r="T126" s="91"/>
      <c r="U126" s="22"/>
    </row>
    <row r="127" spans="2:21" ht="17.25" customHeight="1" x14ac:dyDescent="0.2">
      <c r="B127" s="134" t="s">
        <v>126</v>
      </c>
      <c r="C127" s="132">
        <v>113.8</v>
      </c>
      <c r="D127" s="132">
        <v>36</v>
      </c>
      <c r="E127" s="132">
        <v>47.7</v>
      </c>
      <c r="F127" s="132">
        <v>42</v>
      </c>
      <c r="G127" s="132">
        <v>69.5</v>
      </c>
      <c r="H127" s="132">
        <f>SUM(C127:G127)</f>
        <v>309</v>
      </c>
      <c r="I127" s="132">
        <v>35.6</v>
      </c>
      <c r="J127" s="132">
        <v>53.3</v>
      </c>
      <c r="K127" s="132">
        <v>63.7</v>
      </c>
      <c r="L127" s="132">
        <v>55.6</v>
      </c>
      <c r="M127" s="132">
        <v>58.5</v>
      </c>
      <c r="N127" s="133">
        <f t="shared" ref="N127:N134" si="66">SUM(I127:M127)</f>
        <v>266.70000000000005</v>
      </c>
      <c r="O127" s="133">
        <f t="shared" si="54"/>
        <v>-42.299999999999955</v>
      </c>
      <c r="P127" s="132">
        <f t="shared" ref="P127:P128" si="67">+O127/H127*100</f>
        <v>-13.689320388349499</v>
      </c>
      <c r="Q127" s="22"/>
      <c r="R127" s="22"/>
      <c r="T127" s="18"/>
    </row>
    <row r="128" spans="2:21" ht="17.25" customHeight="1" x14ac:dyDescent="0.2">
      <c r="B128" s="134" t="s">
        <v>127</v>
      </c>
      <c r="C128" s="132">
        <v>64.3</v>
      </c>
      <c r="D128" s="132">
        <v>25</v>
      </c>
      <c r="E128" s="132">
        <v>42.7</v>
      </c>
      <c r="F128" s="132">
        <v>14.9</v>
      </c>
      <c r="G128" s="132">
        <v>35.9</v>
      </c>
      <c r="H128" s="132">
        <f>SUM(C128:G128)</f>
        <v>182.8</v>
      </c>
      <c r="I128" s="132">
        <v>14</v>
      </c>
      <c r="J128" s="132">
        <v>16.100000000000001</v>
      </c>
      <c r="K128" s="132">
        <v>21.8</v>
      </c>
      <c r="L128" s="132">
        <v>25.1</v>
      </c>
      <c r="M128" s="132">
        <v>15.4</v>
      </c>
      <c r="N128" s="133">
        <f t="shared" si="66"/>
        <v>92.4</v>
      </c>
      <c r="O128" s="133">
        <f t="shared" si="54"/>
        <v>-90.4</v>
      </c>
      <c r="P128" s="132">
        <f t="shared" si="67"/>
        <v>-49.452954048140043</v>
      </c>
      <c r="Q128" s="22"/>
      <c r="R128" s="22"/>
      <c r="T128" s="18"/>
    </row>
    <row r="129" spans="2:18" ht="17.25" customHeight="1" x14ac:dyDescent="0.2">
      <c r="B129" s="134" t="s">
        <v>128</v>
      </c>
      <c r="C129" s="135">
        <v>0</v>
      </c>
      <c r="D129" s="135">
        <v>0</v>
      </c>
      <c r="E129" s="135">
        <v>0</v>
      </c>
      <c r="F129" s="135">
        <v>0</v>
      </c>
      <c r="G129" s="135">
        <v>0</v>
      </c>
      <c r="H129" s="132">
        <f>SUM(C129:G129)</f>
        <v>0</v>
      </c>
      <c r="I129" s="135">
        <v>0</v>
      </c>
      <c r="J129" s="135">
        <v>0</v>
      </c>
      <c r="K129" s="135">
        <v>0</v>
      </c>
      <c r="L129" s="135">
        <v>0.1</v>
      </c>
      <c r="M129" s="135">
        <v>0.3</v>
      </c>
      <c r="N129" s="133">
        <f t="shared" si="66"/>
        <v>0.4</v>
      </c>
      <c r="O129" s="133">
        <f t="shared" si="54"/>
        <v>0.4</v>
      </c>
      <c r="P129" s="55">
        <v>0</v>
      </c>
      <c r="Q129" s="22"/>
      <c r="R129" s="22"/>
    </row>
    <row r="130" spans="2:18" ht="17.25" customHeight="1" x14ac:dyDescent="0.2">
      <c r="B130" s="134" t="s">
        <v>129</v>
      </c>
      <c r="C130" s="132">
        <v>0</v>
      </c>
      <c r="D130" s="40">
        <v>0</v>
      </c>
      <c r="E130" s="40">
        <v>0</v>
      </c>
      <c r="F130" s="40">
        <v>0</v>
      </c>
      <c r="G130" s="40">
        <v>17.7</v>
      </c>
      <c r="H130" s="132">
        <f t="shared" ref="H130:H134" si="68">SUM(C130:G130)</f>
        <v>17.7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3">
        <f t="shared" si="66"/>
        <v>0</v>
      </c>
      <c r="O130" s="136">
        <f t="shared" si="54"/>
        <v>-17.7</v>
      </c>
      <c r="P130" s="107">
        <v>0</v>
      </c>
      <c r="Q130" s="22"/>
      <c r="R130" s="22"/>
    </row>
    <row r="131" spans="2:18" ht="17.25" customHeight="1" x14ac:dyDescent="0.2">
      <c r="B131" s="134" t="s">
        <v>130</v>
      </c>
      <c r="C131" s="137">
        <v>4.0999999999999996</v>
      </c>
      <c r="D131" s="137">
        <v>3.4</v>
      </c>
      <c r="E131" s="137">
        <v>4</v>
      </c>
      <c r="F131" s="137">
        <v>3.8</v>
      </c>
      <c r="G131" s="137">
        <v>3.9</v>
      </c>
      <c r="H131" s="132">
        <f t="shared" si="68"/>
        <v>19.2</v>
      </c>
      <c r="I131" s="137">
        <v>3.4</v>
      </c>
      <c r="J131" s="137">
        <v>4.0999999999999996</v>
      </c>
      <c r="K131" s="137">
        <v>4</v>
      </c>
      <c r="L131" s="137">
        <v>4.4000000000000004</v>
      </c>
      <c r="M131" s="137">
        <v>3.6</v>
      </c>
      <c r="N131" s="133">
        <f t="shared" si="66"/>
        <v>19.5</v>
      </c>
      <c r="O131" s="133">
        <f t="shared" si="54"/>
        <v>0.30000000000000071</v>
      </c>
      <c r="P131" s="117">
        <f t="shared" ref="P131:P136" si="69">+O131/H131*100</f>
        <v>1.5625000000000038</v>
      </c>
      <c r="Q131" s="22"/>
      <c r="R131" s="22"/>
    </row>
    <row r="132" spans="2:18" ht="17.25" customHeight="1" x14ac:dyDescent="0.2">
      <c r="B132" s="134" t="s">
        <v>131</v>
      </c>
      <c r="C132" s="132">
        <v>75.099999999999994</v>
      </c>
      <c r="D132" s="132">
        <v>23.1</v>
      </c>
      <c r="E132" s="132">
        <v>53.2</v>
      </c>
      <c r="F132" s="132">
        <v>1957.6</v>
      </c>
      <c r="G132" s="132">
        <v>188.6</v>
      </c>
      <c r="H132" s="132">
        <f t="shared" si="68"/>
        <v>2297.6</v>
      </c>
      <c r="I132" s="132">
        <v>81</v>
      </c>
      <c r="J132" s="132">
        <v>29.1</v>
      </c>
      <c r="K132" s="132">
        <v>69.400000000000006</v>
      </c>
      <c r="L132" s="132">
        <v>2190.6</v>
      </c>
      <c r="M132" s="132">
        <v>174.8</v>
      </c>
      <c r="N132" s="133">
        <f t="shared" si="66"/>
        <v>2544.9</v>
      </c>
      <c r="O132" s="133">
        <f t="shared" si="54"/>
        <v>247.30000000000018</v>
      </c>
      <c r="P132" s="132">
        <f t="shared" si="69"/>
        <v>10.763405292479117</v>
      </c>
      <c r="Q132" s="22"/>
      <c r="R132" s="22"/>
    </row>
    <row r="133" spans="2:18" ht="17.25" customHeight="1" x14ac:dyDescent="0.2">
      <c r="B133" s="134" t="s">
        <v>132</v>
      </c>
      <c r="C133" s="137">
        <v>1.7</v>
      </c>
      <c r="D133" s="137">
        <v>1.7</v>
      </c>
      <c r="E133" s="137">
        <v>1.7</v>
      </c>
      <c r="F133" s="137">
        <v>1.7</v>
      </c>
      <c r="G133" s="137">
        <v>3.2</v>
      </c>
      <c r="H133" s="132">
        <f t="shared" si="68"/>
        <v>10</v>
      </c>
      <c r="I133" s="137">
        <v>2.4</v>
      </c>
      <c r="J133" s="137">
        <v>2.6</v>
      </c>
      <c r="K133" s="137">
        <v>1.6</v>
      </c>
      <c r="L133" s="137">
        <v>1.6</v>
      </c>
      <c r="M133" s="137">
        <v>1.5</v>
      </c>
      <c r="N133" s="133">
        <f t="shared" si="66"/>
        <v>9.6999999999999993</v>
      </c>
      <c r="O133" s="133">
        <f t="shared" si="54"/>
        <v>-0.30000000000000071</v>
      </c>
      <c r="P133" s="117">
        <f t="shared" si="69"/>
        <v>-3.0000000000000071</v>
      </c>
      <c r="Q133" s="22"/>
      <c r="R133" s="22"/>
    </row>
    <row r="134" spans="2:18" ht="16.5" customHeight="1" thickBot="1" x14ac:dyDescent="0.25">
      <c r="B134" s="138" t="s">
        <v>133</v>
      </c>
      <c r="C134" s="139">
        <v>18.3</v>
      </c>
      <c r="D134" s="139">
        <v>10.9</v>
      </c>
      <c r="E134" s="139">
        <v>12.1</v>
      </c>
      <c r="F134" s="139">
        <v>14.9</v>
      </c>
      <c r="G134" s="139">
        <v>16.600000000000001</v>
      </c>
      <c r="H134" s="132">
        <f t="shared" si="68"/>
        <v>72.800000000000011</v>
      </c>
      <c r="I134" s="139">
        <v>17.100000000000001</v>
      </c>
      <c r="J134" s="139">
        <v>8.3000000000000007</v>
      </c>
      <c r="K134" s="139">
        <v>12.9</v>
      </c>
      <c r="L134" s="139">
        <v>10.4</v>
      </c>
      <c r="M134" s="139">
        <v>17.7</v>
      </c>
      <c r="N134" s="133">
        <f t="shared" si="66"/>
        <v>66.400000000000006</v>
      </c>
      <c r="O134" s="140">
        <f t="shared" si="54"/>
        <v>-6.4000000000000057</v>
      </c>
      <c r="P134" s="141">
        <f t="shared" si="69"/>
        <v>-8.7912087912087973</v>
      </c>
      <c r="Q134" s="22"/>
      <c r="R134" s="22"/>
    </row>
    <row r="135" spans="2:18" ht="19.5" customHeight="1" thickTop="1" x14ac:dyDescent="0.2">
      <c r="B135" s="142" t="s">
        <v>134</v>
      </c>
      <c r="C135" s="143">
        <f t="shared" ref="C135:L135" si="70">+C125+C124</f>
        <v>118069.2</v>
      </c>
      <c r="D135" s="144">
        <f t="shared" si="70"/>
        <v>142465.40000000002</v>
      </c>
      <c r="E135" s="144">
        <f t="shared" si="70"/>
        <v>105484</v>
      </c>
      <c r="F135" s="144">
        <f t="shared" si="70"/>
        <v>142006</v>
      </c>
      <c r="G135" s="144">
        <f t="shared" si="70"/>
        <v>134933.4</v>
      </c>
      <c r="H135" s="143">
        <f t="shared" si="70"/>
        <v>642958</v>
      </c>
      <c r="I135" s="145">
        <f t="shared" si="70"/>
        <v>125762.10000000002</v>
      </c>
      <c r="J135" s="145">
        <f t="shared" si="70"/>
        <v>257071.59999999998</v>
      </c>
      <c r="K135" s="145">
        <f t="shared" si="70"/>
        <v>98634.700000000012</v>
      </c>
      <c r="L135" s="145">
        <f t="shared" si="70"/>
        <v>155935.1</v>
      </c>
      <c r="M135" s="145">
        <f>+M125+M124</f>
        <v>108133.8</v>
      </c>
      <c r="N135" s="145">
        <f t="shared" ref="N135" si="71">SUM(I135:M135)</f>
        <v>745537.3</v>
      </c>
      <c r="O135" s="146">
        <f t="shared" si="54"/>
        <v>102579.30000000005</v>
      </c>
      <c r="P135" s="143">
        <f t="shared" si="69"/>
        <v>15.954276951216107</v>
      </c>
      <c r="Q135" s="22"/>
      <c r="R135" s="22"/>
    </row>
    <row r="136" spans="2:18" ht="19.5" customHeight="1" x14ac:dyDescent="0.2">
      <c r="B136" s="178" t="s">
        <v>135</v>
      </c>
      <c r="C136" s="179">
        <f>+'[1]cut presupuestaria'!C33</f>
        <v>3412.1</v>
      </c>
      <c r="D136" s="179">
        <f>+'[1]cut presupuestaria'!D33</f>
        <v>2945</v>
      </c>
      <c r="E136" s="179">
        <f>+'[1]cut presupuestaria'!E33</f>
        <v>2090.6999999999998</v>
      </c>
      <c r="F136" s="179">
        <f>+'[1]cut presupuestaria'!E33</f>
        <v>2090.6999999999998</v>
      </c>
      <c r="G136" s="179">
        <f>+'[1]cut presupuestaria'!G33</f>
        <v>2620.9</v>
      </c>
      <c r="H136" s="179">
        <f>+'[1]cut presupuestaria'!H33</f>
        <v>13842.099999999999</v>
      </c>
      <c r="I136" s="179">
        <f>+'[1]cut presupuestaria'!I33</f>
        <v>2406.3000000000002</v>
      </c>
      <c r="J136" s="179">
        <f>+'[1]cut presupuestaria'!J33</f>
        <v>2341.2000000000003</v>
      </c>
      <c r="K136" s="179">
        <f>+'[1]cut presupuestaria'!K33</f>
        <v>2385.4000000000005</v>
      </c>
      <c r="L136" s="179">
        <f>+'[1]cut presupuestaria'!K33</f>
        <v>2385.4000000000005</v>
      </c>
      <c r="M136" s="179">
        <f>+'[1]cut presupuestaria'!M33</f>
        <v>2922.0000000000005</v>
      </c>
      <c r="N136" s="179">
        <f>+'[1]cut presupuestaria'!N33</f>
        <v>12480.699999999999</v>
      </c>
      <c r="O136" s="180">
        <f t="shared" si="54"/>
        <v>-1361.3999999999996</v>
      </c>
      <c r="P136" s="180">
        <f t="shared" si="69"/>
        <v>-9.8352128650999475</v>
      </c>
      <c r="Q136" s="22"/>
      <c r="R136" s="22"/>
    </row>
    <row r="137" spans="2:18" ht="16.5" customHeight="1" x14ac:dyDescent="0.2">
      <c r="B137" s="147" t="s">
        <v>136</v>
      </c>
      <c r="C137" s="148"/>
      <c r="D137" s="148"/>
      <c r="E137" s="148"/>
      <c r="F137" s="148"/>
      <c r="G137" s="148"/>
      <c r="H137" s="149"/>
      <c r="I137" s="148"/>
      <c r="J137" s="148"/>
      <c r="K137" s="148"/>
      <c r="L137" s="148"/>
      <c r="M137" s="148"/>
      <c r="N137" s="148"/>
      <c r="O137" s="150"/>
      <c r="P137" s="151"/>
      <c r="Q137" s="22"/>
      <c r="R137" s="22"/>
    </row>
    <row r="138" spans="2:18" ht="15" customHeight="1" x14ac:dyDescent="0.2">
      <c r="B138" s="152" t="s">
        <v>137</v>
      </c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4"/>
      <c r="Q138" s="22"/>
      <c r="R138" s="22"/>
    </row>
    <row r="139" spans="2:18" s="157" customFormat="1" ht="12.75" customHeight="1" x14ac:dyDescent="0.2">
      <c r="B139" s="155" t="s">
        <v>138</v>
      </c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4"/>
      <c r="Q139" s="22"/>
      <c r="R139" s="22"/>
    </row>
    <row r="140" spans="2:18" s="157" customFormat="1" ht="14.25" customHeight="1" x14ac:dyDescent="0.2">
      <c r="B140" s="155" t="s">
        <v>139</v>
      </c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6"/>
      <c r="P140" s="154"/>
      <c r="Q140" s="22"/>
      <c r="R140" s="22"/>
    </row>
    <row r="141" spans="2:18" ht="13.5" customHeight="1" x14ac:dyDescent="0.2">
      <c r="B141" s="158" t="s">
        <v>140</v>
      </c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25"/>
      <c r="Q141" s="22"/>
      <c r="R141" s="22"/>
    </row>
    <row r="142" spans="2:18" ht="12.75" customHeight="1" x14ac:dyDescent="0.2"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6"/>
      <c r="P142" s="159"/>
      <c r="Q142" s="22"/>
      <c r="R142" s="22"/>
    </row>
    <row r="143" spans="2:18" x14ac:dyDescent="0.2">
      <c r="B143" s="160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9"/>
      <c r="Q143" s="22"/>
      <c r="R143" s="22"/>
    </row>
    <row r="144" spans="2:18" x14ac:dyDescent="0.2">
      <c r="B144" s="160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6"/>
      <c r="P144" s="161"/>
      <c r="Q144" s="22"/>
      <c r="R144" s="22"/>
    </row>
    <row r="145" spans="2:18" x14ac:dyDescent="0.2">
      <c r="B145" s="154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4"/>
      <c r="Q145" s="22"/>
      <c r="R145" s="22"/>
    </row>
    <row r="146" spans="2:18" x14ac:dyDescent="0.2">
      <c r="B146" s="162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62"/>
      <c r="Q146" s="22"/>
      <c r="R146" s="22"/>
    </row>
    <row r="147" spans="2:18" x14ac:dyDescent="0.2">
      <c r="B147" s="162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56"/>
      <c r="P147" s="162"/>
      <c r="Q147" s="22"/>
      <c r="R147" s="22"/>
    </row>
    <row r="148" spans="2:18" x14ac:dyDescent="0.2">
      <c r="B148" s="162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56"/>
      <c r="P148" s="164"/>
      <c r="Q148" s="22"/>
      <c r="R148" s="22"/>
    </row>
    <row r="149" spans="2:18" x14ac:dyDescent="0.2">
      <c r="B149" s="162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56"/>
      <c r="P149" s="162"/>
      <c r="Q149" s="22"/>
      <c r="R149" s="22"/>
    </row>
    <row r="150" spans="2:18" x14ac:dyDescent="0.2">
      <c r="B150" s="162"/>
      <c r="C150" s="156"/>
      <c r="D150" s="156"/>
      <c r="E150" s="156"/>
      <c r="F150" s="156"/>
      <c r="G150" s="156"/>
      <c r="H150" s="156"/>
      <c r="I150" s="163"/>
      <c r="J150" s="163"/>
      <c r="K150" s="163"/>
      <c r="L150" s="163"/>
      <c r="M150" s="163"/>
      <c r="N150" s="163"/>
      <c r="O150" s="165"/>
      <c r="P150" s="162"/>
    </row>
    <row r="151" spans="2:18" x14ac:dyDescent="0.2">
      <c r="B151" s="162"/>
      <c r="C151" s="156"/>
      <c r="D151" s="156"/>
      <c r="E151" s="156"/>
      <c r="F151" s="156"/>
      <c r="G151" s="156"/>
      <c r="H151" s="156"/>
      <c r="I151" s="163"/>
      <c r="J151" s="163"/>
      <c r="K151" s="163"/>
      <c r="L151" s="163"/>
      <c r="M151" s="163"/>
      <c r="N151" s="163"/>
      <c r="O151" s="166"/>
      <c r="P151" s="162"/>
    </row>
    <row r="152" spans="2:18" x14ac:dyDescent="0.2">
      <c r="B152" s="162"/>
      <c r="C152" s="156"/>
      <c r="D152" s="156"/>
      <c r="E152" s="156"/>
      <c r="F152" s="156"/>
      <c r="G152" s="156"/>
      <c r="H152" s="156"/>
      <c r="I152" s="153"/>
      <c r="J152" s="153"/>
      <c r="K152" s="153"/>
      <c r="L152" s="153"/>
      <c r="M152" s="153"/>
      <c r="N152" s="153"/>
      <c r="O152" s="166"/>
      <c r="P152" s="162"/>
    </row>
    <row r="153" spans="2:18" x14ac:dyDescent="0.2">
      <c r="C153" s="156"/>
      <c r="D153" s="156"/>
      <c r="E153" s="156"/>
      <c r="F153" s="156"/>
      <c r="H153" s="156"/>
      <c r="I153" s="163"/>
      <c r="J153" s="163"/>
      <c r="K153" s="163"/>
      <c r="L153" s="163"/>
      <c r="M153" s="163"/>
      <c r="N153" s="163"/>
      <c r="O153" s="163"/>
    </row>
    <row r="154" spans="2:18" x14ac:dyDescent="0.2">
      <c r="C154" s="156"/>
      <c r="D154" s="156"/>
      <c r="E154" s="156"/>
      <c r="F154" s="156"/>
      <c r="H154" s="156"/>
      <c r="I154" s="153"/>
      <c r="J154" s="153"/>
      <c r="K154" s="153"/>
      <c r="L154" s="153"/>
      <c r="M154" s="153"/>
      <c r="N154" s="153"/>
      <c r="O154" s="48"/>
    </row>
    <row r="155" spans="2:18" x14ac:dyDescent="0.2">
      <c r="C155" s="156"/>
      <c r="D155" s="156"/>
      <c r="E155" s="156"/>
      <c r="F155" s="156"/>
      <c r="H155" s="156"/>
      <c r="I155" s="153"/>
      <c r="J155" s="153"/>
      <c r="K155" s="153"/>
      <c r="L155" s="153"/>
      <c r="M155" s="153"/>
      <c r="N155" s="153"/>
      <c r="O155" s="48"/>
    </row>
    <row r="156" spans="2:18" x14ac:dyDescent="0.2">
      <c r="C156" s="156"/>
      <c r="D156" s="156"/>
      <c r="E156" s="156"/>
      <c r="F156" s="156"/>
      <c r="H156" s="156"/>
      <c r="I156" s="153"/>
      <c r="J156" s="153"/>
      <c r="K156" s="153"/>
      <c r="L156" s="153"/>
      <c r="M156" s="153"/>
      <c r="N156" s="153"/>
      <c r="O156" s="48"/>
    </row>
    <row r="157" spans="2:18" x14ac:dyDescent="0.2">
      <c r="C157" s="156"/>
      <c r="D157" s="156"/>
      <c r="E157" s="156"/>
      <c r="F157" s="156"/>
      <c r="H157" s="156"/>
      <c r="I157" s="167"/>
      <c r="J157" s="167"/>
      <c r="K157" s="167"/>
      <c r="L157" s="168"/>
      <c r="M157" s="168"/>
      <c r="N157" s="169"/>
      <c r="O157" s="48"/>
    </row>
    <row r="158" spans="2:18" x14ac:dyDescent="0.2">
      <c r="C158" s="156"/>
      <c r="D158" s="156"/>
      <c r="E158" s="156"/>
      <c r="F158" s="156"/>
      <c r="H158" s="156"/>
      <c r="I158" s="167"/>
      <c r="J158" s="167"/>
      <c r="K158" s="167"/>
      <c r="L158" s="168"/>
      <c r="M158" s="168"/>
      <c r="N158" s="168"/>
      <c r="O158" s="48"/>
    </row>
    <row r="159" spans="2:18" x14ac:dyDescent="0.2">
      <c r="C159" s="156"/>
      <c r="D159" s="156"/>
      <c r="E159" s="156"/>
      <c r="F159" s="156"/>
      <c r="H159" s="156"/>
      <c r="I159" s="167"/>
      <c r="J159" s="167"/>
      <c r="K159" s="167"/>
      <c r="L159" s="167"/>
      <c r="M159" s="167"/>
      <c r="N159" s="167"/>
      <c r="O159" s="170"/>
    </row>
    <row r="160" spans="2:18" x14ac:dyDescent="0.2">
      <c r="C160" s="156"/>
      <c r="D160" s="156"/>
      <c r="E160" s="156"/>
      <c r="F160" s="156"/>
      <c r="H160" s="156"/>
      <c r="I160" s="153"/>
      <c r="J160" s="153"/>
      <c r="K160" s="153"/>
      <c r="L160" s="153"/>
      <c r="M160" s="153"/>
      <c r="N160" s="153"/>
      <c r="O160" s="153"/>
    </row>
    <row r="161" spans="3:15" x14ac:dyDescent="0.2">
      <c r="C161" s="156"/>
      <c r="D161" s="156"/>
      <c r="E161" s="156"/>
      <c r="F161" s="156"/>
      <c r="H161" s="156"/>
      <c r="I161" s="153"/>
      <c r="J161" s="153"/>
      <c r="K161" s="153"/>
      <c r="L161" s="153"/>
      <c r="M161" s="153"/>
      <c r="N161" s="153"/>
      <c r="O161" s="153"/>
    </row>
    <row r="162" spans="3:15" ht="18" customHeight="1" x14ac:dyDescent="0.2">
      <c r="C162" s="156"/>
      <c r="D162" s="156"/>
      <c r="E162" s="156"/>
      <c r="F162" s="156"/>
      <c r="H162" s="156"/>
      <c r="I162" s="171"/>
      <c r="J162" s="171"/>
      <c r="K162" s="171"/>
      <c r="L162" s="171"/>
      <c r="M162" s="171"/>
      <c r="N162" s="172"/>
      <c r="O162" s="170"/>
    </row>
    <row r="163" spans="3:15" ht="21" customHeight="1" x14ac:dyDescent="0.2">
      <c r="C163" s="156"/>
      <c r="D163" s="156"/>
      <c r="E163" s="156"/>
      <c r="F163" s="156"/>
      <c r="H163" s="156"/>
      <c r="I163" s="171"/>
      <c r="J163" s="171"/>
      <c r="K163" s="171"/>
      <c r="L163" s="171"/>
      <c r="M163" s="171"/>
      <c r="N163" s="172"/>
      <c r="O163" s="48"/>
    </row>
    <row r="164" spans="3:15" ht="17.25" customHeight="1" x14ac:dyDescent="0.2">
      <c r="C164" s="153"/>
      <c r="D164" s="153"/>
      <c r="E164" s="153"/>
      <c r="F164" s="153"/>
      <c r="H164" s="153"/>
      <c r="I164" s="171"/>
      <c r="J164" s="171"/>
      <c r="K164" s="171"/>
      <c r="L164" s="171"/>
      <c r="M164" s="171"/>
      <c r="N164" s="172"/>
      <c r="O164" s="48"/>
    </row>
    <row r="165" spans="3:15" ht="20.25" customHeight="1" x14ac:dyDescent="0.2">
      <c r="C165" s="153"/>
      <c r="D165" s="153"/>
      <c r="E165" s="153"/>
      <c r="F165" s="153"/>
      <c r="H165" s="153"/>
      <c r="I165" s="171"/>
      <c r="J165" s="171"/>
      <c r="K165" s="171"/>
      <c r="L165" s="171"/>
      <c r="M165" s="171"/>
      <c r="N165" s="172"/>
      <c r="O165" s="171"/>
    </row>
    <row r="166" spans="3:15" ht="24.75" customHeight="1" x14ac:dyDescent="0.2">
      <c r="C166" s="153"/>
      <c r="D166" s="153"/>
      <c r="E166" s="153"/>
      <c r="F166" s="153"/>
      <c r="H166" s="153"/>
      <c r="I166" s="171"/>
      <c r="J166" s="171"/>
      <c r="K166" s="171"/>
      <c r="L166" s="171"/>
      <c r="M166" s="171"/>
      <c r="N166" s="172"/>
      <c r="O166" s="48"/>
    </row>
    <row r="167" spans="3:15" ht="21.75" customHeight="1" x14ac:dyDescent="0.2">
      <c r="C167" s="153"/>
      <c r="D167" s="153"/>
      <c r="E167" s="153"/>
      <c r="F167" s="153"/>
      <c r="H167" s="153"/>
      <c r="I167" s="171"/>
      <c r="J167" s="171"/>
      <c r="K167" s="171"/>
      <c r="L167" s="171"/>
      <c r="M167" s="171"/>
      <c r="N167" s="172"/>
      <c r="O167" s="48"/>
    </row>
    <row r="168" spans="3:15" ht="33.75" customHeight="1" x14ac:dyDescent="0.2">
      <c r="C168" s="153"/>
      <c r="D168" s="153"/>
      <c r="E168" s="153"/>
      <c r="F168" s="153"/>
      <c r="H168" s="153"/>
      <c r="I168" s="171"/>
      <c r="J168" s="171"/>
      <c r="K168" s="171"/>
      <c r="L168" s="171"/>
      <c r="M168" s="171"/>
      <c r="N168" s="172"/>
      <c r="O168" s="48"/>
    </row>
    <row r="169" spans="3:15" ht="29.25" customHeight="1" x14ac:dyDescent="0.2">
      <c r="C169" s="153"/>
      <c r="D169" s="153"/>
      <c r="E169" s="153"/>
      <c r="F169" s="153"/>
      <c r="H169" s="153"/>
      <c r="I169" s="173"/>
      <c r="J169" s="173"/>
      <c r="K169" s="173"/>
      <c r="L169" s="173"/>
      <c r="M169" s="173"/>
      <c r="N169" s="173"/>
      <c r="O169" s="48"/>
    </row>
    <row r="170" spans="3:15" x14ac:dyDescent="0.2">
      <c r="C170" s="153"/>
      <c r="D170" s="153"/>
      <c r="E170" s="153"/>
      <c r="F170" s="153"/>
      <c r="H170" s="153"/>
      <c r="I170" s="153"/>
      <c r="J170" s="153"/>
      <c r="K170" s="153"/>
    </row>
    <row r="171" spans="3:15" x14ac:dyDescent="0.2">
      <c r="C171" s="153"/>
      <c r="D171" s="153"/>
      <c r="E171" s="153"/>
      <c r="F171" s="153"/>
      <c r="H171" s="153"/>
      <c r="I171" s="153"/>
      <c r="J171" s="153"/>
      <c r="K171" s="153"/>
    </row>
    <row r="172" spans="3:15" x14ac:dyDescent="0.2">
      <c r="C172" s="153"/>
      <c r="D172" s="153"/>
      <c r="E172" s="153"/>
      <c r="F172" s="153"/>
      <c r="H172" s="153"/>
      <c r="I172" s="153"/>
      <c r="J172" s="153"/>
      <c r="K172" s="153"/>
    </row>
    <row r="173" spans="3:15" x14ac:dyDescent="0.2">
      <c r="C173" s="153"/>
      <c r="D173" s="153"/>
      <c r="E173" s="153"/>
      <c r="F173" s="153"/>
      <c r="H173" s="153"/>
      <c r="I173" s="153"/>
      <c r="J173" s="153"/>
      <c r="K173" s="153"/>
    </row>
    <row r="174" spans="3:15" x14ac:dyDescent="0.2">
      <c r="C174" s="153"/>
      <c r="D174" s="153"/>
      <c r="E174" s="153"/>
      <c r="F174" s="153"/>
      <c r="H174" s="153"/>
      <c r="I174" s="153"/>
      <c r="J174" s="153"/>
      <c r="K174" s="153"/>
    </row>
    <row r="175" spans="3:15" x14ac:dyDescent="0.2">
      <c r="C175" s="153"/>
      <c r="D175" s="153"/>
      <c r="E175" s="153"/>
      <c r="F175" s="153"/>
      <c r="H175" s="153"/>
      <c r="I175" s="153"/>
      <c r="J175" s="153"/>
      <c r="K175" s="153"/>
    </row>
    <row r="176" spans="3:15" x14ac:dyDescent="0.2">
      <c r="C176" s="153"/>
      <c r="D176" s="153"/>
      <c r="E176" s="153"/>
      <c r="F176" s="153"/>
      <c r="H176" s="153"/>
      <c r="I176" s="153"/>
      <c r="J176" s="153"/>
      <c r="K176" s="153"/>
    </row>
    <row r="177" spans="3:12" x14ac:dyDescent="0.2">
      <c r="C177" s="153"/>
      <c r="D177" s="153"/>
      <c r="E177" s="153"/>
      <c r="F177" s="153"/>
      <c r="H177" s="153"/>
      <c r="I177" s="153"/>
      <c r="J177" s="153"/>
      <c r="K177" s="153"/>
    </row>
    <row r="178" spans="3:12" x14ac:dyDescent="0.2">
      <c r="C178" s="153"/>
      <c r="D178" s="153"/>
      <c r="E178" s="153"/>
      <c r="F178" s="153"/>
      <c r="H178" s="153"/>
      <c r="I178" s="153"/>
      <c r="J178" s="153"/>
      <c r="K178" s="153"/>
    </row>
    <row r="179" spans="3:12" x14ac:dyDescent="0.2">
      <c r="C179" s="153"/>
      <c r="D179" s="153"/>
      <c r="E179" s="153"/>
      <c r="F179" s="153"/>
      <c r="H179" s="153"/>
      <c r="I179" s="153"/>
      <c r="J179" s="153"/>
      <c r="K179" s="153"/>
    </row>
    <row r="180" spans="3:12" x14ac:dyDescent="0.2">
      <c r="C180" s="153"/>
      <c r="D180" s="153"/>
      <c r="E180" s="153"/>
      <c r="F180" s="153"/>
      <c r="H180" s="153"/>
      <c r="I180" s="153"/>
      <c r="J180" s="153"/>
      <c r="K180" s="153"/>
    </row>
    <row r="181" spans="3:12" x14ac:dyDescent="0.2">
      <c r="C181" s="153"/>
      <c r="D181" s="153"/>
      <c r="E181" s="153"/>
      <c r="F181" s="153"/>
      <c r="H181" s="153"/>
      <c r="I181" s="153"/>
      <c r="J181" s="153"/>
      <c r="K181" s="153"/>
    </row>
    <row r="182" spans="3:12" x14ac:dyDescent="0.2">
      <c r="C182" s="153"/>
      <c r="D182" s="153"/>
      <c r="E182" s="153"/>
      <c r="F182" s="153"/>
      <c r="G182" s="153"/>
      <c r="H182" s="153"/>
      <c r="I182" s="153"/>
      <c r="J182" s="153"/>
      <c r="K182" s="153"/>
    </row>
    <row r="183" spans="3:12" x14ac:dyDescent="0.2">
      <c r="C183" s="153"/>
      <c r="D183" s="153"/>
      <c r="E183" s="153"/>
      <c r="F183" s="153"/>
      <c r="G183" s="153"/>
      <c r="H183" s="153"/>
      <c r="I183" s="153"/>
      <c r="J183" s="153"/>
      <c r="K183" s="153"/>
    </row>
    <row r="184" spans="3:12" x14ac:dyDescent="0.2">
      <c r="C184" s="153"/>
      <c r="D184" s="153"/>
      <c r="E184" s="153"/>
      <c r="F184" s="153"/>
      <c r="G184" s="153"/>
      <c r="H184" s="153"/>
      <c r="I184" s="153"/>
      <c r="J184" s="153"/>
      <c r="K184" s="153"/>
    </row>
    <row r="185" spans="3:12" x14ac:dyDescent="0.2"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</row>
    <row r="186" spans="3:12" x14ac:dyDescent="0.2"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</row>
    <row r="187" spans="3:12" x14ac:dyDescent="0.2"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</row>
    <row r="188" spans="3:12" x14ac:dyDescent="0.2"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</row>
    <row r="189" spans="3:12" x14ac:dyDescent="0.2"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</row>
    <row r="190" spans="3:12" x14ac:dyDescent="0.2"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</row>
    <row r="191" spans="3:12" x14ac:dyDescent="0.2"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</row>
    <row r="192" spans="3:12" x14ac:dyDescent="0.2"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</row>
    <row r="193" spans="3:12" x14ac:dyDescent="0.2"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</row>
    <row r="194" spans="3:12" x14ac:dyDescent="0.2"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</row>
    <row r="195" spans="3:12" x14ac:dyDescent="0.2"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</row>
  </sheetData>
  <mergeCells count="10">
    <mergeCell ref="B1:P1"/>
    <mergeCell ref="B3:P3"/>
    <mergeCell ref="B4:P4"/>
    <mergeCell ref="B5:P5"/>
    <mergeCell ref="B6:B7"/>
    <mergeCell ref="C6:G6"/>
    <mergeCell ref="H6:H7"/>
    <mergeCell ref="I6:M6"/>
    <mergeCell ref="N6:N7"/>
    <mergeCell ref="O6:P6"/>
  </mergeCells>
  <printOptions horizontalCentered="1"/>
  <pageMargins left="0" right="0" top="0" bottom="0" header="0" footer="0"/>
  <pageSetup scale="6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</vt:lpstr>
      <vt:lpstr>PP!Área_de_impresión</vt:lpstr>
      <vt:lpstr>PP!Títulos_a_imprimir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2025-06-30T21:16:32Z</dcterms:created>
  <dcterms:modified xsi:type="dcterms:W3CDTF">2025-06-30T21:18:42Z</dcterms:modified>
</cp:coreProperties>
</file>