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04276CC4-51C1-4E6E-A6F2-7E217D5FE781}" xr6:coauthVersionLast="47" xr6:coauthVersionMax="47" xr10:uidLastSave="{00000000-0000-0000-0000-000000000000}"/>
  <bookViews>
    <workbookView xWindow="28680" yWindow="-120" windowWidth="29040" windowHeight="15720" xr2:uid="{8F25644D-580E-438B-82D1-42DD34F6507A}"/>
  </bookViews>
  <sheets>
    <sheet name="PP (EST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'PP (EST)'!$B$1:$P$102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8" i="1" l="1"/>
  <c r="N94" i="1" s="1"/>
  <c r="G98" i="1"/>
  <c r="F98" i="1"/>
  <c r="E98" i="1"/>
  <c r="D98" i="1"/>
  <c r="C98" i="1"/>
  <c r="H98" i="1" s="1"/>
  <c r="O98" i="1" s="1"/>
  <c r="N97" i="1"/>
  <c r="G97" i="1"/>
  <c r="F97" i="1"/>
  <c r="E97" i="1"/>
  <c r="E95" i="1" s="1"/>
  <c r="E94" i="1" s="1"/>
  <c r="D97" i="1"/>
  <c r="C97" i="1"/>
  <c r="H97" i="1" s="1"/>
  <c r="O97" i="1" s="1"/>
  <c r="N96" i="1"/>
  <c r="G96" i="1"/>
  <c r="G95" i="1" s="1"/>
  <c r="G94" i="1" s="1"/>
  <c r="F96" i="1"/>
  <c r="E96" i="1"/>
  <c r="D96" i="1"/>
  <c r="C96" i="1"/>
  <c r="C95" i="1" s="1"/>
  <c r="C94" i="1" s="1"/>
  <c r="N95" i="1"/>
  <c r="F95" i="1"/>
  <c r="D95" i="1"/>
  <c r="D94" i="1" s="1"/>
  <c r="M94" i="1"/>
  <c r="L94" i="1"/>
  <c r="K94" i="1"/>
  <c r="J94" i="1"/>
  <c r="I94" i="1"/>
  <c r="F94" i="1"/>
  <c r="N93" i="1"/>
  <c r="H93" i="1"/>
  <c r="P93" i="1" s="1"/>
  <c r="G93" i="1"/>
  <c r="F93" i="1"/>
  <c r="E93" i="1"/>
  <c r="D93" i="1"/>
  <c r="C93" i="1"/>
  <c r="N92" i="1"/>
  <c r="G92" i="1"/>
  <c r="F92" i="1"/>
  <c r="E92" i="1"/>
  <c r="D92" i="1"/>
  <c r="D90" i="1" s="1"/>
  <c r="C92" i="1"/>
  <c r="H92" i="1" s="1"/>
  <c r="O92" i="1" s="1"/>
  <c r="N91" i="1"/>
  <c r="G91" i="1"/>
  <c r="G90" i="1" s="1"/>
  <c r="G82" i="1" s="1"/>
  <c r="F91" i="1"/>
  <c r="E91" i="1"/>
  <c r="D91" i="1"/>
  <c r="C91" i="1"/>
  <c r="M90" i="1"/>
  <c r="L90" i="1"/>
  <c r="K90" i="1"/>
  <c r="J90" i="1"/>
  <c r="I90" i="1"/>
  <c r="N90" i="1" s="1"/>
  <c r="F90" i="1"/>
  <c r="E90" i="1"/>
  <c r="C90" i="1"/>
  <c r="N89" i="1"/>
  <c r="G89" i="1"/>
  <c r="F89" i="1"/>
  <c r="E89" i="1"/>
  <c r="D89" i="1"/>
  <c r="C89" i="1"/>
  <c r="H89" i="1" s="1"/>
  <c r="N88" i="1"/>
  <c r="G88" i="1"/>
  <c r="F88" i="1"/>
  <c r="E88" i="1"/>
  <c r="D88" i="1"/>
  <c r="C88" i="1"/>
  <c r="H88" i="1" s="1"/>
  <c r="N87" i="1"/>
  <c r="G87" i="1"/>
  <c r="F87" i="1"/>
  <c r="E87" i="1"/>
  <c r="E83" i="1" s="1"/>
  <c r="E82" i="1" s="1"/>
  <c r="D87" i="1"/>
  <c r="C87" i="1"/>
  <c r="H87" i="1" s="1"/>
  <c r="O87" i="1" s="1"/>
  <c r="N86" i="1"/>
  <c r="H86" i="1"/>
  <c r="P86" i="1" s="1"/>
  <c r="G86" i="1"/>
  <c r="F86" i="1"/>
  <c r="E86" i="1"/>
  <c r="D86" i="1"/>
  <c r="C86" i="1"/>
  <c r="N85" i="1"/>
  <c r="G85" i="1"/>
  <c r="F85" i="1"/>
  <c r="E85" i="1"/>
  <c r="D85" i="1"/>
  <c r="D83" i="1" s="1"/>
  <c r="D82" i="1" s="1"/>
  <c r="C85" i="1"/>
  <c r="H85" i="1" s="1"/>
  <c r="O85" i="1" s="1"/>
  <c r="N84" i="1"/>
  <c r="G84" i="1"/>
  <c r="F84" i="1"/>
  <c r="F83" i="1" s="1"/>
  <c r="F82" i="1" s="1"/>
  <c r="E84" i="1"/>
  <c r="D84" i="1"/>
  <c r="C84" i="1"/>
  <c r="H84" i="1" s="1"/>
  <c r="N83" i="1"/>
  <c r="M83" i="1"/>
  <c r="L83" i="1"/>
  <c r="K83" i="1"/>
  <c r="J83" i="1"/>
  <c r="I83" i="1"/>
  <c r="G83" i="1"/>
  <c r="C83" i="1"/>
  <c r="M82" i="1"/>
  <c r="L82" i="1"/>
  <c r="K82" i="1"/>
  <c r="J82" i="1"/>
  <c r="N81" i="1"/>
  <c r="G81" i="1"/>
  <c r="F81" i="1"/>
  <c r="E81" i="1"/>
  <c r="D81" i="1"/>
  <c r="C81" i="1"/>
  <c r="H81" i="1" s="1"/>
  <c r="O81" i="1" s="1"/>
  <c r="N80" i="1"/>
  <c r="G80" i="1"/>
  <c r="F80" i="1"/>
  <c r="E80" i="1"/>
  <c r="D80" i="1"/>
  <c r="C80" i="1"/>
  <c r="H80" i="1" s="1"/>
  <c r="N79" i="1"/>
  <c r="G79" i="1"/>
  <c r="F79" i="1"/>
  <c r="F78" i="1" s="1"/>
  <c r="E79" i="1"/>
  <c r="D79" i="1"/>
  <c r="C79" i="1"/>
  <c r="H79" i="1" s="1"/>
  <c r="N78" i="1"/>
  <c r="M78" i="1"/>
  <c r="L78" i="1"/>
  <c r="K78" i="1"/>
  <c r="J78" i="1"/>
  <c r="I78" i="1"/>
  <c r="G78" i="1"/>
  <c r="E78" i="1"/>
  <c r="D78" i="1"/>
  <c r="N77" i="1"/>
  <c r="G77" i="1"/>
  <c r="F77" i="1"/>
  <c r="E77" i="1"/>
  <c r="D77" i="1"/>
  <c r="C77" i="1"/>
  <c r="H77" i="1" s="1"/>
  <c r="N76" i="1"/>
  <c r="H76" i="1"/>
  <c r="P76" i="1" s="1"/>
  <c r="G76" i="1"/>
  <c r="F76" i="1"/>
  <c r="E76" i="1"/>
  <c r="D76" i="1"/>
  <c r="C76" i="1"/>
  <c r="N75" i="1"/>
  <c r="G75" i="1"/>
  <c r="F75" i="1"/>
  <c r="E75" i="1"/>
  <c r="E74" i="1" s="1"/>
  <c r="D75" i="1"/>
  <c r="C75" i="1"/>
  <c r="N74" i="1"/>
  <c r="M74" i="1"/>
  <c r="L74" i="1"/>
  <c r="K74" i="1"/>
  <c r="J74" i="1"/>
  <c r="I74" i="1"/>
  <c r="G74" i="1"/>
  <c r="F74" i="1"/>
  <c r="D74" i="1"/>
  <c r="C74" i="1"/>
  <c r="N73" i="1"/>
  <c r="G73" i="1"/>
  <c r="F73" i="1"/>
  <c r="E73" i="1"/>
  <c r="D73" i="1"/>
  <c r="C73" i="1"/>
  <c r="H73" i="1" s="1"/>
  <c r="N72" i="1"/>
  <c r="H72" i="1"/>
  <c r="P72" i="1" s="1"/>
  <c r="G72" i="1"/>
  <c r="F72" i="1"/>
  <c r="E72" i="1"/>
  <c r="D72" i="1"/>
  <c r="C72" i="1"/>
  <c r="N71" i="1"/>
  <c r="G71" i="1"/>
  <c r="F71" i="1"/>
  <c r="F70" i="1" s="1"/>
  <c r="E71" i="1"/>
  <c r="E70" i="1" s="1"/>
  <c r="D71" i="1"/>
  <c r="C71" i="1"/>
  <c r="N70" i="1"/>
  <c r="M70" i="1"/>
  <c r="L70" i="1"/>
  <c r="K70" i="1"/>
  <c r="J70" i="1"/>
  <c r="I70" i="1"/>
  <c r="G70" i="1"/>
  <c r="D70" i="1"/>
  <c r="C70" i="1"/>
  <c r="N69" i="1"/>
  <c r="G69" i="1"/>
  <c r="F69" i="1"/>
  <c r="E69" i="1"/>
  <c r="D69" i="1"/>
  <c r="H69" i="1" s="1"/>
  <c r="C69" i="1"/>
  <c r="N68" i="1"/>
  <c r="G68" i="1"/>
  <c r="F68" i="1"/>
  <c r="E68" i="1"/>
  <c r="D68" i="1"/>
  <c r="C68" i="1"/>
  <c r="H68" i="1" s="1"/>
  <c r="N67" i="1"/>
  <c r="G67" i="1"/>
  <c r="F67" i="1"/>
  <c r="E67" i="1"/>
  <c r="D67" i="1"/>
  <c r="H67" i="1" s="1"/>
  <c r="C67" i="1"/>
  <c r="N66" i="1"/>
  <c r="G66" i="1"/>
  <c r="G65" i="1" s="1"/>
  <c r="G64" i="1" s="1"/>
  <c r="G63" i="1" s="1"/>
  <c r="G62" i="1" s="1"/>
  <c r="F66" i="1"/>
  <c r="E66" i="1"/>
  <c r="D66" i="1"/>
  <c r="D65" i="1" s="1"/>
  <c r="D64" i="1" s="1"/>
  <c r="D63" i="1" s="1"/>
  <c r="D62" i="1" s="1"/>
  <c r="C66" i="1"/>
  <c r="H66" i="1" s="1"/>
  <c r="M65" i="1"/>
  <c r="L65" i="1"/>
  <c r="L64" i="1" s="1"/>
  <c r="L63" i="1" s="1"/>
  <c r="L62" i="1" s="1"/>
  <c r="K65" i="1"/>
  <c r="J65" i="1"/>
  <c r="J64" i="1" s="1"/>
  <c r="J63" i="1" s="1"/>
  <c r="J62" i="1" s="1"/>
  <c r="I65" i="1"/>
  <c r="F65" i="1"/>
  <c r="F64" i="1" s="1"/>
  <c r="F63" i="1" s="1"/>
  <c r="E65" i="1"/>
  <c r="C65" i="1"/>
  <c r="C64" i="1" s="1"/>
  <c r="C63" i="1" s="1"/>
  <c r="M64" i="1"/>
  <c r="K64" i="1"/>
  <c r="K63" i="1" s="1"/>
  <c r="K62" i="1" s="1"/>
  <c r="E64" i="1"/>
  <c r="E63" i="1" s="1"/>
  <c r="E62" i="1" s="1"/>
  <c r="M63" i="1"/>
  <c r="M62" i="1" s="1"/>
  <c r="N61" i="1"/>
  <c r="G61" i="1"/>
  <c r="F61" i="1"/>
  <c r="E61" i="1"/>
  <c r="H61" i="1" s="1"/>
  <c r="O61" i="1" s="1"/>
  <c r="D61" i="1"/>
  <c r="C61" i="1"/>
  <c r="N60" i="1"/>
  <c r="G60" i="1"/>
  <c r="G58" i="1" s="1"/>
  <c r="G57" i="1" s="1"/>
  <c r="F60" i="1"/>
  <c r="E60" i="1"/>
  <c r="D60" i="1"/>
  <c r="C60" i="1"/>
  <c r="H60" i="1" s="1"/>
  <c r="O60" i="1" s="1"/>
  <c r="N59" i="1"/>
  <c r="N58" i="1" s="1"/>
  <c r="N57" i="1" s="1"/>
  <c r="G59" i="1"/>
  <c r="F59" i="1"/>
  <c r="F58" i="1" s="1"/>
  <c r="F57" i="1" s="1"/>
  <c r="E59" i="1"/>
  <c r="E58" i="1" s="1"/>
  <c r="E57" i="1" s="1"/>
  <c r="D59" i="1"/>
  <c r="C59" i="1"/>
  <c r="M58" i="1"/>
  <c r="M57" i="1" s="1"/>
  <c r="L58" i="1"/>
  <c r="L57" i="1" s="1"/>
  <c r="K58" i="1"/>
  <c r="J58" i="1"/>
  <c r="J57" i="1" s="1"/>
  <c r="I58" i="1"/>
  <c r="D58" i="1"/>
  <c r="D57" i="1" s="1"/>
  <c r="K57" i="1"/>
  <c r="I57" i="1"/>
  <c r="N56" i="1"/>
  <c r="H56" i="1"/>
  <c r="G56" i="1"/>
  <c r="F56" i="1"/>
  <c r="E56" i="1"/>
  <c r="D56" i="1"/>
  <c r="C56" i="1"/>
  <c r="P55" i="1"/>
  <c r="N55" i="1"/>
  <c r="G55" i="1"/>
  <c r="F55" i="1"/>
  <c r="E55" i="1"/>
  <c r="H55" i="1" s="1"/>
  <c r="O55" i="1" s="1"/>
  <c r="D55" i="1"/>
  <c r="C55" i="1"/>
  <c r="N54" i="1"/>
  <c r="H54" i="1"/>
  <c r="G54" i="1"/>
  <c r="F54" i="1"/>
  <c r="E54" i="1"/>
  <c r="D54" i="1"/>
  <c r="C54" i="1"/>
  <c r="P53" i="1"/>
  <c r="N53" i="1"/>
  <c r="G53" i="1"/>
  <c r="F53" i="1"/>
  <c r="E53" i="1"/>
  <c r="H53" i="1" s="1"/>
  <c r="O53" i="1" s="1"/>
  <c r="D53" i="1"/>
  <c r="C53" i="1"/>
  <c r="N52" i="1"/>
  <c r="H52" i="1"/>
  <c r="G52" i="1"/>
  <c r="F52" i="1"/>
  <c r="E52" i="1"/>
  <c r="D52" i="1"/>
  <c r="C52" i="1"/>
  <c r="N51" i="1"/>
  <c r="G51" i="1"/>
  <c r="F51" i="1"/>
  <c r="E51" i="1"/>
  <c r="D51" i="1"/>
  <c r="C51" i="1"/>
  <c r="N50" i="1"/>
  <c r="M50" i="1"/>
  <c r="M47" i="1" s="1"/>
  <c r="L50" i="1"/>
  <c r="K50" i="1"/>
  <c r="J50" i="1"/>
  <c r="I50" i="1"/>
  <c r="G50" i="1"/>
  <c r="F50" i="1"/>
  <c r="D50" i="1"/>
  <c r="C50" i="1"/>
  <c r="N49" i="1"/>
  <c r="G49" i="1"/>
  <c r="G48" i="1" s="1"/>
  <c r="G47" i="1" s="1"/>
  <c r="F49" i="1"/>
  <c r="E49" i="1"/>
  <c r="D49" i="1"/>
  <c r="D48" i="1" s="1"/>
  <c r="D47" i="1" s="1"/>
  <c r="C49" i="1"/>
  <c r="N48" i="1"/>
  <c r="M48" i="1"/>
  <c r="L48" i="1"/>
  <c r="L47" i="1" s="1"/>
  <c r="K48" i="1"/>
  <c r="J48" i="1"/>
  <c r="I48" i="1"/>
  <c r="I47" i="1" s="1"/>
  <c r="F48" i="1"/>
  <c r="F47" i="1" s="1"/>
  <c r="E48" i="1"/>
  <c r="C48" i="1"/>
  <c r="C47" i="1" s="1"/>
  <c r="N47" i="1"/>
  <c r="K47" i="1"/>
  <c r="J47" i="1"/>
  <c r="P46" i="1"/>
  <c r="N46" i="1"/>
  <c r="G46" i="1"/>
  <c r="F46" i="1"/>
  <c r="E46" i="1"/>
  <c r="H46" i="1" s="1"/>
  <c r="O46" i="1" s="1"/>
  <c r="D46" i="1"/>
  <c r="C46" i="1"/>
  <c r="N45" i="1"/>
  <c r="G45" i="1"/>
  <c r="F45" i="1"/>
  <c r="E45" i="1"/>
  <c r="D45" i="1"/>
  <c r="C45" i="1"/>
  <c r="N44" i="1"/>
  <c r="G44" i="1"/>
  <c r="F44" i="1"/>
  <c r="E44" i="1"/>
  <c r="D44" i="1"/>
  <c r="C44" i="1"/>
  <c r="N43" i="1"/>
  <c r="G43" i="1"/>
  <c r="F43" i="1"/>
  <c r="E43" i="1"/>
  <c r="D43" i="1"/>
  <c r="C43" i="1"/>
  <c r="N42" i="1"/>
  <c r="G42" i="1"/>
  <c r="F42" i="1"/>
  <c r="E42" i="1"/>
  <c r="D42" i="1"/>
  <c r="D40" i="1" s="1"/>
  <c r="D37" i="1" s="1"/>
  <c r="C42" i="1"/>
  <c r="H42" i="1" s="1"/>
  <c r="P42" i="1" s="1"/>
  <c r="N41" i="1"/>
  <c r="G41" i="1"/>
  <c r="G40" i="1" s="1"/>
  <c r="F41" i="1"/>
  <c r="E41" i="1"/>
  <c r="D41" i="1"/>
  <c r="C41" i="1"/>
  <c r="H41" i="1" s="1"/>
  <c r="N40" i="1"/>
  <c r="L40" i="1"/>
  <c r="K40" i="1"/>
  <c r="J40" i="1"/>
  <c r="I40" i="1"/>
  <c r="H40" i="1"/>
  <c r="P40" i="1" s="1"/>
  <c r="F40" i="1"/>
  <c r="E40" i="1"/>
  <c r="C40" i="1"/>
  <c r="N39" i="1"/>
  <c r="G39" i="1"/>
  <c r="F39" i="1"/>
  <c r="E39" i="1"/>
  <c r="E37" i="1" s="1"/>
  <c r="D39" i="1"/>
  <c r="C39" i="1"/>
  <c r="H39" i="1" s="1"/>
  <c r="O39" i="1" s="1"/>
  <c r="N38" i="1"/>
  <c r="H38" i="1"/>
  <c r="G38" i="1"/>
  <c r="F38" i="1"/>
  <c r="E38" i="1"/>
  <c r="D38" i="1"/>
  <c r="C38" i="1"/>
  <c r="N37" i="1"/>
  <c r="M37" i="1"/>
  <c r="L37" i="1"/>
  <c r="K37" i="1"/>
  <c r="J37" i="1"/>
  <c r="J25" i="1" s="1"/>
  <c r="I37" i="1"/>
  <c r="F37" i="1"/>
  <c r="C37" i="1"/>
  <c r="N36" i="1"/>
  <c r="G36" i="1"/>
  <c r="F36" i="1"/>
  <c r="E36" i="1"/>
  <c r="D36" i="1"/>
  <c r="C36" i="1"/>
  <c r="N35" i="1"/>
  <c r="G35" i="1"/>
  <c r="F35" i="1"/>
  <c r="E35" i="1"/>
  <c r="D35" i="1"/>
  <c r="C35" i="1"/>
  <c r="H35" i="1" s="1"/>
  <c r="P35" i="1" s="1"/>
  <c r="N34" i="1"/>
  <c r="G34" i="1"/>
  <c r="F34" i="1"/>
  <c r="E34" i="1"/>
  <c r="D34" i="1"/>
  <c r="C34" i="1"/>
  <c r="N33" i="1"/>
  <c r="G33" i="1"/>
  <c r="F33" i="1"/>
  <c r="E33" i="1"/>
  <c r="D33" i="1"/>
  <c r="C33" i="1"/>
  <c r="H33" i="1" s="1"/>
  <c r="P33" i="1" s="1"/>
  <c r="N32" i="1"/>
  <c r="G32" i="1"/>
  <c r="F32" i="1"/>
  <c r="E32" i="1"/>
  <c r="D32" i="1"/>
  <c r="C32" i="1"/>
  <c r="H32" i="1" s="1"/>
  <c r="N31" i="1"/>
  <c r="G31" i="1"/>
  <c r="F31" i="1"/>
  <c r="E31" i="1"/>
  <c r="D31" i="1"/>
  <c r="C31" i="1"/>
  <c r="H31" i="1" s="1"/>
  <c r="P31" i="1" s="1"/>
  <c r="N30" i="1"/>
  <c r="G30" i="1"/>
  <c r="F30" i="1"/>
  <c r="E30" i="1"/>
  <c r="D30" i="1"/>
  <c r="D29" i="1" s="1"/>
  <c r="C30" i="1"/>
  <c r="H30" i="1" s="1"/>
  <c r="N29" i="1"/>
  <c r="M29" i="1"/>
  <c r="L29" i="1"/>
  <c r="L25" i="1" s="1"/>
  <c r="K29" i="1"/>
  <c r="J29" i="1"/>
  <c r="I29" i="1"/>
  <c r="I25" i="1" s="1"/>
  <c r="F29" i="1"/>
  <c r="E29" i="1"/>
  <c r="C29" i="1"/>
  <c r="N28" i="1"/>
  <c r="G28" i="1"/>
  <c r="F28" i="1"/>
  <c r="E28" i="1"/>
  <c r="D28" i="1"/>
  <c r="C28" i="1"/>
  <c r="H28" i="1" s="1"/>
  <c r="N27" i="1"/>
  <c r="N26" i="1" s="1"/>
  <c r="N25" i="1" s="1"/>
  <c r="G27" i="1"/>
  <c r="F27" i="1"/>
  <c r="F26" i="1" s="1"/>
  <c r="F25" i="1" s="1"/>
  <c r="E27" i="1"/>
  <c r="D27" i="1"/>
  <c r="C27" i="1"/>
  <c r="M26" i="1"/>
  <c r="L26" i="1"/>
  <c r="K26" i="1"/>
  <c r="K25" i="1" s="1"/>
  <c r="J26" i="1"/>
  <c r="I26" i="1"/>
  <c r="G26" i="1"/>
  <c r="E26" i="1"/>
  <c r="E25" i="1" s="1"/>
  <c r="D26" i="1"/>
  <c r="M25" i="1"/>
  <c r="N24" i="1"/>
  <c r="G24" i="1"/>
  <c r="F24" i="1"/>
  <c r="E24" i="1"/>
  <c r="D24" i="1"/>
  <c r="C24" i="1"/>
  <c r="H24" i="1" s="1"/>
  <c r="P24" i="1" s="1"/>
  <c r="N23" i="1"/>
  <c r="G23" i="1"/>
  <c r="F23" i="1"/>
  <c r="E23" i="1"/>
  <c r="D23" i="1"/>
  <c r="C23" i="1"/>
  <c r="N22" i="1"/>
  <c r="G22" i="1"/>
  <c r="F22" i="1"/>
  <c r="E22" i="1"/>
  <c r="D22" i="1"/>
  <c r="C22" i="1"/>
  <c r="H22" i="1" s="1"/>
  <c r="P22" i="1" s="1"/>
  <c r="N21" i="1"/>
  <c r="G21" i="1"/>
  <c r="F21" i="1"/>
  <c r="E21" i="1"/>
  <c r="D21" i="1"/>
  <c r="C21" i="1"/>
  <c r="N20" i="1"/>
  <c r="G20" i="1"/>
  <c r="F20" i="1"/>
  <c r="E20" i="1"/>
  <c r="D20" i="1"/>
  <c r="C20" i="1"/>
  <c r="H20" i="1" s="1"/>
  <c r="P20" i="1" s="1"/>
  <c r="O19" i="1"/>
  <c r="N19" i="1"/>
  <c r="G19" i="1"/>
  <c r="F19" i="1"/>
  <c r="E19" i="1"/>
  <c r="D19" i="1"/>
  <c r="C19" i="1"/>
  <c r="H19" i="1" s="1"/>
  <c r="P19" i="1" s="1"/>
  <c r="N18" i="1"/>
  <c r="G18" i="1"/>
  <c r="F18" i="1"/>
  <c r="E18" i="1"/>
  <c r="D18" i="1"/>
  <c r="D17" i="1" s="1"/>
  <c r="D16" i="1" s="1"/>
  <c r="C18" i="1"/>
  <c r="N17" i="1"/>
  <c r="M17" i="1"/>
  <c r="L17" i="1"/>
  <c r="L16" i="1" s="1"/>
  <c r="L10" i="1" s="1"/>
  <c r="L9" i="1" s="1"/>
  <c r="K17" i="1"/>
  <c r="J17" i="1"/>
  <c r="I17" i="1"/>
  <c r="I16" i="1" s="1"/>
  <c r="F17" i="1"/>
  <c r="F16" i="1" s="1"/>
  <c r="E17" i="1"/>
  <c r="C17" i="1"/>
  <c r="C16" i="1" s="1"/>
  <c r="N16" i="1"/>
  <c r="N10" i="1" s="1"/>
  <c r="M16" i="1"/>
  <c r="K16" i="1"/>
  <c r="J16" i="1"/>
  <c r="E16" i="1"/>
  <c r="N15" i="1"/>
  <c r="G15" i="1"/>
  <c r="F15" i="1"/>
  <c r="E15" i="1"/>
  <c r="H15" i="1" s="1"/>
  <c r="D15" i="1"/>
  <c r="C15" i="1"/>
  <c r="N14" i="1"/>
  <c r="H14" i="1"/>
  <c r="O14" i="1" s="1"/>
  <c r="G14" i="1"/>
  <c r="F14" i="1"/>
  <c r="E14" i="1"/>
  <c r="D14" i="1"/>
  <c r="C14" i="1"/>
  <c r="N13" i="1"/>
  <c r="H13" i="1"/>
  <c r="O13" i="1" s="1"/>
  <c r="G13" i="1"/>
  <c r="F13" i="1"/>
  <c r="E13" i="1"/>
  <c r="D13" i="1"/>
  <c r="C13" i="1"/>
  <c r="N12" i="1"/>
  <c r="G12" i="1"/>
  <c r="F12" i="1"/>
  <c r="E12" i="1"/>
  <c r="E11" i="1" s="1"/>
  <c r="D12" i="1"/>
  <c r="C12" i="1"/>
  <c r="N11" i="1"/>
  <c r="M11" i="1"/>
  <c r="M10" i="1" s="1"/>
  <c r="L11" i="1"/>
  <c r="K11" i="1"/>
  <c r="J11" i="1"/>
  <c r="J10" i="1" s="1"/>
  <c r="J9" i="1" s="1"/>
  <c r="I11" i="1"/>
  <c r="G11" i="1"/>
  <c r="F11" i="1"/>
  <c r="D11" i="1"/>
  <c r="C11" i="1"/>
  <c r="I10" i="1"/>
  <c r="F10" i="1"/>
  <c r="O15" i="1" l="1"/>
  <c r="P15" i="1"/>
  <c r="O40" i="1"/>
  <c r="I64" i="1"/>
  <c r="I63" i="1" s="1"/>
  <c r="I62" i="1" s="1"/>
  <c r="I9" i="1" s="1"/>
  <c r="I99" i="1" s="1"/>
  <c r="N65" i="1"/>
  <c r="N64" i="1" s="1"/>
  <c r="N63" i="1" s="1"/>
  <c r="N62" i="1" s="1"/>
  <c r="P89" i="1"/>
  <c r="O89" i="1"/>
  <c r="O20" i="1"/>
  <c r="D25" i="1"/>
  <c r="P32" i="1"/>
  <c r="O32" i="1"/>
  <c r="O33" i="1"/>
  <c r="P41" i="1"/>
  <c r="O41" i="1"/>
  <c r="O42" i="1"/>
  <c r="H59" i="1"/>
  <c r="C58" i="1"/>
  <c r="C57" i="1" s="1"/>
  <c r="L99" i="1"/>
  <c r="P88" i="1"/>
  <c r="O88" i="1"/>
  <c r="M9" i="1"/>
  <c r="M99" i="1" s="1"/>
  <c r="P13" i="1"/>
  <c r="H21" i="1"/>
  <c r="O22" i="1"/>
  <c r="C26" i="1"/>
  <c r="C25" i="1" s="1"/>
  <c r="C10" i="1" s="1"/>
  <c r="H27" i="1"/>
  <c r="O28" i="1"/>
  <c r="P28" i="1"/>
  <c r="H34" i="1"/>
  <c r="O35" i="1"/>
  <c r="P39" i="1"/>
  <c r="H43" i="1"/>
  <c r="H44" i="1"/>
  <c r="P56" i="1"/>
  <c r="O56" i="1"/>
  <c r="O77" i="1"/>
  <c r="P77" i="1"/>
  <c r="P30" i="1"/>
  <c r="O30" i="1"/>
  <c r="P54" i="1"/>
  <c r="O54" i="1"/>
  <c r="G17" i="1"/>
  <c r="G16" i="1" s="1"/>
  <c r="G10" i="1" s="1"/>
  <c r="G9" i="1" s="1"/>
  <c r="G99" i="1" s="1"/>
  <c r="H23" i="1"/>
  <c r="O24" i="1"/>
  <c r="H36" i="1"/>
  <c r="H45" i="1"/>
  <c r="O45" i="1" s="1"/>
  <c r="P73" i="1"/>
  <c r="O73" i="1"/>
  <c r="F99" i="1"/>
  <c r="O31" i="1"/>
  <c r="P38" i="1"/>
  <c r="O38" i="1"/>
  <c r="E50" i="1"/>
  <c r="E47" i="1" s="1"/>
  <c r="E10" i="1" s="1"/>
  <c r="E9" i="1" s="1"/>
  <c r="E99" i="1" s="1"/>
  <c r="H51" i="1"/>
  <c r="O69" i="1"/>
  <c r="P69" i="1"/>
  <c r="F9" i="1"/>
  <c r="H12" i="1"/>
  <c r="P14" i="1"/>
  <c r="K10" i="1"/>
  <c r="K9" i="1" s="1"/>
  <c r="K99" i="1" s="1"/>
  <c r="G29" i="1"/>
  <c r="G25" i="1" s="1"/>
  <c r="P52" i="1"/>
  <c r="O52" i="1"/>
  <c r="N82" i="1"/>
  <c r="P67" i="1"/>
  <c r="O67" i="1"/>
  <c r="D10" i="1"/>
  <c r="D9" i="1" s="1"/>
  <c r="D99" i="1" s="1"/>
  <c r="H18" i="1"/>
  <c r="G37" i="1"/>
  <c r="H49" i="1"/>
  <c r="F62" i="1"/>
  <c r="P66" i="1"/>
  <c r="O66" i="1"/>
  <c r="H65" i="1"/>
  <c r="P68" i="1"/>
  <c r="O68" i="1"/>
  <c r="P79" i="1"/>
  <c r="O79" i="1"/>
  <c r="H78" i="1"/>
  <c r="P80" i="1"/>
  <c r="O80" i="1"/>
  <c r="O84" i="1"/>
  <c r="H83" i="1"/>
  <c r="J99" i="1"/>
  <c r="C78" i="1"/>
  <c r="C62" i="1" s="1"/>
  <c r="H91" i="1"/>
  <c r="H96" i="1"/>
  <c r="O76" i="1"/>
  <c r="O86" i="1"/>
  <c r="O93" i="1"/>
  <c r="O72" i="1"/>
  <c r="H75" i="1"/>
  <c r="H71" i="1"/>
  <c r="C82" i="1"/>
  <c r="I82" i="1"/>
  <c r="H11" i="1" l="1"/>
  <c r="O12" i="1"/>
  <c r="P12" i="1"/>
  <c r="P34" i="1"/>
  <c r="O34" i="1"/>
  <c r="H58" i="1"/>
  <c r="O59" i="1"/>
  <c r="N9" i="1"/>
  <c r="N99" i="1" s="1"/>
  <c r="P78" i="1"/>
  <c r="O78" i="1"/>
  <c r="P23" i="1"/>
  <c r="O23" i="1"/>
  <c r="P83" i="1"/>
  <c r="O83" i="1"/>
  <c r="H95" i="1"/>
  <c r="O96" i="1"/>
  <c r="H48" i="1"/>
  <c r="P49" i="1"/>
  <c r="O49" i="1"/>
  <c r="P43" i="1"/>
  <c r="O43" i="1"/>
  <c r="H26" i="1"/>
  <c r="P27" i="1"/>
  <c r="O27" i="1"/>
  <c r="H29" i="1"/>
  <c r="P44" i="1"/>
  <c r="O44" i="1"/>
  <c r="P71" i="1"/>
  <c r="H70" i="1"/>
  <c r="O71" i="1"/>
  <c r="O75" i="1"/>
  <c r="H74" i="1"/>
  <c r="P75" i="1"/>
  <c r="P36" i="1"/>
  <c r="O36" i="1"/>
  <c r="P21" i="1"/>
  <c r="O21" i="1"/>
  <c r="H37" i="1"/>
  <c r="H90" i="1"/>
  <c r="P91" i="1"/>
  <c r="O91" i="1"/>
  <c r="P95" i="1"/>
  <c r="C9" i="1"/>
  <c r="C99" i="1" s="1"/>
  <c r="H64" i="1"/>
  <c r="P65" i="1"/>
  <c r="O65" i="1"/>
  <c r="H17" i="1"/>
  <c r="P18" i="1"/>
  <c r="O18" i="1"/>
  <c r="H50" i="1"/>
  <c r="O51" i="1"/>
  <c r="P51" i="1"/>
  <c r="O64" i="1" l="1"/>
  <c r="H63" i="1"/>
  <c r="P64" i="1"/>
  <c r="H94" i="1"/>
  <c r="O95" i="1"/>
  <c r="P50" i="1"/>
  <c r="O50" i="1"/>
  <c r="P74" i="1"/>
  <c r="O74" i="1"/>
  <c r="P29" i="1"/>
  <c r="O29" i="1"/>
  <c r="H10" i="1"/>
  <c r="O11" i="1"/>
  <c r="P11" i="1"/>
  <c r="P90" i="1"/>
  <c r="O90" i="1"/>
  <c r="O37" i="1"/>
  <c r="P37" i="1"/>
  <c r="H82" i="1"/>
  <c r="P17" i="1"/>
  <c r="O17" i="1"/>
  <c r="H16" i="1"/>
  <c r="P70" i="1"/>
  <c r="O70" i="1"/>
  <c r="P48" i="1"/>
  <c r="O48" i="1"/>
  <c r="H47" i="1"/>
  <c r="H57" i="1"/>
  <c r="O57" i="1" s="1"/>
  <c r="O58" i="1"/>
  <c r="O26" i="1"/>
  <c r="H25" i="1"/>
  <c r="P26" i="1"/>
  <c r="P47" i="1" l="1"/>
  <c r="O47" i="1"/>
  <c r="P63" i="1"/>
  <c r="O63" i="1"/>
  <c r="H62" i="1"/>
  <c r="P10" i="1"/>
  <c r="O10" i="1"/>
  <c r="P16" i="1"/>
  <c r="O16" i="1"/>
  <c r="O94" i="1"/>
  <c r="P25" i="1"/>
  <c r="O25" i="1"/>
  <c r="O82" i="1"/>
  <c r="P82" i="1"/>
  <c r="P62" i="1" l="1"/>
  <c r="O62" i="1"/>
  <c r="H9" i="1"/>
  <c r="P9" i="1" l="1"/>
  <c r="O9" i="1"/>
  <c r="H99" i="1"/>
  <c r="P99" i="1" l="1"/>
  <c r="O99" i="1"/>
</calcChain>
</file>

<file path=xl/sharedStrings.xml><?xml version="1.0" encoding="utf-8"?>
<sst xmlns="http://schemas.openxmlformats.org/spreadsheetml/2006/main" count="118" uniqueCount="104">
  <si>
    <t>I</t>
  </si>
  <si>
    <t>CUADRO No.1</t>
  </si>
  <si>
    <t>DIRECCION GENERAL DE POLITICA Y LEGISLACION TRIBUTARIA</t>
  </si>
  <si>
    <t>INGRESOS FISCALES COMPARADOS, SEGÚN PRINCIPALES PARTIDAS</t>
  </si>
  <si>
    <t>ENERO-MAYO  2025/PRESUPUESTO 2025</t>
  </si>
  <si>
    <t>(En millones de RD$</t>
  </si>
  <si>
    <t>PARTIDAS</t>
  </si>
  <si>
    <t>RECAUDADO 2025</t>
  </si>
  <si>
    <t>PRESUPUESTO  2025</t>
  </si>
  <si>
    <t>DIFERENCIA</t>
  </si>
  <si>
    <t xml:space="preserve">% ALCANZADO </t>
  </si>
  <si>
    <t>ENERO</t>
  </si>
  <si>
    <t>FEBRERO</t>
  </si>
  <si>
    <t>MARZO</t>
  </si>
  <si>
    <t>ABRIL</t>
  </si>
  <si>
    <t>MAYO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</si>
  <si>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</si>
  <si>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</si>
  <si>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</si>
  <si>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</si>
  <si>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</si>
  <si>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</si>
  <si>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</si>
  <si>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</si>
  <si>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</si>
  <si>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</si>
  <si>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</si>
  <si>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</si>
  <si>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</si>
  <si>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</si>
  <si>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</si>
  <si>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</si>
  <si>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</si>
  <si>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</si>
  <si>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</si>
  <si>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</si>
  <si>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</si>
  <si>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</si>
  <si>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</si>
  <si>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Alcoholicas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</si>
  <si>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</si>
  <si>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</si>
  <si>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</si>
  <si>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</si>
  <si>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</si>
  <si>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</si>
  <si>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</si>
  <si>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</si>
  <si>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</si>
  <si>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Imp.especifico Bancas de Apuestas de Loteria  </t>
  </si>
  <si>
    <t>- Imp.especifico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</si>
  <si>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</si>
  <si>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</si>
  <si>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</si>
  <si>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</si>
  <si>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</si>
  <si>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</si>
  <si>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</si>
  <si>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</si>
  <si>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</si>
  <si>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</si>
  <si>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</si>
  <si>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- Transferencias Corrientes</t>
  </si>
  <si>
    <t xml:space="preserve"> -Del Sector Privado Interno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</si>
  <si>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</si>
  <si>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</si>
  <si>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</si>
  <si>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</si>
  <si>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</si>
  <si>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</si>
  <si>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</si>
  <si>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Servicios en la CUT</t>
  </si>
  <si>
    <t>- Otras Ventas</t>
  </si>
  <si>
    <t>- Ventas de Servicios del Estado</t>
  </si>
  <si>
    <t>- Otras Ventas de Servicios del Gobierno Central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</si>
  <si>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</si>
  <si>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</si>
  <si>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</si>
  <si>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</si>
  <si>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</si>
  <si>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</si>
  <si>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</si>
  <si>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</si>
  <si>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</si>
  <si>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</si>
  <si>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</si>
  <si>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otros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</si>
  <si>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</si>
  <si>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</si>
  <si>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</si>
  <si>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</si>
  <si>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 xml:space="preserve">- Ingresos TSS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</si>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</sst>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%"/>
    <numFmt numFmtId="167" formatCode="0.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9"/>
      <color indexed="8"/>
      <name val="Gotham"/>
    </font>
    <font>
      <sz val="10"/>
      <name val="Gotham"/>
    </font>
    <font>
      <u/>
      <sz val="10"/>
      <color indexed="8"/>
      <name val="Gotham"/>
    </font>
    <font>
      <b/>
      <sz val="9"/>
      <name val="Gotham"/>
    </font>
    <font>
      <sz val="8"/>
      <color indexed="8"/>
      <name val="Segoe UI"/>
      <family val="2"/>
    </font>
    <font>
      <b/>
      <sz val="9"/>
      <color indexed="8"/>
      <name val="Gotham"/>
    </font>
    <font>
      <sz val="8"/>
      <color indexed="8"/>
      <name val="Gotham"/>
    </font>
    <font>
      <sz val="8"/>
      <name val="Gotham"/>
    </font>
    <font>
      <sz val="6"/>
      <name val="Gotham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1" fillId="2" borderId="0" xfId="3" applyFill="1"/>
    <xf numFmtId="0" fontId="2" fillId="0" borderId="0" xfId="3" applyFont="1" applyAlignment="1">
      <alignment horizontal="center"/>
    </xf>
    <xf numFmtId="0" fontId="1" fillId="0" borderId="0" xfId="3"/>
    <xf numFmtId="0" fontId="2" fillId="0" borderId="0" xfId="3" applyFont="1" applyAlignment="1">
      <alignment horizontal="center"/>
    </xf>
    <xf numFmtId="0" fontId="2" fillId="2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 wrapText="1"/>
    </xf>
    <xf numFmtId="0" fontId="6" fillId="0" borderId="8" xfId="4" applyFont="1" applyBorder="1"/>
    <xf numFmtId="164" fontId="6" fillId="0" borderId="9" xfId="5" applyNumberFormat="1" applyFont="1" applyBorder="1"/>
    <xf numFmtId="164" fontId="6" fillId="2" borderId="9" xfId="5" applyNumberFormat="1" applyFont="1" applyFill="1" applyBorder="1"/>
    <xf numFmtId="164" fontId="6" fillId="0" borderId="9" xfId="5" applyNumberFormat="1" applyFont="1" applyBorder="1" applyAlignment="1">
      <alignment horizontal="right" indent="1"/>
    </xf>
    <xf numFmtId="49" fontId="6" fillId="0" borderId="8" xfId="5" applyNumberFormat="1" applyFont="1" applyBorder="1" applyAlignment="1">
      <alignment horizontal="left"/>
    </xf>
    <xf numFmtId="49" fontId="7" fillId="0" borderId="8" xfId="5" applyNumberFormat="1" applyFont="1" applyBorder="1" applyAlignment="1">
      <alignment horizontal="left" indent="1"/>
    </xf>
    <xf numFmtId="164" fontId="7" fillId="0" borderId="9" xfId="5" applyNumberFormat="1" applyFont="1" applyBorder="1"/>
    <xf numFmtId="164" fontId="7" fillId="2" borderId="9" xfId="5" applyNumberFormat="1" applyFont="1" applyFill="1" applyBorder="1"/>
    <xf numFmtId="164" fontId="7" fillId="0" borderId="9" xfId="5" applyNumberFormat="1" applyFont="1" applyBorder="1" applyAlignment="1">
      <alignment horizontal="right" indent="1"/>
    </xf>
    <xf numFmtId="164" fontId="6" fillId="0" borderId="9" xfId="4" applyNumberFormat="1" applyFont="1" applyBorder="1"/>
    <xf numFmtId="164" fontId="6" fillId="2" borderId="9" xfId="4" applyNumberFormat="1" applyFont="1" applyFill="1" applyBorder="1"/>
    <xf numFmtId="164" fontId="6" fillId="0" borderId="9" xfId="4" applyNumberFormat="1" applyFont="1" applyBorder="1" applyAlignment="1">
      <alignment horizontal="right" indent="1"/>
    </xf>
    <xf numFmtId="49" fontId="6" fillId="0" borderId="8" xfId="4" applyNumberFormat="1" applyFont="1" applyBorder="1" applyAlignment="1">
      <alignment horizontal="left" indent="1"/>
    </xf>
    <xf numFmtId="49" fontId="7" fillId="0" borderId="8" xfId="4" applyNumberFormat="1" applyFont="1" applyBorder="1" applyAlignment="1">
      <alignment horizontal="left" indent="2"/>
    </xf>
    <xf numFmtId="164" fontId="7" fillId="0" borderId="9" xfId="4" applyNumberFormat="1" applyFont="1" applyBorder="1"/>
    <xf numFmtId="165" fontId="7" fillId="0" borderId="9" xfId="5" applyNumberFormat="1" applyFont="1" applyBorder="1"/>
    <xf numFmtId="49" fontId="7" fillId="0" borderId="8" xfId="3" applyNumberFormat="1" applyFont="1" applyBorder="1" applyAlignment="1">
      <alignment horizontal="left" indent="2"/>
    </xf>
    <xf numFmtId="49" fontId="6" fillId="0" borderId="8" xfId="5" applyNumberFormat="1" applyFont="1" applyBorder="1" applyAlignment="1">
      <alignment horizontal="left" indent="2"/>
    </xf>
    <xf numFmtId="49" fontId="7" fillId="0" borderId="8" xfId="5" applyNumberFormat="1" applyFont="1" applyBorder="1" applyAlignment="1">
      <alignment horizontal="left" indent="3"/>
    </xf>
    <xf numFmtId="0" fontId="6" fillId="0" borderId="8" xfId="4" applyFont="1" applyBorder="1" applyAlignment="1">
      <alignment horizontal="left" indent="2"/>
    </xf>
    <xf numFmtId="49" fontId="6" fillId="0" borderId="8" xfId="5" applyNumberFormat="1" applyFont="1" applyBorder="1" applyAlignment="1">
      <alignment horizontal="left" indent="3"/>
    </xf>
    <xf numFmtId="164" fontId="7" fillId="0" borderId="8" xfId="5" applyNumberFormat="1" applyFont="1" applyBorder="1" applyAlignment="1">
      <alignment horizontal="left" indent="5"/>
    </xf>
    <xf numFmtId="164" fontId="7" fillId="4" borderId="8" xfId="5" applyNumberFormat="1" applyFont="1" applyFill="1" applyBorder="1" applyAlignment="1">
      <alignment horizontal="left" indent="5"/>
    </xf>
    <xf numFmtId="164" fontId="7" fillId="4" borderId="9" xfId="5" applyNumberFormat="1" applyFont="1" applyFill="1" applyBorder="1"/>
    <xf numFmtId="164" fontId="7" fillId="4" borderId="9" xfId="5" applyNumberFormat="1" applyFont="1" applyFill="1" applyBorder="1" applyAlignment="1">
      <alignment horizontal="right" indent="1"/>
    </xf>
    <xf numFmtId="164" fontId="7" fillId="0" borderId="8" xfId="5" applyNumberFormat="1" applyFont="1" applyBorder="1" applyAlignment="1">
      <alignment horizontal="left" indent="3"/>
    </xf>
    <xf numFmtId="164" fontId="8" fillId="0" borderId="9" xfId="5" applyNumberFormat="1" applyFont="1" applyBorder="1"/>
    <xf numFmtId="43" fontId="6" fillId="0" borderId="9" xfId="1" applyFont="1" applyBorder="1" applyAlignment="1">
      <alignment horizontal="right" indent="1"/>
    </xf>
    <xf numFmtId="49" fontId="6" fillId="0" borderId="8" xfId="5" applyNumberFormat="1" applyFont="1" applyBorder="1" applyAlignment="1">
      <alignment horizontal="left" indent="1"/>
    </xf>
    <xf numFmtId="49" fontId="7" fillId="2" borderId="8" xfId="4" applyNumberFormat="1" applyFont="1" applyFill="1" applyBorder="1" applyAlignment="1">
      <alignment horizontal="left" indent="2"/>
    </xf>
    <xf numFmtId="43" fontId="7" fillId="0" borderId="9" xfId="1" applyFont="1" applyBorder="1" applyAlignment="1">
      <alignment horizontal="right" indent="1"/>
    </xf>
    <xf numFmtId="49" fontId="6" fillId="0" borderId="8" xfId="5" applyNumberFormat="1" applyFont="1" applyBorder="1"/>
    <xf numFmtId="0" fontId="9" fillId="2" borderId="0" xfId="3" applyFont="1" applyFill="1"/>
    <xf numFmtId="0" fontId="9" fillId="0" borderId="0" xfId="3" applyFont="1"/>
    <xf numFmtId="49" fontId="7" fillId="4" borderId="8" xfId="4" applyNumberFormat="1" applyFont="1" applyFill="1" applyBorder="1" applyAlignment="1">
      <alignment horizontal="left" indent="3"/>
    </xf>
    <xf numFmtId="164" fontId="7" fillId="4" borderId="9" xfId="4" applyNumberFormat="1" applyFont="1" applyFill="1" applyBorder="1"/>
    <xf numFmtId="49" fontId="7" fillId="4" borderId="8" xfId="5" applyNumberFormat="1" applyFont="1" applyFill="1" applyBorder="1" applyAlignment="1">
      <alignment horizontal="left" indent="2"/>
    </xf>
    <xf numFmtId="49" fontId="7" fillId="0" borderId="8" xfId="5" applyNumberFormat="1" applyFont="1" applyBorder="1" applyAlignment="1">
      <alignment horizontal="left" indent="2"/>
    </xf>
    <xf numFmtId="49" fontId="7" fillId="4" borderId="8" xfId="4" applyNumberFormat="1" applyFont="1" applyFill="1" applyBorder="1" applyAlignment="1">
      <alignment horizontal="left" indent="2"/>
    </xf>
    <xf numFmtId="164" fontId="7" fillId="4" borderId="9" xfId="5" applyNumberFormat="1" applyFont="1" applyFill="1" applyBorder="1" applyAlignment="1">
      <alignment vertical="center"/>
    </xf>
    <xf numFmtId="49" fontId="10" fillId="0" borderId="8" xfId="5" applyNumberFormat="1" applyFont="1" applyBorder="1" applyAlignment="1">
      <alignment horizontal="left" indent="2"/>
    </xf>
    <xf numFmtId="49" fontId="7" fillId="4" borderId="8" xfId="5" applyNumberFormat="1" applyFont="1" applyFill="1" applyBorder="1" applyAlignment="1">
      <alignment horizontal="left"/>
    </xf>
    <xf numFmtId="164" fontId="7" fillId="0" borderId="9" xfId="5" applyNumberFormat="1" applyFont="1" applyBorder="1" applyAlignment="1">
      <alignment horizontal="right" vertical="center" indent="1"/>
    </xf>
    <xf numFmtId="49" fontId="11" fillId="0" borderId="8" xfId="5" applyNumberFormat="1" applyFont="1" applyBorder="1" applyAlignment="1">
      <alignment horizontal="left" indent="2"/>
    </xf>
    <xf numFmtId="43" fontId="7" fillId="0" borderId="9" xfId="1" applyFont="1" applyBorder="1" applyAlignment="1">
      <alignment horizontal="right" vertical="center" indent="1"/>
    </xf>
    <xf numFmtId="164" fontId="12" fillId="0" borderId="9" xfId="5" applyNumberFormat="1" applyFont="1" applyBorder="1"/>
    <xf numFmtId="164" fontId="12" fillId="0" borderId="9" xfId="5" applyNumberFormat="1" applyFont="1" applyBorder="1" applyAlignment="1">
      <alignment horizontal="right" indent="1"/>
    </xf>
    <xf numFmtId="49" fontId="5" fillId="3" borderId="10" xfId="5" applyNumberFormat="1" applyFont="1" applyFill="1" applyBorder="1" applyAlignment="1">
      <alignment horizontal="left" vertical="center"/>
    </xf>
    <xf numFmtId="164" fontId="5" fillId="3" borderId="11" xfId="5" applyNumberFormat="1" applyFont="1" applyFill="1" applyBorder="1" applyAlignment="1">
      <alignment vertical="center"/>
    </xf>
    <xf numFmtId="164" fontId="5" fillId="3" borderId="3" xfId="5" applyNumberFormat="1" applyFont="1" applyFill="1" applyBorder="1" applyAlignment="1">
      <alignment vertical="center"/>
    </xf>
    <xf numFmtId="164" fontId="5" fillId="3" borderId="11" xfId="5" applyNumberFormat="1" applyFont="1" applyFill="1" applyBorder="1" applyAlignment="1">
      <alignment horizontal="right" vertical="center" indent="1"/>
    </xf>
    <xf numFmtId="164" fontId="1" fillId="0" borderId="0" xfId="3" applyNumberFormat="1"/>
    <xf numFmtId="164" fontId="13" fillId="0" borderId="0" xfId="3" applyNumberFormat="1" applyFont="1"/>
    <xf numFmtId="164" fontId="6" fillId="0" borderId="0" xfId="5" applyNumberFormat="1" applyFont="1" applyAlignment="1">
      <alignment vertical="center"/>
    </xf>
    <xf numFmtId="164" fontId="6" fillId="2" borderId="0" xfId="5" applyNumberFormat="1" applyFont="1" applyFill="1" applyAlignment="1">
      <alignment vertical="center"/>
    </xf>
    <xf numFmtId="164" fontId="14" fillId="0" borderId="0" xfId="6" applyNumberFormat="1" applyFont="1" applyAlignment="1">
      <alignment vertical="center"/>
    </xf>
    <xf numFmtId="165" fontId="11" fillId="0" borderId="0" xfId="1" applyNumberFormat="1" applyFont="1"/>
    <xf numFmtId="166" fontId="1" fillId="0" borderId="0" xfId="2" applyNumberFormat="1" applyFont="1"/>
    <xf numFmtId="49" fontId="15" fillId="0" borderId="0" xfId="3" applyNumberFormat="1" applyFont="1"/>
    <xf numFmtId="164" fontId="11" fillId="0" borderId="0" xfId="3" applyNumberFormat="1" applyFont="1"/>
    <xf numFmtId="164" fontId="11" fillId="2" borderId="0" xfId="3" applyNumberFormat="1" applyFont="1" applyFill="1"/>
    <xf numFmtId="0" fontId="16" fillId="0" borderId="0" xfId="3" applyFont="1"/>
    <xf numFmtId="164" fontId="16" fillId="2" borderId="0" xfId="3" applyNumberFormat="1" applyFont="1" applyFill="1"/>
    <xf numFmtId="0" fontId="11" fillId="0" borderId="0" xfId="3" applyFont="1"/>
    <xf numFmtId="0" fontId="11" fillId="2" borderId="0" xfId="3" applyFont="1" applyFill="1"/>
    <xf numFmtId="165" fontId="17" fillId="2" borderId="0" xfId="1" applyNumberFormat="1" applyFont="1" applyFill="1"/>
    <xf numFmtId="167" fontId="17" fillId="0" borderId="0" xfId="3" applyNumberFormat="1" applyFont="1"/>
    <xf numFmtId="164" fontId="17" fillId="0" borderId="0" xfId="3" applyNumberFormat="1" applyFont="1"/>
    <xf numFmtId="0" fontId="16" fillId="0" borderId="0" xfId="3" applyFont="1" applyAlignment="1">
      <alignment horizontal="left" indent="1"/>
    </xf>
    <xf numFmtId="164" fontId="17" fillId="2" borderId="0" xfId="3" applyNumberFormat="1" applyFont="1" applyFill="1"/>
    <xf numFmtId="165" fontId="11" fillId="2" borderId="0" xfId="1" applyNumberFormat="1" applyFont="1" applyFill="1"/>
    <xf numFmtId="49" fontId="16" fillId="0" borderId="0" xfId="3" applyNumberFormat="1" applyFont="1"/>
    <xf numFmtId="165" fontId="17" fillId="0" borderId="0" xfId="1" applyNumberFormat="1" applyFont="1"/>
    <xf numFmtId="49" fontId="17" fillId="0" borderId="0" xfId="3" applyNumberFormat="1" applyFont="1"/>
    <xf numFmtId="0" fontId="17" fillId="0" borderId="0" xfId="3" applyFont="1"/>
    <xf numFmtId="0" fontId="17" fillId="2" borderId="0" xfId="3" applyFont="1" applyFill="1"/>
    <xf numFmtId="2" fontId="17" fillId="0" borderId="0" xfId="3" applyNumberFormat="1" applyFont="1"/>
    <xf numFmtId="165" fontId="17" fillId="2" borderId="0" xfId="1" applyNumberFormat="1" applyFont="1" applyFill="1" applyBorder="1"/>
    <xf numFmtId="0" fontId="18" fillId="2" borderId="0" xfId="3" applyFont="1" applyFill="1"/>
    <xf numFmtId="43" fontId="17" fillId="0" borderId="0" xfId="1" applyFont="1"/>
    <xf numFmtId="0" fontId="19" fillId="0" borderId="0" xfId="3" applyFont="1"/>
    <xf numFmtId="0" fontId="19" fillId="2" borderId="0" xfId="3" applyFont="1" applyFill="1"/>
  </cellXfs>
  <cellStyles count="7">
    <cellStyle name="Millares" xfId="1" builtinId="3"/>
    <cellStyle name="Normal" xfId="0" builtinId="0"/>
    <cellStyle name="Normal 10 11" xfId="6" xr:uid="{E093495C-A1D0-42F1-A23C-0D95CA295117}"/>
    <cellStyle name="Normal 10 2" xfId="3" xr:uid="{B5E24DB7-465B-456A-A7A8-CEC912F8B19C}"/>
    <cellStyle name="Normal 2 2 2 2" xfId="5" xr:uid="{5736DF8D-0DFD-4F2C-B51C-F2145E067353}"/>
    <cellStyle name="Normal_COMPARACION 2002-2001 2" xfId="4" xr:uid="{616CEEB3-6F24-4592-9602-1BD8C2FF392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MAY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MAY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>
        <row r="11">
          <cell r="I11">
            <v>12908.9</v>
          </cell>
          <cell r="J11">
            <v>11313.6</v>
          </cell>
          <cell r="K11">
            <v>11933.5</v>
          </cell>
          <cell r="L11">
            <v>11986.6</v>
          </cell>
          <cell r="M11">
            <v>12743.9</v>
          </cell>
        </row>
        <row r="12">
          <cell r="I12">
            <v>17302</v>
          </cell>
          <cell r="J12">
            <v>12300.8</v>
          </cell>
          <cell r="K12">
            <v>11863.2</v>
          </cell>
          <cell r="L12">
            <v>40824.199999999997</v>
          </cell>
          <cell r="M12">
            <v>21558.3</v>
          </cell>
        </row>
        <row r="13">
          <cell r="I13">
            <v>9006.4</v>
          </cell>
          <cell r="J13">
            <v>4037.7</v>
          </cell>
          <cell r="K13">
            <v>3901.8</v>
          </cell>
          <cell r="L13">
            <v>6448.2</v>
          </cell>
          <cell r="M13">
            <v>6465.5</v>
          </cell>
        </row>
        <row r="14">
          <cell r="I14">
            <v>232.5</v>
          </cell>
          <cell r="J14">
            <v>282.5</v>
          </cell>
          <cell r="K14">
            <v>262</v>
          </cell>
          <cell r="L14">
            <v>291.39999999999998</v>
          </cell>
          <cell r="M14">
            <v>407.1</v>
          </cell>
        </row>
        <row r="17">
          <cell r="I17">
            <v>133.5</v>
          </cell>
          <cell r="J17">
            <v>511.2</v>
          </cell>
          <cell r="K17">
            <v>2130.3000000000002</v>
          </cell>
          <cell r="L17">
            <v>232.5</v>
          </cell>
          <cell r="M17">
            <v>198.9</v>
          </cell>
        </row>
        <row r="18">
          <cell r="I18">
            <v>280.8</v>
          </cell>
          <cell r="J18">
            <v>144.80000000000001</v>
          </cell>
          <cell r="K18">
            <v>363.7</v>
          </cell>
          <cell r="L18">
            <v>4321.7</v>
          </cell>
          <cell r="M18">
            <v>361.2</v>
          </cell>
        </row>
        <row r="19">
          <cell r="I19">
            <v>1004.4</v>
          </cell>
          <cell r="J19">
            <v>1046.7</v>
          </cell>
          <cell r="K19">
            <v>1394.8</v>
          </cell>
          <cell r="L19">
            <v>1366.7</v>
          </cell>
          <cell r="M19">
            <v>1356.7</v>
          </cell>
        </row>
        <row r="20">
          <cell r="I20">
            <v>222.1</v>
          </cell>
          <cell r="J20">
            <v>216.7</v>
          </cell>
          <cell r="K20">
            <v>220.1</v>
          </cell>
          <cell r="L20">
            <v>205</v>
          </cell>
          <cell r="M20">
            <v>213.7</v>
          </cell>
        </row>
        <row r="21">
          <cell r="I21">
            <v>1792.6</v>
          </cell>
          <cell r="J21">
            <v>1470.6</v>
          </cell>
          <cell r="K21">
            <v>1504</v>
          </cell>
          <cell r="L21">
            <v>1449.4</v>
          </cell>
          <cell r="M21">
            <v>1903.7</v>
          </cell>
        </row>
        <row r="22">
          <cell r="I22">
            <v>224.4</v>
          </cell>
          <cell r="J22">
            <v>153.9</v>
          </cell>
          <cell r="K22">
            <v>305.7</v>
          </cell>
          <cell r="L22">
            <v>198</v>
          </cell>
          <cell r="M22">
            <v>218</v>
          </cell>
        </row>
        <row r="23">
          <cell r="I23">
            <v>195.9</v>
          </cell>
          <cell r="J23">
            <v>226.3</v>
          </cell>
          <cell r="K23">
            <v>333.6</v>
          </cell>
          <cell r="L23">
            <v>251.8</v>
          </cell>
          <cell r="M23">
            <v>300.89999999999998</v>
          </cell>
        </row>
        <row r="26">
          <cell r="I26">
            <v>21901.9</v>
          </cell>
          <cell r="J26">
            <v>17624.8</v>
          </cell>
          <cell r="K26">
            <v>16953.7</v>
          </cell>
          <cell r="L26">
            <v>18555.400000000001</v>
          </cell>
          <cell r="M26">
            <v>16861.5</v>
          </cell>
        </row>
        <row r="27">
          <cell r="I27">
            <v>13284.3</v>
          </cell>
          <cell r="J27">
            <v>13018.4</v>
          </cell>
          <cell r="K27">
            <v>14741.7</v>
          </cell>
          <cell r="L27">
            <v>14306.8</v>
          </cell>
          <cell r="M27">
            <v>14269.3</v>
          </cell>
        </row>
        <row r="29">
          <cell r="I29">
            <v>5006.6000000000004</v>
          </cell>
          <cell r="J29">
            <v>4257.3</v>
          </cell>
          <cell r="K29">
            <v>4350.6000000000004</v>
          </cell>
          <cell r="L29">
            <v>4448.3999999999996</v>
          </cell>
          <cell r="M29">
            <v>4942.8</v>
          </cell>
        </row>
        <row r="30">
          <cell r="I30">
            <v>2957.2</v>
          </cell>
          <cell r="J30">
            <v>2520.6</v>
          </cell>
          <cell r="K30">
            <v>2544.4</v>
          </cell>
          <cell r="L30">
            <v>2598.6</v>
          </cell>
          <cell r="M30">
            <v>2876.1</v>
          </cell>
        </row>
        <row r="31">
          <cell r="I31">
            <v>4804.8</v>
          </cell>
          <cell r="J31">
            <v>3431.4</v>
          </cell>
          <cell r="K31">
            <v>3421.5</v>
          </cell>
          <cell r="L31">
            <v>3842.6</v>
          </cell>
          <cell r="M31">
            <v>3826</v>
          </cell>
        </row>
        <row r="32">
          <cell r="I32">
            <v>168.2</v>
          </cell>
          <cell r="J32">
            <v>251.7</v>
          </cell>
          <cell r="K32">
            <v>193.9</v>
          </cell>
          <cell r="L32">
            <v>264.39999999999998</v>
          </cell>
          <cell r="M32">
            <v>228.3</v>
          </cell>
        </row>
        <row r="33">
          <cell r="I33">
            <v>826.3</v>
          </cell>
          <cell r="J33">
            <v>817.4</v>
          </cell>
          <cell r="K33">
            <v>795.2</v>
          </cell>
          <cell r="L33">
            <v>810.5</v>
          </cell>
          <cell r="M33">
            <v>805.3</v>
          </cell>
        </row>
        <row r="34">
          <cell r="I34">
            <v>1205.7</v>
          </cell>
          <cell r="J34">
            <v>1144.0999999999999</v>
          </cell>
          <cell r="K34">
            <v>1132.9000000000001</v>
          </cell>
          <cell r="L34">
            <v>1408.1</v>
          </cell>
          <cell r="M34">
            <v>1550.6</v>
          </cell>
        </row>
        <row r="35">
          <cell r="I35">
            <v>459.1</v>
          </cell>
          <cell r="J35">
            <v>382.6</v>
          </cell>
          <cell r="K35">
            <v>508.3</v>
          </cell>
          <cell r="L35">
            <v>559.4</v>
          </cell>
          <cell r="M35">
            <v>523.5</v>
          </cell>
        </row>
        <row r="37">
          <cell r="I37">
            <v>1839</v>
          </cell>
          <cell r="J37">
            <v>1973.2</v>
          </cell>
          <cell r="K37">
            <v>1885.9</v>
          </cell>
          <cell r="L37">
            <v>1649.7</v>
          </cell>
          <cell r="M37">
            <v>1897.5</v>
          </cell>
        </row>
        <row r="38">
          <cell r="I38">
            <v>1196.2</v>
          </cell>
          <cell r="J38">
            <v>661.4</v>
          </cell>
          <cell r="K38">
            <v>67.099999999999994</v>
          </cell>
          <cell r="L38">
            <v>45.5</v>
          </cell>
          <cell r="M38">
            <v>47.2</v>
          </cell>
        </row>
        <row r="40">
          <cell r="I40">
            <v>12.6</v>
          </cell>
          <cell r="J40">
            <v>9.6</v>
          </cell>
          <cell r="K40">
            <v>15.9</v>
          </cell>
          <cell r="L40">
            <v>13.5</v>
          </cell>
          <cell r="M40">
            <v>14.4</v>
          </cell>
        </row>
        <row r="41">
          <cell r="I41">
            <v>10.5</v>
          </cell>
          <cell r="J41">
            <v>12.3</v>
          </cell>
          <cell r="K41">
            <v>8.3000000000000007</v>
          </cell>
          <cell r="L41">
            <v>6</v>
          </cell>
          <cell r="M41">
            <v>5.8</v>
          </cell>
        </row>
        <row r="42">
          <cell r="I42">
            <v>98.2</v>
          </cell>
          <cell r="J42">
            <v>102.7</v>
          </cell>
          <cell r="K42">
            <v>105.4</v>
          </cell>
          <cell r="L42">
            <v>108.1</v>
          </cell>
          <cell r="M42">
            <v>106.2</v>
          </cell>
        </row>
        <row r="43">
          <cell r="I43">
            <v>35.200000000000003</v>
          </cell>
          <cell r="J43">
            <v>30.7</v>
          </cell>
          <cell r="K43">
            <v>33.4</v>
          </cell>
          <cell r="L43">
            <v>32.4</v>
          </cell>
          <cell r="M43">
            <v>34.5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258.2</v>
          </cell>
          <cell r="J45">
            <v>271.60000000000002</v>
          </cell>
          <cell r="K45">
            <v>246.2</v>
          </cell>
          <cell r="L45">
            <v>286.3</v>
          </cell>
          <cell r="M45">
            <v>281.5</v>
          </cell>
        </row>
        <row r="48">
          <cell r="I48">
            <v>4516.1000000000004</v>
          </cell>
          <cell r="J48">
            <v>4532.1000000000004</v>
          </cell>
          <cell r="K48">
            <v>4975.8</v>
          </cell>
          <cell r="L48">
            <v>4976.8</v>
          </cell>
          <cell r="M48">
            <v>4857.1000000000004</v>
          </cell>
        </row>
        <row r="50">
          <cell r="I50">
            <v>1031.5</v>
          </cell>
          <cell r="J50">
            <v>980.4</v>
          </cell>
          <cell r="K50">
            <v>995.8</v>
          </cell>
          <cell r="L50">
            <v>1002.7</v>
          </cell>
          <cell r="M50">
            <v>863.8</v>
          </cell>
        </row>
        <row r="51">
          <cell r="I51">
            <v>15.5</v>
          </cell>
          <cell r="J51">
            <v>14.5</v>
          </cell>
          <cell r="K51">
            <v>17.2</v>
          </cell>
          <cell r="L51">
            <v>14.1</v>
          </cell>
          <cell r="M51">
            <v>13.6</v>
          </cell>
        </row>
        <row r="52">
          <cell r="I52">
            <v>3.5</v>
          </cell>
          <cell r="J52">
            <v>2.5</v>
          </cell>
          <cell r="K52">
            <v>3</v>
          </cell>
          <cell r="L52">
            <v>2.8</v>
          </cell>
          <cell r="M52">
            <v>2.7</v>
          </cell>
        </row>
        <row r="53">
          <cell r="I53">
            <v>128.80000000000001</v>
          </cell>
          <cell r="J53">
            <v>132.5</v>
          </cell>
          <cell r="K53">
            <v>135.80000000000001</v>
          </cell>
          <cell r="L53">
            <v>123.6</v>
          </cell>
          <cell r="M53">
            <v>128.6</v>
          </cell>
        </row>
        <row r="54">
          <cell r="I54">
            <v>0.1</v>
          </cell>
          <cell r="J54">
            <v>1.9</v>
          </cell>
          <cell r="K54">
            <v>0.3</v>
          </cell>
          <cell r="L54">
            <v>1.2</v>
          </cell>
          <cell r="M54">
            <v>0.2</v>
          </cell>
        </row>
        <row r="55">
          <cell r="I55">
            <v>313.60000000000002</v>
          </cell>
          <cell r="J55">
            <v>352.4</v>
          </cell>
          <cell r="K55">
            <v>988.1</v>
          </cell>
          <cell r="L55">
            <v>329.6</v>
          </cell>
          <cell r="M55">
            <v>328.5</v>
          </cell>
        </row>
        <row r="59">
          <cell r="I59">
            <v>0.9</v>
          </cell>
          <cell r="J59">
            <v>0</v>
          </cell>
          <cell r="K59">
            <v>0</v>
          </cell>
          <cell r="L59">
            <v>1</v>
          </cell>
          <cell r="M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6">
          <cell r="I66">
            <v>98.2</v>
          </cell>
          <cell r="J66">
            <v>81.400000000000006</v>
          </cell>
          <cell r="K66">
            <v>83.6</v>
          </cell>
          <cell r="L66">
            <v>75.599999999999994</v>
          </cell>
          <cell r="M66">
            <v>82</v>
          </cell>
        </row>
        <row r="67">
          <cell r="I67">
            <v>10.1</v>
          </cell>
          <cell r="J67">
            <v>36.5</v>
          </cell>
          <cell r="K67">
            <v>10</v>
          </cell>
          <cell r="L67">
            <v>12.5</v>
          </cell>
          <cell r="M67">
            <v>19.600000000000001</v>
          </cell>
        </row>
        <row r="68">
          <cell r="I68">
            <v>22.2</v>
          </cell>
          <cell r="J68">
            <v>143.6</v>
          </cell>
          <cell r="K68">
            <v>78.8</v>
          </cell>
          <cell r="L68">
            <v>192.9</v>
          </cell>
          <cell r="M68">
            <v>0.7</v>
          </cell>
        </row>
        <row r="69">
          <cell r="I69">
            <v>0.3</v>
          </cell>
          <cell r="J69">
            <v>0</v>
          </cell>
          <cell r="K69">
            <v>1.2</v>
          </cell>
          <cell r="L69">
            <v>2.2999999999999998</v>
          </cell>
          <cell r="M69">
            <v>0.3</v>
          </cell>
        </row>
        <row r="71">
          <cell r="I71">
            <v>9.6999999999999993</v>
          </cell>
          <cell r="J71">
            <v>7.2</v>
          </cell>
          <cell r="K71">
            <v>8.1</v>
          </cell>
          <cell r="L71">
            <v>22.5</v>
          </cell>
          <cell r="M71">
            <v>31.5</v>
          </cell>
        </row>
        <row r="72">
          <cell r="I72">
            <v>2166.9</v>
          </cell>
          <cell r="J72">
            <v>1998.9</v>
          </cell>
          <cell r="K72">
            <v>2050.4</v>
          </cell>
          <cell r="L72">
            <v>1961</v>
          </cell>
          <cell r="M72">
            <v>2646.7</v>
          </cell>
        </row>
        <row r="73">
          <cell r="I73">
            <v>202.3</v>
          </cell>
          <cell r="J73">
            <v>103.3</v>
          </cell>
          <cell r="K73">
            <v>114.5</v>
          </cell>
          <cell r="L73">
            <v>58.5</v>
          </cell>
          <cell r="M73">
            <v>687.9</v>
          </cell>
        </row>
        <row r="75">
          <cell r="I75">
            <v>446.2</v>
          </cell>
          <cell r="J75">
            <v>569.29999999999995</v>
          </cell>
          <cell r="K75">
            <v>502.7</v>
          </cell>
          <cell r="L75">
            <v>555.79999999999995</v>
          </cell>
          <cell r="M75">
            <v>442.3</v>
          </cell>
        </row>
        <row r="76">
          <cell r="I76">
            <v>132.1</v>
          </cell>
          <cell r="J76">
            <v>94.1</v>
          </cell>
          <cell r="K76">
            <v>114.4</v>
          </cell>
          <cell r="L76">
            <v>103.9</v>
          </cell>
          <cell r="M76">
            <v>92.4</v>
          </cell>
        </row>
        <row r="77">
          <cell r="I77">
            <v>2.5</v>
          </cell>
          <cell r="J77">
            <v>2.4</v>
          </cell>
          <cell r="K77">
            <v>3</v>
          </cell>
          <cell r="L77">
            <v>2.6</v>
          </cell>
          <cell r="M77">
            <v>2.6</v>
          </cell>
        </row>
        <row r="79">
          <cell r="I79">
            <v>4.3</v>
          </cell>
          <cell r="J79">
            <v>3.4</v>
          </cell>
          <cell r="K79">
            <v>3.1</v>
          </cell>
          <cell r="L79">
            <v>4</v>
          </cell>
          <cell r="M79">
            <v>3.2</v>
          </cell>
        </row>
        <row r="80">
          <cell r="I80">
            <v>102.7</v>
          </cell>
          <cell r="J80">
            <v>77.5</v>
          </cell>
          <cell r="K80">
            <v>149.4</v>
          </cell>
          <cell r="L80">
            <v>161.9</v>
          </cell>
          <cell r="M80">
            <v>161.80000000000001</v>
          </cell>
        </row>
        <row r="81"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183.3</v>
          </cell>
          <cell r="J85">
            <v>25.1</v>
          </cell>
          <cell r="K85">
            <v>30.1</v>
          </cell>
          <cell r="L85">
            <v>30</v>
          </cell>
          <cell r="M85">
            <v>37.9</v>
          </cell>
        </row>
        <row r="86">
          <cell r="I86">
            <v>457.8</v>
          </cell>
          <cell r="J86">
            <v>218</v>
          </cell>
          <cell r="K86">
            <v>255.1</v>
          </cell>
          <cell r="L86">
            <v>357.5</v>
          </cell>
          <cell r="M86">
            <v>223.4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237.1</v>
          </cell>
          <cell r="J88">
            <v>78.8</v>
          </cell>
          <cell r="K88">
            <v>99.3</v>
          </cell>
          <cell r="L88">
            <v>101.4</v>
          </cell>
          <cell r="M88">
            <v>232.5</v>
          </cell>
        </row>
        <row r="89">
          <cell r="I89">
            <v>88.7</v>
          </cell>
          <cell r="J89">
            <v>68.900000000000006</v>
          </cell>
          <cell r="K89">
            <v>85.4</v>
          </cell>
          <cell r="L89">
            <v>86.5</v>
          </cell>
          <cell r="M89">
            <v>84.3</v>
          </cell>
        </row>
        <row r="91">
          <cell r="I91">
            <v>1014.3</v>
          </cell>
          <cell r="J91">
            <v>883.2</v>
          </cell>
          <cell r="K91">
            <v>810.1</v>
          </cell>
          <cell r="L91">
            <v>806.8</v>
          </cell>
          <cell r="M91">
            <v>984.6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I93">
            <v>4.4000000000000004</v>
          </cell>
          <cell r="J93">
            <v>8.1</v>
          </cell>
          <cell r="K93">
            <v>6</v>
          </cell>
          <cell r="L93">
            <v>4.2</v>
          </cell>
          <cell r="M93">
            <v>5.7</v>
          </cell>
        </row>
        <row r="96">
          <cell r="I96">
            <v>0</v>
          </cell>
          <cell r="J96">
            <v>31.4</v>
          </cell>
          <cell r="K96">
            <v>3.8</v>
          </cell>
          <cell r="L96">
            <v>0</v>
          </cell>
          <cell r="M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CAB1-B1EF-4B3B-AC26-9B7E1A932559}">
  <sheetPr>
    <tabColor theme="0"/>
  </sheetPr>
  <dimension ref="A1:Q248"/>
  <sheetViews>
    <sheetView showGridLines="0" tabSelected="1" zoomScaleNormal="100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Q99" sqref="Q99:R103"/>
    </sheetView>
  </sheetViews>
  <sheetFormatPr baseColWidth="10" defaultColWidth="11.42578125" defaultRowHeight="12.75" x14ac:dyDescent="0.2"/>
  <cols>
    <col min="1" max="1" width="1.5703125" style="1" customWidth="1"/>
    <col min="2" max="2" width="76.85546875" style="3" customWidth="1"/>
    <col min="3" max="3" width="11.42578125" style="3" bestFit="1" customWidth="1"/>
    <col min="4" max="6" width="11.42578125" style="3" customWidth="1"/>
    <col min="7" max="7" width="11.140625" style="3" bestFit="1" customWidth="1"/>
    <col min="8" max="8" width="13.7109375" style="1" customWidth="1"/>
    <col min="9" max="12" width="13.85546875" style="1" customWidth="1"/>
    <col min="13" max="13" width="11.7109375" style="1" customWidth="1"/>
    <col min="14" max="14" width="18.42578125" style="1" customWidth="1"/>
    <col min="15" max="15" width="13.5703125" style="1" customWidth="1"/>
    <col min="16" max="16" width="15" style="3" customWidth="1"/>
    <col min="17" max="16384" width="11.42578125" style="3"/>
  </cols>
  <sheetData>
    <row r="1" spans="1:16" ht="18.7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9.75" customHeight="1" x14ac:dyDescent="0.25"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4"/>
    </row>
    <row r="3" spans="1:16" ht="20.25" customHeight="1" x14ac:dyDescent="0.2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75" customHeight="1" x14ac:dyDescent="0.2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.75" customHeight="1" x14ac:dyDescent="0.2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5.75" customHeight="1" x14ac:dyDescent="0.2">
      <c r="B6" s="7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4" customHeight="1" x14ac:dyDescent="0.2">
      <c r="B7" s="8" t="s">
        <v>6</v>
      </c>
      <c r="C7" s="9">
        <v>2025</v>
      </c>
      <c r="D7" s="10"/>
      <c r="E7" s="10"/>
      <c r="F7" s="10"/>
      <c r="G7" s="10"/>
      <c r="H7" s="11" t="s">
        <v>7</v>
      </c>
      <c r="I7" s="9">
        <v>2025</v>
      </c>
      <c r="J7" s="10"/>
      <c r="K7" s="10"/>
      <c r="L7" s="10"/>
      <c r="M7" s="10"/>
      <c r="N7" s="11" t="s">
        <v>8</v>
      </c>
      <c r="O7" s="11" t="s">
        <v>9</v>
      </c>
      <c r="P7" s="11" t="s">
        <v>10</v>
      </c>
    </row>
    <row r="8" spans="1:16" ht="25.5" customHeight="1" thickBot="1" x14ac:dyDescent="0.25">
      <c r="B8" s="12"/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4"/>
      <c r="I8" s="13" t="s">
        <v>11</v>
      </c>
      <c r="J8" s="13" t="s">
        <v>12</v>
      </c>
      <c r="K8" s="13" t="s">
        <v>13</v>
      </c>
      <c r="L8" s="13" t="s">
        <v>14</v>
      </c>
      <c r="M8" s="13" t="s">
        <v>15</v>
      </c>
      <c r="N8" s="14"/>
      <c r="O8" s="14"/>
      <c r="P8" s="14"/>
    </row>
    <row r="9" spans="1:16" ht="18" customHeight="1" thickTop="1" x14ac:dyDescent="0.2">
      <c r="B9" s="15" t="s">
        <v>16</v>
      </c>
      <c r="C9" s="16">
        <f t="shared" ref="C9:N9" si="0">+C10+C56+C57+C62+C82</f>
        <v>108471.90000000001</v>
      </c>
      <c r="D9" s="16">
        <f t="shared" si="0"/>
        <v>88561.7</v>
      </c>
      <c r="E9" s="16">
        <f t="shared" si="0"/>
        <v>92652.900000000009</v>
      </c>
      <c r="F9" s="16">
        <f t="shared" si="0"/>
        <v>127416.4</v>
      </c>
      <c r="G9" s="16">
        <f t="shared" si="0"/>
        <v>105848</v>
      </c>
      <c r="H9" s="17">
        <f t="shared" si="0"/>
        <v>522950.89999999997</v>
      </c>
      <c r="I9" s="16">
        <f t="shared" si="0"/>
        <v>109276.85848077553</v>
      </c>
      <c r="J9" s="16">
        <f t="shared" si="0"/>
        <v>88644.873141945282</v>
      </c>
      <c r="K9" s="16">
        <f t="shared" si="0"/>
        <v>93523.097308515076</v>
      </c>
      <c r="L9" s="16">
        <f t="shared" si="0"/>
        <v>125209.7673264012</v>
      </c>
      <c r="M9" s="16">
        <f t="shared" si="0"/>
        <v>102044.35949775238</v>
      </c>
      <c r="N9" s="16">
        <f t="shared" si="0"/>
        <v>518698.82724869781</v>
      </c>
      <c r="O9" s="16">
        <f t="shared" ref="O9:O72" si="1">+H9-N9</f>
        <v>4252.0727513021557</v>
      </c>
      <c r="P9" s="18">
        <f t="shared" ref="P9:P44" si="2">+H9/N9*100</f>
        <v>100.81975754097155</v>
      </c>
    </row>
    <row r="10" spans="1:16" ht="18" customHeight="1" x14ac:dyDescent="0.2">
      <c r="B10" s="15" t="s">
        <v>17</v>
      </c>
      <c r="C10" s="16">
        <f t="shared" ref="C10:M10" si="3">+C11+C16+C25+C47+C54+C55</f>
        <v>103063.00000000001</v>
      </c>
      <c r="D10" s="16">
        <f t="shared" si="3"/>
        <v>83878.5</v>
      </c>
      <c r="E10" s="16">
        <f t="shared" si="3"/>
        <v>87345</v>
      </c>
      <c r="F10" s="16">
        <f t="shared" si="3"/>
        <v>122632.4</v>
      </c>
      <c r="G10" s="16">
        <f t="shared" si="3"/>
        <v>99864.4</v>
      </c>
      <c r="H10" s="17">
        <f>+H11+H16+H25+H47+H54+H55</f>
        <v>496783.29999999993</v>
      </c>
      <c r="I10" s="16">
        <f t="shared" si="3"/>
        <v>103669.43507599144</v>
      </c>
      <c r="J10" s="16">
        <f t="shared" si="3"/>
        <v>83256.251634801927</v>
      </c>
      <c r="K10" s="16">
        <f t="shared" si="3"/>
        <v>88553.552359199733</v>
      </c>
      <c r="L10" s="16">
        <f t="shared" si="3"/>
        <v>119936.71402506257</v>
      </c>
      <c r="M10" s="16">
        <f t="shared" si="3"/>
        <v>96805.725392155728</v>
      </c>
      <c r="N10" s="16">
        <f>+N11+N16+N25+N47+N54+N55</f>
        <v>492221.67848721147</v>
      </c>
      <c r="O10" s="16">
        <f t="shared" si="1"/>
        <v>4561.6215127884643</v>
      </c>
      <c r="P10" s="18">
        <f t="shared" si="2"/>
        <v>100.9267412859198</v>
      </c>
    </row>
    <row r="11" spans="1:16" ht="18" customHeight="1" x14ac:dyDescent="0.2">
      <c r="B11" s="19" t="s">
        <v>18</v>
      </c>
      <c r="C11" s="16">
        <f t="shared" ref="C11:I11" si="4">SUM(C12:C15)</f>
        <v>39449.800000000003</v>
      </c>
      <c r="D11" s="16">
        <f t="shared" ref="D11:G11" si="5">SUM(D12:D15)</f>
        <v>27934.600000000002</v>
      </c>
      <c r="E11" s="16">
        <f t="shared" si="5"/>
        <v>27960.5</v>
      </c>
      <c r="F11" s="16">
        <f t="shared" si="5"/>
        <v>59550.399999999994</v>
      </c>
      <c r="G11" s="16">
        <f t="shared" si="5"/>
        <v>41174.799999999996</v>
      </c>
      <c r="H11" s="17">
        <f>SUM(H12:H15)</f>
        <v>196070.1</v>
      </c>
      <c r="I11" s="16">
        <f t="shared" si="4"/>
        <v>37949.688885725336</v>
      </c>
      <c r="J11" s="16">
        <f t="shared" ref="J11:M11" si="6">SUM(J12:J15)</f>
        <v>26490.658280467524</v>
      </c>
      <c r="K11" s="16">
        <f t="shared" si="6"/>
        <v>27723.036206106728</v>
      </c>
      <c r="L11" s="16">
        <f t="shared" si="6"/>
        <v>54450.180534762512</v>
      </c>
      <c r="M11" s="16">
        <f t="shared" si="6"/>
        <v>31891.085306712783</v>
      </c>
      <c r="N11" s="16">
        <f>SUM(N12:N15)</f>
        <v>178504.64921377489</v>
      </c>
      <c r="O11" s="16">
        <f t="shared" si="1"/>
        <v>17565.450786225119</v>
      </c>
      <c r="P11" s="18">
        <f t="shared" si="2"/>
        <v>109.84033237430637</v>
      </c>
    </row>
    <row r="12" spans="1:16" ht="18" customHeight="1" x14ac:dyDescent="0.2">
      <c r="B12" s="20" t="s">
        <v>19</v>
      </c>
      <c r="C12" s="21">
        <f>+[1]PP!I11</f>
        <v>12908.9</v>
      </c>
      <c r="D12" s="21">
        <f>+[1]PP!J11</f>
        <v>11313.6</v>
      </c>
      <c r="E12" s="21">
        <f>+[1]PP!K11</f>
        <v>11933.5</v>
      </c>
      <c r="F12" s="21">
        <f>+[1]PP!L11</f>
        <v>11986.6</v>
      </c>
      <c r="G12" s="21">
        <f>+[1]PP!M11</f>
        <v>12743.9</v>
      </c>
      <c r="H12" s="22">
        <f>SUM(C12:G12)</f>
        <v>60886.5</v>
      </c>
      <c r="I12" s="21">
        <v>12583.965682354908</v>
      </c>
      <c r="J12" s="21">
        <v>10768.470042923467</v>
      </c>
      <c r="K12" s="21">
        <v>11302.543454222143</v>
      </c>
      <c r="L12" s="21">
        <v>10965.742699237566</v>
      </c>
      <c r="M12" s="21">
        <v>12057.271706305881</v>
      </c>
      <c r="N12" s="21">
        <f>SUM(I12:M12)</f>
        <v>57677.993585043965</v>
      </c>
      <c r="O12" s="21">
        <f t="shared" si="1"/>
        <v>3208.5064149560349</v>
      </c>
      <c r="P12" s="23">
        <f t="shared" si="2"/>
        <v>105.5627913100431</v>
      </c>
    </row>
    <row r="13" spans="1:16" ht="18" customHeight="1" x14ac:dyDescent="0.2">
      <c r="B13" s="20" t="s">
        <v>20</v>
      </c>
      <c r="C13" s="21">
        <f>+[1]PP!I12</f>
        <v>17302</v>
      </c>
      <c r="D13" s="21">
        <f>+[1]PP!J12</f>
        <v>12300.8</v>
      </c>
      <c r="E13" s="21">
        <f>+[1]PP!K12</f>
        <v>11863.2</v>
      </c>
      <c r="F13" s="21">
        <f>+[1]PP!L12</f>
        <v>40824.199999999997</v>
      </c>
      <c r="G13" s="21">
        <f>+[1]PP!M12</f>
        <v>21558.3</v>
      </c>
      <c r="H13" s="22">
        <f>SUM(C13:G13)</f>
        <v>103848.5</v>
      </c>
      <c r="I13" s="21">
        <v>16654.246632491289</v>
      </c>
      <c r="J13" s="21">
        <v>11458.406733360807</v>
      </c>
      <c r="K13" s="21">
        <v>11447.390287667284</v>
      </c>
      <c r="L13" s="21">
        <v>37215.055738145355</v>
      </c>
      <c r="M13" s="21">
        <v>12315.31977687463</v>
      </c>
      <c r="N13" s="21">
        <f>SUM(I13:M13)</f>
        <v>89090.41916853936</v>
      </c>
      <c r="O13" s="21">
        <f t="shared" si="1"/>
        <v>14758.08083146064</v>
      </c>
      <c r="P13" s="23">
        <f t="shared" si="2"/>
        <v>116.56528386463376</v>
      </c>
    </row>
    <row r="14" spans="1:16" ht="18" customHeight="1" x14ac:dyDescent="0.2">
      <c r="B14" s="20" t="s">
        <v>21</v>
      </c>
      <c r="C14" s="21">
        <f>+[1]PP!I13</f>
        <v>9006.4</v>
      </c>
      <c r="D14" s="21">
        <f>+[1]PP!J13</f>
        <v>4037.7</v>
      </c>
      <c r="E14" s="21">
        <f>+[1]PP!K13</f>
        <v>3901.8</v>
      </c>
      <c r="F14" s="21">
        <f>+[1]PP!L13</f>
        <v>6448.2</v>
      </c>
      <c r="G14" s="21">
        <f>+[1]PP!M13</f>
        <v>6465.5</v>
      </c>
      <c r="H14" s="22">
        <f>SUM(C14:G14)</f>
        <v>29859.599999999999</v>
      </c>
      <c r="I14" s="21">
        <v>8500.3596387304351</v>
      </c>
      <c r="J14" s="21">
        <v>4103.435332820457</v>
      </c>
      <c r="K14" s="21">
        <v>4775.5695545110466</v>
      </c>
      <c r="L14" s="21">
        <v>6015.0632923521334</v>
      </c>
      <c r="M14" s="21">
        <v>7247.3532172786454</v>
      </c>
      <c r="N14" s="21">
        <f>SUM(I14:M14)</f>
        <v>30641.781035692715</v>
      </c>
      <c r="O14" s="21">
        <f t="shared" si="1"/>
        <v>-782.18103569271625</v>
      </c>
      <c r="P14" s="23">
        <f t="shared" si="2"/>
        <v>97.447338211895712</v>
      </c>
    </row>
    <row r="15" spans="1:16" ht="18" customHeight="1" x14ac:dyDescent="0.2">
      <c r="B15" s="20" t="s">
        <v>22</v>
      </c>
      <c r="C15" s="21">
        <f>+[1]PP!I14</f>
        <v>232.5</v>
      </c>
      <c r="D15" s="21">
        <f>+[1]PP!J14</f>
        <v>282.5</v>
      </c>
      <c r="E15" s="21">
        <f>+[1]PP!K14</f>
        <v>262</v>
      </c>
      <c r="F15" s="21">
        <f>+[1]PP!L14</f>
        <v>291.39999999999998</v>
      </c>
      <c r="G15" s="21">
        <f>+[1]PP!M14</f>
        <v>407.1</v>
      </c>
      <c r="H15" s="22">
        <f>SUM(C15:G15)</f>
        <v>1475.5</v>
      </c>
      <c r="I15" s="21">
        <v>211.11693214869982</v>
      </c>
      <c r="J15" s="21">
        <v>160.3461713627924</v>
      </c>
      <c r="K15" s="21">
        <v>197.53290970625272</v>
      </c>
      <c r="L15" s="21">
        <v>254.31880502745798</v>
      </c>
      <c r="M15" s="21">
        <v>271.14060625362657</v>
      </c>
      <c r="N15" s="21">
        <f>SUM(I15:M15)</f>
        <v>1094.4554244988296</v>
      </c>
      <c r="O15" s="21">
        <f t="shared" si="1"/>
        <v>381.04457550117036</v>
      </c>
      <c r="P15" s="23">
        <f t="shared" si="2"/>
        <v>134.81590633767996</v>
      </c>
    </row>
    <row r="16" spans="1:16" ht="18" customHeight="1" x14ac:dyDescent="0.2">
      <c r="B16" s="15" t="s">
        <v>23</v>
      </c>
      <c r="C16" s="24">
        <f>+C17+C24</f>
        <v>3853.7</v>
      </c>
      <c r="D16" s="24">
        <f t="shared" ref="D16:G16" si="7">+D17+D24</f>
        <v>3770.2000000000003</v>
      </c>
      <c r="E16" s="24">
        <f t="shared" si="7"/>
        <v>6252.2000000000007</v>
      </c>
      <c r="F16" s="24">
        <f t="shared" si="7"/>
        <v>8025.0999999999995</v>
      </c>
      <c r="G16" s="24">
        <f t="shared" si="7"/>
        <v>4553.0999999999995</v>
      </c>
      <c r="H16" s="25">
        <f>+H17+H24</f>
        <v>26454.3</v>
      </c>
      <c r="I16" s="24">
        <f t="shared" ref="I16:M16" si="8">+I17+I24</f>
        <v>3817.7125590652531</v>
      </c>
      <c r="J16" s="24">
        <f t="shared" si="8"/>
        <v>3945.1661851402491</v>
      </c>
      <c r="K16" s="24">
        <f t="shared" si="8"/>
        <v>6054.3528964650695</v>
      </c>
      <c r="L16" s="24">
        <f t="shared" si="8"/>
        <v>8432.3891673262933</v>
      </c>
      <c r="M16" s="24">
        <f t="shared" si="8"/>
        <v>4612.0117389035477</v>
      </c>
      <c r="N16" s="24">
        <f>+N17+N24</f>
        <v>26861.632546900408</v>
      </c>
      <c r="O16" s="24">
        <f t="shared" si="1"/>
        <v>-407.33254690040849</v>
      </c>
      <c r="P16" s="26">
        <f t="shared" si="2"/>
        <v>98.483589758778791</v>
      </c>
    </row>
    <row r="17" spans="2:16" ht="18" customHeight="1" x14ac:dyDescent="0.2">
      <c r="B17" s="27" t="s">
        <v>24</v>
      </c>
      <c r="C17" s="24">
        <f>SUM(C18:C23)</f>
        <v>3657.7999999999997</v>
      </c>
      <c r="D17" s="24">
        <f t="shared" ref="D17:G17" si="9">SUM(D18:D23)</f>
        <v>3543.9</v>
      </c>
      <c r="E17" s="24">
        <f t="shared" si="9"/>
        <v>5918.6</v>
      </c>
      <c r="F17" s="24">
        <f t="shared" si="9"/>
        <v>7773.2999999999993</v>
      </c>
      <c r="G17" s="24">
        <f t="shared" si="9"/>
        <v>4252.2</v>
      </c>
      <c r="H17" s="25">
        <f>SUM(H18:H23)</f>
        <v>25145.8</v>
      </c>
      <c r="I17" s="24">
        <f t="shared" ref="I17:M17" si="10">SUM(I18:I23)</f>
        <v>3666.9664052209728</v>
      </c>
      <c r="J17" s="24">
        <f t="shared" si="10"/>
        <v>3762.1124136375274</v>
      </c>
      <c r="K17" s="24">
        <f t="shared" si="10"/>
        <v>5816.3545018938003</v>
      </c>
      <c r="L17" s="24">
        <f t="shared" si="10"/>
        <v>8240.5744241602915</v>
      </c>
      <c r="M17" s="24">
        <f t="shared" si="10"/>
        <v>4376.3104043187759</v>
      </c>
      <c r="N17" s="24">
        <f>SUM(N18:N23)</f>
        <v>25862.318149231363</v>
      </c>
      <c r="O17" s="24">
        <f t="shared" si="1"/>
        <v>-716.51814923136408</v>
      </c>
      <c r="P17" s="26">
        <f t="shared" si="2"/>
        <v>97.229489850457739</v>
      </c>
    </row>
    <row r="18" spans="2:16" ht="18" customHeight="1" x14ac:dyDescent="0.2">
      <c r="B18" s="28" t="s">
        <v>25</v>
      </c>
      <c r="C18" s="29">
        <f>+[1]PP!I17</f>
        <v>133.5</v>
      </c>
      <c r="D18" s="29">
        <f>+[1]PP!J17</f>
        <v>511.2</v>
      </c>
      <c r="E18" s="29">
        <f>+[1]PP!K17</f>
        <v>2130.3000000000002</v>
      </c>
      <c r="F18" s="29">
        <f>+[1]PP!L17</f>
        <v>232.5</v>
      </c>
      <c r="G18" s="29">
        <f>+[1]PP!M17</f>
        <v>198.9</v>
      </c>
      <c r="H18" s="22">
        <f t="shared" ref="H18:H24" si="11">SUM(C18:G18)</f>
        <v>3206.4</v>
      </c>
      <c r="I18" s="30">
        <v>165.74873770105796</v>
      </c>
      <c r="J18" s="30">
        <v>498.98255559307108</v>
      </c>
      <c r="K18" s="30">
        <v>2197.2885172830001</v>
      </c>
      <c r="L18" s="30">
        <v>313.40312888264629</v>
      </c>
      <c r="M18" s="30">
        <v>276.58685143604026</v>
      </c>
      <c r="N18" s="30">
        <f t="shared" ref="N18:N24" si="12">SUM(I18:M18)</f>
        <v>3452.009790895816</v>
      </c>
      <c r="O18" s="30">
        <f t="shared" si="1"/>
        <v>-245.60979089581588</v>
      </c>
      <c r="P18" s="23">
        <f t="shared" si="2"/>
        <v>92.885020443928738</v>
      </c>
    </row>
    <row r="19" spans="2:16" ht="18" customHeight="1" x14ac:dyDescent="0.2">
      <c r="B19" s="28" t="s">
        <v>26</v>
      </c>
      <c r="C19" s="29">
        <f>+[1]PP!I18</f>
        <v>280.8</v>
      </c>
      <c r="D19" s="29">
        <f>+[1]PP!J18</f>
        <v>144.80000000000001</v>
      </c>
      <c r="E19" s="29">
        <f>+[1]PP!K18</f>
        <v>363.7</v>
      </c>
      <c r="F19" s="29">
        <f>+[1]PP!L18</f>
        <v>4321.7</v>
      </c>
      <c r="G19" s="29">
        <f>+[1]PP!M18</f>
        <v>361.2</v>
      </c>
      <c r="H19" s="22">
        <f t="shared" si="11"/>
        <v>5472.2</v>
      </c>
      <c r="I19" s="30">
        <v>413.90891208702732</v>
      </c>
      <c r="J19" s="30">
        <v>209.83771658110138</v>
      </c>
      <c r="K19" s="30">
        <v>282.76123291601652</v>
      </c>
      <c r="L19" s="30">
        <v>4743.7263781990441</v>
      </c>
      <c r="M19" s="30">
        <v>563.78830290350186</v>
      </c>
      <c r="N19" s="30">
        <f t="shared" si="12"/>
        <v>6214.0225426866909</v>
      </c>
      <c r="O19" s="30">
        <f t="shared" si="1"/>
        <v>-741.82254268669112</v>
      </c>
      <c r="P19" s="23">
        <f t="shared" si="2"/>
        <v>88.062120187192676</v>
      </c>
    </row>
    <row r="20" spans="2:16" ht="18" customHeight="1" x14ac:dyDescent="0.2">
      <c r="B20" s="28" t="s">
        <v>27</v>
      </c>
      <c r="C20" s="29">
        <f>+[1]PP!I19</f>
        <v>1004.4</v>
      </c>
      <c r="D20" s="29">
        <f>+[1]PP!J19</f>
        <v>1046.7</v>
      </c>
      <c r="E20" s="29">
        <f>+[1]PP!K19</f>
        <v>1394.8</v>
      </c>
      <c r="F20" s="29">
        <f>+[1]PP!L19</f>
        <v>1366.7</v>
      </c>
      <c r="G20" s="29">
        <f>+[1]PP!M19</f>
        <v>1356.7</v>
      </c>
      <c r="H20" s="22">
        <f t="shared" si="11"/>
        <v>6169.2999999999993</v>
      </c>
      <c r="I20" s="30">
        <v>959.68216033381702</v>
      </c>
      <c r="J20" s="30">
        <v>1214.1377023867853</v>
      </c>
      <c r="K20" s="30">
        <v>1398.9650146847055</v>
      </c>
      <c r="L20" s="30">
        <v>1180.4188802335709</v>
      </c>
      <c r="M20" s="30">
        <v>1252.411938070109</v>
      </c>
      <c r="N20" s="30">
        <f t="shared" si="12"/>
        <v>6005.6156957089879</v>
      </c>
      <c r="O20" s="30">
        <f t="shared" si="1"/>
        <v>163.68430429101136</v>
      </c>
      <c r="P20" s="23">
        <f t="shared" si="2"/>
        <v>102.72552078895032</v>
      </c>
    </row>
    <row r="21" spans="2:16" ht="18" customHeight="1" x14ac:dyDescent="0.2">
      <c r="B21" s="31" t="s">
        <v>28</v>
      </c>
      <c r="C21" s="29">
        <f>+[1]PP!I20</f>
        <v>222.1</v>
      </c>
      <c r="D21" s="29">
        <f>+[1]PP!J20</f>
        <v>216.7</v>
      </c>
      <c r="E21" s="29">
        <f>+[1]PP!K20</f>
        <v>220.1</v>
      </c>
      <c r="F21" s="29">
        <f>+[1]PP!L20</f>
        <v>205</v>
      </c>
      <c r="G21" s="29">
        <f>+[1]PP!M20</f>
        <v>213.7</v>
      </c>
      <c r="H21" s="22">
        <f t="shared" si="11"/>
        <v>1077.5999999999999</v>
      </c>
      <c r="I21" s="21">
        <v>232.95864699279463</v>
      </c>
      <c r="J21" s="21">
        <v>221.46324575342652</v>
      </c>
      <c r="K21" s="21">
        <v>223.78962085365706</v>
      </c>
      <c r="L21" s="21">
        <v>217.07820286847257</v>
      </c>
      <c r="M21" s="21">
        <v>221.19404108442006</v>
      </c>
      <c r="N21" s="30">
        <f t="shared" si="12"/>
        <v>1116.4837575527708</v>
      </c>
      <c r="O21" s="21">
        <f t="shared" si="1"/>
        <v>-38.88375755277093</v>
      </c>
      <c r="P21" s="23">
        <f t="shared" si="2"/>
        <v>96.517301994791168</v>
      </c>
    </row>
    <row r="22" spans="2:16" ht="18" customHeight="1" x14ac:dyDescent="0.2">
      <c r="B22" s="28" t="s">
        <v>29</v>
      </c>
      <c r="C22" s="29">
        <f>+[1]PP!I21</f>
        <v>1792.6</v>
      </c>
      <c r="D22" s="29">
        <f>+[1]PP!J21</f>
        <v>1470.6</v>
      </c>
      <c r="E22" s="29">
        <f>+[1]PP!K21</f>
        <v>1504</v>
      </c>
      <c r="F22" s="29">
        <f>+[1]PP!L21</f>
        <v>1449.4</v>
      </c>
      <c r="G22" s="29">
        <f>+[1]PP!M21</f>
        <v>1903.7</v>
      </c>
      <c r="H22" s="22">
        <f t="shared" si="11"/>
        <v>8120.3</v>
      </c>
      <c r="I22" s="21">
        <v>1744.7541528431823</v>
      </c>
      <c r="J22" s="21">
        <v>1403.8819588326505</v>
      </c>
      <c r="K22" s="21">
        <v>1414.9663139889617</v>
      </c>
      <c r="L22" s="21">
        <v>1524.878157553966</v>
      </c>
      <c r="M22" s="21">
        <v>1826.7597518525583</v>
      </c>
      <c r="N22" s="30">
        <f t="shared" si="12"/>
        <v>7915.2403350713184</v>
      </c>
      <c r="O22" s="21">
        <f t="shared" si="1"/>
        <v>205.05966492868174</v>
      </c>
      <c r="P22" s="23">
        <f t="shared" si="2"/>
        <v>102.59069410716552</v>
      </c>
    </row>
    <row r="23" spans="2:16" ht="18" customHeight="1" x14ac:dyDescent="0.2">
      <c r="B23" s="31" t="s">
        <v>30</v>
      </c>
      <c r="C23" s="29">
        <f>+[1]PP!I22</f>
        <v>224.4</v>
      </c>
      <c r="D23" s="29">
        <f>+[1]PP!J22</f>
        <v>153.9</v>
      </c>
      <c r="E23" s="29">
        <f>+[1]PP!K22</f>
        <v>305.7</v>
      </c>
      <c r="F23" s="29">
        <f>+[1]PP!L22</f>
        <v>198</v>
      </c>
      <c r="G23" s="29">
        <f>+[1]PP!M22</f>
        <v>218</v>
      </c>
      <c r="H23" s="22">
        <f t="shared" si="11"/>
        <v>1100</v>
      </c>
      <c r="I23" s="21">
        <v>149.91379526309345</v>
      </c>
      <c r="J23" s="21">
        <v>213.80923449049277</v>
      </c>
      <c r="K23" s="21">
        <v>298.58380216746025</v>
      </c>
      <c r="L23" s="21">
        <v>261.06967642259116</v>
      </c>
      <c r="M23" s="21">
        <v>235.56951897214603</v>
      </c>
      <c r="N23" s="30">
        <f t="shared" si="12"/>
        <v>1158.9460273157836</v>
      </c>
      <c r="O23" s="21">
        <f t="shared" si="1"/>
        <v>-58.946027315783567</v>
      </c>
      <c r="P23" s="23">
        <f t="shared" si="2"/>
        <v>94.913824636656514</v>
      </c>
    </row>
    <row r="24" spans="2:16" ht="18" customHeight="1" x14ac:dyDescent="0.2">
      <c r="B24" s="27" t="s">
        <v>31</v>
      </c>
      <c r="C24" s="24">
        <f>+[1]PP!I23</f>
        <v>195.9</v>
      </c>
      <c r="D24" s="24">
        <f>+[1]PP!J23</f>
        <v>226.3</v>
      </c>
      <c r="E24" s="24">
        <f>+[1]PP!K23</f>
        <v>333.6</v>
      </c>
      <c r="F24" s="24">
        <f>+[1]PP!L23</f>
        <v>251.8</v>
      </c>
      <c r="G24" s="24">
        <f>+[1]PP!M23</f>
        <v>300.89999999999998</v>
      </c>
      <c r="H24" s="17">
        <f t="shared" si="11"/>
        <v>1308.5</v>
      </c>
      <c r="I24" s="16">
        <v>150.7461538442804</v>
      </c>
      <c r="J24" s="16">
        <v>183.0537715027219</v>
      </c>
      <c r="K24" s="16">
        <v>237.99839457126902</v>
      </c>
      <c r="L24" s="16">
        <v>191.81474316600108</v>
      </c>
      <c r="M24" s="16">
        <v>235.70133458477201</v>
      </c>
      <c r="N24" s="16">
        <f t="shared" si="12"/>
        <v>999.31439766904441</v>
      </c>
      <c r="O24" s="16">
        <f t="shared" si="1"/>
        <v>309.18560233095559</v>
      </c>
      <c r="P24" s="18">
        <f t="shared" si="2"/>
        <v>130.9397726133185</v>
      </c>
    </row>
    <row r="25" spans="2:16" ht="18" customHeight="1" x14ac:dyDescent="0.2">
      <c r="B25" s="19" t="s">
        <v>32</v>
      </c>
      <c r="C25" s="16">
        <f>+C26+C29+C37+C46</f>
        <v>54063.999999999993</v>
      </c>
      <c r="D25" s="16">
        <f t="shared" ref="D25:G25" si="13">+D26+D29+D37+D46</f>
        <v>46509.799999999996</v>
      </c>
      <c r="E25" s="16">
        <f t="shared" si="13"/>
        <v>47004.399999999994</v>
      </c>
      <c r="F25" s="16">
        <f t="shared" si="13"/>
        <v>48935.7</v>
      </c>
      <c r="G25" s="16">
        <f t="shared" si="13"/>
        <v>48270.499999999993</v>
      </c>
      <c r="H25" s="17">
        <f>+H26+H29+H37+H46</f>
        <v>244784.39999999997</v>
      </c>
      <c r="I25" s="16">
        <f t="shared" ref="I25:M25" si="14">+I26+I29+I37+I46</f>
        <v>56189.682094322074</v>
      </c>
      <c r="J25" s="16">
        <f t="shared" si="14"/>
        <v>47305.039914067784</v>
      </c>
      <c r="K25" s="16">
        <f t="shared" si="14"/>
        <v>48718.538756816153</v>
      </c>
      <c r="L25" s="16">
        <f t="shared" si="14"/>
        <v>51122.734264173727</v>
      </c>
      <c r="M25" s="16">
        <f t="shared" si="14"/>
        <v>53855.190253825225</v>
      </c>
      <c r="N25" s="16">
        <f>+N26+N29+N37+N46</f>
        <v>257191.18528320498</v>
      </c>
      <c r="O25" s="16">
        <f t="shared" si="1"/>
        <v>-12406.785283205012</v>
      </c>
      <c r="P25" s="18">
        <f t="shared" si="2"/>
        <v>95.176045683858362</v>
      </c>
    </row>
    <row r="26" spans="2:16" ht="18" customHeight="1" x14ac:dyDescent="0.2">
      <c r="B26" s="32" t="s">
        <v>33</v>
      </c>
      <c r="C26" s="16">
        <f>+C27+C28</f>
        <v>35186.199999999997</v>
      </c>
      <c r="D26" s="16">
        <f t="shared" ref="D26:G26" si="15">+D27+D28</f>
        <v>30643.199999999997</v>
      </c>
      <c r="E26" s="16">
        <f t="shared" si="15"/>
        <v>31695.4</v>
      </c>
      <c r="F26" s="16">
        <f t="shared" si="15"/>
        <v>32862.199999999997</v>
      </c>
      <c r="G26" s="16">
        <f t="shared" si="15"/>
        <v>31130.799999999999</v>
      </c>
      <c r="H26" s="17">
        <f>+H27+H28</f>
        <v>161517.79999999999</v>
      </c>
      <c r="I26" s="16">
        <f t="shared" ref="I26:M26" si="16">+I27+I28</f>
        <v>35611.769366449218</v>
      </c>
      <c r="J26" s="16">
        <f t="shared" si="16"/>
        <v>30392.610242195329</v>
      </c>
      <c r="K26" s="16">
        <f t="shared" si="16"/>
        <v>32103.621254785165</v>
      </c>
      <c r="L26" s="16">
        <f t="shared" si="16"/>
        <v>33918.087700828743</v>
      </c>
      <c r="M26" s="16">
        <f t="shared" si="16"/>
        <v>34488.007909628403</v>
      </c>
      <c r="N26" s="16">
        <f>+N27+N28</f>
        <v>166514.09647388686</v>
      </c>
      <c r="O26" s="16">
        <f t="shared" si="1"/>
        <v>-4996.2964738868759</v>
      </c>
      <c r="P26" s="18">
        <f t="shared" si="2"/>
        <v>96.999475371942211</v>
      </c>
    </row>
    <row r="27" spans="2:16" ht="18" customHeight="1" x14ac:dyDescent="0.2">
      <c r="B27" s="33" t="s">
        <v>34</v>
      </c>
      <c r="C27" s="21">
        <f>+[1]PP!I26</f>
        <v>21901.9</v>
      </c>
      <c r="D27" s="21">
        <f>+[1]PP!J26</f>
        <v>17624.8</v>
      </c>
      <c r="E27" s="21">
        <f>+[1]PP!K26</f>
        <v>16953.7</v>
      </c>
      <c r="F27" s="21">
        <f>+[1]PP!L26</f>
        <v>18555.400000000001</v>
      </c>
      <c r="G27" s="21">
        <f>+[1]PP!M26</f>
        <v>16861.5</v>
      </c>
      <c r="H27" s="22">
        <f>SUM(C27:G27)</f>
        <v>91897.299999999988</v>
      </c>
      <c r="I27" s="21">
        <v>22919.393513689367</v>
      </c>
      <c r="J27" s="21">
        <v>17655.079454018323</v>
      </c>
      <c r="K27" s="21">
        <v>17966.806443611407</v>
      </c>
      <c r="L27" s="21">
        <v>20214.852416022852</v>
      </c>
      <c r="M27" s="21">
        <v>18892.114930600244</v>
      </c>
      <c r="N27" s="21">
        <f>SUM(I27:M27)</f>
        <v>97648.246757942194</v>
      </c>
      <c r="O27" s="21">
        <f t="shared" si="1"/>
        <v>-5750.9467579422053</v>
      </c>
      <c r="P27" s="23">
        <f t="shared" si="2"/>
        <v>94.110547860425925</v>
      </c>
    </row>
    <row r="28" spans="2:16" ht="18" customHeight="1" x14ac:dyDescent="0.2">
      <c r="B28" s="33" t="s">
        <v>35</v>
      </c>
      <c r="C28" s="21">
        <f>+[1]PP!I27</f>
        <v>13284.3</v>
      </c>
      <c r="D28" s="21">
        <f>+[1]PP!J27</f>
        <v>13018.4</v>
      </c>
      <c r="E28" s="21">
        <f>+[1]PP!K27</f>
        <v>14741.7</v>
      </c>
      <c r="F28" s="21">
        <f>+[1]PP!L27</f>
        <v>14306.8</v>
      </c>
      <c r="G28" s="21">
        <f>+[1]PP!M27</f>
        <v>14269.3</v>
      </c>
      <c r="H28" s="22">
        <f>SUM(C28:G28)</f>
        <v>69620.5</v>
      </c>
      <c r="I28" s="21">
        <v>12692.375852759849</v>
      </c>
      <c r="J28" s="21">
        <v>12737.530788177006</v>
      </c>
      <c r="K28" s="21">
        <v>14136.814811173757</v>
      </c>
      <c r="L28" s="21">
        <v>13703.235284805889</v>
      </c>
      <c r="M28" s="21">
        <v>15595.89297902816</v>
      </c>
      <c r="N28" s="21">
        <f>SUM(I28:M28)</f>
        <v>68865.849715944656</v>
      </c>
      <c r="O28" s="21">
        <f t="shared" si="1"/>
        <v>754.65028405534395</v>
      </c>
      <c r="P28" s="23">
        <f t="shared" si="2"/>
        <v>101.09582657756798</v>
      </c>
    </row>
    <row r="29" spans="2:16" ht="18" customHeight="1" x14ac:dyDescent="0.2">
      <c r="B29" s="34" t="s">
        <v>36</v>
      </c>
      <c r="C29" s="16">
        <f>SUM(C30:C36)</f>
        <v>15427.900000000001</v>
      </c>
      <c r="D29" s="16">
        <f t="shared" ref="D29:G29" si="17">SUM(D30:D36)</f>
        <v>12805.1</v>
      </c>
      <c r="E29" s="16">
        <f t="shared" si="17"/>
        <v>12946.8</v>
      </c>
      <c r="F29" s="16">
        <f t="shared" si="17"/>
        <v>13932</v>
      </c>
      <c r="G29" s="16">
        <f t="shared" si="17"/>
        <v>14752.599999999999</v>
      </c>
      <c r="H29" s="17">
        <f>SUM(H30:H36)</f>
        <v>69864.399999999994</v>
      </c>
      <c r="I29" s="16">
        <f t="shared" ref="I29:M29" si="18">SUM(I30:I36)</f>
        <v>17234.693724832694</v>
      </c>
      <c r="J29" s="16">
        <f t="shared" si="18"/>
        <v>13704.094539095066</v>
      </c>
      <c r="K29" s="16">
        <f t="shared" si="18"/>
        <v>13865.850736346369</v>
      </c>
      <c r="L29" s="16">
        <f t="shared" si="18"/>
        <v>14885.006340794109</v>
      </c>
      <c r="M29" s="16">
        <f t="shared" si="18"/>
        <v>16809.214855853603</v>
      </c>
      <c r="N29" s="16">
        <f>SUM(N30:N36)</f>
        <v>76498.860196921843</v>
      </c>
      <c r="O29" s="16">
        <f t="shared" si="1"/>
        <v>-6634.4601969218493</v>
      </c>
      <c r="P29" s="18">
        <f t="shared" si="2"/>
        <v>91.32737379374862</v>
      </c>
    </row>
    <row r="30" spans="2:16" ht="18" customHeight="1" x14ac:dyDescent="0.2">
      <c r="B30" s="33" t="s">
        <v>37</v>
      </c>
      <c r="C30" s="21">
        <f>+[1]PP!I29</f>
        <v>5006.6000000000004</v>
      </c>
      <c r="D30" s="21">
        <f>+[1]PP!J29</f>
        <v>4257.3</v>
      </c>
      <c r="E30" s="21">
        <f>+[1]PP!K29</f>
        <v>4350.6000000000004</v>
      </c>
      <c r="F30" s="21">
        <f>+[1]PP!L29</f>
        <v>4448.3999999999996</v>
      </c>
      <c r="G30" s="21">
        <f>+[1]PP!M29</f>
        <v>4942.8</v>
      </c>
      <c r="H30" s="22">
        <f t="shared" ref="H30:H36" si="19">SUM(C30:G30)</f>
        <v>23005.7</v>
      </c>
      <c r="I30" s="30">
        <v>5616.9149095760813</v>
      </c>
      <c r="J30" s="30">
        <v>4521.6677396642144</v>
      </c>
      <c r="K30" s="30">
        <v>4505.6106199388378</v>
      </c>
      <c r="L30" s="30">
        <v>4445.8727383407713</v>
      </c>
      <c r="M30" s="30">
        <v>5563.5019882612814</v>
      </c>
      <c r="N30" s="30">
        <f t="shared" ref="N30:N36" si="20">SUM(I30:M30)</f>
        <v>24653.567995781188</v>
      </c>
      <c r="O30" s="30">
        <f t="shared" si="1"/>
        <v>-1647.8679957811873</v>
      </c>
      <c r="P30" s="23">
        <f t="shared" si="2"/>
        <v>93.31590463472395</v>
      </c>
    </row>
    <row r="31" spans="2:16" ht="18" customHeight="1" x14ac:dyDescent="0.2">
      <c r="B31" s="33" t="s">
        <v>38</v>
      </c>
      <c r="C31" s="21">
        <f>+[1]PP!I30</f>
        <v>2957.2</v>
      </c>
      <c r="D31" s="21">
        <f>+[1]PP!J30</f>
        <v>2520.6</v>
      </c>
      <c r="E31" s="21">
        <f>+[1]PP!K30</f>
        <v>2544.4</v>
      </c>
      <c r="F31" s="21">
        <f>+[1]PP!L30</f>
        <v>2598.6</v>
      </c>
      <c r="G31" s="21">
        <f>+[1]PP!M30</f>
        <v>2876.1</v>
      </c>
      <c r="H31" s="22">
        <f t="shared" si="19"/>
        <v>13496.9</v>
      </c>
      <c r="I31" s="30">
        <v>3486.7534685338687</v>
      </c>
      <c r="J31" s="30">
        <v>2820.4752655431735</v>
      </c>
      <c r="K31" s="30">
        <v>2744.3586240406621</v>
      </c>
      <c r="L31" s="30">
        <v>2758.9039253879164</v>
      </c>
      <c r="M31" s="30">
        <v>3419.6377470367397</v>
      </c>
      <c r="N31" s="30">
        <f t="shared" si="20"/>
        <v>15230.129030542361</v>
      </c>
      <c r="O31" s="30">
        <f t="shared" si="1"/>
        <v>-1733.2290305423612</v>
      </c>
      <c r="P31" s="23">
        <f t="shared" si="2"/>
        <v>88.61973508519489</v>
      </c>
    </row>
    <row r="32" spans="2:16" ht="18" customHeight="1" x14ac:dyDescent="0.2">
      <c r="B32" s="33" t="s">
        <v>39</v>
      </c>
      <c r="C32" s="21">
        <f>+[1]PP!I31</f>
        <v>4804.8</v>
      </c>
      <c r="D32" s="21">
        <f>+[1]PP!J31</f>
        <v>3431.4</v>
      </c>
      <c r="E32" s="21">
        <f>+[1]PP!K31</f>
        <v>3421.5</v>
      </c>
      <c r="F32" s="21">
        <f>+[1]PP!L31</f>
        <v>3842.6</v>
      </c>
      <c r="G32" s="21">
        <f>+[1]PP!M31</f>
        <v>3826</v>
      </c>
      <c r="H32" s="22">
        <f t="shared" si="19"/>
        <v>19326.300000000003</v>
      </c>
      <c r="I32" s="21">
        <v>5210.3066061739464</v>
      </c>
      <c r="J32" s="21">
        <v>3754.4915858601676</v>
      </c>
      <c r="K32" s="21">
        <v>3846.0835434753963</v>
      </c>
      <c r="L32" s="21">
        <v>4610.3318475160959</v>
      </c>
      <c r="M32" s="21">
        <v>4385.0621896096782</v>
      </c>
      <c r="N32" s="30">
        <f t="shared" si="20"/>
        <v>21806.275772635283</v>
      </c>
      <c r="O32" s="21">
        <f t="shared" si="1"/>
        <v>-2479.97577263528</v>
      </c>
      <c r="P32" s="23">
        <f t="shared" si="2"/>
        <v>88.62723833041035</v>
      </c>
    </row>
    <row r="33" spans="2:16" ht="18" customHeight="1" x14ac:dyDescent="0.2">
      <c r="B33" s="33" t="s">
        <v>40</v>
      </c>
      <c r="C33" s="21">
        <f>+[1]PP!I32</f>
        <v>168.2</v>
      </c>
      <c r="D33" s="21">
        <f>+[1]PP!J32</f>
        <v>251.7</v>
      </c>
      <c r="E33" s="21">
        <f>+[1]PP!K32</f>
        <v>193.9</v>
      </c>
      <c r="F33" s="21">
        <f>+[1]PP!L32</f>
        <v>264.39999999999998</v>
      </c>
      <c r="G33" s="21">
        <f>+[1]PP!M32</f>
        <v>228.3</v>
      </c>
      <c r="H33" s="22">
        <f t="shared" si="19"/>
        <v>1106.5</v>
      </c>
      <c r="I33" s="21">
        <v>163.32075593756534</v>
      </c>
      <c r="J33" s="21">
        <v>243.25561248357246</v>
      </c>
      <c r="K33" s="21">
        <v>231.31950069242029</v>
      </c>
      <c r="L33" s="21">
        <v>239.06512506157767</v>
      </c>
      <c r="M33" s="21">
        <v>320.05511309228694</v>
      </c>
      <c r="N33" s="30">
        <f t="shared" si="20"/>
        <v>1197.0161072674227</v>
      </c>
      <c r="O33" s="21">
        <f t="shared" si="1"/>
        <v>-90.51610726742274</v>
      </c>
      <c r="P33" s="23">
        <f t="shared" si="2"/>
        <v>92.438188031232499</v>
      </c>
    </row>
    <row r="34" spans="2:16" ht="18" customHeight="1" x14ac:dyDescent="0.2">
      <c r="B34" s="33" t="s">
        <v>41</v>
      </c>
      <c r="C34" s="21">
        <f>+[1]PP!I33</f>
        <v>826.3</v>
      </c>
      <c r="D34" s="21">
        <f>+[1]PP!J33</f>
        <v>817.4</v>
      </c>
      <c r="E34" s="21">
        <f>+[1]PP!K33</f>
        <v>795.2</v>
      </c>
      <c r="F34" s="21">
        <f>+[1]PP!L33</f>
        <v>810.5</v>
      </c>
      <c r="G34" s="21">
        <f>+[1]PP!M33</f>
        <v>805.3</v>
      </c>
      <c r="H34" s="22">
        <f t="shared" si="19"/>
        <v>4054.7</v>
      </c>
      <c r="I34" s="21">
        <v>851.66762077751059</v>
      </c>
      <c r="J34" s="21">
        <v>827.63371577124815</v>
      </c>
      <c r="K34" s="21">
        <v>823.17555468049284</v>
      </c>
      <c r="L34" s="21">
        <v>843.44329593912391</v>
      </c>
      <c r="M34" s="21">
        <v>833.37091953366507</v>
      </c>
      <c r="N34" s="30">
        <f t="shared" si="20"/>
        <v>4179.2911067020405</v>
      </c>
      <c r="O34" s="21">
        <f t="shared" si="1"/>
        <v>-124.59110670204063</v>
      </c>
      <c r="P34" s="23">
        <f t="shared" si="2"/>
        <v>97.018845935325189</v>
      </c>
    </row>
    <row r="35" spans="2:16" ht="18" customHeight="1" x14ac:dyDescent="0.2">
      <c r="B35" s="33" t="s">
        <v>42</v>
      </c>
      <c r="C35" s="21">
        <f>+[1]PP!I34</f>
        <v>1205.7</v>
      </c>
      <c r="D35" s="21">
        <f>+[1]PP!J34</f>
        <v>1144.0999999999999</v>
      </c>
      <c r="E35" s="21">
        <f>+[1]PP!K34</f>
        <v>1132.9000000000001</v>
      </c>
      <c r="F35" s="21">
        <f>+[1]PP!L34</f>
        <v>1408.1</v>
      </c>
      <c r="G35" s="21">
        <f>+[1]PP!M34</f>
        <v>1550.6</v>
      </c>
      <c r="H35" s="22">
        <f t="shared" si="19"/>
        <v>6441.4</v>
      </c>
      <c r="I35" s="21">
        <v>1288.5775960496126</v>
      </c>
      <c r="J35" s="21">
        <v>899.41061063225936</v>
      </c>
      <c r="K35" s="21">
        <v>1098.2851074064044</v>
      </c>
      <c r="L35" s="21">
        <v>1357.6285097517648</v>
      </c>
      <c r="M35" s="21">
        <v>1487.3860387863754</v>
      </c>
      <c r="N35" s="30">
        <f t="shared" si="20"/>
        <v>6131.2878626264164</v>
      </c>
      <c r="O35" s="21">
        <f t="shared" si="1"/>
        <v>310.11213737358321</v>
      </c>
      <c r="P35" s="23">
        <f t="shared" si="2"/>
        <v>105.05786295345693</v>
      </c>
    </row>
    <row r="36" spans="2:16" ht="18" customHeight="1" x14ac:dyDescent="0.2">
      <c r="B36" s="33" t="s">
        <v>30</v>
      </c>
      <c r="C36" s="21">
        <f>+[1]PP!I35</f>
        <v>459.1</v>
      </c>
      <c r="D36" s="21">
        <f>+[1]PP!J35</f>
        <v>382.6</v>
      </c>
      <c r="E36" s="21">
        <f>+[1]PP!K35</f>
        <v>508.3</v>
      </c>
      <c r="F36" s="21">
        <f>+[1]PP!L35</f>
        <v>559.4</v>
      </c>
      <c r="G36" s="21">
        <f>+[1]PP!M35</f>
        <v>523.5</v>
      </c>
      <c r="H36" s="22">
        <f t="shared" si="19"/>
        <v>2432.9</v>
      </c>
      <c r="I36" s="21">
        <v>617.15276778410828</v>
      </c>
      <c r="J36" s="21">
        <v>637.16000914043138</v>
      </c>
      <c r="K36" s="21">
        <v>617.01778611215548</v>
      </c>
      <c r="L36" s="21">
        <v>629.76089879685878</v>
      </c>
      <c r="M36" s="21">
        <v>800.20085953357807</v>
      </c>
      <c r="N36" s="30">
        <f t="shared" si="20"/>
        <v>3301.292321367132</v>
      </c>
      <c r="O36" s="21">
        <f t="shared" si="1"/>
        <v>-868.3923213671319</v>
      </c>
      <c r="P36" s="23">
        <f t="shared" si="2"/>
        <v>73.695382388690959</v>
      </c>
    </row>
    <row r="37" spans="2:16" ht="18" customHeight="1" x14ac:dyDescent="0.2">
      <c r="B37" s="32" t="s">
        <v>43</v>
      </c>
      <c r="C37" s="16">
        <f>+C38+C39+C40+C43+C44+C45</f>
        <v>3191.6999999999994</v>
      </c>
      <c r="D37" s="16">
        <f t="shared" ref="D37:I37" si="21">+D38+D39+D40+D43+D44+D45</f>
        <v>2789.8999999999996</v>
      </c>
      <c r="E37" s="16">
        <f t="shared" si="21"/>
        <v>2116</v>
      </c>
      <c r="F37" s="16">
        <f t="shared" si="21"/>
        <v>1855.2</v>
      </c>
      <c r="G37" s="16">
        <f t="shared" si="21"/>
        <v>2105.6</v>
      </c>
      <c r="H37" s="16">
        <f>+H38+H39+H40+H43+H44+H45</f>
        <v>12058.4</v>
      </c>
      <c r="I37" s="16">
        <f t="shared" si="21"/>
        <v>3132.2374808817644</v>
      </c>
      <c r="J37" s="16">
        <f>+J38+J39+J40+J43+J44+J45</f>
        <v>2968.9608972858755</v>
      </c>
      <c r="K37" s="16">
        <f>+K38+K39+K40+K43+K44+K45</f>
        <v>2516.0910616403539</v>
      </c>
      <c r="L37" s="16">
        <f>+L38+L39+L40+L43+L44+L45</f>
        <v>2116.4412284374866</v>
      </c>
      <c r="M37" s="16">
        <f>+M38+M39+M40+M43+M44+M45</f>
        <v>2315.5023073331909</v>
      </c>
      <c r="N37" s="16">
        <f>+N38+N39+N40+N43+N44+N45</f>
        <v>13049.232975578669</v>
      </c>
      <c r="O37" s="16">
        <f t="shared" si="1"/>
        <v>-990.83297557866899</v>
      </c>
      <c r="P37" s="18">
        <f t="shared" si="2"/>
        <v>92.40696386191442</v>
      </c>
    </row>
    <row r="38" spans="2:16" ht="18" customHeight="1" x14ac:dyDescent="0.2">
      <c r="B38" s="33" t="s">
        <v>44</v>
      </c>
      <c r="C38" s="21">
        <f>+[1]PP!I37</f>
        <v>1839</v>
      </c>
      <c r="D38" s="21">
        <f>+[1]PP!J37</f>
        <v>1973.2</v>
      </c>
      <c r="E38" s="21">
        <f>+[1]PP!K37</f>
        <v>1885.9</v>
      </c>
      <c r="F38" s="21">
        <f>+[1]PP!L37</f>
        <v>1649.7</v>
      </c>
      <c r="G38" s="21">
        <f>+[1]PP!M37</f>
        <v>1897.5</v>
      </c>
      <c r="H38" s="22">
        <f>SUM(C38:G38)</f>
        <v>9245.2999999999993</v>
      </c>
      <c r="I38" s="21">
        <v>1730.7209693542245</v>
      </c>
      <c r="J38" s="21">
        <v>2008.0399898219907</v>
      </c>
      <c r="K38" s="21">
        <v>2135.3542108719148</v>
      </c>
      <c r="L38" s="21">
        <v>1818.7527942305899</v>
      </c>
      <c r="M38" s="21">
        <v>2058.03784486938</v>
      </c>
      <c r="N38" s="21">
        <f>SUM(I38:M38)</f>
        <v>9750.9058091480983</v>
      </c>
      <c r="O38" s="21">
        <f t="shared" si="1"/>
        <v>-505.60580914809907</v>
      </c>
      <c r="P38" s="23">
        <f t="shared" si="2"/>
        <v>94.814781118347497</v>
      </c>
    </row>
    <row r="39" spans="2:16" ht="18" customHeight="1" x14ac:dyDescent="0.2">
      <c r="B39" s="33" t="s">
        <v>45</v>
      </c>
      <c r="C39" s="21">
        <f>+[1]PP!I38</f>
        <v>1196.2</v>
      </c>
      <c r="D39" s="21">
        <f>+[1]PP!J38</f>
        <v>661.4</v>
      </c>
      <c r="E39" s="21">
        <f>+[1]PP!K38</f>
        <v>67.099999999999994</v>
      </c>
      <c r="F39" s="21">
        <f>+[1]PP!L38</f>
        <v>45.5</v>
      </c>
      <c r="G39" s="21">
        <f>+[1]PP!M38</f>
        <v>47.2</v>
      </c>
      <c r="H39" s="22">
        <f>SUM(C39:G39)</f>
        <v>2017.3999999999999</v>
      </c>
      <c r="I39" s="21">
        <v>1187.0506237508614</v>
      </c>
      <c r="J39" s="21">
        <v>752.41871533313986</v>
      </c>
      <c r="K39" s="21">
        <v>177.02785584375999</v>
      </c>
      <c r="L39" s="21">
        <v>70.159369901289423</v>
      </c>
      <c r="M39" s="21">
        <v>66.4607293205339</v>
      </c>
      <c r="N39" s="21">
        <f>SUM(I39:M39)</f>
        <v>2253.1172941495843</v>
      </c>
      <c r="O39" s="21">
        <f t="shared" si="1"/>
        <v>-235.7172941495844</v>
      </c>
      <c r="P39" s="23">
        <f t="shared" si="2"/>
        <v>89.538170304686531</v>
      </c>
    </row>
    <row r="40" spans="2:16" ht="18" customHeight="1" x14ac:dyDescent="0.2">
      <c r="B40" s="35" t="s">
        <v>46</v>
      </c>
      <c r="C40" s="16">
        <f>+C41+C42</f>
        <v>23.1</v>
      </c>
      <c r="D40" s="16">
        <f t="shared" ref="D40:N40" si="22">+D41+D42</f>
        <v>21.9</v>
      </c>
      <c r="E40" s="16">
        <f t="shared" si="22"/>
        <v>24.200000000000003</v>
      </c>
      <c r="F40" s="16">
        <f t="shared" si="22"/>
        <v>19.5</v>
      </c>
      <c r="G40" s="16">
        <f t="shared" si="22"/>
        <v>20.2</v>
      </c>
      <c r="H40" s="16">
        <f t="shared" si="22"/>
        <v>108.9</v>
      </c>
      <c r="I40" s="16">
        <f t="shared" si="22"/>
        <v>64.27442847428425</v>
      </c>
      <c r="J40" s="16">
        <f t="shared" si="22"/>
        <v>61.31143781454557</v>
      </c>
      <c r="K40" s="16">
        <f t="shared" si="22"/>
        <v>52.430382824246735</v>
      </c>
      <c r="L40" s="16">
        <f t="shared" si="22"/>
        <v>74.048063835530144</v>
      </c>
      <c r="M40" s="16">
        <v>37.622178108967759</v>
      </c>
      <c r="N40" s="16">
        <f t="shared" si="22"/>
        <v>289.68649105757447</v>
      </c>
      <c r="O40" s="16">
        <f t="shared" si="1"/>
        <v>-180.78649105757447</v>
      </c>
      <c r="P40" s="18">
        <f t="shared" si="2"/>
        <v>37.592363938833586</v>
      </c>
    </row>
    <row r="41" spans="2:16" ht="18" customHeight="1" x14ac:dyDescent="0.2">
      <c r="B41" s="36" t="s">
        <v>47</v>
      </c>
      <c r="C41" s="21">
        <f>+[1]PP!I40</f>
        <v>12.6</v>
      </c>
      <c r="D41" s="21">
        <f>+[1]PP!J40</f>
        <v>9.6</v>
      </c>
      <c r="E41" s="21">
        <f>+[1]PP!K40</f>
        <v>15.9</v>
      </c>
      <c r="F41" s="21">
        <f>+[1]PP!L40</f>
        <v>13.5</v>
      </c>
      <c r="G41" s="21">
        <f>+[1]PP!M40</f>
        <v>14.4</v>
      </c>
      <c r="H41" s="22">
        <f t="shared" ref="H41:H46" si="23">SUM(C41:G41)</f>
        <v>66</v>
      </c>
      <c r="I41" s="22">
        <v>36.867262474284246</v>
      </c>
      <c r="J41" s="22">
        <v>29.605452814545576</v>
      </c>
      <c r="K41" s="22">
        <v>23.96929382424673</v>
      </c>
      <c r="L41" s="22">
        <v>37.658752194952136</v>
      </c>
      <c r="M41" s="22">
        <v>17.226343950820556</v>
      </c>
      <c r="N41" s="21">
        <f t="shared" ref="N41:N46" si="24">SUM(I41:M41)</f>
        <v>145.32710525884926</v>
      </c>
      <c r="O41" s="21">
        <f t="shared" si="1"/>
        <v>-79.327105258849258</v>
      </c>
      <c r="P41" s="23">
        <f t="shared" si="2"/>
        <v>45.414790229561206</v>
      </c>
    </row>
    <row r="42" spans="2:16" ht="18" customHeight="1" x14ac:dyDescent="0.2">
      <c r="B42" s="37" t="s">
        <v>48</v>
      </c>
      <c r="C42" s="38">
        <f>+[1]PP!I41</f>
        <v>10.5</v>
      </c>
      <c r="D42" s="38">
        <f>+[1]PP!J41</f>
        <v>12.3</v>
      </c>
      <c r="E42" s="38">
        <f>+[1]PP!K41</f>
        <v>8.3000000000000007</v>
      </c>
      <c r="F42" s="38">
        <f>+[1]PP!L41</f>
        <v>6</v>
      </c>
      <c r="G42" s="38">
        <f>+[1]PP!M41</f>
        <v>5.8</v>
      </c>
      <c r="H42" s="38">
        <f t="shared" si="23"/>
        <v>42.9</v>
      </c>
      <c r="I42" s="38">
        <v>27.407166</v>
      </c>
      <c r="J42" s="38">
        <v>31.705984999999998</v>
      </c>
      <c r="K42" s="38">
        <v>28.461089000000001</v>
      </c>
      <c r="L42" s="38">
        <v>36.389311640578015</v>
      </c>
      <c r="M42" s="38">
        <v>20.395834158147206</v>
      </c>
      <c r="N42" s="38">
        <f t="shared" si="24"/>
        <v>144.35938579872521</v>
      </c>
      <c r="O42" s="38">
        <f t="shared" si="1"/>
        <v>-101.45938579872521</v>
      </c>
      <c r="P42" s="39">
        <f t="shared" si="2"/>
        <v>29.717499671142843</v>
      </c>
    </row>
    <row r="43" spans="2:16" ht="18" customHeight="1" x14ac:dyDescent="0.2">
      <c r="B43" s="33" t="s">
        <v>49</v>
      </c>
      <c r="C43" s="21">
        <f>+[1]PP!I42</f>
        <v>98.2</v>
      </c>
      <c r="D43" s="21">
        <f>+[1]PP!J42</f>
        <v>102.7</v>
      </c>
      <c r="E43" s="21">
        <f>+[1]PP!K42</f>
        <v>105.4</v>
      </c>
      <c r="F43" s="21">
        <f>+[1]PP!L42</f>
        <v>108.1</v>
      </c>
      <c r="G43" s="21">
        <f>+[1]PP!M42</f>
        <v>106.2</v>
      </c>
      <c r="H43" s="22">
        <f t="shared" si="23"/>
        <v>520.6</v>
      </c>
      <c r="I43" s="21">
        <v>111.88949986734626</v>
      </c>
      <c r="J43" s="21">
        <v>109.65403733362925</v>
      </c>
      <c r="K43" s="21">
        <v>112.69940599261417</v>
      </c>
      <c r="L43" s="21">
        <v>114.34013932284311</v>
      </c>
      <c r="M43" s="21">
        <v>114.26605455048788</v>
      </c>
      <c r="N43" s="21">
        <f t="shared" si="24"/>
        <v>562.84913706692066</v>
      </c>
      <c r="O43" s="21">
        <f t="shared" si="1"/>
        <v>-42.249137066920639</v>
      </c>
      <c r="P43" s="23">
        <f t="shared" si="2"/>
        <v>92.493701369591435</v>
      </c>
    </row>
    <row r="44" spans="2:16" ht="18" customHeight="1" x14ac:dyDescent="0.2">
      <c r="B44" s="33" t="s">
        <v>50</v>
      </c>
      <c r="C44" s="21">
        <f>+[1]PP!I43</f>
        <v>35.200000000000003</v>
      </c>
      <c r="D44" s="21">
        <f>+[1]PP!J43</f>
        <v>30.7</v>
      </c>
      <c r="E44" s="21">
        <f>+[1]PP!K43</f>
        <v>33.4</v>
      </c>
      <c r="F44" s="21">
        <f>+[1]PP!L43</f>
        <v>32.4</v>
      </c>
      <c r="G44" s="21">
        <f>+[1]PP!M43</f>
        <v>34.5</v>
      </c>
      <c r="H44" s="22">
        <f t="shared" si="23"/>
        <v>166.20000000000002</v>
      </c>
      <c r="I44" s="21">
        <v>38.301959435047529</v>
      </c>
      <c r="J44" s="21">
        <v>37.536716982569779</v>
      </c>
      <c r="K44" s="21">
        <v>38.579206107818315</v>
      </c>
      <c r="L44" s="21">
        <v>39.140861147233672</v>
      </c>
      <c r="M44" s="21">
        <v>39.115500483821386</v>
      </c>
      <c r="N44" s="21">
        <f t="shared" si="24"/>
        <v>192.67424415649069</v>
      </c>
      <c r="O44" s="21">
        <f t="shared" si="1"/>
        <v>-26.47424415649067</v>
      </c>
      <c r="P44" s="23">
        <f t="shared" si="2"/>
        <v>86.259583229511364</v>
      </c>
    </row>
    <row r="45" spans="2:16" ht="18" customHeight="1" x14ac:dyDescent="0.2">
      <c r="B45" s="40" t="s">
        <v>30</v>
      </c>
      <c r="C45" s="21">
        <f>+[1]PP!I44</f>
        <v>0</v>
      </c>
      <c r="D45" s="21">
        <f>+[1]PP!J44</f>
        <v>0</v>
      </c>
      <c r="E45" s="21">
        <f>+[1]PP!K44</f>
        <v>0</v>
      </c>
      <c r="F45" s="21">
        <f>+[1]PP!L44</f>
        <v>0</v>
      </c>
      <c r="G45" s="21">
        <f>+[1]PP!M44</f>
        <v>0</v>
      </c>
      <c r="H45" s="21">
        <f t="shared" si="23"/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f t="shared" si="24"/>
        <v>0</v>
      </c>
      <c r="O45" s="21">
        <f t="shared" si="1"/>
        <v>0</v>
      </c>
      <c r="P45" s="23">
        <v>0</v>
      </c>
    </row>
    <row r="46" spans="2:16" ht="18" customHeight="1" x14ac:dyDescent="0.2">
      <c r="B46" s="32" t="s">
        <v>51</v>
      </c>
      <c r="C46" s="16">
        <f>+[1]PP!I45</f>
        <v>258.2</v>
      </c>
      <c r="D46" s="16">
        <f>+[1]PP!J45</f>
        <v>271.60000000000002</v>
      </c>
      <c r="E46" s="16">
        <f>+[1]PP!K45</f>
        <v>246.2</v>
      </c>
      <c r="F46" s="16">
        <f>+[1]PP!L45</f>
        <v>286.3</v>
      </c>
      <c r="G46" s="16">
        <f>+[1]PP!M45</f>
        <v>281.5</v>
      </c>
      <c r="H46" s="17">
        <f t="shared" si="23"/>
        <v>1343.8</v>
      </c>
      <c r="I46" s="16">
        <v>210.98152215840264</v>
      </c>
      <c r="J46" s="16">
        <v>239.37423549151819</v>
      </c>
      <c r="K46" s="16">
        <v>232.97570404426494</v>
      </c>
      <c r="L46" s="16">
        <v>203.19899411338804</v>
      </c>
      <c r="M46" s="16">
        <v>242.46518101003173</v>
      </c>
      <c r="N46" s="16">
        <f t="shared" si="24"/>
        <v>1128.9956368176056</v>
      </c>
      <c r="O46" s="16">
        <f t="shared" si="1"/>
        <v>214.80436318239435</v>
      </c>
      <c r="P46" s="18">
        <f t="shared" ref="P46:P56" si="25">+H46/N46*100</f>
        <v>119.02614644179505</v>
      </c>
    </row>
    <row r="47" spans="2:16" ht="18" customHeight="1" x14ac:dyDescent="0.2">
      <c r="B47" s="19" t="s">
        <v>52</v>
      </c>
      <c r="C47" s="16">
        <f t="shared" ref="C47:M47" si="26">+C48+C50</f>
        <v>5566.6</v>
      </c>
      <c r="D47" s="16">
        <f t="shared" si="26"/>
        <v>5529.5</v>
      </c>
      <c r="E47" s="16">
        <f t="shared" si="26"/>
        <v>5991.8</v>
      </c>
      <c r="F47" s="16">
        <f t="shared" si="26"/>
        <v>5996.4000000000005</v>
      </c>
      <c r="G47" s="16">
        <f t="shared" si="26"/>
        <v>5737.2000000000007</v>
      </c>
      <c r="H47" s="16">
        <f>+H48+H50</f>
        <v>28821.5</v>
      </c>
      <c r="I47" s="16">
        <f t="shared" si="26"/>
        <v>5574.7147733722177</v>
      </c>
      <c r="J47" s="16">
        <f t="shared" si="26"/>
        <v>5355.2743311083705</v>
      </c>
      <c r="K47" s="16">
        <f t="shared" si="26"/>
        <v>5912.5351397732229</v>
      </c>
      <c r="L47" s="16">
        <f t="shared" si="26"/>
        <v>5784.0915093841959</v>
      </c>
      <c r="M47" s="16">
        <f t="shared" si="26"/>
        <v>6300.8857123957314</v>
      </c>
      <c r="N47" s="16">
        <f>+N48+N50</f>
        <v>28927.50146603374</v>
      </c>
      <c r="O47" s="16">
        <f t="shared" si="1"/>
        <v>-106.00146603374014</v>
      </c>
      <c r="P47" s="18">
        <f t="shared" si="25"/>
        <v>99.633561625921246</v>
      </c>
    </row>
    <row r="48" spans="2:16" ht="18" customHeight="1" x14ac:dyDescent="0.2">
      <c r="B48" s="32" t="s">
        <v>53</v>
      </c>
      <c r="C48" s="16">
        <f t="shared" ref="C48:M48" si="27">SUM(C49:C49)</f>
        <v>4516.1000000000004</v>
      </c>
      <c r="D48" s="16">
        <f t="shared" si="27"/>
        <v>4532.1000000000004</v>
      </c>
      <c r="E48" s="16">
        <f t="shared" si="27"/>
        <v>4975.8</v>
      </c>
      <c r="F48" s="16">
        <f t="shared" si="27"/>
        <v>4976.8</v>
      </c>
      <c r="G48" s="16">
        <f t="shared" si="27"/>
        <v>4857.1000000000004</v>
      </c>
      <c r="H48" s="17">
        <f>SUM(H49:H49)</f>
        <v>23857.9</v>
      </c>
      <c r="I48" s="16">
        <f t="shared" si="27"/>
        <v>4421.3839258782364</v>
      </c>
      <c r="J48" s="16">
        <f t="shared" si="27"/>
        <v>4289.4851096091052</v>
      </c>
      <c r="K48" s="16">
        <f t="shared" si="27"/>
        <v>4823.4171020630029</v>
      </c>
      <c r="L48" s="16">
        <f t="shared" si="27"/>
        <v>4592.0592770479334</v>
      </c>
      <c r="M48" s="16">
        <f t="shared" si="27"/>
        <v>5376.2016522985605</v>
      </c>
      <c r="N48" s="16">
        <f>SUM(N49:N49)</f>
        <v>23502.547066896841</v>
      </c>
      <c r="O48" s="16">
        <f t="shared" si="1"/>
        <v>355.35293310316047</v>
      </c>
      <c r="P48" s="18">
        <f t="shared" si="25"/>
        <v>101.51197626406916</v>
      </c>
    </row>
    <row r="49" spans="2:16" ht="18" customHeight="1" x14ac:dyDescent="0.2">
      <c r="B49" s="33" t="s">
        <v>54</v>
      </c>
      <c r="C49" s="21">
        <f>+[1]PP!I48</f>
        <v>4516.1000000000004</v>
      </c>
      <c r="D49" s="21">
        <f>+[1]PP!J48</f>
        <v>4532.1000000000004</v>
      </c>
      <c r="E49" s="21">
        <f>+[1]PP!K48</f>
        <v>4975.8</v>
      </c>
      <c r="F49" s="21">
        <f>+[1]PP!L48</f>
        <v>4976.8</v>
      </c>
      <c r="G49" s="21">
        <f>+[1]PP!M48</f>
        <v>4857.1000000000004</v>
      </c>
      <c r="H49" s="22">
        <f>SUM(C49:G49)</f>
        <v>23857.9</v>
      </c>
      <c r="I49" s="21">
        <v>4421.3839258782364</v>
      </c>
      <c r="J49" s="21">
        <v>4289.4851096091052</v>
      </c>
      <c r="K49" s="21">
        <v>4823.4171020630029</v>
      </c>
      <c r="L49" s="21">
        <v>4592.0592770479334</v>
      </c>
      <c r="M49" s="21">
        <v>5376.2016522985605</v>
      </c>
      <c r="N49" s="21">
        <f>SUM(I49:M49)</f>
        <v>23502.547066896841</v>
      </c>
      <c r="O49" s="21">
        <f t="shared" si="1"/>
        <v>355.35293310316047</v>
      </c>
      <c r="P49" s="23">
        <f t="shared" si="25"/>
        <v>101.51197626406916</v>
      </c>
    </row>
    <row r="50" spans="2:16" ht="18" customHeight="1" x14ac:dyDescent="0.2">
      <c r="B50" s="32" t="s">
        <v>55</v>
      </c>
      <c r="C50" s="16">
        <f>SUM(C51:C53)</f>
        <v>1050.5</v>
      </c>
      <c r="D50" s="16">
        <f t="shared" ref="D50:G50" si="28">SUM(D51:D53)</f>
        <v>997.4</v>
      </c>
      <c r="E50" s="16">
        <f t="shared" si="28"/>
        <v>1016</v>
      </c>
      <c r="F50" s="16">
        <f t="shared" si="28"/>
        <v>1019.6</v>
      </c>
      <c r="G50" s="16">
        <f t="shared" si="28"/>
        <v>880.1</v>
      </c>
      <c r="H50" s="17">
        <f>SUM(H51:H53)</f>
        <v>4963.5999999999995</v>
      </c>
      <c r="I50" s="16">
        <f>+I51+I52+I53</f>
        <v>1153.3308474939811</v>
      </c>
      <c r="J50" s="16">
        <f t="shared" ref="J50:L50" si="29">+J51+J52+J53</f>
        <v>1065.7892214992648</v>
      </c>
      <c r="K50" s="16">
        <f t="shared" si="29"/>
        <v>1089.1180377102198</v>
      </c>
      <c r="L50" s="16">
        <f t="shared" si="29"/>
        <v>1192.032232336263</v>
      </c>
      <c r="M50" s="16">
        <f>+M51+M52+M53</f>
        <v>924.68406009717114</v>
      </c>
      <c r="N50" s="16">
        <f>SUM(N51:N53)</f>
        <v>5424.9543991369001</v>
      </c>
      <c r="O50" s="16">
        <f t="shared" si="1"/>
        <v>-461.35439913690061</v>
      </c>
      <c r="P50" s="18">
        <f t="shared" si="25"/>
        <v>91.495699959979362</v>
      </c>
    </row>
    <row r="51" spans="2:16" ht="18" customHeight="1" x14ac:dyDescent="0.2">
      <c r="B51" s="33" t="s">
        <v>56</v>
      </c>
      <c r="C51" s="21">
        <f>+[1]PP!I50</f>
        <v>1031.5</v>
      </c>
      <c r="D51" s="21">
        <f>+[1]PP!J50</f>
        <v>980.4</v>
      </c>
      <c r="E51" s="21">
        <f>+[1]PP!K50</f>
        <v>995.8</v>
      </c>
      <c r="F51" s="21">
        <f>+[1]PP!L50</f>
        <v>1002.7</v>
      </c>
      <c r="G51" s="21">
        <f>+[1]PP!M50</f>
        <v>863.8</v>
      </c>
      <c r="H51" s="22">
        <f t="shared" ref="H51:H56" si="30">SUM(C51:G51)</f>
        <v>4874.2</v>
      </c>
      <c r="I51" s="21">
        <v>1135.7088884484745</v>
      </c>
      <c r="J51" s="21">
        <v>1049.2208010594911</v>
      </c>
      <c r="K51" s="21">
        <v>1073.2803733313044</v>
      </c>
      <c r="L51" s="21">
        <v>1170.8253608713107</v>
      </c>
      <c r="M51" s="21">
        <v>906.12539539652994</v>
      </c>
      <c r="N51" s="21">
        <f t="shared" ref="N51:N56" si="31">SUM(I51:M51)</f>
        <v>5335.16081910711</v>
      </c>
      <c r="O51" s="21">
        <f t="shared" si="1"/>
        <v>-460.96081910711018</v>
      </c>
      <c r="P51" s="23">
        <f t="shared" si="25"/>
        <v>91.35994518747691</v>
      </c>
    </row>
    <row r="52" spans="2:16" ht="18" customHeight="1" x14ac:dyDescent="0.2">
      <c r="B52" s="33" t="s">
        <v>57</v>
      </c>
      <c r="C52" s="21">
        <f>+[1]PP!I51</f>
        <v>15.5</v>
      </c>
      <c r="D52" s="21">
        <f>+[1]PP!J51</f>
        <v>14.5</v>
      </c>
      <c r="E52" s="21">
        <f>+[1]PP!K51</f>
        <v>17.2</v>
      </c>
      <c r="F52" s="21">
        <f>+[1]PP!L51</f>
        <v>14.1</v>
      </c>
      <c r="G52" s="21">
        <f>+[1]PP!M51</f>
        <v>13.6</v>
      </c>
      <c r="H52" s="22">
        <f t="shared" si="30"/>
        <v>74.900000000000006</v>
      </c>
      <c r="I52" s="21">
        <v>16.216607716049435</v>
      </c>
      <c r="J52" s="21">
        <v>14.849636681460749</v>
      </c>
      <c r="K52" s="21">
        <v>14.661928855591412</v>
      </c>
      <c r="L52" s="21">
        <v>18.014307442161485</v>
      </c>
      <c r="M52" s="21">
        <v>15.949540489245505</v>
      </c>
      <c r="N52" s="21">
        <f t="shared" si="31"/>
        <v>79.69202118450859</v>
      </c>
      <c r="O52" s="21">
        <f t="shared" si="1"/>
        <v>-4.7920211845085845</v>
      </c>
      <c r="P52" s="23">
        <f t="shared" si="25"/>
        <v>93.986824385575858</v>
      </c>
    </row>
    <row r="53" spans="2:16" ht="18" customHeight="1" x14ac:dyDescent="0.2">
      <c r="B53" s="33" t="s">
        <v>30</v>
      </c>
      <c r="C53" s="21">
        <f>+[1]PP!I52</f>
        <v>3.5</v>
      </c>
      <c r="D53" s="21">
        <f>+[1]PP!J52</f>
        <v>2.5</v>
      </c>
      <c r="E53" s="21">
        <f>+[1]PP!K52</f>
        <v>3</v>
      </c>
      <c r="F53" s="21">
        <f>+[1]PP!L52</f>
        <v>2.8</v>
      </c>
      <c r="G53" s="21">
        <f>+[1]PP!M52</f>
        <v>2.7</v>
      </c>
      <c r="H53" s="22">
        <f t="shared" si="30"/>
        <v>14.5</v>
      </c>
      <c r="I53" s="21">
        <v>1.405351329457184</v>
      </c>
      <c r="J53" s="21">
        <v>1.7187837583131105</v>
      </c>
      <c r="K53" s="21">
        <v>1.1757355233239286</v>
      </c>
      <c r="L53" s="21">
        <v>3.1925640227908332</v>
      </c>
      <c r="M53" s="21">
        <v>2.6091242113957054</v>
      </c>
      <c r="N53" s="21">
        <f t="shared" si="31"/>
        <v>10.101558845280762</v>
      </c>
      <c r="O53" s="21">
        <f t="shared" si="1"/>
        <v>4.3984411547192384</v>
      </c>
      <c r="P53" s="23">
        <f t="shared" si="25"/>
        <v>143.54220197186794</v>
      </c>
    </row>
    <row r="54" spans="2:16" ht="18" customHeight="1" x14ac:dyDescent="0.2">
      <c r="B54" s="19" t="s">
        <v>58</v>
      </c>
      <c r="C54" s="16">
        <f>+[1]PP!I53</f>
        <v>128.80000000000001</v>
      </c>
      <c r="D54" s="16">
        <f>+[1]PP!J53</f>
        <v>132.5</v>
      </c>
      <c r="E54" s="16">
        <f>+[1]PP!K53</f>
        <v>135.80000000000001</v>
      </c>
      <c r="F54" s="16">
        <f>+[1]PP!L53</f>
        <v>123.6</v>
      </c>
      <c r="G54" s="16">
        <f>+[1]PP!M53</f>
        <v>128.6</v>
      </c>
      <c r="H54" s="17">
        <f t="shared" si="30"/>
        <v>649.30000000000007</v>
      </c>
      <c r="I54" s="16">
        <v>137.48639784649268</v>
      </c>
      <c r="J54" s="16">
        <v>159.96377925772197</v>
      </c>
      <c r="K54" s="16">
        <v>144.89955000463553</v>
      </c>
      <c r="L54" s="16">
        <v>146.87251816867575</v>
      </c>
      <c r="M54" s="16">
        <v>146.02655560068794</v>
      </c>
      <c r="N54" s="16">
        <f t="shared" si="31"/>
        <v>735.24880087821384</v>
      </c>
      <c r="O54" s="16">
        <f t="shared" si="1"/>
        <v>-85.948800878213774</v>
      </c>
      <c r="P54" s="18">
        <f t="shared" si="25"/>
        <v>88.310242631398694</v>
      </c>
    </row>
    <row r="55" spans="2:16" ht="18" customHeight="1" x14ac:dyDescent="0.25">
      <c r="B55" s="19" t="s">
        <v>59</v>
      </c>
      <c r="C55" s="16">
        <f>+[1]PP!I54</f>
        <v>0.1</v>
      </c>
      <c r="D55" s="16">
        <f>+[1]PP!J54</f>
        <v>1.9</v>
      </c>
      <c r="E55" s="16">
        <f>+[1]PP!K54</f>
        <v>0.3</v>
      </c>
      <c r="F55" s="16">
        <f>+[1]PP!L54</f>
        <v>1.2</v>
      </c>
      <c r="G55" s="16">
        <f>+[1]PP!M54</f>
        <v>0.2</v>
      </c>
      <c r="H55" s="17">
        <f t="shared" si="30"/>
        <v>3.7</v>
      </c>
      <c r="I55" s="41">
        <v>0.15036566007116495</v>
      </c>
      <c r="J55" s="16">
        <v>0.14914476025632928</v>
      </c>
      <c r="K55" s="16">
        <v>0.18981003394486559</v>
      </c>
      <c r="L55" s="16">
        <v>0.44603124717430598</v>
      </c>
      <c r="M55" s="16">
        <v>0.52582471776051443</v>
      </c>
      <c r="N55" s="16">
        <f t="shared" si="31"/>
        <v>1.4611764192071801</v>
      </c>
      <c r="O55" s="16">
        <f t="shared" si="1"/>
        <v>2.2388235807928201</v>
      </c>
      <c r="P55" s="18">
        <f t="shared" si="25"/>
        <v>253.2206208205566</v>
      </c>
    </row>
    <row r="56" spans="2:16" ht="18" customHeight="1" x14ac:dyDescent="0.2">
      <c r="B56" s="19" t="s">
        <v>60</v>
      </c>
      <c r="C56" s="16">
        <f>+[1]PP!I55</f>
        <v>313.60000000000002</v>
      </c>
      <c r="D56" s="16">
        <f>+[1]PP!J55</f>
        <v>352.4</v>
      </c>
      <c r="E56" s="16">
        <f>+[1]PP!K55</f>
        <v>988.1</v>
      </c>
      <c r="F56" s="16">
        <f>+[1]PP!L55</f>
        <v>329.6</v>
      </c>
      <c r="G56" s="16">
        <f>+[1]PP!M55</f>
        <v>328.5</v>
      </c>
      <c r="H56" s="17">
        <f t="shared" si="30"/>
        <v>2312.1999999999998</v>
      </c>
      <c r="I56" s="16">
        <v>382.75511883120225</v>
      </c>
      <c r="J56" s="16">
        <v>355.03744461052372</v>
      </c>
      <c r="K56" s="16">
        <v>352.9064213823188</v>
      </c>
      <c r="L56" s="16">
        <v>347.96470258561652</v>
      </c>
      <c r="M56" s="16">
        <v>352.35144757975576</v>
      </c>
      <c r="N56" s="16">
        <f t="shared" si="31"/>
        <v>1791.0151349894172</v>
      </c>
      <c r="O56" s="16">
        <f t="shared" si="1"/>
        <v>521.1848650105826</v>
      </c>
      <c r="P56" s="18">
        <f t="shared" si="25"/>
        <v>129.09996989018532</v>
      </c>
    </row>
    <row r="57" spans="2:16" ht="18" customHeight="1" x14ac:dyDescent="0.2">
      <c r="B57" s="19" t="s">
        <v>61</v>
      </c>
      <c r="C57" s="16">
        <f>+C58</f>
        <v>0.9</v>
      </c>
      <c r="D57" s="16">
        <f t="shared" ref="D57:N57" si="32">+D58</f>
        <v>0</v>
      </c>
      <c r="E57" s="16">
        <f t="shared" si="32"/>
        <v>0</v>
      </c>
      <c r="F57" s="16">
        <f t="shared" si="32"/>
        <v>1</v>
      </c>
      <c r="G57" s="16">
        <f t="shared" si="32"/>
        <v>0</v>
      </c>
      <c r="H57" s="17">
        <f t="shared" si="32"/>
        <v>1.9</v>
      </c>
      <c r="I57" s="16">
        <f t="shared" si="32"/>
        <v>0</v>
      </c>
      <c r="J57" s="16">
        <f t="shared" si="32"/>
        <v>0</v>
      </c>
      <c r="K57" s="16">
        <f t="shared" si="32"/>
        <v>0</v>
      </c>
      <c r="L57" s="16">
        <f t="shared" si="32"/>
        <v>0</v>
      </c>
      <c r="M57" s="16">
        <f t="shared" si="32"/>
        <v>0</v>
      </c>
      <c r="N57" s="16">
        <f t="shared" si="32"/>
        <v>0</v>
      </c>
      <c r="O57" s="16">
        <f t="shared" si="1"/>
        <v>1.9</v>
      </c>
      <c r="P57" s="42">
        <v>0</v>
      </c>
    </row>
    <row r="58" spans="2:16" ht="18" customHeight="1" x14ac:dyDescent="0.2">
      <c r="B58" s="43" t="s">
        <v>62</v>
      </c>
      <c r="C58" s="16">
        <f t="shared" ref="C58:N58" si="33">SUM(C59:C61)</f>
        <v>0.9</v>
      </c>
      <c r="D58" s="16">
        <f t="shared" si="33"/>
        <v>0</v>
      </c>
      <c r="E58" s="16">
        <f t="shared" si="33"/>
        <v>0</v>
      </c>
      <c r="F58" s="16">
        <f t="shared" si="33"/>
        <v>1</v>
      </c>
      <c r="G58" s="16">
        <f t="shared" si="33"/>
        <v>0</v>
      </c>
      <c r="H58" s="17">
        <f t="shared" si="33"/>
        <v>1.9</v>
      </c>
      <c r="I58" s="16">
        <f t="shared" si="33"/>
        <v>0</v>
      </c>
      <c r="J58" s="16">
        <f t="shared" si="33"/>
        <v>0</v>
      </c>
      <c r="K58" s="16">
        <f t="shared" si="33"/>
        <v>0</v>
      </c>
      <c r="L58" s="16">
        <f t="shared" si="33"/>
        <v>0</v>
      </c>
      <c r="M58" s="16">
        <f t="shared" si="33"/>
        <v>0</v>
      </c>
      <c r="N58" s="16">
        <f t="shared" si="33"/>
        <v>0</v>
      </c>
      <c r="O58" s="16">
        <f t="shared" si="1"/>
        <v>1.9</v>
      </c>
      <c r="P58" s="42">
        <v>0</v>
      </c>
    </row>
    <row r="59" spans="2:16" s="1" customFormat="1" ht="18" customHeight="1" x14ac:dyDescent="0.2">
      <c r="B59" s="44" t="s">
        <v>63</v>
      </c>
      <c r="C59" s="21">
        <f>+[1]PP!I59</f>
        <v>0.9</v>
      </c>
      <c r="D59" s="21">
        <f>+[1]PP!J59</f>
        <v>0</v>
      </c>
      <c r="E59" s="21">
        <f>+[1]PP!K59</f>
        <v>0</v>
      </c>
      <c r="F59" s="21">
        <f>+[1]PP!L59</f>
        <v>1</v>
      </c>
      <c r="G59" s="21">
        <f>+[1]PP!M59</f>
        <v>0</v>
      </c>
      <c r="H59" s="22">
        <f t="shared" ref="H59:H61" si="34">SUM(C59:G59)</f>
        <v>1.9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f t="shared" ref="N59:N61" si="35">SUM(I59:M59)</f>
        <v>0</v>
      </c>
      <c r="O59" s="21">
        <f t="shared" si="1"/>
        <v>1.9</v>
      </c>
      <c r="P59" s="45">
        <v>0</v>
      </c>
    </row>
    <row r="60" spans="2:16" s="1" customFormat="1" ht="18" customHeight="1" x14ac:dyDescent="0.2">
      <c r="B60" s="44" t="s">
        <v>64</v>
      </c>
      <c r="C60" s="21">
        <f>+[1]PP!I60</f>
        <v>0</v>
      </c>
      <c r="D60" s="21">
        <f>+[1]PP!J60</f>
        <v>0</v>
      </c>
      <c r="E60" s="21">
        <f>+[1]PP!K60</f>
        <v>0</v>
      </c>
      <c r="F60" s="21">
        <f>+[1]PP!L60</f>
        <v>0</v>
      </c>
      <c r="G60" s="21">
        <f>+[1]PP!M60</f>
        <v>0</v>
      </c>
      <c r="H60" s="22">
        <f t="shared" si="34"/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f t="shared" si="35"/>
        <v>0</v>
      </c>
      <c r="O60" s="21">
        <f t="shared" si="1"/>
        <v>0</v>
      </c>
      <c r="P60" s="45">
        <v>0</v>
      </c>
    </row>
    <row r="61" spans="2:16" s="1" customFormat="1" ht="18" customHeight="1" x14ac:dyDescent="0.2">
      <c r="B61" s="44" t="s">
        <v>30</v>
      </c>
      <c r="C61" s="21">
        <f>+[1]PP!I61</f>
        <v>0</v>
      </c>
      <c r="D61" s="21">
        <f>+[1]PP!J61</f>
        <v>0</v>
      </c>
      <c r="E61" s="21">
        <f>+[1]PP!K61</f>
        <v>0</v>
      </c>
      <c r="F61" s="21">
        <f>+[1]PP!L61</f>
        <v>0</v>
      </c>
      <c r="G61" s="21">
        <f>+[1]PP!M61</f>
        <v>0</v>
      </c>
      <c r="H61" s="22">
        <f t="shared" si="34"/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f t="shared" si="35"/>
        <v>0</v>
      </c>
      <c r="O61" s="21">
        <f t="shared" si="1"/>
        <v>0</v>
      </c>
      <c r="P61" s="45">
        <v>0</v>
      </c>
    </row>
    <row r="62" spans="2:16" ht="18" customHeight="1" x14ac:dyDescent="0.2">
      <c r="B62" s="46" t="s">
        <v>65</v>
      </c>
      <c r="C62" s="16">
        <f>+C63+C74+C78</f>
        <v>3197.5</v>
      </c>
      <c r="D62" s="16">
        <f t="shared" ref="D62:N62" si="36">+D63+D74+D78</f>
        <v>3117.6</v>
      </c>
      <c r="E62" s="16">
        <f t="shared" si="36"/>
        <v>3119.2</v>
      </c>
      <c r="F62" s="16">
        <f t="shared" si="36"/>
        <v>3153.5000000000005</v>
      </c>
      <c r="G62" s="16">
        <f t="shared" si="36"/>
        <v>4171</v>
      </c>
      <c r="H62" s="16">
        <f t="shared" si="36"/>
        <v>16758.8</v>
      </c>
      <c r="I62" s="16">
        <f t="shared" si="36"/>
        <v>3521.5176811046185</v>
      </c>
      <c r="J62" s="16">
        <f t="shared" si="36"/>
        <v>3933.0415426191166</v>
      </c>
      <c r="K62" s="16">
        <f t="shared" si="36"/>
        <v>3483.4031766309163</v>
      </c>
      <c r="L62" s="16">
        <f t="shared" si="36"/>
        <v>3572.99922534387</v>
      </c>
      <c r="M62" s="16">
        <f t="shared" si="36"/>
        <v>3635.5400630082931</v>
      </c>
      <c r="N62" s="16">
        <f t="shared" si="36"/>
        <v>18146.373182015115</v>
      </c>
      <c r="O62" s="16">
        <f t="shared" si="1"/>
        <v>-1387.5731820151159</v>
      </c>
      <c r="P62" s="18">
        <f t="shared" ref="P62:P80" si="37">+H62/N62*100</f>
        <v>92.353440722852866</v>
      </c>
    </row>
    <row r="63" spans="2:16" ht="18" customHeight="1" x14ac:dyDescent="0.2">
      <c r="B63" s="43" t="s">
        <v>66</v>
      </c>
      <c r="C63" s="16">
        <f>+C64+C70</f>
        <v>2509.7000000000003</v>
      </c>
      <c r="D63" s="16">
        <f t="shared" ref="D63:I63" si="38">+D64+D70</f>
        <v>2370.9</v>
      </c>
      <c r="E63" s="16">
        <f t="shared" si="38"/>
        <v>2346.6</v>
      </c>
      <c r="F63" s="16">
        <f t="shared" si="38"/>
        <v>2325.3000000000002</v>
      </c>
      <c r="G63" s="16">
        <f t="shared" si="38"/>
        <v>3468.7</v>
      </c>
      <c r="H63" s="17">
        <f t="shared" si="38"/>
        <v>13021.2</v>
      </c>
      <c r="I63" s="16">
        <f t="shared" si="38"/>
        <v>2716.0736882245374</v>
      </c>
      <c r="J63" s="16">
        <f>ROUNDUP(+J64+J70,1)</f>
        <v>3088.7</v>
      </c>
      <c r="K63" s="16">
        <f>ROUNDUP(+K64+K70,1)</f>
        <v>2677.7</v>
      </c>
      <c r="L63" s="16">
        <f>ROUNDUP(+L64+L70,1)</f>
        <v>2745.2</v>
      </c>
      <c r="M63" s="16">
        <f>ROUNDUP(+M64+M70,1)</f>
        <v>2850</v>
      </c>
      <c r="N63" s="16">
        <f t="shared" ref="N63" si="39">+N64+N70</f>
        <v>14077.545181532836</v>
      </c>
      <c r="O63" s="16">
        <f t="shared" si="1"/>
        <v>-1056.3451815328353</v>
      </c>
      <c r="P63" s="18">
        <f t="shared" si="37"/>
        <v>92.496240161824744</v>
      </c>
    </row>
    <row r="64" spans="2:16" ht="18" customHeight="1" x14ac:dyDescent="0.2">
      <c r="B64" s="43" t="s">
        <v>67</v>
      </c>
      <c r="C64" s="16">
        <f>+C65+C68+C69</f>
        <v>130.80000000000001</v>
      </c>
      <c r="D64" s="16">
        <f t="shared" ref="D64:G64" si="40">+D65+D68+D69</f>
        <v>261.5</v>
      </c>
      <c r="E64" s="16">
        <f t="shared" si="40"/>
        <v>173.59999999999997</v>
      </c>
      <c r="F64" s="16">
        <f t="shared" si="40"/>
        <v>283.3</v>
      </c>
      <c r="G64" s="16">
        <f t="shared" si="40"/>
        <v>102.6</v>
      </c>
      <c r="H64" s="17">
        <f>+H65+H68+H69</f>
        <v>951.80000000000007</v>
      </c>
      <c r="I64" s="16">
        <f t="shared" ref="I64" si="41">+I65+I68+I69</f>
        <v>306.12493529088925</v>
      </c>
      <c r="J64" s="16">
        <f>+J65+J68+J69</f>
        <v>283.85096250120876</v>
      </c>
      <c r="K64" s="16">
        <f>+K65+K68+K69</f>
        <v>304.53634037858922</v>
      </c>
      <c r="L64" s="16">
        <f>+L65+L68+L69</f>
        <v>173.08050054351148</v>
      </c>
      <c r="M64" s="16">
        <f>+M65+M68+M69</f>
        <v>451.05074088424249</v>
      </c>
      <c r="N64" s="16">
        <f>+N65+N68+N69</f>
        <v>1518.6434795984412</v>
      </c>
      <c r="O64" s="16">
        <f t="shared" si="1"/>
        <v>-566.84347959844115</v>
      </c>
      <c r="P64" s="18">
        <f t="shared" si="37"/>
        <v>62.674354632047965</v>
      </c>
    </row>
    <row r="65" spans="1:16" s="48" customFormat="1" ht="18" customHeight="1" x14ac:dyDescent="0.2">
      <c r="A65" s="47"/>
      <c r="B65" s="32" t="s">
        <v>68</v>
      </c>
      <c r="C65" s="24">
        <f t="shared" ref="C65:M65" si="42">+C66+C67</f>
        <v>108.3</v>
      </c>
      <c r="D65" s="24">
        <f t="shared" si="42"/>
        <v>117.9</v>
      </c>
      <c r="E65" s="24">
        <f t="shared" si="42"/>
        <v>93.6</v>
      </c>
      <c r="F65" s="24">
        <f t="shared" si="42"/>
        <v>88.1</v>
      </c>
      <c r="G65" s="24">
        <f t="shared" si="42"/>
        <v>101.6</v>
      </c>
      <c r="H65" s="25">
        <f>+H66+H67</f>
        <v>509.50000000000006</v>
      </c>
      <c r="I65" s="16">
        <f t="shared" si="42"/>
        <v>92.057143571989798</v>
      </c>
      <c r="J65" s="16">
        <f t="shared" si="42"/>
        <v>127.15923484809363</v>
      </c>
      <c r="K65" s="16">
        <f t="shared" si="42"/>
        <v>94.922885308768045</v>
      </c>
      <c r="L65" s="16">
        <f t="shared" si="42"/>
        <v>120.73033974167826</v>
      </c>
      <c r="M65" s="16">
        <f t="shared" si="42"/>
        <v>97.72237620803439</v>
      </c>
      <c r="N65" s="16">
        <f>SUM(I65:M65)</f>
        <v>532.59197967856414</v>
      </c>
      <c r="O65" s="16">
        <f t="shared" si="1"/>
        <v>-23.091979678564087</v>
      </c>
      <c r="P65" s="18">
        <f t="shared" si="37"/>
        <v>95.664226920484069</v>
      </c>
    </row>
    <row r="66" spans="1:16" ht="18" customHeight="1" x14ac:dyDescent="0.2">
      <c r="B66" s="33" t="s">
        <v>69</v>
      </c>
      <c r="C66" s="29">
        <f>+[1]PP!I66</f>
        <v>98.2</v>
      </c>
      <c r="D66" s="29">
        <f>+[1]PP!J66</f>
        <v>81.400000000000006</v>
      </c>
      <c r="E66" s="29">
        <f>+[1]PP!K66</f>
        <v>83.6</v>
      </c>
      <c r="F66" s="29">
        <f>+[1]PP!L66</f>
        <v>75.599999999999994</v>
      </c>
      <c r="G66" s="29">
        <f>+[1]PP!M66</f>
        <v>82</v>
      </c>
      <c r="H66" s="22">
        <f>SUM(C66:G66)</f>
        <v>420.80000000000007</v>
      </c>
      <c r="I66" s="21">
        <v>89.673360571989804</v>
      </c>
      <c r="J66" s="21">
        <v>94.530853848093628</v>
      </c>
      <c r="K66" s="21">
        <v>94.922885308768045</v>
      </c>
      <c r="L66" s="21">
        <v>98.746353823194212</v>
      </c>
      <c r="M66" s="21">
        <v>91.004633468780995</v>
      </c>
      <c r="N66" s="21">
        <f>SUM(I66:M66)</f>
        <v>468.87808702082668</v>
      </c>
      <c r="O66" s="21">
        <f t="shared" si="1"/>
        <v>-48.078087020826615</v>
      </c>
      <c r="P66" s="23">
        <f t="shared" si="37"/>
        <v>89.746143325590936</v>
      </c>
    </row>
    <row r="67" spans="1:16" ht="18" customHeight="1" x14ac:dyDescent="0.2">
      <c r="B67" s="49" t="s">
        <v>70</v>
      </c>
      <c r="C67" s="50">
        <f>+[1]PP!I67</f>
        <v>10.1</v>
      </c>
      <c r="D67" s="50">
        <f>+[1]PP!J67</f>
        <v>36.5</v>
      </c>
      <c r="E67" s="50">
        <f>+[1]PP!K67</f>
        <v>10</v>
      </c>
      <c r="F67" s="50">
        <f>+[1]PP!L67</f>
        <v>12.5</v>
      </c>
      <c r="G67" s="50">
        <f>+[1]PP!M67</f>
        <v>19.600000000000001</v>
      </c>
      <c r="H67" s="38">
        <f>SUM(C67:G67)</f>
        <v>88.699999999999989</v>
      </c>
      <c r="I67" s="38">
        <v>2.3837830000000002</v>
      </c>
      <c r="J67" s="38">
        <v>32.628380999999997</v>
      </c>
      <c r="K67" s="38">
        <v>0</v>
      </c>
      <c r="L67" s="38">
        <v>21.983985918484052</v>
      </c>
      <c r="M67" s="38">
        <v>6.7177427392533966</v>
      </c>
      <c r="N67" s="38">
        <f>SUM(I67:M67)</f>
        <v>63.713892657737446</v>
      </c>
      <c r="O67" s="38">
        <f t="shared" si="1"/>
        <v>24.986107342262542</v>
      </c>
      <c r="P67" s="39">
        <f t="shared" si="37"/>
        <v>139.21610546774247</v>
      </c>
    </row>
    <row r="68" spans="1:16" ht="18" customHeight="1" x14ac:dyDescent="0.2">
      <c r="B68" s="51" t="s">
        <v>71</v>
      </c>
      <c r="C68" s="50">
        <f>+[1]PP!I68</f>
        <v>22.2</v>
      </c>
      <c r="D68" s="50">
        <f>+[1]PP!J68</f>
        <v>143.6</v>
      </c>
      <c r="E68" s="50">
        <f>+[1]PP!K68</f>
        <v>78.8</v>
      </c>
      <c r="F68" s="50">
        <f>+[1]PP!L68</f>
        <v>192.9</v>
      </c>
      <c r="G68" s="50">
        <f>+[1]PP!M68</f>
        <v>0.7</v>
      </c>
      <c r="H68" s="38">
        <f>SUM(C68:G68)</f>
        <v>438.2</v>
      </c>
      <c r="I68" s="38">
        <v>213.77503300000001</v>
      </c>
      <c r="J68" s="38">
        <v>156.40134599999999</v>
      </c>
      <c r="K68" s="38">
        <v>209.243899</v>
      </c>
      <c r="L68" s="38">
        <v>51.481747518839711</v>
      </c>
      <c r="M68" s="38">
        <v>352.3045952153858</v>
      </c>
      <c r="N68" s="38">
        <f>SUM(I68:M68)</f>
        <v>983.20662073422557</v>
      </c>
      <c r="O68" s="38">
        <f t="shared" si="1"/>
        <v>-545.00662073422563</v>
      </c>
      <c r="P68" s="39">
        <f t="shared" si="37"/>
        <v>44.568454967559816</v>
      </c>
    </row>
    <row r="69" spans="1:16" ht="18" customHeight="1" x14ac:dyDescent="0.2">
      <c r="B69" s="52" t="s">
        <v>72</v>
      </c>
      <c r="C69" s="29">
        <f>+[1]PP!I69</f>
        <v>0.3</v>
      </c>
      <c r="D69" s="29">
        <f>+[1]PP!J69</f>
        <v>0</v>
      </c>
      <c r="E69" s="29">
        <f>+[1]PP!K69</f>
        <v>1.2</v>
      </c>
      <c r="F69" s="29">
        <f>+[1]PP!L69</f>
        <v>2.2999999999999998</v>
      </c>
      <c r="G69" s="29">
        <f>+[1]PP!M69</f>
        <v>0.3</v>
      </c>
      <c r="H69" s="22">
        <f>SUM(C69:G69)</f>
        <v>4.0999999999999996</v>
      </c>
      <c r="I69" s="21">
        <v>0.2927587188994677</v>
      </c>
      <c r="J69" s="21">
        <v>0.29038165311512082</v>
      </c>
      <c r="K69" s="21">
        <v>0.3695560698211538</v>
      </c>
      <c r="L69" s="21">
        <v>0.86841328299347753</v>
      </c>
      <c r="M69" s="21">
        <v>1.0237694608222772</v>
      </c>
      <c r="N69" s="21">
        <f>SUM(I69:M69)</f>
        <v>2.8448791856514966</v>
      </c>
      <c r="O69" s="21">
        <f t="shared" si="1"/>
        <v>1.2551208143485031</v>
      </c>
      <c r="P69" s="23">
        <f t="shared" si="37"/>
        <v>144.11859810001289</v>
      </c>
    </row>
    <row r="70" spans="1:16" ht="18" customHeight="1" x14ac:dyDescent="0.2">
      <c r="B70" s="43" t="s">
        <v>73</v>
      </c>
      <c r="C70" s="16">
        <f>SUM(C71:C73)</f>
        <v>2378.9</v>
      </c>
      <c r="D70" s="16">
        <f t="shared" ref="D70:G70" si="43">SUM(D71:D73)</f>
        <v>2109.4</v>
      </c>
      <c r="E70" s="16">
        <f t="shared" si="43"/>
        <v>2173</v>
      </c>
      <c r="F70" s="16">
        <f t="shared" si="43"/>
        <v>2042</v>
      </c>
      <c r="G70" s="16">
        <f t="shared" si="43"/>
        <v>3366.1</v>
      </c>
      <c r="H70" s="17">
        <f>SUM(H71:H73)</f>
        <v>12069.400000000001</v>
      </c>
      <c r="I70" s="16">
        <f>SUM(I71:I73)</f>
        <v>2409.9487529336479</v>
      </c>
      <c r="J70" s="16">
        <f t="shared" ref="J70:M70" si="44">SUM(J71:J73)</f>
        <v>2804.8341407925659</v>
      </c>
      <c r="K70" s="16">
        <f t="shared" si="44"/>
        <v>2373.1541283260735</v>
      </c>
      <c r="L70" s="16">
        <f t="shared" si="44"/>
        <v>2572.0994144444462</v>
      </c>
      <c r="M70" s="16">
        <f t="shared" si="44"/>
        <v>2398.865265437661</v>
      </c>
      <c r="N70" s="16">
        <f>SUM(N71:N73)</f>
        <v>12558.901701934396</v>
      </c>
      <c r="O70" s="16">
        <f t="shared" si="1"/>
        <v>-489.50170193439408</v>
      </c>
      <c r="P70" s="18">
        <f t="shared" si="37"/>
        <v>96.1023526296173</v>
      </c>
    </row>
    <row r="71" spans="1:16" ht="18" customHeight="1" x14ac:dyDescent="0.2">
      <c r="B71" s="28" t="s">
        <v>74</v>
      </c>
      <c r="C71" s="21">
        <f>+[1]PP!I71:I71</f>
        <v>9.6999999999999993</v>
      </c>
      <c r="D71" s="21">
        <f>+[1]PP!J71:J71</f>
        <v>7.2</v>
      </c>
      <c r="E71" s="21">
        <f>+[1]PP!K71:K71</f>
        <v>8.1</v>
      </c>
      <c r="F71" s="21">
        <f>+[1]PP!L71:L71</f>
        <v>22.5</v>
      </c>
      <c r="G71" s="21">
        <f>+[1]PP!M71:M71</f>
        <v>31.5</v>
      </c>
      <c r="H71" s="22">
        <f>SUM(C71:G71)</f>
        <v>79</v>
      </c>
      <c r="I71" s="21">
        <v>19.864397981897852</v>
      </c>
      <c r="J71" s="21">
        <v>10.579568978462911</v>
      </c>
      <c r="K71" s="21">
        <v>7.2738366801735257</v>
      </c>
      <c r="L71" s="21">
        <v>8.2277774439629603</v>
      </c>
      <c r="M71" s="21">
        <v>11.707615037211633</v>
      </c>
      <c r="N71" s="21">
        <f>SUM(I71:M71)</f>
        <v>57.653196121708881</v>
      </c>
      <c r="O71" s="21">
        <f t="shared" si="1"/>
        <v>21.346803878291119</v>
      </c>
      <c r="P71" s="23">
        <f t="shared" si="37"/>
        <v>137.02622805720418</v>
      </c>
    </row>
    <row r="72" spans="1:16" ht="18" customHeight="1" x14ac:dyDescent="0.2">
      <c r="B72" s="53" t="s">
        <v>71</v>
      </c>
      <c r="C72" s="38">
        <f>+[1]PP!I72:I72</f>
        <v>2166.9</v>
      </c>
      <c r="D72" s="38">
        <f>+[1]PP!J72:J72</f>
        <v>1998.9</v>
      </c>
      <c r="E72" s="38">
        <f>+[1]PP!K72:K72</f>
        <v>2050.4</v>
      </c>
      <c r="F72" s="38">
        <f>+[1]PP!L72:L72</f>
        <v>1961</v>
      </c>
      <c r="G72" s="38">
        <f>+[1]PP!M72:M72</f>
        <v>2646.7</v>
      </c>
      <c r="H72" s="38">
        <f>SUM(C72:G72)</f>
        <v>10823.900000000001</v>
      </c>
      <c r="I72" s="54">
        <v>2228.868289</v>
      </c>
      <c r="J72" s="54">
        <v>2563.0238960000001</v>
      </c>
      <c r="K72" s="54">
        <v>2290.6044910000001</v>
      </c>
      <c r="L72" s="54">
        <v>2484.5350617423824</v>
      </c>
      <c r="M72" s="54">
        <v>2266.3313944931415</v>
      </c>
      <c r="N72" s="54">
        <f>SUM(I72:M72)</f>
        <v>11833.363132235525</v>
      </c>
      <c r="O72" s="54">
        <f t="shared" si="1"/>
        <v>-1009.4631322355235</v>
      </c>
      <c r="P72" s="39">
        <f t="shared" si="37"/>
        <v>91.469347125115902</v>
      </c>
    </row>
    <row r="73" spans="1:16" ht="18" customHeight="1" x14ac:dyDescent="0.2">
      <c r="B73" s="28" t="s">
        <v>30</v>
      </c>
      <c r="C73" s="21">
        <f>+[1]PP!I73:I73</f>
        <v>202.3</v>
      </c>
      <c r="D73" s="21">
        <f>+[1]PP!J73:J73</f>
        <v>103.3</v>
      </c>
      <c r="E73" s="21">
        <f>+[1]PP!K73:K73</f>
        <v>114.5</v>
      </c>
      <c r="F73" s="21">
        <f>+[1]PP!L73:L73</f>
        <v>58.5</v>
      </c>
      <c r="G73" s="21">
        <f>+[1]PP!M73:M73</f>
        <v>687.9</v>
      </c>
      <c r="H73" s="22">
        <f>SUM(C73:G73)</f>
        <v>1166.5</v>
      </c>
      <c r="I73" s="21">
        <v>161.21606595175001</v>
      </c>
      <c r="J73" s="21">
        <v>231.23067581410319</v>
      </c>
      <c r="K73" s="21">
        <v>75.275800645899849</v>
      </c>
      <c r="L73" s="21">
        <v>79.336575258100794</v>
      </c>
      <c r="M73" s="21">
        <v>120.82625590730763</v>
      </c>
      <c r="N73" s="21">
        <f>SUM(I73:M73)</f>
        <v>667.88537357716143</v>
      </c>
      <c r="O73" s="21">
        <f t="shared" ref="O73:O102" si="45">+H73-N73</f>
        <v>498.61462642283857</v>
      </c>
      <c r="P73" s="23">
        <f t="shared" si="37"/>
        <v>174.6557188028064</v>
      </c>
    </row>
    <row r="74" spans="1:16" ht="18" customHeight="1" x14ac:dyDescent="0.2">
      <c r="B74" s="43" t="s">
        <v>75</v>
      </c>
      <c r="C74" s="16">
        <f>SUM(C75:C77)</f>
        <v>580.79999999999995</v>
      </c>
      <c r="D74" s="16">
        <f t="shared" ref="D74:G74" si="46">SUM(D75:D77)</f>
        <v>665.8</v>
      </c>
      <c r="E74" s="16">
        <f t="shared" si="46"/>
        <v>620.1</v>
      </c>
      <c r="F74" s="16">
        <f t="shared" si="46"/>
        <v>662.3</v>
      </c>
      <c r="G74" s="16">
        <f t="shared" si="46"/>
        <v>537.30000000000007</v>
      </c>
      <c r="H74" s="17">
        <f>SUM(H75:H77)</f>
        <v>3066.3</v>
      </c>
      <c r="I74" s="16">
        <f t="shared" ref="I74:N74" si="47">SUM(I75:I77)</f>
        <v>596.02555388008125</v>
      </c>
      <c r="J74" s="16">
        <f t="shared" si="47"/>
        <v>763.50481861911703</v>
      </c>
      <c r="K74" s="16">
        <f t="shared" si="47"/>
        <v>721.3666266309167</v>
      </c>
      <c r="L74" s="16">
        <f t="shared" si="47"/>
        <v>748.79533131357323</v>
      </c>
      <c r="M74" s="16">
        <f t="shared" si="47"/>
        <v>634.84412777075499</v>
      </c>
      <c r="N74" s="16">
        <f t="shared" si="47"/>
        <v>3464.5364582144434</v>
      </c>
      <c r="O74" s="16">
        <f t="shared" si="45"/>
        <v>-398.23645821444325</v>
      </c>
      <c r="P74" s="18">
        <f t="shared" si="37"/>
        <v>88.505346587702334</v>
      </c>
    </row>
    <row r="75" spans="1:16" ht="18" customHeight="1" x14ac:dyDescent="0.2">
      <c r="B75" s="52" t="s">
        <v>76</v>
      </c>
      <c r="C75" s="21">
        <f>+[1]PP!I75</f>
        <v>446.2</v>
      </c>
      <c r="D75" s="21">
        <f>+[1]PP!J75</f>
        <v>569.29999999999995</v>
      </c>
      <c r="E75" s="21">
        <f>+[1]PP!K75</f>
        <v>502.7</v>
      </c>
      <c r="F75" s="21">
        <f>+[1]PP!L75</f>
        <v>555.79999999999995</v>
      </c>
      <c r="G75" s="21">
        <f>+[1]PP!M75</f>
        <v>442.3</v>
      </c>
      <c r="H75" s="22">
        <f>SUM(C75:G75)</f>
        <v>2516.3000000000002</v>
      </c>
      <c r="I75" s="21">
        <v>454.36247689222478</v>
      </c>
      <c r="J75" s="21">
        <v>620.3058281818827</v>
      </c>
      <c r="K75" s="21">
        <v>593.92540993972966</v>
      </c>
      <c r="L75" s="21">
        <v>602.17414722875367</v>
      </c>
      <c r="M75" s="21">
        <v>495.27199393997228</v>
      </c>
      <c r="N75" s="21">
        <f>SUM(I75:M75)</f>
        <v>2766.0398561825632</v>
      </c>
      <c r="O75" s="21">
        <f t="shared" si="45"/>
        <v>-249.73985618256302</v>
      </c>
      <c r="P75" s="23">
        <f t="shared" si="37"/>
        <v>90.97121266621113</v>
      </c>
    </row>
    <row r="76" spans="1:16" ht="18" customHeight="1" x14ac:dyDescent="0.2">
      <c r="B76" s="52" t="s">
        <v>77</v>
      </c>
      <c r="C76" s="21">
        <f>+[1]PP!I76</f>
        <v>132.1</v>
      </c>
      <c r="D76" s="21">
        <f>+[1]PP!J76</f>
        <v>94.1</v>
      </c>
      <c r="E76" s="21">
        <f>+[1]PP!K76</f>
        <v>114.4</v>
      </c>
      <c r="F76" s="21">
        <f>+[1]PP!L76</f>
        <v>103.9</v>
      </c>
      <c r="G76" s="21">
        <f>+[1]PP!M76</f>
        <v>92.4</v>
      </c>
      <c r="H76" s="22">
        <f>SUM(C76:G76)</f>
        <v>536.9</v>
      </c>
      <c r="I76" s="21">
        <v>139.06621792051141</v>
      </c>
      <c r="J76" s="21">
        <v>140.54892776226629</v>
      </c>
      <c r="K76" s="21">
        <v>124.28705284362843</v>
      </c>
      <c r="L76" s="21">
        <v>143.96737161315008</v>
      </c>
      <c r="M76" s="21">
        <v>136.45088132924141</v>
      </c>
      <c r="N76" s="21">
        <f>SUM(I76:M76)</f>
        <v>684.3204514687975</v>
      </c>
      <c r="O76" s="21">
        <f t="shared" si="45"/>
        <v>-147.42045146879752</v>
      </c>
      <c r="P76" s="23">
        <f t="shared" si="37"/>
        <v>78.457395047542377</v>
      </c>
    </row>
    <row r="77" spans="1:16" ht="18" customHeight="1" x14ac:dyDescent="0.2">
      <c r="B77" s="52" t="s">
        <v>30</v>
      </c>
      <c r="C77" s="21">
        <f>+[1]PP!I77</f>
        <v>2.5</v>
      </c>
      <c r="D77" s="21">
        <f>+[1]PP!J77</f>
        <v>2.4</v>
      </c>
      <c r="E77" s="21">
        <f>+[1]PP!K77</f>
        <v>3</v>
      </c>
      <c r="F77" s="21">
        <f>+[1]PP!L77</f>
        <v>2.6</v>
      </c>
      <c r="G77" s="21">
        <f>+[1]PP!M77</f>
        <v>2.6</v>
      </c>
      <c r="H77" s="22">
        <f>SUM(C77:G77)</f>
        <v>13.1</v>
      </c>
      <c r="I77" s="21">
        <v>2.5968590673450582</v>
      </c>
      <c r="J77" s="21">
        <v>2.6500626749680039</v>
      </c>
      <c r="K77" s="21">
        <v>3.1541638475586269</v>
      </c>
      <c r="L77" s="21">
        <v>2.653812471669581</v>
      </c>
      <c r="M77" s="21">
        <v>3.1212525015413277</v>
      </c>
      <c r="N77" s="21">
        <f>SUM(I77:M77)</f>
        <v>14.176150563082597</v>
      </c>
      <c r="O77" s="21">
        <f t="shared" si="45"/>
        <v>-1.0761505630825976</v>
      </c>
      <c r="P77" s="23">
        <f t="shared" si="37"/>
        <v>92.40872507459747</v>
      </c>
    </row>
    <row r="78" spans="1:16" ht="18" customHeight="1" x14ac:dyDescent="0.2">
      <c r="B78" s="43" t="s">
        <v>78</v>
      </c>
      <c r="C78" s="16">
        <f>SUM(C79:C81)</f>
        <v>107</v>
      </c>
      <c r="D78" s="16">
        <f t="shared" ref="D78:G78" si="48">SUM(D79:D81)</f>
        <v>80.900000000000006</v>
      </c>
      <c r="E78" s="16">
        <f t="shared" si="48"/>
        <v>152.5</v>
      </c>
      <c r="F78" s="16">
        <f t="shared" si="48"/>
        <v>165.9</v>
      </c>
      <c r="G78" s="16">
        <f t="shared" si="48"/>
        <v>165</v>
      </c>
      <c r="H78" s="16">
        <f>SUM(H79:H81)</f>
        <v>671.3</v>
      </c>
      <c r="I78" s="16">
        <f t="shared" ref="I78:N78" si="49">SUM(I79:I81)</f>
        <v>209.41843900000001</v>
      </c>
      <c r="J78" s="16">
        <f t="shared" si="49"/>
        <v>80.836724000000004</v>
      </c>
      <c r="K78" s="16">
        <f t="shared" si="49"/>
        <v>84.336550000000003</v>
      </c>
      <c r="L78" s="16">
        <f t="shared" si="49"/>
        <v>79.00389403029682</v>
      </c>
      <c r="M78" s="16">
        <f t="shared" si="49"/>
        <v>150.6959352375379</v>
      </c>
      <c r="N78" s="16">
        <f t="shared" si="49"/>
        <v>604.29154226783464</v>
      </c>
      <c r="O78" s="16">
        <f t="shared" si="45"/>
        <v>67.008457732165311</v>
      </c>
      <c r="P78" s="18">
        <f t="shared" si="37"/>
        <v>111.08876312924892</v>
      </c>
    </row>
    <row r="79" spans="1:16" ht="18" customHeight="1" x14ac:dyDescent="0.2">
      <c r="B79" s="51" t="s">
        <v>79</v>
      </c>
      <c r="C79" s="38">
        <f>+[1]PP!I79</f>
        <v>4.3</v>
      </c>
      <c r="D79" s="38">
        <f>+[1]PP!J79</f>
        <v>3.4</v>
      </c>
      <c r="E79" s="38">
        <f>+[1]PP!K79</f>
        <v>3.1</v>
      </c>
      <c r="F79" s="38">
        <f>+[1]PP!L79</f>
        <v>4</v>
      </c>
      <c r="G79" s="38">
        <f>+[1]PP!M79</f>
        <v>3.2</v>
      </c>
      <c r="H79" s="38">
        <f>SUM(C79:G79)</f>
        <v>18</v>
      </c>
      <c r="I79" s="38">
        <v>4.417268</v>
      </c>
      <c r="J79" s="38">
        <v>4.934482</v>
      </c>
      <c r="K79" s="38">
        <v>6.364541</v>
      </c>
      <c r="L79" s="38">
        <v>4.585280030296814</v>
      </c>
      <c r="M79" s="38">
        <v>5.8949482375379034</v>
      </c>
      <c r="N79" s="38">
        <f>SUM(I79:M79)</f>
        <v>26.196519267834717</v>
      </c>
      <c r="O79" s="38">
        <f t="shared" si="45"/>
        <v>-8.1965192678347165</v>
      </c>
      <c r="P79" s="39">
        <f t="shared" si="37"/>
        <v>68.711418551323433</v>
      </c>
    </row>
    <row r="80" spans="1:16" ht="18" customHeight="1" x14ac:dyDescent="0.2">
      <c r="B80" s="51" t="s">
        <v>80</v>
      </c>
      <c r="C80" s="38">
        <f>+[1]PP!I80</f>
        <v>102.7</v>
      </c>
      <c r="D80" s="38">
        <f>+[1]PP!J80</f>
        <v>77.5</v>
      </c>
      <c r="E80" s="38">
        <f>+[1]PP!K80</f>
        <v>149.4</v>
      </c>
      <c r="F80" s="38">
        <f>+[1]PP!L80</f>
        <v>161.9</v>
      </c>
      <c r="G80" s="38">
        <f>+[1]PP!M80</f>
        <v>161.80000000000001</v>
      </c>
      <c r="H80" s="38">
        <f>SUM(C80:G80)</f>
        <v>653.29999999999995</v>
      </c>
      <c r="I80" s="38">
        <v>205.001171</v>
      </c>
      <c r="J80" s="38">
        <v>75.902242000000001</v>
      </c>
      <c r="K80" s="38">
        <v>77.972009</v>
      </c>
      <c r="L80" s="38">
        <v>74.418614000000005</v>
      </c>
      <c r="M80" s="38">
        <v>144.80098699999999</v>
      </c>
      <c r="N80" s="38">
        <f>SUM(I80:M80)</f>
        <v>578.09502299999997</v>
      </c>
      <c r="O80" s="38">
        <f t="shared" si="45"/>
        <v>75.204976999999985</v>
      </c>
      <c r="P80" s="39">
        <f t="shared" si="37"/>
        <v>113.00910300346938</v>
      </c>
    </row>
    <row r="81" spans="1:16" ht="18" customHeight="1" x14ac:dyDescent="0.2">
      <c r="B81" s="55" t="s">
        <v>30</v>
      </c>
      <c r="C81" s="21">
        <f>+[1]PP!I81</f>
        <v>0</v>
      </c>
      <c r="D81" s="21">
        <f>+[1]PP!J81</f>
        <v>0</v>
      </c>
      <c r="E81" s="21">
        <f>+[1]PP!K81</f>
        <v>0</v>
      </c>
      <c r="F81" s="21">
        <f>+[1]PP!L81</f>
        <v>0</v>
      </c>
      <c r="G81" s="21">
        <f>+[1]PP!M81</f>
        <v>0</v>
      </c>
      <c r="H81" s="21">
        <f>SUM(C81:G81)</f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f>SUM(I81:M81)</f>
        <v>0</v>
      </c>
      <c r="O81" s="21">
        <f t="shared" si="45"/>
        <v>0</v>
      </c>
      <c r="P81" s="23">
        <v>0</v>
      </c>
    </row>
    <row r="82" spans="1:16" ht="18" customHeight="1" x14ac:dyDescent="0.2">
      <c r="B82" s="19" t="s">
        <v>81</v>
      </c>
      <c r="C82" s="16">
        <f t="shared" ref="C82:N82" si="50">+C83+C88+C90</f>
        <v>1896.9</v>
      </c>
      <c r="D82" s="16">
        <f t="shared" si="50"/>
        <v>1213.2</v>
      </c>
      <c r="E82" s="16">
        <f t="shared" si="50"/>
        <v>1200.5999999999999</v>
      </c>
      <c r="F82" s="16">
        <f t="shared" si="50"/>
        <v>1299.9000000000001</v>
      </c>
      <c r="G82" s="16">
        <f t="shared" si="50"/>
        <v>1484.1000000000001</v>
      </c>
      <c r="H82" s="16">
        <f t="shared" si="50"/>
        <v>7094.7</v>
      </c>
      <c r="I82" s="16">
        <f t="shared" si="50"/>
        <v>1703.1506048482497</v>
      </c>
      <c r="J82" s="16">
        <f t="shared" si="50"/>
        <v>1100.5425199137119</v>
      </c>
      <c r="K82" s="16">
        <f t="shared" si="50"/>
        <v>1133.2353513021028</v>
      </c>
      <c r="L82" s="16">
        <f t="shared" si="50"/>
        <v>1352.0893734091528</v>
      </c>
      <c r="M82" s="16">
        <f t="shared" si="50"/>
        <v>1250.742595008601</v>
      </c>
      <c r="N82" s="16">
        <f t="shared" si="50"/>
        <v>6539.760444481818</v>
      </c>
      <c r="O82" s="16">
        <f t="shared" si="45"/>
        <v>554.93955551818181</v>
      </c>
      <c r="P82" s="18">
        <f>+H82/N82*100</f>
        <v>108.48562512693312</v>
      </c>
    </row>
    <row r="83" spans="1:16" ht="18" customHeight="1" x14ac:dyDescent="0.2">
      <c r="B83" s="43" t="s">
        <v>82</v>
      </c>
      <c r="C83" s="16">
        <f t="shared" ref="C83:N83" si="51">SUM(C84:C87)</f>
        <v>641.1</v>
      </c>
      <c r="D83" s="16">
        <f t="shared" ref="D83:F83" si="52">SUM(D84:D87)</f>
        <v>243.1</v>
      </c>
      <c r="E83" s="16">
        <f t="shared" si="52"/>
        <v>285.2</v>
      </c>
      <c r="F83" s="16">
        <f t="shared" si="52"/>
        <v>387.5</v>
      </c>
      <c r="G83" s="16">
        <f t="shared" si="51"/>
        <v>261.3</v>
      </c>
      <c r="H83" s="16">
        <f t="shared" si="51"/>
        <v>1818.2000000000003</v>
      </c>
      <c r="I83" s="16">
        <f t="shared" si="51"/>
        <v>508.13494192301749</v>
      </c>
      <c r="J83" s="16">
        <f t="shared" ref="J83:L83" si="53">SUM(J84:J87)</f>
        <v>127.88678583101418</v>
      </c>
      <c r="K83" s="16">
        <f t="shared" si="53"/>
        <v>120.01528362534387</v>
      </c>
      <c r="L83" s="16">
        <f t="shared" si="53"/>
        <v>370.49653989971927</v>
      </c>
      <c r="M83" s="16">
        <f t="shared" si="51"/>
        <v>87.567992844394851</v>
      </c>
      <c r="N83" s="16">
        <f t="shared" si="51"/>
        <v>1214.1015441234897</v>
      </c>
      <c r="O83" s="16">
        <f t="shared" si="45"/>
        <v>604.09845587651057</v>
      </c>
      <c r="P83" s="23">
        <f>+H83/N83*100</f>
        <v>149.75683119756135</v>
      </c>
    </row>
    <row r="84" spans="1:16" ht="18" customHeight="1" x14ac:dyDescent="0.2">
      <c r="B84" s="52" t="s">
        <v>83</v>
      </c>
      <c r="C84" s="21">
        <f>+[1]PP!I84</f>
        <v>0</v>
      </c>
      <c r="D84" s="21">
        <f>+[1]PP!J84</f>
        <v>0</v>
      </c>
      <c r="E84" s="21">
        <f>+[1]PP!K84</f>
        <v>0</v>
      </c>
      <c r="F84" s="21">
        <f>+[1]PP!L84</f>
        <v>0</v>
      </c>
      <c r="G84" s="21">
        <f>+[1]PP!M84</f>
        <v>0</v>
      </c>
      <c r="H84" s="21">
        <f t="shared" ref="H84:H89" si="54">SUM(C84:G84)</f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f t="shared" ref="N84:N93" si="55">SUM(I84:M84)</f>
        <v>0</v>
      </c>
      <c r="O84" s="21">
        <f t="shared" si="45"/>
        <v>0</v>
      </c>
      <c r="P84" s="23">
        <v>0</v>
      </c>
    </row>
    <row r="85" spans="1:16" ht="18" customHeight="1" x14ac:dyDescent="0.2">
      <c r="B85" s="52" t="s">
        <v>84</v>
      </c>
      <c r="C85" s="21">
        <f>+[1]PP!I85</f>
        <v>183.3</v>
      </c>
      <c r="D85" s="21">
        <f>+[1]PP!J85</f>
        <v>25.1</v>
      </c>
      <c r="E85" s="21">
        <f>+[1]PP!K85</f>
        <v>30.1</v>
      </c>
      <c r="F85" s="21">
        <f>+[1]PP!L85</f>
        <v>30</v>
      </c>
      <c r="G85" s="21">
        <f>+[1]PP!M85</f>
        <v>37.9</v>
      </c>
      <c r="H85" s="21">
        <f t="shared" si="54"/>
        <v>306.39999999999998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f t="shared" si="55"/>
        <v>0</v>
      </c>
      <c r="O85" s="21">
        <f t="shared" si="45"/>
        <v>306.39999999999998</v>
      </c>
      <c r="P85" s="23">
        <v>0</v>
      </c>
    </row>
    <row r="86" spans="1:16" ht="18" customHeight="1" x14ac:dyDescent="0.2">
      <c r="B86" s="52" t="s">
        <v>85</v>
      </c>
      <c r="C86" s="21">
        <f>+[1]PP!I86</f>
        <v>457.8</v>
      </c>
      <c r="D86" s="21">
        <f>+[1]PP!J86</f>
        <v>218</v>
      </c>
      <c r="E86" s="21">
        <f>+[1]PP!K86</f>
        <v>255.1</v>
      </c>
      <c r="F86" s="21">
        <f>+[1]PP!L86</f>
        <v>357.5</v>
      </c>
      <c r="G86" s="21">
        <f>+[1]PP!M86</f>
        <v>223.4</v>
      </c>
      <c r="H86" s="21">
        <f t="shared" si="54"/>
        <v>1511.8000000000002</v>
      </c>
      <c r="I86" s="21">
        <v>508.13494192301749</v>
      </c>
      <c r="J86" s="21">
        <v>127.88678583101418</v>
      </c>
      <c r="K86" s="21">
        <v>120.01528362534387</v>
      </c>
      <c r="L86" s="21">
        <v>370.49653989971927</v>
      </c>
      <c r="M86" s="21">
        <v>87.567992844394851</v>
      </c>
      <c r="N86" s="21">
        <f t="shared" si="55"/>
        <v>1214.1015441234897</v>
      </c>
      <c r="O86" s="21">
        <f t="shared" si="45"/>
        <v>297.69845587651048</v>
      </c>
      <c r="P86" s="23">
        <f>+H86/N86*100</f>
        <v>124.52006237183657</v>
      </c>
    </row>
    <row r="87" spans="1:16" ht="18" customHeight="1" x14ac:dyDescent="0.2">
      <c r="B87" s="52" t="s">
        <v>86</v>
      </c>
      <c r="C87" s="21">
        <f>+[1]PP!I87</f>
        <v>0</v>
      </c>
      <c r="D87" s="21">
        <f>+[1]PP!J87</f>
        <v>0</v>
      </c>
      <c r="E87" s="21">
        <f>+[1]PP!K87</f>
        <v>0</v>
      </c>
      <c r="F87" s="21">
        <f>+[1]PP!L87</f>
        <v>0</v>
      </c>
      <c r="G87" s="21">
        <f>+[1]PP!M87</f>
        <v>0</v>
      </c>
      <c r="H87" s="21">
        <f t="shared" si="54"/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f t="shared" si="55"/>
        <v>0</v>
      </c>
      <c r="O87" s="21">
        <f t="shared" si="45"/>
        <v>0</v>
      </c>
      <c r="P87" s="45">
        <v>0</v>
      </c>
    </row>
    <row r="88" spans="1:16" ht="18" customHeight="1" x14ac:dyDescent="0.2">
      <c r="B88" s="43" t="s">
        <v>87</v>
      </c>
      <c r="C88" s="16">
        <f>+[1]PP!I88</f>
        <v>237.1</v>
      </c>
      <c r="D88" s="16">
        <f>+[1]PP!J88</f>
        <v>78.8</v>
      </c>
      <c r="E88" s="16">
        <f>+[1]PP!K88</f>
        <v>99.3</v>
      </c>
      <c r="F88" s="16">
        <f>+[1]PP!L88</f>
        <v>101.4</v>
      </c>
      <c r="G88" s="16">
        <f>+[1]PP!M88</f>
        <v>232.5</v>
      </c>
      <c r="H88" s="16">
        <f t="shared" si="54"/>
        <v>749.1</v>
      </c>
      <c r="I88" s="16">
        <v>99.919189151231734</v>
      </c>
      <c r="J88" s="16">
        <v>105.58077884340052</v>
      </c>
      <c r="K88" s="16">
        <v>105.43138375866369</v>
      </c>
      <c r="L88" s="16">
        <v>114.05176934070191</v>
      </c>
      <c r="M88" s="16">
        <v>106.15850467252265</v>
      </c>
      <c r="N88" s="16">
        <f t="shared" si="55"/>
        <v>531.14162576652052</v>
      </c>
      <c r="O88" s="16">
        <f t="shared" si="45"/>
        <v>217.9583742334795</v>
      </c>
      <c r="P88" s="18">
        <f>+H88/N88*100</f>
        <v>141.03582992933974</v>
      </c>
    </row>
    <row r="89" spans="1:16" ht="18" customHeight="1" x14ac:dyDescent="0.2">
      <c r="B89" s="56" t="s">
        <v>88</v>
      </c>
      <c r="C89" s="38">
        <f>+[1]PP!I89</f>
        <v>88.7</v>
      </c>
      <c r="D89" s="38">
        <f>+[1]PP!J89</f>
        <v>68.900000000000006</v>
      </c>
      <c r="E89" s="38">
        <f>+[1]PP!K89</f>
        <v>85.4</v>
      </c>
      <c r="F89" s="38">
        <f>+[1]PP!L89</f>
        <v>86.5</v>
      </c>
      <c r="G89" s="38">
        <f>+[1]PP!M89</f>
        <v>84.3</v>
      </c>
      <c r="H89" s="38">
        <f t="shared" si="54"/>
        <v>413.8</v>
      </c>
      <c r="I89" s="38">
        <v>76.502562999999995</v>
      </c>
      <c r="J89" s="38">
        <v>76.120188999999996</v>
      </c>
      <c r="K89" s="38">
        <v>77.203514999999996</v>
      </c>
      <c r="L89" s="38">
        <v>82.464067</v>
      </c>
      <c r="M89" s="38">
        <v>75.390854000000004</v>
      </c>
      <c r="N89" s="38">
        <f t="shared" si="55"/>
        <v>387.68118799999996</v>
      </c>
      <c r="O89" s="38">
        <f t="shared" si="45"/>
        <v>26.118812000000048</v>
      </c>
      <c r="P89" s="39">
        <f>+H89/N89*100</f>
        <v>106.73718839305664</v>
      </c>
    </row>
    <row r="90" spans="1:16" ht="18" customHeight="1" x14ac:dyDescent="0.2">
      <c r="B90" s="43" t="s">
        <v>89</v>
      </c>
      <c r="C90" s="16">
        <f t="shared" ref="C90:I90" si="56">SUM(C91:C93)</f>
        <v>1018.6999999999999</v>
      </c>
      <c r="D90" s="16">
        <f t="shared" ref="D90:F90" si="57">SUM(D91:D93)</f>
        <v>891.30000000000007</v>
      </c>
      <c r="E90" s="16">
        <f t="shared" si="57"/>
        <v>816.1</v>
      </c>
      <c r="F90" s="16">
        <f t="shared" si="57"/>
        <v>811</v>
      </c>
      <c r="G90" s="16">
        <f t="shared" si="56"/>
        <v>990.30000000000007</v>
      </c>
      <c r="H90" s="16">
        <f>SUM(H91:H93)</f>
        <v>4527.3999999999996</v>
      </c>
      <c r="I90" s="16">
        <f t="shared" si="56"/>
        <v>1095.0964737740005</v>
      </c>
      <c r="J90" s="16">
        <f t="shared" ref="J90:M90" si="58">SUM(J91:J93)</f>
        <v>867.0749552392972</v>
      </c>
      <c r="K90" s="16">
        <f t="shared" si="58"/>
        <v>907.78868391809522</v>
      </c>
      <c r="L90" s="16">
        <f t="shared" si="58"/>
        <v>867.54106416873174</v>
      </c>
      <c r="M90" s="16">
        <f t="shared" si="58"/>
        <v>1057.0160974916835</v>
      </c>
      <c r="N90" s="16">
        <f t="shared" si="55"/>
        <v>4794.517274591808</v>
      </c>
      <c r="O90" s="16">
        <f t="shared" si="45"/>
        <v>-267.11727459180838</v>
      </c>
      <c r="P90" s="18">
        <f>+H90/N90*100</f>
        <v>94.428693040540765</v>
      </c>
    </row>
    <row r="91" spans="1:16" ht="18" customHeight="1" x14ac:dyDescent="0.2">
      <c r="B91" s="52" t="s">
        <v>90</v>
      </c>
      <c r="C91" s="21">
        <f>+[1]PP!I91</f>
        <v>1014.3</v>
      </c>
      <c r="D91" s="21">
        <f>+[1]PP!J91</f>
        <v>883.2</v>
      </c>
      <c r="E91" s="21">
        <f>+[1]PP!K91</f>
        <v>810.1</v>
      </c>
      <c r="F91" s="21">
        <f>+[1]PP!L91</f>
        <v>806.8</v>
      </c>
      <c r="G91" s="21">
        <f>+[1]PP!M91</f>
        <v>984.6</v>
      </c>
      <c r="H91" s="21">
        <f>SUM(C91:G91)</f>
        <v>4499</v>
      </c>
      <c r="I91" s="21">
        <v>1086.7172647791142</v>
      </c>
      <c r="J91" s="21">
        <v>860.21108501601896</v>
      </c>
      <c r="K91" s="21">
        <v>896.18285088174969</v>
      </c>
      <c r="L91" s="21">
        <v>861.05109925900194</v>
      </c>
      <c r="M91" s="21">
        <v>1050.7937320144936</v>
      </c>
      <c r="N91" s="21">
        <f t="shared" si="55"/>
        <v>4754.9560319503789</v>
      </c>
      <c r="O91" s="21">
        <f t="shared" si="45"/>
        <v>-255.95603195037893</v>
      </c>
      <c r="P91" s="57">
        <f>+H91/N91*100</f>
        <v>94.617068376016263</v>
      </c>
    </row>
    <row r="92" spans="1:16" ht="18" customHeight="1" x14ac:dyDescent="0.2">
      <c r="B92" s="58" t="s">
        <v>91</v>
      </c>
      <c r="C92" s="21">
        <f>+[1]PP!I92</f>
        <v>0</v>
      </c>
      <c r="D92" s="21">
        <f>+[1]PP!J92</f>
        <v>0</v>
      </c>
      <c r="E92" s="21">
        <f>+[1]PP!K92</f>
        <v>0</v>
      </c>
      <c r="F92" s="21">
        <f>+[1]PP!L92</f>
        <v>0</v>
      </c>
      <c r="G92" s="21">
        <f>+[1]PP!M92</f>
        <v>0</v>
      </c>
      <c r="H92" s="21">
        <f>SUM(C92:G92)</f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f t="shared" si="55"/>
        <v>0</v>
      </c>
      <c r="O92" s="21">
        <f t="shared" si="45"/>
        <v>0</v>
      </c>
      <c r="P92" s="59">
        <v>0</v>
      </c>
    </row>
    <row r="93" spans="1:16" ht="18" customHeight="1" x14ac:dyDescent="0.2">
      <c r="A93" s="3"/>
      <c r="B93" s="52" t="s">
        <v>30</v>
      </c>
      <c r="C93" s="21">
        <f>+[1]PP!I93</f>
        <v>4.4000000000000004</v>
      </c>
      <c r="D93" s="21">
        <f>+[1]PP!J93</f>
        <v>8.1</v>
      </c>
      <c r="E93" s="21">
        <f>+[1]PP!K93</f>
        <v>6</v>
      </c>
      <c r="F93" s="21">
        <f>+[1]PP!L93</f>
        <v>4.2</v>
      </c>
      <c r="G93" s="21">
        <f>+[1]PP!M93</f>
        <v>5.7</v>
      </c>
      <c r="H93" s="21">
        <f>SUM(C93:G93)</f>
        <v>28.4</v>
      </c>
      <c r="I93" s="21">
        <v>8.3792089948863104</v>
      </c>
      <c r="J93" s="21">
        <v>6.863870223278207</v>
      </c>
      <c r="K93" s="21">
        <v>11.605833036345565</v>
      </c>
      <c r="L93" s="21">
        <v>6.4899649097298369</v>
      </c>
      <c r="M93" s="21">
        <v>6.2223654771899986</v>
      </c>
      <c r="N93" s="21">
        <f t="shared" si="55"/>
        <v>39.561242641429914</v>
      </c>
      <c r="O93" s="21">
        <f t="shared" si="45"/>
        <v>-11.161242641429915</v>
      </c>
      <c r="P93" s="57">
        <f>+H93/N93*100</f>
        <v>71.787431596646883</v>
      </c>
    </row>
    <row r="94" spans="1:16" ht="18" customHeight="1" x14ac:dyDescent="0.2">
      <c r="B94" s="46" t="s">
        <v>92</v>
      </c>
      <c r="C94" s="16">
        <f>+C95+C98</f>
        <v>0</v>
      </c>
      <c r="D94" s="16">
        <f t="shared" ref="D94:G94" si="59">+D95+D98</f>
        <v>31.4</v>
      </c>
      <c r="E94" s="16">
        <f t="shared" si="59"/>
        <v>3.8</v>
      </c>
      <c r="F94" s="16">
        <f t="shared" si="59"/>
        <v>0</v>
      </c>
      <c r="G94" s="16">
        <f t="shared" si="59"/>
        <v>0</v>
      </c>
      <c r="H94" s="16">
        <f>+H95+H98</f>
        <v>35.199999999999996</v>
      </c>
      <c r="I94" s="16">
        <f t="shared" ref="I94:M94" si="60">+I95+I98</f>
        <v>0</v>
      </c>
      <c r="J94" s="16">
        <f t="shared" si="60"/>
        <v>0</v>
      </c>
      <c r="K94" s="16">
        <f t="shared" si="60"/>
        <v>0</v>
      </c>
      <c r="L94" s="16">
        <f t="shared" si="60"/>
        <v>0</v>
      </c>
      <c r="M94" s="16">
        <f t="shared" si="60"/>
        <v>0</v>
      </c>
      <c r="N94" s="16">
        <f>+N95+N98</f>
        <v>0</v>
      </c>
      <c r="O94" s="16">
        <f t="shared" si="45"/>
        <v>35.199999999999996</v>
      </c>
      <c r="P94" s="18">
        <v>0</v>
      </c>
    </row>
    <row r="95" spans="1:16" ht="18" customHeight="1" x14ac:dyDescent="0.2">
      <c r="B95" s="20" t="s">
        <v>93</v>
      </c>
      <c r="C95" s="60">
        <f>+C96+C97</f>
        <v>0</v>
      </c>
      <c r="D95" s="60">
        <f t="shared" ref="D95:G95" si="61">+D96+D97</f>
        <v>31.4</v>
      </c>
      <c r="E95" s="60">
        <f t="shared" si="61"/>
        <v>3.8</v>
      </c>
      <c r="F95" s="60">
        <f t="shared" si="61"/>
        <v>0</v>
      </c>
      <c r="G95" s="60">
        <f t="shared" si="61"/>
        <v>0</v>
      </c>
      <c r="H95" s="60">
        <f>+H96+H97</f>
        <v>35.199999999999996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f>SUM(I95:M95)</f>
        <v>0</v>
      </c>
      <c r="O95" s="60">
        <f t="shared" si="45"/>
        <v>35.199999999999996</v>
      </c>
      <c r="P95" s="61">
        <f>+H91/N91*100</f>
        <v>94.617068376016263</v>
      </c>
    </row>
    <row r="96" spans="1:16" ht="18" customHeight="1" x14ac:dyDescent="0.2">
      <c r="B96" s="52" t="s">
        <v>94</v>
      </c>
      <c r="C96" s="21">
        <f>+[1]PP!I96</f>
        <v>0</v>
      </c>
      <c r="D96" s="21">
        <f>+[1]PP!J96</f>
        <v>31.4</v>
      </c>
      <c r="E96" s="21">
        <f>+[1]PP!K96</f>
        <v>3.8</v>
      </c>
      <c r="F96" s="21">
        <f>+[1]PP!L96</f>
        <v>0</v>
      </c>
      <c r="G96" s="21">
        <f>+[1]PP!M96</f>
        <v>0</v>
      </c>
      <c r="H96" s="21">
        <f>SUM(C96:G96)</f>
        <v>35.199999999999996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f>SUM(I96:M96)</f>
        <v>0</v>
      </c>
      <c r="O96" s="21">
        <f t="shared" si="45"/>
        <v>35.199999999999996</v>
      </c>
      <c r="P96" s="45">
        <v>0</v>
      </c>
    </row>
    <row r="97" spans="2:17" ht="18" customHeight="1" x14ac:dyDescent="0.2">
      <c r="B97" s="52" t="s">
        <v>95</v>
      </c>
      <c r="C97" s="21">
        <f>+[1]PP!I97</f>
        <v>0</v>
      </c>
      <c r="D97" s="21">
        <f>+[1]PP!J97</f>
        <v>0</v>
      </c>
      <c r="E97" s="21">
        <f>+[1]PP!K97</f>
        <v>0</v>
      </c>
      <c r="F97" s="21">
        <f>+[1]PP!L97</f>
        <v>0</v>
      </c>
      <c r="G97" s="21">
        <f>+[1]PP!M97</f>
        <v>0</v>
      </c>
      <c r="H97" s="21">
        <f>SUM(C97:G97)</f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f>SUM(I97:M97)</f>
        <v>0</v>
      </c>
      <c r="O97" s="21">
        <f t="shared" si="45"/>
        <v>0</v>
      </c>
      <c r="P97" s="45">
        <v>0</v>
      </c>
    </row>
    <row r="98" spans="2:17" ht="18" customHeight="1" x14ac:dyDescent="0.2">
      <c r="B98" s="20" t="s">
        <v>96</v>
      </c>
      <c r="C98" s="21">
        <f>+[1]PP!I98</f>
        <v>0</v>
      </c>
      <c r="D98" s="21">
        <f>+[1]PP!J98</f>
        <v>0</v>
      </c>
      <c r="E98" s="21">
        <f>+[1]PP!K98</f>
        <v>0</v>
      </c>
      <c r="F98" s="21">
        <f>+[1]PP!L98</f>
        <v>0</v>
      </c>
      <c r="G98" s="21">
        <f>+[1]PP!M98</f>
        <v>0</v>
      </c>
      <c r="H98" s="21">
        <f>SUM(C98:G98)</f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f>SUM(I98:M98)</f>
        <v>0</v>
      </c>
      <c r="O98" s="21">
        <f t="shared" si="45"/>
        <v>0</v>
      </c>
      <c r="P98" s="23">
        <v>0</v>
      </c>
    </row>
    <row r="99" spans="2:17" ht="29.25" customHeight="1" x14ac:dyDescent="0.2">
      <c r="B99" s="62" t="s">
        <v>97</v>
      </c>
      <c r="C99" s="63">
        <f t="shared" ref="C99:M99" si="62">+C94+C9</f>
        <v>108471.90000000001</v>
      </c>
      <c r="D99" s="63">
        <f t="shared" si="62"/>
        <v>88593.099999999991</v>
      </c>
      <c r="E99" s="63">
        <f t="shared" si="62"/>
        <v>92656.700000000012</v>
      </c>
      <c r="F99" s="63">
        <f t="shared" si="62"/>
        <v>127416.4</v>
      </c>
      <c r="G99" s="63">
        <f t="shared" si="62"/>
        <v>105848</v>
      </c>
      <c r="H99" s="64">
        <f t="shared" si="62"/>
        <v>522986.1</v>
      </c>
      <c r="I99" s="63">
        <f t="shared" si="62"/>
        <v>109276.85848077553</v>
      </c>
      <c r="J99" s="63">
        <f t="shared" si="62"/>
        <v>88644.873141945282</v>
      </c>
      <c r="K99" s="63">
        <f t="shared" si="62"/>
        <v>93523.097308515076</v>
      </c>
      <c r="L99" s="63">
        <f t="shared" si="62"/>
        <v>125209.7673264012</v>
      </c>
      <c r="M99" s="63">
        <f t="shared" si="62"/>
        <v>102044.35949775238</v>
      </c>
      <c r="N99" s="63">
        <f>ROUNDUP(+N94+N9,1)</f>
        <v>518698.89999999997</v>
      </c>
      <c r="O99" s="63">
        <f t="shared" si="45"/>
        <v>4287.2000000000116</v>
      </c>
      <c r="P99" s="65">
        <f>+H99/N99*100</f>
        <v>100.82652961091685</v>
      </c>
      <c r="Q99" s="66"/>
    </row>
    <row r="100" spans="2:17" ht="18" customHeight="1" x14ac:dyDescent="0.2">
      <c r="B100" s="67" t="s">
        <v>98</v>
      </c>
      <c r="C100" s="68"/>
      <c r="D100" s="68"/>
      <c r="E100" s="68"/>
      <c r="F100" s="68"/>
      <c r="G100" s="68"/>
      <c r="H100" s="69"/>
      <c r="I100" s="69"/>
      <c r="J100" s="69"/>
      <c r="K100" s="69"/>
      <c r="L100" s="69"/>
      <c r="M100" s="69"/>
      <c r="N100" s="70"/>
      <c r="O100" s="69"/>
      <c r="P100" s="71"/>
      <c r="Q100" s="72"/>
    </row>
    <row r="101" spans="2:17" ht="15" customHeight="1" x14ac:dyDescent="0.2">
      <c r="B101" s="73" t="s">
        <v>99</v>
      </c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5"/>
    </row>
    <row r="102" spans="2:17" ht="19.5" customHeight="1" x14ac:dyDescent="0.2">
      <c r="B102" s="76" t="s">
        <v>100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7"/>
    </row>
    <row r="103" spans="2:17" x14ac:dyDescent="0.2">
      <c r="B103" s="76" t="s">
        <v>101</v>
      </c>
      <c r="C103" s="78"/>
      <c r="D103" s="78"/>
      <c r="E103" s="78"/>
      <c r="F103" s="78"/>
      <c r="G103" s="78"/>
      <c r="H103" s="79"/>
      <c r="I103" s="80"/>
      <c r="J103" s="80"/>
      <c r="K103" s="80"/>
      <c r="L103" s="80"/>
      <c r="M103" s="80"/>
      <c r="N103" s="80"/>
      <c r="O103" s="80"/>
      <c r="P103" s="81"/>
    </row>
    <row r="104" spans="2:17" x14ac:dyDescent="0.2">
      <c r="B104" s="76" t="s">
        <v>102</v>
      </c>
      <c r="C104" s="78"/>
      <c r="D104" s="78"/>
      <c r="E104" s="78"/>
      <c r="F104" s="78"/>
      <c r="G104" s="78"/>
      <c r="H104" s="79"/>
      <c r="I104" s="80"/>
      <c r="J104" s="80"/>
      <c r="K104" s="80"/>
      <c r="L104" s="80"/>
      <c r="M104" s="80"/>
      <c r="N104" s="80"/>
      <c r="O104" s="80"/>
      <c r="P104" s="82"/>
    </row>
    <row r="105" spans="2:17" x14ac:dyDescent="0.2">
      <c r="B105" s="83" t="s">
        <v>103</v>
      </c>
      <c r="C105" s="82"/>
      <c r="D105" s="82"/>
      <c r="E105" s="82"/>
      <c r="F105" s="82"/>
      <c r="G105" s="82"/>
      <c r="H105" s="84"/>
      <c r="I105" s="80"/>
      <c r="J105" s="80"/>
      <c r="K105" s="80"/>
      <c r="L105" s="80"/>
      <c r="M105" s="80"/>
      <c r="N105" s="74"/>
      <c r="O105" s="85"/>
      <c r="P105" s="82"/>
    </row>
    <row r="106" spans="2:17" x14ac:dyDescent="0.2">
      <c r="B106" s="86"/>
      <c r="C106" s="71"/>
      <c r="D106" s="71"/>
      <c r="E106" s="71"/>
      <c r="F106" s="71"/>
      <c r="G106" s="71"/>
      <c r="H106" s="85"/>
      <c r="I106" s="80"/>
      <c r="J106" s="80"/>
      <c r="K106" s="80"/>
      <c r="L106" s="80"/>
      <c r="M106" s="80"/>
      <c r="N106" s="80"/>
      <c r="O106" s="85"/>
      <c r="P106" s="87"/>
    </row>
    <row r="107" spans="2:17" x14ac:dyDescent="0.2">
      <c r="B107" s="86"/>
      <c r="C107" s="74"/>
      <c r="D107" s="74"/>
      <c r="E107" s="74"/>
      <c r="F107" s="74"/>
      <c r="G107" s="74"/>
      <c r="H107" s="75"/>
      <c r="I107" s="80"/>
      <c r="J107" s="80"/>
      <c r="K107" s="80"/>
      <c r="L107" s="80"/>
      <c r="M107" s="80"/>
      <c r="N107" s="85"/>
      <c r="O107" s="85"/>
      <c r="P107" s="87"/>
    </row>
    <row r="108" spans="2:17" x14ac:dyDescent="0.2">
      <c r="B108" s="88"/>
      <c r="C108" s="74"/>
      <c r="D108" s="74"/>
      <c r="E108" s="74"/>
      <c r="F108" s="74"/>
      <c r="G108" s="74"/>
      <c r="H108" s="74"/>
      <c r="I108" s="80"/>
      <c r="J108" s="80"/>
      <c r="K108" s="80"/>
      <c r="L108" s="80"/>
      <c r="M108" s="80"/>
      <c r="N108" s="79"/>
      <c r="O108" s="79"/>
      <c r="P108" s="89"/>
    </row>
    <row r="109" spans="2:17" x14ac:dyDescent="0.2">
      <c r="B109" s="86"/>
      <c r="C109" s="74"/>
      <c r="D109" s="74"/>
      <c r="E109" s="74"/>
      <c r="F109" s="74"/>
      <c r="G109" s="74"/>
      <c r="H109" s="75"/>
      <c r="I109" s="80"/>
      <c r="J109" s="80"/>
      <c r="K109" s="80"/>
      <c r="L109" s="80"/>
      <c r="M109" s="80"/>
      <c r="N109" s="80"/>
      <c r="O109" s="85"/>
      <c r="P109" s="71"/>
    </row>
    <row r="110" spans="2:17" x14ac:dyDescent="0.2">
      <c r="B110" s="86"/>
      <c r="C110" s="82"/>
      <c r="D110" s="82"/>
      <c r="E110" s="82"/>
      <c r="F110" s="82"/>
      <c r="G110" s="82"/>
      <c r="H110" s="84"/>
      <c r="I110" s="80"/>
      <c r="J110" s="80"/>
      <c r="K110" s="80"/>
      <c r="L110" s="80"/>
      <c r="M110" s="80"/>
      <c r="N110" s="80"/>
      <c r="O110" s="75"/>
      <c r="P110" s="89"/>
    </row>
    <row r="111" spans="2:17" x14ac:dyDescent="0.2">
      <c r="B111" s="86"/>
      <c r="C111" s="89"/>
      <c r="D111" s="89"/>
      <c r="E111" s="89"/>
      <c r="F111" s="89"/>
      <c r="G111" s="89"/>
      <c r="H111" s="90"/>
      <c r="I111" s="80"/>
      <c r="J111" s="80"/>
      <c r="K111" s="80"/>
      <c r="L111" s="80"/>
      <c r="M111" s="80"/>
      <c r="N111" s="90"/>
      <c r="O111" s="90"/>
      <c r="P111" s="89"/>
    </row>
    <row r="112" spans="2:17" x14ac:dyDescent="0.2">
      <c r="B112" s="86"/>
      <c r="C112" s="89"/>
      <c r="D112" s="89"/>
      <c r="E112" s="89"/>
      <c r="F112" s="89"/>
      <c r="G112" s="89"/>
      <c r="H112" s="90"/>
      <c r="I112" s="80"/>
      <c r="J112" s="80"/>
      <c r="K112" s="80"/>
      <c r="L112" s="80"/>
      <c r="M112" s="80"/>
      <c r="N112" s="90"/>
      <c r="O112" s="90"/>
      <c r="P112" s="89"/>
    </row>
    <row r="113" spans="2:16" x14ac:dyDescent="0.2">
      <c r="B113" s="91"/>
      <c r="C113" s="89"/>
      <c r="D113" s="89"/>
      <c r="E113" s="89"/>
      <c r="F113" s="89"/>
      <c r="G113" s="89"/>
      <c r="H113" s="90"/>
      <c r="I113" s="80"/>
      <c r="J113" s="80"/>
      <c r="K113" s="80"/>
      <c r="L113" s="80"/>
      <c r="M113" s="80"/>
      <c r="N113" s="84"/>
      <c r="O113" s="92"/>
      <c r="P113" s="89"/>
    </row>
    <row r="114" spans="2:16" x14ac:dyDescent="0.2">
      <c r="B114" s="89"/>
      <c r="C114" s="89"/>
      <c r="D114" s="89"/>
      <c r="E114" s="89"/>
      <c r="F114" s="89"/>
      <c r="G114" s="89"/>
      <c r="H114" s="90"/>
      <c r="I114" s="80"/>
      <c r="J114" s="80"/>
      <c r="K114" s="80"/>
      <c r="L114" s="80"/>
      <c r="M114" s="80"/>
      <c r="N114" s="90"/>
      <c r="O114" s="90"/>
      <c r="P114" s="89"/>
    </row>
    <row r="115" spans="2:16" x14ac:dyDescent="0.2">
      <c r="B115" s="89"/>
      <c r="C115" s="89"/>
      <c r="D115" s="89"/>
      <c r="E115" s="89"/>
      <c r="F115" s="89"/>
      <c r="G115" s="89"/>
      <c r="H115" s="90"/>
      <c r="I115" s="92"/>
      <c r="J115" s="92"/>
      <c r="K115" s="92"/>
      <c r="L115" s="92"/>
      <c r="M115" s="92"/>
      <c r="N115" s="90"/>
      <c r="O115" s="90"/>
      <c r="P115" s="89"/>
    </row>
    <row r="116" spans="2:16" x14ac:dyDescent="0.2">
      <c r="B116" s="89"/>
      <c r="C116" s="89"/>
      <c r="D116" s="89"/>
      <c r="E116" s="89"/>
      <c r="F116" s="89"/>
      <c r="G116" s="89"/>
      <c r="H116" s="90"/>
      <c r="I116" s="92"/>
      <c r="J116" s="92"/>
      <c r="K116" s="92"/>
      <c r="L116" s="92"/>
      <c r="M116" s="92"/>
      <c r="N116" s="93"/>
      <c r="O116" s="93"/>
      <c r="P116" s="89"/>
    </row>
    <row r="117" spans="2:16" x14ac:dyDescent="0.2">
      <c r="B117" s="89"/>
      <c r="C117" s="89"/>
      <c r="D117" s="89"/>
      <c r="E117" s="89"/>
      <c r="F117" s="89"/>
      <c r="G117" s="89"/>
      <c r="H117" s="90"/>
      <c r="I117" s="92"/>
      <c r="J117" s="92"/>
      <c r="K117" s="92"/>
      <c r="L117" s="92"/>
      <c r="M117" s="92"/>
      <c r="N117" s="84"/>
      <c r="O117" s="84"/>
      <c r="P117" s="89"/>
    </row>
    <row r="118" spans="2:16" x14ac:dyDescent="0.2">
      <c r="B118" s="89"/>
      <c r="C118" s="89"/>
      <c r="D118" s="89"/>
      <c r="E118" s="89"/>
      <c r="F118" s="89"/>
      <c r="G118" s="89"/>
      <c r="H118" s="90"/>
      <c r="I118" s="90"/>
      <c r="J118" s="90"/>
      <c r="K118" s="90"/>
      <c r="L118" s="90"/>
      <c r="M118" s="90"/>
      <c r="N118" s="90"/>
      <c r="O118" s="90"/>
      <c r="P118" s="89"/>
    </row>
    <row r="119" spans="2:16" x14ac:dyDescent="0.2">
      <c r="B119" s="94"/>
      <c r="C119" s="89"/>
      <c r="D119" s="89"/>
      <c r="E119" s="89"/>
      <c r="F119" s="89"/>
      <c r="G119" s="89"/>
      <c r="H119" s="90"/>
      <c r="I119" s="84"/>
      <c r="J119" s="84"/>
      <c r="K119" s="84"/>
      <c r="L119" s="84"/>
      <c r="M119" s="84"/>
      <c r="N119" s="90"/>
      <c r="O119" s="90"/>
      <c r="P119" s="89"/>
    </row>
    <row r="120" spans="2:16" x14ac:dyDescent="0.2">
      <c r="B120" s="89"/>
      <c r="C120" s="89"/>
      <c r="D120" s="89"/>
      <c r="E120" s="89"/>
      <c r="F120" s="89"/>
      <c r="G120" s="89"/>
      <c r="H120" s="90"/>
      <c r="I120" s="90"/>
      <c r="J120" s="90"/>
      <c r="K120" s="90"/>
      <c r="L120" s="90"/>
      <c r="M120" s="90"/>
      <c r="N120" s="90"/>
      <c r="O120" s="90"/>
      <c r="P120" s="89"/>
    </row>
    <row r="121" spans="2:16" x14ac:dyDescent="0.2">
      <c r="B121" s="89"/>
      <c r="C121" s="89"/>
      <c r="D121" s="89"/>
      <c r="E121" s="89"/>
      <c r="F121" s="89"/>
      <c r="G121" s="89"/>
      <c r="H121" s="90"/>
      <c r="I121" s="90"/>
      <c r="J121" s="90"/>
      <c r="K121" s="90"/>
      <c r="L121" s="90"/>
      <c r="M121" s="90"/>
      <c r="N121" s="90"/>
      <c r="O121" s="90"/>
      <c r="P121" s="89"/>
    </row>
    <row r="122" spans="2:16" x14ac:dyDescent="0.2">
      <c r="B122" s="89"/>
      <c r="C122" s="89"/>
      <c r="D122" s="89"/>
      <c r="E122" s="89"/>
      <c r="F122" s="89"/>
      <c r="G122" s="89"/>
      <c r="H122" s="90"/>
      <c r="I122" s="80"/>
      <c r="J122" s="80"/>
      <c r="K122" s="80"/>
      <c r="L122" s="80"/>
      <c r="M122" s="80"/>
      <c r="N122" s="90"/>
      <c r="O122" s="90"/>
      <c r="P122" s="89"/>
    </row>
    <row r="123" spans="2:16" x14ac:dyDescent="0.2">
      <c r="B123" s="89"/>
      <c r="C123" s="89"/>
      <c r="D123" s="89"/>
      <c r="E123" s="89"/>
      <c r="F123" s="89"/>
      <c r="G123" s="89"/>
      <c r="H123" s="90"/>
      <c r="I123" s="80"/>
      <c r="J123" s="80"/>
      <c r="K123" s="80"/>
      <c r="L123" s="80"/>
      <c r="M123" s="80"/>
      <c r="N123" s="90"/>
      <c r="O123" s="90"/>
      <c r="P123" s="89"/>
    </row>
    <row r="124" spans="2:16" x14ac:dyDescent="0.2">
      <c r="B124" s="89"/>
      <c r="C124" s="89"/>
      <c r="D124" s="89"/>
      <c r="E124" s="89"/>
      <c r="F124" s="89"/>
      <c r="G124" s="89"/>
      <c r="H124" s="90"/>
      <c r="I124" s="90"/>
      <c r="J124" s="90"/>
      <c r="K124" s="90"/>
      <c r="L124" s="90"/>
      <c r="M124" s="90"/>
      <c r="N124" s="90"/>
      <c r="O124" s="90"/>
      <c r="P124" s="89"/>
    </row>
    <row r="125" spans="2:16" x14ac:dyDescent="0.2">
      <c r="B125" s="89"/>
      <c r="C125" s="89"/>
      <c r="D125" s="89"/>
      <c r="E125" s="89"/>
      <c r="F125" s="89"/>
      <c r="G125" s="89"/>
      <c r="H125" s="90"/>
      <c r="I125" s="90"/>
      <c r="J125" s="90"/>
      <c r="K125" s="90"/>
      <c r="L125" s="90"/>
      <c r="M125" s="90"/>
      <c r="N125" s="90"/>
      <c r="O125" s="90"/>
      <c r="P125" s="89"/>
    </row>
    <row r="126" spans="2:16" x14ac:dyDescent="0.2">
      <c r="B126" s="89"/>
      <c r="C126" s="89"/>
      <c r="D126" s="89"/>
      <c r="E126" s="89"/>
      <c r="F126" s="89"/>
      <c r="G126" s="89"/>
      <c r="H126" s="90"/>
      <c r="I126" s="90"/>
      <c r="J126" s="90"/>
      <c r="K126" s="90"/>
      <c r="L126" s="90"/>
      <c r="M126" s="90"/>
      <c r="N126" s="90"/>
      <c r="O126" s="90"/>
      <c r="P126" s="89"/>
    </row>
    <row r="127" spans="2:16" x14ac:dyDescent="0.2">
      <c r="B127" s="89"/>
      <c r="C127" s="89"/>
      <c r="D127" s="89"/>
      <c r="E127" s="89"/>
      <c r="F127" s="89"/>
      <c r="G127" s="89"/>
      <c r="H127" s="90"/>
      <c r="I127" s="90"/>
      <c r="J127" s="90"/>
      <c r="K127" s="90"/>
      <c r="L127" s="90"/>
      <c r="M127" s="90"/>
      <c r="N127" s="90"/>
      <c r="O127" s="90"/>
      <c r="P127" s="89"/>
    </row>
    <row r="128" spans="2:16" x14ac:dyDescent="0.2">
      <c r="B128" s="89"/>
      <c r="C128" s="89"/>
      <c r="D128" s="89"/>
      <c r="E128" s="89"/>
      <c r="F128" s="89"/>
      <c r="G128" s="89"/>
      <c r="H128" s="90"/>
      <c r="I128" s="90"/>
      <c r="J128" s="90"/>
      <c r="K128" s="90"/>
      <c r="L128" s="90"/>
      <c r="M128" s="90"/>
      <c r="N128" s="90"/>
      <c r="O128" s="90"/>
      <c r="P128" s="89"/>
    </row>
    <row r="129" spans="2:16" x14ac:dyDescent="0.2">
      <c r="B129" s="89"/>
      <c r="C129" s="89"/>
      <c r="D129" s="89"/>
      <c r="E129" s="89"/>
      <c r="F129" s="89"/>
      <c r="G129" s="89"/>
      <c r="H129" s="90"/>
      <c r="I129" s="90"/>
      <c r="J129" s="90"/>
      <c r="K129" s="90"/>
      <c r="L129" s="90"/>
      <c r="M129" s="90"/>
      <c r="N129" s="90"/>
      <c r="O129" s="90"/>
      <c r="P129" s="89"/>
    </row>
    <row r="130" spans="2:16" x14ac:dyDescent="0.2">
      <c r="B130" s="89"/>
      <c r="C130" s="89"/>
      <c r="D130" s="89"/>
      <c r="E130" s="89"/>
      <c r="F130" s="89"/>
      <c r="G130" s="89"/>
      <c r="H130" s="90"/>
      <c r="I130" s="90"/>
      <c r="J130" s="90"/>
      <c r="K130" s="90"/>
      <c r="L130" s="90"/>
      <c r="M130" s="90"/>
      <c r="N130" s="90"/>
      <c r="O130" s="90"/>
      <c r="P130" s="89"/>
    </row>
    <row r="131" spans="2:16" x14ac:dyDescent="0.2">
      <c r="B131" s="89"/>
      <c r="C131" s="89"/>
      <c r="D131" s="89"/>
      <c r="E131" s="89"/>
      <c r="F131" s="89"/>
      <c r="G131" s="89"/>
      <c r="H131" s="90"/>
      <c r="I131" s="90"/>
      <c r="J131" s="90"/>
      <c r="K131" s="90"/>
      <c r="L131" s="90"/>
      <c r="M131" s="90"/>
      <c r="N131" s="90"/>
      <c r="O131" s="90"/>
      <c r="P131" s="89"/>
    </row>
    <row r="132" spans="2:16" x14ac:dyDescent="0.2">
      <c r="B132" s="89"/>
      <c r="C132" s="89"/>
      <c r="D132" s="89"/>
      <c r="E132" s="89"/>
      <c r="F132" s="89"/>
      <c r="G132" s="89"/>
      <c r="H132" s="90"/>
      <c r="I132" s="90"/>
      <c r="J132" s="90"/>
      <c r="K132" s="90"/>
      <c r="L132" s="90"/>
      <c r="M132" s="90"/>
      <c r="N132" s="90"/>
      <c r="O132" s="90"/>
      <c r="P132" s="89"/>
    </row>
    <row r="133" spans="2:16" x14ac:dyDescent="0.2">
      <c r="B133" s="89"/>
      <c r="C133" s="89"/>
      <c r="D133" s="89"/>
      <c r="E133" s="89"/>
      <c r="F133" s="89"/>
      <c r="G133" s="89"/>
      <c r="H133" s="90"/>
      <c r="I133" s="90"/>
      <c r="J133" s="90"/>
      <c r="K133" s="90"/>
      <c r="L133" s="90"/>
      <c r="M133" s="90"/>
      <c r="N133" s="90"/>
      <c r="O133" s="90"/>
      <c r="P133" s="89"/>
    </row>
    <row r="134" spans="2:16" x14ac:dyDescent="0.2">
      <c r="B134" s="89"/>
      <c r="C134" s="89"/>
      <c r="D134" s="89"/>
      <c r="E134" s="89"/>
      <c r="F134" s="89"/>
      <c r="G134" s="89"/>
      <c r="H134" s="90"/>
      <c r="I134" s="90"/>
      <c r="J134" s="90"/>
      <c r="K134" s="90"/>
      <c r="L134" s="90"/>
      <c r="M134" s="90"/>
      <c r="N134" s="90"/>
      <c r="O134" s="90"/>
      <c r="P134" s="89"/>
    </row>
    <row r="135" spans="2:16" x14ac:dyDescent="0.2">
      <c r="B135" s="89"/>
      <c r="C135" s="89"/>
      <c r="D135" s="89"/>
      <c r="E135" s="89"/>
      <c r="F135" s="89"/>
      <c r="G135" s="89"/>
      <c r="H135" s="90"/>
      <c r="I135" s="90"/>
      <c r="J135" s="90"/>
      <c r="K135" s="90"/>
      <c r="L135" s="90"/>
      <c r="M135" s="90"/>
      <c r="N135" s="90"/>
      <c r="O135" s="90"/>
      <c r="P135" s="89"/>
    </row>
    <row r="136" spans="2:16" x14ac:dyDescent="0.2">
      <c r="B136" s="89"/>
      <c r="C136" s="89"/>
      <c r="D136" s="89"/>
      <c r="E136" s="89"/>
      <c r="F136" s="89"/>
      <c r="G136" s="89"/>
      <c r="H136" s="90"/>
      <c r="I136" s="90"/>
      <c r="J136" s="90"/>
      <c r="K136" s="90"/>
      <c r="L136" s="90"/>
      <c r="M136" s="90"/>
      <c r="N136" s="90"/>
      <c r="O136" s="90"/>
      <c r="P136" s="89"/>
    </row>
    <row r="137" spans="2:16" x14ac:dyDescent="0.2">
      <c r="B137" s="89"/>
      <c r="C137" s="89"/>
      <c r="D137" s="89"/>
      <c r="E137" s="89"/>
      <c r="F137" s="89"/>
      <c r="G137" s="89"/>
      <c r="H137" s="90"/>
      <c r="I137" s="90"/>
      <c r="J137" s="90"/>
      <c r="K137" s="90"/>
      <c r="L137" s="90"/>
      <c r="M137" s="90"/>
      <c r="N137" s="90"/>
      <c r="O137" s="90"/>
      <c r="P137" s="89"/>
    </row>
    <row r="138" spans="2:16" x14ac:dyDescent="0.2">
      <c r="B138" s="89"/>
      <c r="C138" s="89"/>
      <c r="D138" s="89"/>
      <c r="E138" s="89"/>
      <c r="F138" s="89"/>
      <c r="G138" s="89"/>
      <c r="H138" s="90"/>
      <c r="I138" s="90"/>
      <c r="J138" s="90"/>
      <c r="K138" s="90"/>
      <c r="L138" s="90"/>
      <c r="M138" s="90"/>
      <c r="N138" s="90"/>
      <c r="O138" s="90"/>
      <c r="P138" s="89"/>
    </row>
    <row r="139" spans="2:16" x14ac:dyDescent="0.2">
      <c r="B139" s="89"/>
      <c r="C139" s="89"/>
      <c r="D139" s="89"/>
      <c r="E139" s="89"/>
      <c r="F139" s="89"/>
      <c r="G139" s="89"/>
      <c r="H139" s="90"/>
      <c r="I139" s="90"/>
      <c r="J139" s="90"/>
      <c r="K139" s="90"/>
      <c r="L139" s="90"/>
      <c r="M139" s="90"/>
      <c r="N139" s="90"/>
      <c r="O139" s="90"/>
      <c r="P139" s="89"/>
    </row>
    <row r="140" spans="2:16" x14ac:dyDescent="0.2">
      <c r="B140" s="89"/>
      <c r="C140" s="89"/>
      <c r="D140" s="89"/>
      <c r="E140" s="89"/>
      <c r="F140" s="89"/>
      <c r="G140" s="89"/>
      <c r="H140" s="90"/>
      <c r="I140" s="90"/>
      <c r="J140" s="90"/>
      <c r="K140" s="90"/>
      <c r="L140" s="90"/>
      <c r="M140" s="90"/>
      <c r="N140" s="90"/>
      <c r="O140" s="90"/>
      <c r="P140" s="89"/>
    </row>
    <row r="141" spans="2:16" x14ac:dyDescent="0.2">
      <c r="B141" s="89"/>
      <c r="C141" s="89"/>
      <c r="D141" s="89"/>
      <c r="E141" s="89"/>
      <c r="F141" s="89"/>
      <c r="G141" s="89"/>
      <c r="H141" s="90"/>
      <c r="I141" s="90"/>
      <c r="J141" s="90"/>
      <c r="K141" s="90"/>
      <c r="L141" s="90"/>
      <c r="M141" s="90"/>
      <c r="N141" s="90"/>
      <c r="O141" s="90"/>
      <c r="P141" s="89"/>
    </row>
    <row r="142" spans="2:16" x14ac:dyDescent="0.2">
      <c r="B142" s="89"/>
      <c r="C142" s="89"/>
      <c r="D142" s="89"/>
      <c r="E142" s="89"/>
      <c r="F142" s="89"/>
      <c r="G142" s="89"/>
      <c r="H142" s="90"/>
      <c r="I142" s="90"/>
      <c r="J142" s="90"/>
      <c r="K142" s="90"/>
      <c r="L142" s="90"/>
      <c r="M142" s="90"/>
      <c r="N142" s="90"/>
      <c r="O142" s="90"/>
      <c r="P142" s="89"/>
    </row>
    <row r="143" spans="2:16" x14ac:dyDescent="0.2">
      <c r="B143" s="89"/>
      <c r="C143" s="89"/>
      <c r="D143" s="89"/>
      <c r="E143" s="89"/>
      <c r="F143" s="89"/>
      <c r="G143" s="89"/>
      <c r="H143" s="90"/>
      <c r="I143" s="90"/>
      <c r="J143" s="90"/>
      <c r="K143" s="90"/>
      <c r="L143" s="90"/>
      <c r="M143" s="90"/>
      <c r="N143" s="90"/>
      <c r="O143" s="90"/>
      <c r="P143" s="89"/>
    </row>
    <row r="144" spans="2:16" x14ac:dyDescent="0.2">
      <c r="B144" s="89"/>
      <c r="C144" s="89"/>
      <c r="D144" s="89"/>
      <c r="E144" s="89"/>
      <c r="F144" s="89"/>
      <c r="G144" s="89"/>
      <c r="H144" s="90"/>
      <c r="I144" s="90"/>
      <c r="J144" s="90"/>
      <c r="K144" s="90"/>
      <c r="L144" s="90"/>
      <c r="M144" s="90"/>
      <c r="N144" s="90"/>
      <c r="O144" s="90"/>
      <c r="P144" s="89"/>
    </row>
    <row r="145" spans="2:16" x14ac:dyDescent="0.2">
      <c r="B145" s="89"/>
      <c r="C145" s="89"/>
      <c r="D145" s="89"/>
      <c r="E145" s="89"/>
      <c r="F145" s="89"/>
      <c r="G145" s="89"/>
      <c r="H145" s="90"/>
      <c r="I145" s="90"/>
      <c r="J145" s="90"/>
      <c r="K145" s="90"/>
      <c r="L145" s="90"/>
      <c r="M145" s="90"/>
      <c r="N145" s="90"/>
      <c r="O145" s="90"/>
      <c r="P145" s="89"/>
    </row>
    <row r="146" spans="2:16" x14ac:dyDescent="0.2">
      <c r="B146" s="89"/>
      <c r="C146" s="89"/>
      <c r="D146" s="89"/>
      <c r="E146" s="89"/>
      <c r="F146" s="89"/>
      <c r="G146" s="89"/>
      <c r="H146" s="90"/>
      <c r="I146" s="90"/>
      <c r="J146" s="90"/>
      <c r="K146" s="90"/>
      <c r="L146" s="90"/>
      <c r="M146" s="90"/>
      <c r="N146" s="90"/>
      <c r="O146" s="90"/>
      <c r="P146" s="89"/>
    </row>
    <row r="147" spans="2:16" x14ac:dyDescent="0.2">
      <c r="B147" s="89"/>
      <c r="C147" s="89"/>
      <c r="D147" s="89"/>
      <c r="E147" s="89"/>
      <c r="F147" s="89"/>
      <c r="G147" s="89"/>
      <c r="H147" s="90"/>
      <c r="I147" s="90"/>
      <c r="J147" s="90"/>
      <c r="K147" s="90"/>
      <c r="L147" s="90"/>
      <c r="M147" s="90"/>
      <c r="N147" s="90"/>
      <c r="O147" s="90"/>
      <c r="P147" s="89"/>
    </row>
    <row r="148" spans="2:16" x14ac:dyDescent="0.2">
      <c r="B148" s="89"/>
      <c r="C148" s="89"/>
      <c r="D148" s="89"/>
      <c r="E148" s="89"/>
      <c r="F148" s="89"/>
      <c r="G148" s="89"/>
      <c r="H148" s="90"/>
      <c r="I148" s="90"/>
      <c r="J148" s="90"/>
      <c r="K148" s="90"/>
      <c r="L148" s="90"/>
      <c r="M148" s="90"/>
      <c r="N148" s="90"/>
      <c r="O148" s="90"/>
      <c r="P148" s="89"/>
    </row>
    <row r="149" spans="2:16" x14ac:dyDescent="0.2">
      <c r="B149" s="89"/>
      <c r="C149" s="89"/>
      <c r="D149" s="89"/>
      <c r="E149" s="89"/>
      <c r="F149" s="89"/>
      <c r="G149" s="89"/>
      <c r="H149" s="90"/>
      <c r="I149" s="90"/>
      <c r="J149" s="90"/>
      <c r="K149" s="90"/>
      <c r="L149" s="90"/>
      <c r="M149" s="90"/>
      <c r="N149" s="90"/>
      <c r="O149" s="90"/>
      <c r="P149" s="89"/>
    </row>
    <row r="150" spans="2:16" x14ac:dyDescent="0.2">
      <c r="B150" s="89"/>
      <c r="C150" s="89"/>
      <c r="D150" s="89"/>
      <c r="E150" s="89"/>
      <c r="F150" s="89"/>
      <c r="G150" s="89"/>
      <c r="H150" s="90"/>
      <c r="I150" s="90"/>
      <c r="J150" s="90"/>
      <c r="K150" s="90"/>
      <c r="L150" s="90"/>
      <c r="M150" s="90"/>
      <c r="N150" s="90"/>
      <c r="O150" s="90"/>
      <c r="P150" s="89"/>
    </row>
    <row r="151" spans="2:16" x14ac:dyDescent="0.2">
      <c r="B151" s="89"/>
      <c r="C151" s="89"/>
      <c r="D151" s="89"/>
      <c r="E151" s="89"/>
      <c r="F151" s="89"/>
      <c r="G151" s="89"/>
      <c r="H151" s="90"/>
      <c r="I151" s="90"/>
      <c r="J151" s="90"/>
      <c r="K151" s="90"/>
      <c r="L151" s="90"/>
      <c r="M151" s="90"/>
      <c r="N151" s="90"/>
      <c r="O151" s="90"/>
      <c r="P151" s="89"/>
    </row>
    <row r="152" spans="2:16" x14ac:dyDescent="0.2">
      <c r="B152" s="89"/>
      <c r="C152" s="89"/>
      <c r="D152" s="89"/>
      <c r="E152" s="89"/>
      <c r="F152" s="89"/>
      <c r="G152" s="89"/>
      <c r="H152" s="90"/>
      <c r="I152" s="90"/>
      <c r="J152" s="90"/>
      <c r="K152" s="90"/>
      <c r="L152" s="90"/>
      <c r="M152" s="90"/>
      <c r="N152" s="90"/>
      <c r="O152" s="90"/>
      <c r="P152" s="89"/>
    </row>
    <row r="153" spans="2:16" x14ac:dyDescent="0.2">
      <c r="B153" s="89"/>
      <c r="C153" s="89"/>
      <c r="D153" s="89"/>
      <c r="E153" s="89"/>
      <c r="F153" s="89"/>
      <c r="G153" s="89"/>
      <c r="H153" s="90"/>
      <c r="I153" s="90"/>
      <c r="J153" s="90"/>
      <c r="K153" s="90"/>
      <c r="L153" s="90"/>
      <c r="M153" s="90"/>
      <c r="N153" s="90"/>
      <c r="O153" s="90"/>
      <c r="P153" s="89"/>
    </row>
    <row r="154" spans="2:16" x14ac:dyDescent="0.2">
      <c r="B154" s="89"/>
      <c r="C154" s="89"/>
      <c r="D154" s="89"/>
      <c r="E154" s="89"/>
      <c r="F154" s="89"/>
      <c r="G154" s="89"/>
      <c r="H154" s="90"/>
      <c r="I154" s="90"/>
      <c r="J154" s="90"/>
      <c r="K154" s="90"/>
      <c r="L154" s="90"/>
      <c r="M154" s="90"/>
      <c r="N154" s="90"/>
      <c r="O154" s="90"/>
      <c r="P154" s="89"/>
    </row>
    <row r="155" spans="2:16" x14ac:dyDescent="0.2">
      <c r="B155" s="89"/>
      <c r="C155" s="89"/>
      <c r="D155" s="89"/>
      <c r="E155" s="89"/>
      <c r="F155" s="89"/>
      <c r="G155" s="89"/>
      <c r="H155" s="90"/>
      <c r="I155" s="90"/>
      <c r="J155" s="90"/>
      <c r="K155" s="90"/>
      <c r="L155" s="90"/>
      <c r="M155" s="90"/>
      <c r="N155" s="90"/>
      <c r="O155" s="90"/>
      <c r="P155" s="89"/>
    </row>
    <row r="156" spans="2:16" x14ac:dyDescent="0.2">
      <c r="B156" s="89"/>
      <c r="C156" s="89"/>
      <c r="D156" s="89"/>
      <c r="E156" s="89"/>
      <c r="F156" s="89"/>
      <c r="G156" s="89"/>
      <c r="H156" s="90"/>
      <c r="I156" s="90"/>
      <c r="J156" s="90"/>
      <c r="K156" s="90"/>
      <c r="L156" s="90"/>
      <c r="M156" s="90"/>
      <c r="N156" s="90"/>
      <c r="O156" s="90"/>
      <c r="P156" s="89"/>
    </row>
    <row r="157" spans="2:16" x14ac:dyDescent="0.2">
      <c r="B157" s="89"/>
      <c r="C157" s="89"/>
      <c r="D157" s="89"/>
      <c r="E157" s="89"/>
      <c r="F157" s="89"/>
      <c r="G157" s="89"/>
      <c r="H157" s="90"/>
      <c r="I157" s="90"/>
      <c r="J157" s="90"/>
      <c r="K157" s="90"/>
      <c r="L157" s="90"/>
      <c r="M157" s="90"/>
      <c r="N157" s="90"/>
      <c r="O157" s="90"/>
      <c r="P157" s="89"/>
    </row>
    <row r="158" spans="2:16" x14ac:dyDescent="0.2">
      <c r="B158" s="89"/>
      <c r="C158" s="89"/>
      <c r="D158" s="89"/>
      <c r="E158" s="89"/>
      <c r="F158" s="89"/>
      <c r="G158" s="89"/>
      <c r="H158" s="90"/>
      <c r="I158" s="90"/>
      <c r="J158" s="90"/>
      <c r="K158" s="90"/>
      <c r="L158" s="90"/>
      <c r="M158" s="90"/>
      <c r="N158" s="90"/>
      <c r="O158" s="90"/>
      <c r="P158" s="89"/>
    </row>
    <row r="159" spans="2:16" x14ac:dyDescent="0.2">
      <c r="B159" s="89"/>
      <c r="C159" s="89"/>
      <c r="D159" s="89"/>
      <c r="E159" s="89"/>
      <c r="F159" s="89"/>
      <c r="G159" s="89"/>
      <c r="H159" s="90"/>
      <c r="I159" s="90"/>
      <c r="J159" s="90"/>
      <c r="K159" s="90"/>
      <c r="L159" s="90"/>
      <c r="M159" s="90"/>
      <c r="N159" s="90"/>
      <c r="O159" s="90"/>
      <c r="P159" s="89"/>
    </row>
    <row r="160" spans="2:16" x14ac:dyDescent="0.2">
      <c r="B160" s="89"/>
      <c r="C160" s="89"/>
      <c r="D160" s="89"/>
      <c r="E160" s="89"/>
      <c r="F160" s="89"/>
      <c r="G160" s="89"/>
      <c r="H160" s="90"/>
      <c r="I160" s="90"/>
      <c r="J160" s="90"/>
      <c r="K160" s="90"/>
      <c r="L160" s="90"/>
      <c r="M160" s="90"/>
      <c r="N160" s="90"/>
      <c r="O160" s="90"/>
      <c r="P160" s="89"/>
    </row>
    <row r="161" spans="2:16" x14ac:dyDescent="0.2">
      <c r="B161" s="89"/>
      <c r="C161" s="89"/>
      <c r="D161" s="89"/>
      <c r="E161" s="89"/>
      <c r="F161" s="89"/>
      <c r="G161" s="89"/>
      <c r="H161" s="90"/>
      <c r="I161" s="90"/>
      <c r="J161" s="90"/>
      <c r="K161" s="90"/>
      <c r="L161" s="90"/>
      <c r="M161" s="90"/>
      <c r="N161" s="90"/>
      <c r="O161" s="90"/>
      <c r="P161" s="89"/>
    </row>
    <row r="162" spans="2:16" x14ac:dyDescent="0.2">
      <c r="B162" s="89"/>
      <c r="C162" s="89"/>
      <c r="D162" s="89"/>
      <c r="E162" s="89"/>
      <c r="F162" s="89"/>
      <c r="G162" s="89"/>
      <c r="H162" s="90"/>
      <c r="I162" s="90"/>
      <c r="J162" s="90"/>
      <c r="K162" s="90"/>
      <c r="L162" s="90"/>
      <c r="M162" s="90"/>
      <c r="N162" s="90"/>
      <c r="O162" s="90"/>
      <c r="P162" s="89"/>
    </row>
    <row r="163" spans="2:16" x14ac:dyDescent="0.2">
      <c r="B163" s="89"/>
      <c r="C163" s="89"/>
      <c r="D163" s="89"/>
      <c r="E163" s="89"/>
      <c r="F163" s="89"/>
      <c r="G163" s="89"/>
      <c r="H163" s="90"/>
      <c r="I163" s="90"/>
      <c r="J163" s="90"/>
      <c r="K163" s="90"/>
      <c r="L163" s="90"/>
      <c r="M163" s="90"/>
      <c r="N163" s="90"/>
      <c r="O163" s="90"/>
      <c r="P163" s="89"/>
    </row>
    <row r="164" spans="2:16" x14ac:dyDescent="0.2">
      <c r="B164" s="89"/>
      <c r="C164" s="89"/>
      <c r="D164" s="89"/>
      <c r="E164" s="89"/>
      <c r="F164" s="89"/>
      <c r="G164" s="89"/>
      <c r="H164" s="90"/>
      <c r="I164" s="90"/>
      <c r="J164" s="90"/>
      <c r="K164" s="90"/>
      <c r="L164" s="90"/>
      <c r="M164" s="90"/>
      <c r="N164" s="90"/>
      <c r="O164" s="90"/>
      <c r="P164" s="89"/>
    </row>
    <row r="165" spans="2:16" x14ac:dyDescent="0.2">
      <c r="B165" s="89"/>
      <c r="C165" s="89"/>
      <c r="D165" s="89"/>
      <c r="E165" s="89"/>
      <c r="F165" s="89"/>
      <c r="G165" s="89"/>
      <c r="H165" s="90"/>
      <c r="I165" s="90"/>
      <c r="J165" s="90"/>
      <c r="K165" s="90"/>
      <c r="L165" s="90"/>
      <c r="M165" s="90"/>
      <c r="N165" s="90"/>
      <c r="O165" s="90"/>
      <c r="P165" s="89"/>
    </row>
    <row r="166" spans="2:16" x14ac:dyDescent="0.2">
      <c r="B166" s="89"/>
      <c r="C166" s="89"/>
      <c r="D166" s="89"/>
      <c r="E166" s="89"/>
      <c r="F166" s="89"/>
      <c r="G166" s="89"/>
      <c r="H166" s="90"/>
      <c r="I166" s="90"/>
      <c r="J166" s="90"/>
      <c r="K166" s="90"/>
      <c r="L166" s="90"/>
      <c r="M166" s="90"/>
      <c r="N166" s="90"/>
      <c r="O166" s="90"/>
      <c r="P166" s="89"/>
    </row>
    <row r="167" spans="2:16" x14ac:dyDescent="0.2">
      <c r="B167" s="89"/>
      <c r="C167" s="89"/>
      <c r="D167" s="89"/>
      <c r="E167" s="89"/>
      <c r="F167" s="89"/>
      <c r="G167" s="89"/>
      <c r="H167" s="90"/>
      <c r="I167" s="90"/>
      <c r="J167" s="90"/>
      <c r="K167" s="90"/>
      <c r="L167" s="90"/>
      <c r="M167" s="90"/>
      <c r="N167" s="90"/>
      <c r="O167" s="90"/>
      <c r="P167" s="89"/>
    </row>
    <row r="168" spans="2:16" x14ac:dyDescent="0.2">
      <c r="B168" s="89"/>
      <c r="C168" s="89"/>
      <c r="D168" s="89"/>
      <c r="E168" s="89"/>
      <c r="F168" s="89"/>
      <c r="G168" s="89"/>
      <c r="H168" s="90"/>
      <c r="I168" s="90"/>
      <c r="J168" s="90"/>
      <c r="K168" s="90"/>
      <c r="L168" s="90"/>
      <c r="M168" s="90"/>
      <c r="N168" s="90"/>
      <c r="O168" s="90"/>
      <c r="P168" s="89"/>
    </row>
    <row r="169" spans="2:16" x14ac:dyDescent="0.2">
      <c r="B169" s="89"/>
      <c r="C169" s="89"/>
      <c r="D169" s="89"/>
      <c r="E169" s="89"/>
      <c r="F169" s="89"/>
      <c r="G169" s="89"/>
      <c r="H169" s="90"/>
      <c r="I169" s="90"/>
      <c r="J169" s="90"/>
      <c r="K169" s="90"/>
      <c r="L169" s="90"/>
      <c r="M169" s="90"/>
      <c r="N169" s="90"/>
      <c r="O169" s="90"/>
      <c r="P169" s="89"/>
    </row>
    <row r="170" spans="2:16" x14ac:dyDescent="0.2">
      <c r="B170" s="89"/>
      <c r="C170" s="89"/>
      <c r="D170" s="89"/>
      <c r="E170" s="89"/>
      <c r="F170" s="89"/>
      <c r="G170" s="89"/>
      <c r="H170" s="90"/>
      <c r="I170" s="90"/>
      <c r="J170" s="90"/>
      <c r="K170" s="90"/>
      <c r="L170" s="90"/>
      <c r="M170" s="90"/>
      <c r="N170" s="90"/>
      <c r="O170" s="90"/>
      <c r="P170" s="89"/>
    </row>
    <row r="171" spans="2:16" x14ac:dyDescent="0.2">
      <c r="B171" s="89"/>
      <c r="C171" s="89"/>
      <c r="D171" s="89"/>
      <c r="E171" s="89"/>
      <c r="F171" s="89"/>
      <c r="G171" s="89"/>
      <c r="H171" s="90"/>
      <c r="I171" s="90"/>
      <c r="J171" s="90"/>
      <c r="K171" s="90"/>
      <c r="L171" s="90"/>
      <c r="M171" s="90"/>
      <c r="N171" s="90"/>
      <c r="O171" s="90"/>
      <c r="P171" s="89"/>
    </row>
    <row r="172" spans="2:16" x14ac:dyDescent="0.2">
      <c r="B172" s="89"/>
      <c r="C172" s="89"/>
      <c r="D172" s="89"/>
      <c r="E172" s="89"/>
      <c r="F172" s="89"/>
      <c r="G172" s="89"/>
      <c r="H172" s="90"/>
      <c r="I172" s="90"/>
      <c r="J172" s="90"/>
      <c r="K172" s="90"/>
      <c r="L172" s="90"/>
      <c r="M172" s="90"/>
      <c r="N172" s="90"/>
      <c r="O172" s="90"/>
      <c r="P172" s="89"/>
    </row>
    <row r="173" spans="2:16" x14ac:dyDescent="0.2">
      <c r="B173" s="89"/>
      <c r="C173" s="89"/>
      <c r="D173" s="89"/>
      <c r="E173" s="89"/>
      <c r="F173" s="89"/>
      <c r="G173" s="89"/>
      <c r="H173" s="90"/>
      <c r="I173" s="90"/>
      <c r="J173" s="90"/>
      <c r="K173" s="90"/>
      <c r="L173" s="90"/>
      <c r="M173" s="90"/>
      <c r="N173" s="90"/>
      <c r="O173" s="90"/>
      <c r="P173" s="89"/>
    </row>
    <row r="174" spans="2:16" x14ac:dyDescent="0.2">
      <c r="B174" s="89"/>
      <c r="C174" s="89"/>
      <c r="D174" s="89"/>
      <c r="E174" s="89"/>
      <c r="F174" s="89"/>
      <c r="G174" s="89"/>
      <c r="H174" s="90"/>
      <c r="I174" s="90"/>
      <c r="J174" s="90"/>
      <c r="K174" s="90"/>
      <c r="L174" s="90"/>
      <c r="M174" s="90"/>
      <c r="N174" s="90"/>
      <c r="O174" s="90"/>
      <c r="P174" s="89"/>
    </row>
    <row r="175" spans="2:16" x14ac:dyDescent="0.2">
      <c r="B175" s="89"/>
      <c r="C175" s="89"/>
      <c r="D175" s="89"/>
      <c r="E175" s="89"/>
      <c r="F175" s="89"/>
      <c r="G175" s="89"/>
      <c r="H175" s="90"/>
      <c r="I175" s="90"/>
      <c r="J175" s="90"/>
      <c r="K175" s="90"/>
      <c r="L175" s="90"/>
      <c r="M175" s="90"/>
      <c r="N175" s="90"/>
      <c r="O175" s="90"/>
      <c r="P175" s="89"/>
    </row>
    <row r="176" spans="2:16" x14ac:dyDescent="0.2">
      <c r="B176" s="89"/>
      <c r="C176" s="89"/>
      <c r="D176" s="89"/>
      <c r="E176" s="89"/>
      <c r="F176" s="89"/>
      <c r="G176" s="89"/>
      <c r="H176" s="90"/>
      <c r="I176" s="90"/>
      <c r="J176" s="90"/>
      <c r="K176" s="90"/>
      <c r="L176" s="90"/>
      <c r="M176" s="90"/>
      <c r="N176" s="90"/>
      <c r="O176" s="90"/>
      <c r="P176" s="89"/>
    </row>
    <row r="177" spans="2:16" x14ac:dyDescent="0.2">
      <c r="B177" s="89"/>
      <c r="C177" s="89"/>
      <c r="D177" s="89"/>
      <c r="E177" s="89"/>
      <c r="F177" s="89"/>
      <c r="G177" s="89"/>
      <c r="H177" s="90"/>
      <c r="I177" s="90"/>
      <c r="J177" s="90"/>
      <c r="K177" s="90"/>
      <c r="L177" s="90"/>
      <c r="M177" s="90"/>
      <c r="N177" s="90"/>
      <c r="O177" s="90"/>
      <c r="P177" s="89"/>
    </row>
    <row r="178" spans="2:16" x14ac:dyDescent="0.2">
      <c r="B178" s="89"/>
      <c r="C178" s="89"/>
      <c r="D178" s="89"/>
      <c r="E178" s="89"/>
      <c r="F178" s="89"/>
      <c r="G178" s="89"/>
      <c r="H178" s="90"/>
      <c r="I178" s="90"/>
      <c r="J178" s="90"/>
      <c r="K178" s="90"/>
      <c r="L178" s="90"/>
      <c r="M178" s="90"/>
      <c r="N178" s="90"/>
      <c r="O178" s="90"/>
      <c r="P178" s="89"/>
    </row>
    <row r="179" spans="2:16" x14ac:dyDescent="0.2">
      <c r="B179" s="89"/>
      <c r="C179" s="89"/>
      <c r="D179" s="89"/>
      <c r="E179" s="89"/>
      <c r="F179" s="89"/>
      <c r="G179" s="89"/>
      <c r="H179" s="90"/>
      <c r="I179" s="90"/>
      <c r="J179" s="90"/>
      <c r="K179" s="90"/>
      <c r="L179" s="90"/>
      <c r="M179" s="90"/>
      <c r="N179" s="90"/>
      <c r="O179" s="90"/>
      <c r="P179" s="89"/>
    </row>
    <row r="180" spans="2:16" x14ac:dyDescent="0.2">
      <c r="B180" s="89"/>
      <c r="C180" s="89"/>
      <c r="D180" s="89"/>
      <c r="E180" s="89"/>
      <c r="F180" s="89"/>
      <c r="G180" s="89"/>
      <c r="H180" s="90"/>
      <c r="I180" s="90"/>
      <c r="J180" s="90"/>
      <c r="K180" s="90"/>
      <c r="L180" s="90"/>
      <c r="M180" s="90"/>
      <c r="N180" s="90"/>
      <c r="O180" s="90"/>
      <c r="P180" s="89"/>
    </row>
    <row r="181" spans="2:16" x14ac:dyDescent="0.2">
      <c r="B181" s="89"/>
      <c r="C181" s="89"/>
      <c r="D181" s="89"/>
      <c r="E181" s="89"/>
      <c r="F181" s="89"/>
      <c r="G181" s="89"/>
      <c r="H181" s="90"/>
      <c r="I181" s="90"/>
      <c r="J181" s="90"/>
      <c r="K181" s="90"/>
      <c r="L181" s="90"/>
      <c r="M181" s="90"/>
      <c r="N181" s="90"/>
      <c r="O181" s="90"/>
      <c r="P181" s="89"/>
    </row>
    <row r="182" spans="2:16" x14ac:dyDescent="0.2">
      <c r="B182" s="89"/>
      <c r="C182" s="89"/>
      <c r="D182" s="89"/>
      <c r="E182" s="89"/>
      <c r="F182" s="89"/>
      <c r="G182" s="89"/>
      <c r="H182" s="90"/>
      <c r="I182" s="90"/>
      <c r="J182" s="90"/>
      <c r="K182" s="90"/>
      <c r="L182" s="90"/>
      <c r="M182" s="90"/>
      <c r="N182" s="90"/>
      <c r="O182" s="90"/>
      <c r="P182" s="89"/>
    </row>
    <row r="183" spans="2:16" x14ac:dyDescent="0.2">
      <c r="B183" s="89"/>
      <c r="C183" s="89"/>
      <c r="D183" s="89"/>
      <c r="E183" s="89"/>
      <c r="F183" s="89"/>
      <c r="G183" s="89"/>
      <c r="H183" s="90"/>
      <c r="I183" s="90"/>
      <c r="J183" s="90"/>
      <c r="K183" s="90"/>
      <c r="L183" s="90"/>
      <c r="M183" s="90"/>
      <c r="N183" s="90"/>
      <c r="O183" s="90"/>
      <c r="P183" s="89"/>
    </row>
    <row r="184" spans="2:16" x14ac:dyDescent="0.2">
      <c r="B184" s="89"/>
      <c r="C184" s="89"/>
      <c r="D184" s="89"/>
      <c r="E184" s="89"/>
      <c r="F184" s="89"/>
      <c r="G184" s="89"/>
      <c r="H184" s="90"/>
      <c r="I184" s="90"/>
      <c r="J184" s="90"/>
      <c r="K184" s="90"/>
      <c r="L184" s="90"/>
      <c r="M184" s="90"/>
      <c r="N184" s="90"/>
      <c r="O184" s="90"/>
      <c r="P184" s="89"/>
    </row>
    <row r="185" spans="2:16" x14ac:dyDescent="0.2">
      <c r="B185" s="89"/>
      <c r="C185" s="89"/>
      <c r="D185" s="89"/>
      <c r="E185" s="89"/>
      <c r="F185" s="89"/>
      <c r="G185" s="89"/>
      <c r="H185" s="90"/>
      <c r="I185" s="90"/>
      <c r="J185" s="90"/>
      <c r="K185" s="90"/>
      <c r="L185" s="90"/>
      <c r="M185" s="90"/>
      <c r="N185" s="90"/>
      <c r="O185" s="90"/>
      <c r="P185" s="89"/>
    </row>
    <row r="186" spans="2:16" x14ac:dyDescent="0.2">
      <c r="B186" s="89"/>
      <c r="C186" s="89"/>
      <c r="D186" s="89"/>
      <c r="E186" s="89"/>
      <c r="F186" s="89"/>
      <c r="G186" s="89"/>
      <c r="H186" s="90"/>
      <c r="I186" s="90"/>
      <c r="J186" s="90"/>
      <c r="K186" s="90"/>
      <c r="L186" s="90"/>
      <c r="M186" s="90"/>
      <c r="N186" s="90"/>
      <c r="O186" s="90"/>
      <c r="P186" s="89"/>
    </row>
    <row r="187" spans="2:16" x14ac:dyDescent="0.2">
      <c r="B187" s="89"/>
      <c r="C187" s="89"/>
      <c r="D187" s="89"/>
      <c r="E187" s="89"/>
      <c r="F187" s="89"/>
      <c r="G187" s="89"/>
      <c r="H187" s="90"/>
      <c r="I187" s="90"/>
      <c r="J187" s="90"/>
      <c r="K187" s="90"/>
      <c r="L187" s="90"/>
      <c r="M187" s="90"/>
      <c r="N187" s="90"/>
      <c r="O187" s="90"/>
      <c r="P187" s="89"/>
    </row>
    <row r="188" spans="2:16" x14ac:dyDescent="0.2">
      <c r="B188" s="89"/>
      <c r="C188" s="89"/>
      <c r="D188" s="89"/>
      <c r="E188" s="89"/>
      <c r="F188" s="89"/>
      <c r="G188" s="89"/>
      <c r="H188" s="90"/>
      <c r="I188" s="90"/>
      <c r="J188" s="90"/>
      <c r="K188" s="90"/>
      <c r="L188" s="90"/>
      <c r="M188" s="90"/>
      <c r="N188" s="90"/>
      <c r="O188" s="90"/>
      <c r="P188" s="89"/>
    </row>
    <row r="189" spans="2:16" x14ac:dyDescent="0.2">
      <c r="B189" s="89"/>
      <c r="C189" s="89"/>
      <c r="D189" s="89"/>
      <c r="E189" s="89"/>
      <c r="F189" s="89"/>
      <c r="G189" s="89"/>
      <c r="H189" s="90"/>
      <c r="I189" s="90"/>
      <c r="J189" s="90"/>
      <c r="K189" s="90"/>
      <c r="L189" s="90"/>
      <c r="M189" s="90"/>
      <c r="N189" s="90"/>
      <c r="O189" s="90"/>
      <c r="P189" s="89"/>
    </row>
    <row r="190" spans="2:16" x14ac:dyDescent="0.2">
      <c r="B190" s="89"/>
      <c r="C190" s="89"/>
      <c r="D190" s="89"/>
      <c r="E190" s="89"/>
      <c r="F190" s="89"/>
      <c r="G190" s="89"/>
      <c r="H190" s="90"/>
      <c r="I190" s="90"/>
      <c r="J190" s="90"/>
      <c r="K190" s="90"/>
      <c r="L190" s="90"/>
      <c r="M190" s="90"/>
      <c r="N190" s="90"/>
      <c r="O190" s="90"/>
      <c r="P190" s="89"/>
    </row>
    <row r="191" spans="2:16" x14ac:dyDescent="0.2">
      <c r="B191" s="89"/>
      <c r="C191" s="89"/>
      <c r="D191" s="89"/>
      <c r="E191" s="89"/>
      <c r="F191" s="89"/>
      <c r="G191" s="89"/>
      <c r="H191" s="90"/>
      <c r="I191" s="90"/>
      <c r="J191" s="90"/>
      <c r="K191" s="90"/>
      <c r="L191" s="90"/>
      <c r="M191" s="90"/>
      <c r="N191" s="90"/>
      <c r="O191" s="90"/>
      <c r="P191" s="89"/>
    </row>
    <row r="192" spans="2:16" x14ac:dyDescent="0.2">
      <c r="B192" s="89"/>
      <c r="C192" s="89"/>
      <c r="D192" s="89"/>
      <c r="E192" s="89"/>
      <c r="F192" s="89"/>
      <c r="G192" s="89"/>
      <c r="H192" s="90"/>
      <c r="I192" s="90"/>
      <c r="J192" s="90"/>
      <c r="K192" s="90"/>
      <c r="L192" s="90"/>
      <c r="M192" s="90"/>
      <c r="N192" s="90"/>
      <c r="O192" s="90"/>
      <c r="P192" s="89"/>
    </row>
    <row r="193" spans="2:16" x14ac:dyDescent="0.2">
      <c r="B193" s="89"/>
      <c r="C193" s="89"/>
      <c r="D193" s="89"/>
      <c r="E193" s="89"/>
      <c r="F193" s="89"/>
      <c r="G193" s="89"/>
      <c r="H193" s="90"/>
      <c r="I193" s="90"/>
      <c r="J193" s="90"/>
      <c r="K193" s="90"/>
      <c r="L193" s="90"/>
      <c r="M193" s="90"/>
      <c r="N193" s="90"/>
      <c r="O193" s="90"/>
      <c r="P193" s="89"/>
    </row>
    <row r="194" spans="2:16" x14ac:dyDescent="0.2">
      <c r="B194" s="89"/>
      <c r="C194" s="89"/>
      <c r="D194" s="89"/>
      <c r="E194" s="89"/>
      <c r="F194" s="89"/>
      <c r="G194" s="89"/>
      <c r="H194" s="90"/>
      <c r="I194" s="90"/>
      <c r="J194" s="90"/>
      <c r="K194" s="90"/>
      <c r="L194" s="90"/>
      <c r="M194" s="90"/>
      <c r="N194" s="90"/>
      <c r="O194" s="90"/>
      <c r="P194" s="89"/>
    </row>
    <row r="195" spans="2:16" x14ac:dyDescent="0.2">
      <c r="B195" s="89"/>
      <c r="C195" s="89"/>
      <c r="D195" s="89"/>
      <c r="E195" s="89"/>
      <c r="F195" s="89"/>
      <c r="G195" s="89"/>
      <c r="H195" s="90"/>
      <c r="I195" s="90"/>
      <c r="J195" s="90"/>
      <c r="K195" s="90"/>
      <c r="L195" s="90"/>
      <c r="M195" s="90"/>
      <c r="N195" s="90"/>
      <c r="O195" s="90"/>
      <c r="P195" s="89"/>
    </row>
    <row r="196" spans="2:16" x14ac:dyDescent="0.2">
      <c r="B196" s="89"/>
      <c r="C196" s="89"/>
      <c r="D196" s="89"/>
      <c r="E196" s="89"/>
      <c r="F196" s="89"/>
      <c r="G196" s="89"/>
      <c r="H196" s="90"/>
      <c r="I196" s="90"/>
      <c r="J196" s="90"/>
      <c r="K196" s="90"/>
      <c r="L196" s="90"/>
      <c r="M196" s="90"/>
      <c r="N196" s="90"/>
      <c r="O196" s="90"/>
      <c r="P196" s="89"/>
    </row>
    <row r="197" spans="2:16" x14ac:dyDescent="0.2">
      <c r="B197" s="89"/>
      <c r="C197" s="89"/>
      <c r="D197" s="89"/>
      <c r="E197" s="89"/>
      <c r="F197" s="89"/>
      <c r="G197" s="89"/>
      <c r="H197" s="90"/>
      <c r="I197" s="90"/>
      <c r="J197" s="90"/>
      <c r="K197" s="90"/>
      <c r="L197" s="90"/>
      <c r="M197" s="90"/>
      <c r="N197" s="90"/>
      <c r="O197" s="90"/>
      <c r="P197" s="89"/>
    </row>
    <row r="198" spans="2:16" x14ac:dyDescent="0.2">
      <c r="B198" s="89"/>
      <c r="C198" s="89"/>
      <c r="D198" s="89"/>
      <c r="E198" s="89"/>
      <c r="F198" s="89"/>
      <c r="G198" s="89"/>
      <c r="H198" s="90"/>
      <c r="I198" s="90"/>
      <c r="J198" s="90"/>
      <c r="K198" s="90"/>
      <c r="L198" s="90"/>
      <c r="M198" s="90"/>
      <c r="N198" s="90"/>
      <c r="O198" s="90"/>
      <c r="P198" s="89"/>
    </row>
    <row r="199" spans="2:16" x14ac:dyDescent="0.2">
      <c r="B199" s="89"/>
      <c r="C199" s="89"/>
      <c r="D199" s="89"/>
      <c r="E199" s="89"/>
      <c r="F199" s="89"/>
      <c r="G199" s="89"/>
      <c r="H199" s="90"/>
      <c r="I199" s="90"/>
      <c r="J199" s="90"/>
      <c r="K199" s="90"/>
      <c r="L199" s="90"/>
      <c r="M199" s="90"/>
      <c r="N199" s="90"/>
      <c r="O199" s="90"/>
      <c r="P199" s="89"/>
    </row>
    <row r="200" spans="2:16" x14ac:dyDescent="0.2">
      <c r="B200" s="89"/>
      <c r="C200" s="89"/>
      <c r="D200" s="89"/>
      <c r="E200" s="89"/>
      <c r="F200" s="89"/>
      <c r="G200" s="89"/>
      <c r="H200" s="90"/>
      <c r="I200" s="90"/>
      <c r="J200" s="90"/>
      <c r="K200" s="90"/>
      <c r="L200" s="90"/>
      <c r="M200" s="90"/>
      <c r="N200" s="90"/>
      <c r="O200" s="90"/>
      <c r="P200" s="89"/>
    </row>
    <row r="201" spans="2:16" x14ac:dyDescent="0.2">
      <c r="B201" s="89"/>
      <c r="C201" s="89"/>
      <c r="D201" s="89"/>
      <c r="E201" s="89"/>
      <c r="F201" s="89"/>
      <c r="G201" s="89"/>
      <c r="H201" s="90"/>
      <c r="I201" s="90"/>
      <c r="J201" s="90"/>
      <c r="K201" s="90"/>
      <c r="L201" s="90"/>
      <c r="M201" s="90"/>
      <c r="N201" s="90"/>
      <c r="O201" s="90"/>
      <c r="P201" s="89"/>
    </row>
    <row r="202" spans="2:16" x14ac:dyDescent="0.2">
      <c r="B202" s="89"/>
      <c r="C202" s="89"/>
      <c r="D202" s="89"/>
      <c r="E202" s="89"/>
      <c r="F202" s="89"/>
      <c r="G202" s="89"/>
      <c r="H202" s="90"/>
      <c r="I202" s="90"/>
      <c r="J202" s="90"/>
      <c r="K202" s="90"/>
      <c r="L202" s="90"/>
      <c r="M202" s="90"/>
      <c r="N202" s="90"/>
      <c r="O202" s="90"/>
      <c r="P202" s="89"/>
    </row>
    <row r="203" spans="2:16" x14ac:dyDescent="0.2">
      <c r="B203" s="89"/>
      <c r="C203" s="89"/>
      <c r="D203" s="89"/>
      <c r="E203" s="89"/>
      <c r="F203" s="89"/>
      <c r="G203" s="89"/>
      <c r="H203" s="90"/>
      <c r="I203" s="90"/>
      <c r="J203" s="90"/>
      <c r="K203" s="90"/>
      <c r="L203" s="90"/>
      <c r="M203" s="90"/>
      <c r="N203" s="90"/>
      <c r="O203" s="90"/>
      <c r="P203" s="89"/>
    </row>
    <row r="204" spans="2:16" x14ac:dyDescent="0.2">
      <c r="B204" s="89"/>
      <c r="C204" s="89"/>
      <c r="D204" s="89"/>
      <c r="E204" s="89"/>
      <c r="F204" s="89"/>
      <c r="G204" s="89"/>
      <c r="H204" s="90"/>
      <c r="I204" s="90"/>
      <c r="J204" s="90"/>
      <c r="K204" s="90"/>
      <c r="L204" s="90"/>
      <c r="M204" s="90"/>
      <c r="N204" s="90"/>
      <c r="O204" s="90"/>
      <c r="P204" s="89"/>
    </row>
    <row r="205" spans="2:16" x14ac:dyDescent="0.2">
      <c r="B205" s="89"/>
      <c r="C205" s="89"/>
      <c r="D205" s="89"/>
      <c r="E205" s="89"/>
      <c r="F205" s="89"/>
      <c r="G205" s="89"/>
      <c r="H205" s="90"/>
      <c r="I205" s="90"/>
      <c r="J205" s="90"/>
      <c r="K205" s="90"/>
      <c r="L205" s="90"/>
      <c r="M205" s="90"/>
      <c r="N205" s="90"/>
      <c r="O205" s="90"/>
      <c r="P205" s="89"/>
    </row>
    <row r="206" spans="2:16" x14ac:dyDescent="0.2">
      <c r="B206" s="89"/>
      <c r="C206" s="89"/>
      <c r="D206" s="89"/>
      <c r="E206" s="89"/>
      <c r="F206" s="89"/>
      <c r="G206" s="89"/>
      <c r="H206" s="90"/>
      <c r="I206" s="90"/>
      <c r="J206" s="90"/>
      <c r="K206" s="90"/>
      <c r="L206" s="90"/>
      <c r="M206" s="90"/>
      <c r="N206" s="90"/>
      <c r="O206" s="90"/>
      <c r="P206" s="89"/>
    </row>
    <row r="207" spans="2:16" x14ac:dyDescent="0.2">
      <c r="B207" s="89"/>
      <c r="C207" s="89"/>
      <c r="D207" s="89"/>
      <c r="E207" s="89"/>
      <c r="F207" s="89"/>
      <c r="G207" s="89"/>
      <c r="H207" s="90"/>
      <c r="I207" s="90"/>
      <c r="J207" s="90"/>
      <c r="K207" s="90"/>
      <c r="L207" s="90"/>
      <c r="M207" s="90"/>
      <c r="N207" s="90"/>
      <c r="O207" s="90"/>
      <c r="P207" s="89"/>
    </row>
    <row r="208" spans="2:16" x14ac:dyDescent="0.2">
      <c r="B208" s="89"/>
      <c r="C208" s="89"/>
      <c r="D208" s="89"/>
      <c r="E208" s="89"/>
      <c r="F208" s="89"/>
      <c r="G208" s="89"/>
      <c r="H208" s="90"/>
      <c r="I208" s="90"/>
      <c r="J208" s="90"/>
      <c r="K208" s="90"/>
      <c r="L208" s="90"/>
      <c r="M208" s="90"/>
      <c r="N208" s="90"/>
      <c r="O208" s="90"/>
      <c r="P208" s="89"/>
    </row>
    <row r="209" spans="2:16" x14ac:dyDescent="0.2">
      <c r="B209" s="89"/>
      <c r="C209" s="89"/>
      <c r="D209" s="89"/>
      <c r="E209" s="89"/>
      <c r="F209" s="89"/>
      <c r="G209" s="89"/>
      <c r="H209" s="90"/>
      <c r="I209" s="90"/>
      <c r="J209" s="90"/>
      <c r="K209" s="90"/>
      <c r="L209" s="90"/>
      <c r="M209" s="90"/>
      <c r="N209" s="90"/>
      <c r="O209" s="90"/>
      <c r="P209" s="89"/>
    </row>
    <row r="210" spans="2:16" x14ac:dyDescent="0.2">
      <c r="B210" s="89"/>
      <c r="C210" s="89"/>
      <c r="D210" s="89"/>
      <c r="E210" s="89"/>
      <c r="F210" s="89"/>
      <c r="G210" s="89"/>
      <c r="H210" s="90"/>
      <c r="I210" s="90"/>
      <c r="J210" s="90"/>
      <c r="K210" s="90"/>
      <c r="L210" s="90"/>
      <c r="M210" s="90"/>
      <c r="N210" s="90"/>
      <c r="O210" s="90"/>
      <c r="P210" s="89"/>
    </row>
    <row r="211" spans="2:16" x14ac:dyDescent="0.2">
      <c r="B211" s="89"/>
      <c r="C211" s="89"/>
      <c r="D211" s="89"/>
      <c r="E211" s="89"/>
      <c r="F211" s="89"/>
      <c r="G211" s="89"/>
      <c r="H211" s="90"/>
      <c r="I211" s="90"/>
      <c r="J211" s="90"/>
      <c r="K211" s="90"/>
      <c r="L211" s="90"/>
      <c r="M211" s="90"/>
      <c r="N211" s="90"/>
      <c r="O211" s="90"/>
      <c r="P211" s="89"/>
    </row>
    <row r="212" spans="2:16" x14ac:dyDescent="0.2">
      <c r="B212" s="89"/>
      <c r="C212" s="89"/>
      <c r="D212" s="89"/>
      <c r="E212" s="89"/>
      <c r="F212" s="89"/>
      <c r="G212" s="89"/>
      <c r="H212" s="90"/>
      <c r="I212" s="90"/>
      <c r="J212" s="90"/>
      <c r="K212" s="90"/>
      <c r="L212" s="90"/>
      <c r="M212" s="90"/>
      <c r="N212" s="90"/>
      <c r="O212" s="90"/>
      <c r="P212" s="89"/>
    </row>
    <row r="213" spans="2:16" x14ac:dyDescent="0.2">
      <c r="B213" s="89"/>
      <c r="C213" s="89"/>
      <c r="D213" s="89"/>
      <c r="E213" s="89"/>
      <c r="F213" s="89"/>
      <c r="G213" s="89"/>
      <c r="H213" s="90"/>
      <c r="I213" s="90"/>
      <c r="J213" s="90"/>
      <c r="K213" s="90"/>
      <c r="L213" s="90"/>
      <c r="M213" s="90"/>
      <c r="N213" s="90"/>
      <c r="O213" s="90"/>
      <c r="P213" s="89"/>
    </row>
    <row r="214" spans="2:16" x14ac:dyDescent="0.2">
      <c r="B214" s="89"/>
      <c r="C214" s="89"/>
      <c r="D214" s="89"/>
      <c r="E214" s="89"/>
      <c r="F214" s="89"/>
      <c r="G214" s="89"/>
      <c r="H214" s="90"/>
      <c r="I214" s="90"/>
      <c r="J214" s="90"/>
      <c r="K214" s="90"/>
      <c r="L214" s="90"/>
      <c r="M214" s="90"/>
      <c r="N214" s="90"/>
      <c r="O214" s="90"/>
      <c r="P214" s="89"/>
    </row>
    <row r="215" spans="2:16" x14ac:dyDescent="0.2">
      <c r="B215" s="89"/>
      <c r="C215" s="89"/>
      <c r="D215" s="89"/>
      <c r="E215" s="89"/>
      <c r="F215" s="89"/>
      <c r="G215" s="89"/>
      <c r="H215" s="90"/>
      <c r="I215" s="90"/>
      <c r="J215" s="90"/>
      <c r="K215" s="90"/>
      <c r="L215" s="90"/>
      <c r="M215" s="90"/>
      <c r="N215" s="90"/>
      <c r="O215" s="90"/>
      <c r="P215" s="89"/>
    </row>
    <row r="216" spans="2:16" x14ac:dyDescent="0.2">
      <c r="B216" s="89"/>
      <c r="C216" s="89"/>
      <c r="D216" s="89"/>
      <c r="E216" s="89"/>
      <c r="F216" s="89"/>
      <c r="G216" s="89"/>
      <c r="H216" s="90"/>
      <c r="I216" s="90"/>
      <c r="J216" s="90"/>
      <c r="K216" s="90"/>
      <c r="L216" s="90"/>
      <c r="M216" s="90"/>
      <c r="N216" s="90"/>
      <c r="O216" s="90"/>
      <c r="P216" s="89"/>
    </row>
    <row r="217" spans="2:16" x14ac:dyDescent="0.2">
      <c r="B217" s="89"/>
      <c r="C217" s="89"/>
      <c r="D217" s="89"/>
      <c r="E217" s="89"/>
      <c r="F217" s="89"/>
      <c r="G217" s="89"/>
      <c r="H217" s="90"/>
      <c r="I217" s="90"/>
      <c r="J217" s="90"/>
      <c r="K217" s="90"/>
      <c r="L217" s="90"/>
      <c r="M217" s="90"/>
      <c r="N217" s="90"/>
      <c r="O217" s="90"/>
      <c r="P217" s="89"/>
    </row>
    <row r="218" spans="2:16" x14ac:dyDescent="0.2">
      <c r="B218" s="89"/>
      <c r="C218" s="89"/>
      <c r="D218" s="89"/>
      <c r="E218" s="89"/>
      <c r="F218" s="89"/>
      <c r="G218" s="89"/>
      <c r="H218" s="90"/>
      <c r="I218" s="90"/>
      <c r="J218" s="90"/>
      <c r="K218" s="90"/>
      <c r="L218" s="90"/>
      <c r="M218" s="90"/>
      <c r="N218" s="90"/>
      <c r="O218" s="90"/>
      <c r="P218" s="89"/>
    </row>
    <row r="219" spans="2:16" x14ac:dyDescent="0.2">
      <c r="B219" s="89"/>
      <c r="C219" s="89"/>
      <c r="D219" s="89"/>
      <c r="E219" s="89"/>
      <c r="F219" s="89"/>
      <c r="G219" s="89"/>
      <c r="H219" s="90"/>
      <c r="I219" s="90"/>
      <c r="J219" s="90"/>
      <c r="K219" s="90"/>
      <c r="L219" s="90"/>
      <c r="M219" s="90"/>
      <c r="N219" s="90"/>
      <c r="O219" s="90"/>
      <c r="P219" s="89"/>
    </row>
    <row r="220" spans="2:16" x14ac:dyDescent="0.2">
      <c r="B220" s="89"/>
      <c r="C220" s="89"/>
      <c r="D220" s="89"/>
      <c r="E220" s="89"/>
      <c r="F220" s="89"/>
      <c r="G220" s="89"/>
      <c r="H220" s="90"/>
      <c r="I220" s="90"/>
      <c r="J220" s="90"/>
      <c r="K220" s="90"/>
      <c r="L220" s="90"/>
      <c r="M220" s="90"/>
      <c r="N220" s="90"/>
      <c r="O220" s="90"/>
      <c r="P220" s="89"/>
    </row>
    <row r="221" spans="2:16" x14ac:dyDescent="0.2">
      <c r="B221" s="89"/>
      <c r="C221" s="89"/>
      <c r="D221" s="89"/>
      <c r="E221" s="89"/>
      <c r="F221" s="89"/>
      <c r="G221" s="89"/>
      <c r="H221" s="90"/>
      <c r="I221" s="90"/>
      <c r="J221" s="90"/>
      <c r="K221" s="90"/>
      <c r="L221" s="90"/>
      <c r="M221" s="90"/>
      <c r="N221" s="90"/>
      <c r="O221" s="90"/>
      <c r="P221" s="89"/>
    </row>
    <row r="222" spans="2:16" x14ac:dyDescent="0.2">
      <c r="B222" s="89"/>
      <c r="C222" s="89"/>
      <c r="D222" s="89"/>
      <c r="E222" s="89"/>
      <c r="F222" s="89"/>
      <c r="G222" s="89"/>
      <c r="H222" s="90"/>
      <c r="I222" s="90"/>
      <c r="J222" s="90"/>
      <c r="K222" s="90"/>
      <c r="L222" s="90"/>
      <c r="M222" s="90"/>
      <c r="N222" s="90"/>
      <c r="O222" s="90"/>
      <c r="P222" s="89"/>
    </row>
    <row r="223" spans="2:16" x14ac:dyDescent="0.2">
      <c r="B223" s="89"/>
      <c r="C223" s="89"/>
      <c r="D223" s="89"/>
      <c r="E223" s="89"/>
      <c r="F223" s="89"/>
      <c r="G223" s="89"/>
      <c r="H223" s="90"/>
      <c r="I223" s="90"/>
      <c r="J223" s="90"/>
      <c r="K223" s="90"/>
      <c r="L223" s="90"/>
      <c r="M223" s="90"/>
      <c r="N223" s="90"/>
      <c r="O223" s="90"/>
      <c r="P223" s="89"/>
    </row>
    <row r="224" spans="2:16" x14ac:dyDescent="0.2">
      <c r="B224" s="89"/>
      <c r="C224" s="89"/>
      <c r="D224" s="89"/>
      <c r="E224" s="89"/>
      <c r="F224" s="89"/>
      <c r="G224" s="89"/>
      <c r="H224" s="90"/>
      <c r="I224" s="90"/>
      <c r="J224" s="90"/>
      <c r="K224" s="90"/>
      <c r="L224" s="90"/>
      <c r="M224" s="90"/>
      <c r="N224" s="90"/>
      <c r="O224" s="90"/>
      <c r="P224" s="89"/>
    </row>
    <row r="225" spans="2:16" x14ac:dyDescent="0.2">
      <c r="B225" s="89"/>
      <c r="C225" s="89"/>
      <c r="D225" s="89"/>
      <c r="E225" s="89"/>
      <c r="F225" s="89"/>
      <c r="G225" s="89"/>
      <c r="H225" s="90"/>
      <c r="I225" s="90"/>
      <c r="J225" s="90"/>
      <c r="K225" s="90"/>
      <c r="L225" s="90"/>
      <c r="M225" s="90"/>
      <c r="N225" s="90"/>
      <c r="O225" s="90"/>
      <c r="P225" s="89"/>
    </row>
    <row r="226" spans="2:16" x14ac:dyDescent="0.2">
      <c r="B226" s="89"/>
      <c r="C226" s="89"/>
      <c r="D226" s="89"/>
      <c r="E226" s="89"/>
      <c r="F226" s="89"/>
      <c r="G226" s="89"/>
      <c r="H226" s="90"/>
      <c r="I226" s="90"/>
      <c r="J226" s="90"/>
      <c r="K226" s="90"/>
      <c r="L226" s="90"/>
      <c r="M226" s="90"/>
      <c r="N226" s="90"/>
      <c r="O226" s="90"/>
      <c r="P226" s="89"/>
    </row>
    <row r="227" spans="2:16" x14ac:dyDescent="0.2">
      <c r="B227" s="89"/>
      <c r="C227" s="89"/>
      <c r="D227" s="89"/>
      <c r="E227" s="89"/>
      <c r="F227" s="89"/>
      <c r="G227" s="89"/>
      <c r="H227" s="90"/>
      <c r="I227" s="90"/>
      <c r="J227" s="90"/>
      <c r="K227" s="90"/>
      <c r="L227" s="90"/>
      <c r="M227" s="90"/>
      <c r="N227" s="90"/>
      <c r="O227" s="90"/>
      <c r="P227" s="89"/>
    </row>
    <row r="228" spans="2:16" x14ac:dyDescent="0.2">
      <c r="B228" s="89"/>
      <c r="C228" s="89"/>
      <c r="D228" s="89"/>
      <c r="E228" s="89"/>
      <c r="F228" s="89"/>
      <c r="G228" s="89"/>
      <c r="H228" s="90"/>
      <c r="I228" s="90"/>
      <c r="J228" s="90"/>
      <c r="K228" s="90"/>
      <c r="L228" s="90"/>
      <c r="M228" s="90"/>
      <c r="N228" s="90"/>
      <c r="O228" s="90"/>
      <c r="P228" s="89"/>
    </row>
    <row r="229" spans="2:16" x14ac:dyDescent="0.2">
      <c r="B229" s="89"/>
      <c r="C229" s="89"/>
      <c r="D229" s="89"/>
      <c r="E229" s="89"/>
      <c r="F229" s="89"/>
      <c r="G229" s="89"/>
      <c r="H229" s="90"/>
      <c r="I229" s="90"/>
      <c r="J229" s="90"/>
      <c r="K229" s="90"/>
      <c r="L229" s="90"/>
      <c r="M229" s="90"/>
      <c r="N229" s="90"/>
      <c r="O229" s="90"/>
      <c r="P229" s="89"/>
    </row>
    <row r="230" spans="2:16" x14ac:dyDescent="0.2">
      <c r="B230" s="89"/>
      <c r="C230" s="89"/>
      <c r="D230" s="89"/>
      <c r="E230" s="89"/>
      <c r="F230" s="89"/>
      <c r="G230" s="89"/>
      <c r="H230" s="90"/>
      <c r="I230" s="90"/>
      <c r="J230" s="90"/>
      <c r="K230" s="90"/>
      <c r="L230" s="90"/>
      <c r="M230" s="90"/>
      <c r="N230" s="90"/>
      <c r="O230" s="90"/>
      <c r="P230" s="89"/>
    </row>
    <row r="231" spans="2:16" x14ac:dyDescent="0.2">
      <c r="B231" s="89"/>
      <c r="C231" s="89"/>
      <c r="D231" s="89"/>
      <c r="E231" s="89"/>
      <c r="F231" s="89"/>
      <c r="G231" s="89"/>
      <c r="H231" s="90"/>
      <c r="I231" s="90"/>
      <c r="J231" s="90"/>
      <c r="K231" s="90"/>
      <c r="L231" s="90"/>
      <c r="M231" s="90"/>
      <c r="N231" s="90"/>
      <c r="O231" s="90"/>
      <c r="P231" s="89"/>
    </row>
    <row r="232" spans="2:16" x14ac:dyDescent="0.2">
      <c r="B232" s="89"/>
      <c r="C232" s="89"/>
      <c r="D232" s="89"/>
      <c r="E232" s="89"/>
      <c r="F232" s="89"/>
      <c r="G232" s="89"/>
      <c r="H232" s="90"/>
      <c r="I232" s="90"/>
      <c r="J232" s="90"/>
      <c r="K232" s="90"/>
      <c r="L232" s="90"/>
      <c r="M232" s="90"/>
      <c r="N232" s="90"/>
      <c r="O232" s="90"/>
      <c r="P232" s="89"/>
    </row>
    <row r="233" spans="2:16" x14ac:dyDescent="0.2">
      <c r="B233" s="89"/>
      <c r="C233" s="89"/>
      <c r="D233" s="89"/>
      <c r="E233" s="89"/>
      <c r="F233" s="89"/>
      <c r="G233" s="89"/>
      <c r="H233" s="90"/>
      <c r="I233" s="90"/>
      <c r="J233" s="90"/>
      <c r="K233" s="90"/>
      <c r="L233" s="90"/>
      <c r="M233" s="90"/>
      <c r="N233" s="90"/>
      <c r="O233" s="90"/>
      <c r="P233" s="89"/>
    </row>
    <row r="234" spans="2:16" x14ac:dyDescent="0.2">
      <c r="B234" s="89"/>
      <c r="C234" s="89"/>
      <c r="D234" s="89"/>
      <c r="E234" s="89"/>
      <c r="F234" s="89"/>
      <c r="G234" s="89"/>
      <c r="H234" s="90"/>
      <c r="I234" s="90"/>
      <c r="J234" s="90"/>
      <c r="K234" s="90"/>
      <c r="L234" s="90"/>
      <c r="M234" s="90"/>
      <c r="N234" s="90"/>
      <c r="O234" s="90"/>
      <c r="P234" s="89"/>
    </row>
    <row r="235" spans="2:16" x14ac:dyDescent="0.2">
      <c r="B235" s="89"/>
      <c r="C235" s="89"/>
      <c r="D235" s="89"/>
      <c r="E235" s="89"/>
      <c r="F235" s="89"/>
      <c r="G235" s="89"/>
      <c r="H235" s="90"/>
      <c r="I235" s="90"/>
      <c r="J235" s="90"/>
      <c r="K235" s="90"/>
      <c r="L235" s="90"/>
      <c r="M235" s="90"/>
      <c r="N235" s="90"/>
      <c r="O235" s="90"/>
      <c r="P235" s="89"/>
    </row>
    <row r="236" spans="2:16" x14ac:dyDescent="0.2">
      <c r="B236" s="89"/>
      <c r="C236" s="89"/>
      <c r="D236" s="89"/>
      <c r="E236" s="89"/>
      <c r="F236" s="89"/>
      <c r="G236" s="89"/>
      <c r="H236" s="90"/>
      <c r="I236" s="90"/>
      <c r="J236" s="90"/>
      <c r="K236" s="90"/>
      <c r="L236" s="90"/>
      <c r="M236" s="90"/>
      <c r="N236" s="90"/>
      <c r="O236" s="90"/>
      <c r="P236" s="89"/>
    </row>
    <row r="237" spans="2:16" x14ac:dyDescent="0.2">
      <c r="B237" s="89"/>
      <c r="C237" s="89"/>
      <c r="D237" s="89"/>
      <c r="E237" s="89"/>
      <c r="F237" s="89"/>
      <c r="G237" s="89"/>
      <c r="H237" s="90"/>
      <c r="I237" s="90"/>
      <c r="J237" s="90"/>
      <c r="K237" s="90"/>
      <c r="L237" s="90"/>
      <c r="M237" s="90"/>
      <c r="N237" s="90"/>
      <c r="O237" s="90"/>
      <c r="P237" s="89"/>
    </row>
    <row r="238" spans="2:16" x14ac:dyDescent="0.2">
      <c r="B238" s="89"/>
      <c r="C238" s="89"/>
      <c r="D238" s="89"/>
      <c r="E238" s="89"/>
      <c r="F238" s="89"/>
      <c r="G238" s="89"/>
      <c r="H238" s="90"/>
      <c r="I238" s="90"/>
      <c r="J238" s="90"/>
      <c r="K238" s="90"/>
      <c r="L238" s="90"/>
      <c r="M238" s="90"/>
      <c r="N238" s="90"/>
      <c r="O238" s="90"/>
      <c r="P238" s="89"/>
    </row>
    <row r="239" spans="2:16" x14ac:dyDescent="0.2">
      <c r="B239" s="89"/>
      <c r="C239" s="89"/>
      <c r="D239" s="89"/>
      <c r="E239" s="89"/>
      <c r="F239" s="89"/>
      <c r="G239" s="89"/>
      <c r="H239" s="90"/>
      <c r="I239" s="90"/>
      <c r="J239" s="90"/>
      <c r="K239" s="90"/>
      <c r="L239" s="90"/>
      <c r="M239" s="90"/>
      <c r="N239" s="90"/>
      <c r="O239" s="90"/>
      <c r="P239" s="89"/>
    </row>
    <row r="240" spans="2:16" x14ac:dyDescent="0.2">
      <c r="B240" s="89"/>
      <c r="C240" s="89"/>
      <c r="D240" s="89"/>
      <c r="E240" s="89"/>
      <c r="F240" s="89"/>
      <c r="G240" s="89"/>
      <c r="H240" s="90"/>
      <c r="I240" s="90"/>
      <c r="J240" s="90"/>
      <c r="K240" s="90"/>
      <c r="L240" s="90"/>
      <c r="M240" s="90"/>
      <c r="N240" s="90"/>
      <c r="O240" s="90"/>
      <c r="P240" s="89"/>
    </row>
    <row r="241" spans="2:16" x14ac:dyDescent="0.2">
      <c r="B241" s="89"/>
      <c r="C241" s="89"/>
      <c r="D241" s="89"/>
      <c r="E241" s="89"/>
      <c r="F241" s="89"/>
      <c r="G241" s="89"/>
      <c r="H241" s="90"/>
      <c r="I241" s="90"/>
      <c r="J241" s="90"/>
      <c r="K241" s="90"/>
      <c r="L241" s="90"/>
      <c r="M241" s="90"/>
      <c r="N241" s="90"/>
      <c r="O241" s="90"/>
      <c r="P241" s="89"/>
    </row>
    <row r="242" spans="2:16" x14ac:dyDescent="0.2">
      <c r="B242" s="89"/>
      <c r="C242" s="89"/>
      <c r="D242" s="89"/>
      <c r="E242" s="89"/>
      <c r="F242" s="89"/>
      <c r="G242" s="89"/>
      <c r="H242" s="90"/>
      <c r="I242" s="90"/>
      <c r="J242" s="90"/>
      <c r="K242" s="90"/>
      <c r="L242" s="90"/>
      <c r="M242" s="90"/>
      <c r="N242" s="90"/>
      <c r="O242" s="90"/>
      <c r="P242" s="89"/>
    </row>
    <row r="243" spans="2:16" x14ac:dyDescent="0.2">
      <c r="B243" s="95"/>
      <c r="C243" s="95"/>
      <c r="D243" s="95"/>
      <c r="E243" s="95"/>
      <c r="F243" s="95"/>
      <c r="G243" s="95"/>
      <c r="H243" s="96"/>
      <c r="I243" s="96"/>
      <c r="J243" s="96"/>
      <c r="K243" s="96"/>
      <c r="L243" s="96"/>
      <c r="M243" s="96"/>
      <c r="N243" s="96"/>
      <c r="O243" s="96"/>
      <c r="P243" s="95"/>
    </row>
    <row r="244" spans="2:16" x14ac:dyDescent="0.2">
      <c r="B244" s="95"/>
      <c r="C244" s="95"/>
      <c r="D244" s="95"/>
      <c r="E244" s="95"/>
      <c r="F244" s="95"/>
      <c r="G244" s="95"/>
      <c r="H244" s="96"/>
      <c r="I244" s="96"/>
      <c r="J244" s="96"/>
      <c r="K244" s="96"/>
      <c r="L244" s="96"/>
      <c r="M244" s="96"/>
      <c r="N244" s="96"/>
      <c r="O244" s="96"/>
      <c r="P244" s="95"/>
    </row>
    <row r="245" spans="2:16" x14ac:dyDescent="0.2">
      <c r="B245" s="95"/>
      <c r="C245" s="95"/>
      <c r="D245" s="95"/>
      <c r="E245" s="95"/>
      <c r="F245" s="95"/>
      <c r="G245" s="95"/>
      <c r="H245" s="96"/>
      <c r="I245" s="96"/>
      <c r="J245" s="96"/>
      <c r="K245" s="96"/>
      <c r="L245" s="96"/>
      <c r="M245" s="96"/>
      <c r="N245" s="96"/>
      <c r="O245" s="96"/>
      <c r="P245" s="95"/>
    </row>
    <row r="246" spans="2:16" x14ac:dyDescent="0.2">
      <c r="B246" s="95"/>
      <c r="C246" s="95"/>
      <c r="D246" s="95"/>
      <c r="E246" s="95"/>
      <c r="F246" s="95"/>
      <c r="G246" s="95"/>
      <c r="H246" s="96"/>
      <c r="I246" s="96"/>
      <c r="J246" s="96"/>
      <c r="K246" s="96"/>
      <c r="L246" s="96"/>
      <c r="M246" s="96"/>
      <c r="N246" s="96"/>
      <c r="O246" s="96"/>
      <c r="P246" s="95"/>
    </row>
    <row r="247" spans="2:16" x14ac:dyDescent="0.2">
      <c r="B247" s="95"/>
      <c r="C247" s="95"/>
      <c r="D247" s="95"/>
      <c r="E247" s="95"/>
      <c r="F247" s="95"/>
      <c r="G247" s="95"/>
      <c r="H247" s="96"/>
      <c r="I247" s="96"/>
      <c r="J247" s="96"/>
      <c r="K247" s="96"/>
      <c r="L247" s="96"/>
      <c r="M247" s="96"/>
      <c r="N247" s="96"/>
      <c r="O247" s="96"/>
      <c r="P247" s="95"/>
    </row>
    <row r="248" spans="2:16" x14ac:dyDescent="0.2">
      <c r="B248" s="95"/>
      <c r="C248" s="95"/>
      <c r="D248" s="95"/>
      <c r="E248" s="95"/>
      <c r="F248" s="95"/>
      <c r="G248" s="95"/>
      <c r="H248" s="96"/>
      <c r="I248" s="96"/>
      <c r="J248" s="96"/>
      <c r="K248" s="96"/>
      <c r="L248" s="96"/>
      <c r="M248" s="96"/>
      <c r="N248" s="96"/>
      <c r="O248" s="96"/>
      <c r="P248" s="95"/>
    </row>
  </sheetData>
  <mergeCells count="12">
    <mergeCell ref="O7:O8"/>
    <mergeCell ref="P7:P8"/>
    <mergeCell ref="B1:P1"/>
    <mergeCell ref="B3:P3"/>
    <mergeCell ref="B4:P4"/>
    <mergeCell ref="B5:P5"/>
    <mergeCell ref="B6:P6"/>
    <mergeCell ref="B7:B8"/>
    <mergeCell ref="C7:G7"/>
    <mergeCell ref="H7:H8"/>
    <mergeCell ref="I7:M7"/>
    <mergeCell ref="N7:N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(EST)</vt:lpstr>
      <vt:lpstr>'PP (EST)'!Área_de_impresión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2025-06-30T21:18:56Z</dcterms:created>
  <dcterms:modified xsi:type="dcterms:W3CDTF">2025-06-30T21:19:53Z</dcterms:modified>
</cp:coreProperties>
</file>